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ben\Google Drive\Analytics\Forecasting\Tools\"/>
    </mc:Choice>
  </mc:AlternateContent>
  <xr:revisionPtr revIDLastSave="0" documentId="13_ncr:1_{22473FEE-F026-4E98-AF29-F9F5BA9A068A}" xr6:coauthVersionLast="47" xr6:coauthVersionMax="47" xr10:uidLastSave="{00000000-0000-0000-0000-000000000000}"/>
  <bookViews>
    <workbookView xWindow="-98" yWindow="-98" windowWidth="22695" windowHeight="14476" activeTab="5" xr2:uid="{00000000-000D-0000-FFFF-FFFF00000000}"/>
  </bookViews>
  <sheets>
    <sheet name="Games" sheetId="1" r:id="rId1"/>
    <sheet name="Prediction Log" sheetId="7" r:id="rId2"/>
    <sheet name="Bet Log" sheetId="6" r:id="rId3"/>
    <sheet name="Coefficients" sheetId="2" r:id="rId4"/>
    <sheet name="Data" sheetId="3" r:id="rId5"/>
    <sheet name="Calc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B8" i="4"/>
  <c r="B3" i="4"/>
  <c r="B7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" i="4"/>
  <c r="AI3" i="7"/>
  <c r="T4" i="7"/>
  <c r="T9" i="7"/>
  <c r="T11" i="7"/>
  <c r="T12" i="7"/>
  <c r="T13" i="7"/>
  <c r="T14" i="7"/>
  <c r="T15" i="7"/>
  <c r="T16" i="7"/>
  <c r="T19" i="7"/>
  <c r="T20" i="7"/>
  <c r="T21" i="7"/>
  <c r="T22" i="7"/>
  <c r="T23" i="7"/>
  <c r="T27" i="7"/>
  <c r="T29" i="7"/>
  <c r="T32" i="7"/>
  <c r="T33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01" i="7"/>
  <c r="T502" i="7"/>
  <c r="T503" i="7"/>
  <c r="T504" i="7"/>
  <c r="T505" i="7"/>
  <c r="T506" i="7"/>
  <c r="T507" i="7"/>
  <c r="T508" i="7"/>
  <c r="T509" i="7"/>
  <c r="T510" i="7"/>
  <c r="T511" i="7"/>
  <c r="T512" i="7"/>
  <c r="T513" i="7"/>
  <c r="T514" i="7"/>
  <c r="T515" i="7"/>
  <c r="T516" i="7"/>
  <c r="T517" i="7"/>
  <c r="T518" i="7"/>
  <c r="T519" i="7"/>
  <c r="T520" i="7"/>
  <c r="T521" i="7"/>
  <c r="T522" i="7"/>
  <c r="T523" i="7"/>
  <c r="T524" i="7"/>
  <c r="T525" i="7"/>
  <c r="T526" i="7"/>
  <c r="T527" i="7"/>
  <c r="T528" i="7"/>
  <c r="T529" i="7"/>
  <c r="T530" i="7"/>
  <c r="T531" i="7"/>
  <c r="T532" i="7"/>
  <c r="T533" i="7"/>
  <c r="T534" i="7"/>
  <c r="T535" i="7"/>
  <c r="T536" i="7"/>
  <c r="T537" i="7"/>
  <c r="T538" i="7"/>
  <c r="T539" i="7"/>
  <c r="T540" i="7"/>
  <c r="T541" i="7"/>
  <c r="T542" i="7"/>
  <c r="T543" i="7"/>
  <c r="T544" i="7"/>
  <c r="T545" i="7"/>
  <c r="T546" i="7"/>
  <c r="T547" i="7"/>
  <c r="T548" i="7"/>
  <c r="T549" i="7"/>
  <c r="T550" i="7"/>
  <c r="T551" i="7"/>
  <c r="T552" i="7"/>
  <c r="T553" i="7"/>
  <c r="T554" i="7"/>
  <c r="T555" i="7"/>
  <c r="T556" i="7"/>
  <c r="T557" i="7"/>
  <c r="T558" i="7"/>
  <c r="T559" i="7"/>
  <c r="T560" i="7"/>
  <c r="T561" i="7"/>
  <c r="T562" i="7"/>
  <c r="T563" i="7"/>
  <c r="T564" i="7"/>
  <c r="T565" i="7"/>
  <c r="T566" i="7"/>
  <c r="T567" i="7"/>
  <c r="T568" i="7"/>
  <c r="T569" i="7"/>
  <c r="T570" i="7"/>
  <c r="T571" i="7"/>
  <c r="T572" i="7"/>
  <c r="T573" i="7"/>
  <c r="T574" i="7"/>
  <c r="T575" i="7"/>
  <c r="T576" i="7"/>
  <c r="T577" i="7"/>
  <c r="T578" i="7"/>
  <c r="T579" i="7"/>
  <c r="T580" i="7"/>
  <c r="T581" i="7"/>
  <c r="T582" i="7"/>
  <c r="T583" i="7"/>
  <c r="T584" i="7"/>
  <c r="T585" i="7"/>
  <c r="T586" i="7"/>
  <c r="T587" i="7"/>
  <c r="T588" i="7"/>
  <c r="T589" i="7"/>
  <c r="T590" i="7"/>
  <c r="T591" i="7"/>
  <c r="T592" i="7"/>
  <c r="T593" i="7"/>
  <c r="T594" i="7"/>
  <c r="T595" i="7"/>
  <c r="T596" i="7"/>
  <c r="T597" i="7"/>
  <c r="T598" i="7"/>
  <c r="T599" i="7"/>
  <c r="T600" i="7"/>
  <c r="T601" i="7"/>
  <c r="T602" i="7"/>
  <c r="T603" i="7"/>
  <c r="T604" i="7"/>
  <c r="T605" i="7"/>
  <c r="T606" i="7"/>
  <c r="T607" i="7"/>
  <c r="T608" i="7"/>
  <c r="T609" i="7"/>
  <c r="T610" i="7"/>
  <c r="T611" i="7"/>
  <c r="T612" i="7"/>
  <c r="T613" i="7"/>
  <c r="T614" i="7"/>
  <c r="T615" i="7"/>
  <c r="T616" i="7"/>
  <c r="T617" i="7"/>
  <c r="T618" i="7"/>
  <c r="T619" i="7"/>
  <c r="T620" i="7"/>
  <c r="T621" i="7"/>
  <c r="T622" i="7"/>
  <c r="T623" i="7"/>
  <c r="T624" i="7"/>
  <c r="T625" i="7"/>
  <c r="T626" i="7"/>
  <c r="T627" i="7"/>
  <c r="T628" i="7"/>
  <c r="T629" i="7"/>
  <c r="T630" i="7"/>
  <c r="T631" i="7"/>
  <c r="T632" i="7"/>
  <c r="T633" i="7"/>
  <c r="T634" i="7"/>
  <c r="T635" i="7"/>
  <c r="T636" i="7"/>
  <c r="T637" i="7"/>
  <c r="T638" i="7"/>
  <c r="T639" i="7"/>
  <c r="T640" i="7"/>
  <c r="T641" i="7"/>
  <c r="T642" i="7"/>
  <c r="T643" i="7"/>
  <c r="T644" i="7"/>
  <c r="T645" i="7"/>
  <c r="T646" i="7"/>
  <c r="T647" i="7"/>
  <c r="T648" i="7"/>
  <c r="T649" i="7"/>
  <c r="T650" i="7"/>
  <c r="T651" i="7"/>
  <c r="T652" i="7"/>
  <c r="T653" i="7"/>
  <c r="T654" i="7"/>
  <c r="T655" i="7"/>
  <c r="T656" i="7"/>
  <c r="T657" i="7"/>
  <c r="T658" i="7"/>
  <c r="T659" i="7"/>
  <c r="T660" i="7"/>
  <c r="T661" i="7"/>
  <c r="T662" i="7"/>
  <c r="T663" i="7"/>
  <c r="T664" i="7"/>
  <c r="T665" i="7"/>
  <c r="T666" i="7"/>
  <c r="T667" i="7"/>
  <c r="T668" i="7"/>
  <c r="T669" i="7"/>
  <c r="T670" i="7"/>
  <c r="T671" i="7"/>
  <c r="T672" i="7"/>
  <c r="T673" i="7"/>
  <c r="T674" i="7"/>
  <c r="T675" i="7"/>
  <c r="T676" i="7"/>
  <c r="T677" i="7"/>
  <c r="T678" i="7"/>
  <c r="T679" i="7"/>
  <c r="T680" i="7"/>
  <c r="T681" i="7"/>
  <c r="T682" i="7"/>
  <c r="T683" i="7"/>
  <c r="T684" i="7"/>
  <c r="T685" i="7"/>
  <c r="T686" i="7"/>
  <c r="T687" i="7"/>
  <c r="T688" i="7"/>
  <c r="T689" i="7"/>
  <c r="T690" i="7"/>
  <c r="T691" i="7"/>
  <c r="T692" i="7"/>
  <c r="T693" i="7"/>
  <c r="T694" i="7"/>
  <c r="T695" i="7"/>
  <c r="T696" i="7"/>
  <c r="T697" i="7"/>
  <c r="T698" i="7"/>
  <c r="T699" i="7"/>
  <c r="T700" i="7"/>
  <c r="T701" i="7"/>
  <c r="T702" i="7"/>
  <c r="T703" i="7"/>
  <c r="T704" i="7"/>
  <c r="T705" i="7"/>
  <c r="T706" i="7"/>
  <c r="T707" i="7"/>
  <c r="T708" i="7"/>
  <c r="T709" i="7"/>
  <c r="T710" i="7"/>
  <c r="T711" i="7"/>
  <c r="T712" i="7"/>
  <c r="T713" i="7"/>
  <c r="T714" i="7"/>
  <c r="T715" i="7"/>
  <c r="T716" i="7"/>
  <c r="T717" i="7"/>
  <c r="T718" i="7"/>
  <c r="T719" i="7"/>
  <c r="T720" i="7"/>
  <c r="T721" i="7"/>
  <c r="T722" i="7"/>
  <c r="T723" i="7"/>
  <c r="T724" i="7"/>
  <c r="T725" i="7"/>
  <c r="T726" i="7"/>
  <c r="T727" i="7"/>
  <c r="T728" i="7"/>
  <c r="T729" i="7"/>
  <c r="T730" i="7"/>
  <c r="T731" i="7"/>
  <c r="T732" i="7"/>
  <c r="T733" i="7"/>
  <c r="T734" i="7"/>
  <c r="T735" i="7"/>
  <c r="T736" i="7"/>
  <c r="T737" i="7"/>
  <c r="T738" i="7"/>
  <c r="T739" i="7"/>
  <c r="T740" i="7"/>
  <c r="T741" i="7"/>
  <c r="T742" i="7"/>
  <c r="T743" i="7"/>
  <c r="T744" i="7"/>
  <c r="T745" i="7"/>
  <c r="T746" i="7"/>
  <c r="T747" i="7"/>
  <c r="T748" i="7"/>
  <c r="T749" i="7"/>
  <c r="T750" i="7"/>
  <c r="T751" i="7"/>
  <c r="T752" i="7"/>
  <c r="T753" i="7"/>
  <c r="T754" i="7"/>
  <c r="T755" i="7"/>
  <c r="T756" i="7"/>
  <c r="T757" i="7"/>
  <c r="T758" i="7"/>
  <c r="T759" i="7"/>
  <c r="T760" i="7"/>
  <c r="T761" i="7"/>
  <c r="T762" i="7"/>
  <c r="T763" i="7"/>
  <c r="T764" i="7"/>
  <c r="T765" i="7"/>
  <c r="T766" i="7"/>
  <c r="T767" i="7"/>
  <c r="T768" i="7"/>
  <c r="T769" i="7"/>
  <c r="T770" i="7"/>
  <c r="T771" i="7"/>
  <c r="T772" i="7"/>
  <c r="T773" i="7"/>
  <c r="T774" i="7"/>
  <c r="T775" i="7"/>
  <c r="T776" i="7"/>
  <c r="T777" i="7"/>
  <c r="T778" i="7"/>
  <c r="T779" i="7"/>
  <c r="T780" i="7"/>
  <c r="T781" i="7"/>
  <c r="T782" i="7"/>
  <c r="T783" i="7"/>
  <c r="T784" i="7"/>
  <c r="T785" i="7"/>
  <c r="T786" i="7"/>
  <c r="T787" i="7"/>
  <c r="T788" i="7"/>
  <c r="T789" i="7"/>
  <c r="T790" i="7"/>
  <c r="T791" i="7"/>
  <c r="T792" i="7"/>
  <c r="T793" i="7"/>
  <c r="T794" i="7"/>
  <c r="T795" i="7"/>
  <c r="T796" i="7"/>
  <c r="T797" i="7"/>
  <c r="T798" i="7"/>
  <c r="T799" i="7"/>
  <c r="T800" i="7"/>
  <c r="T801" i="7"/>
  <c r="T802" i="7"/>
  <c r="T803" i="7"/>
  <c r="T804" i="7"/>
  <c r="T805" i="7"/>
  <c r="T806" i="7"/>
  <c r="T807" i="7"/>
  <c r="T808" i="7"/>
  <c r="T809" i="7"/>
  <c r="T810" i="7"/>
  <c r="T811" i="7"/>
  <c r="T812" i="7"/>
  <c r="T813" i="7"/>
  <c r="T814" i="7"/>
  <c r="T815" i="7"/>
  <c r="T816" i="7"/>
  <c r="T817" i="7"/>
  <c r="T818" i="7"/>
  <c r="T819" i="7"/>
  <c r="T820" i="7"/>
  <c r="T821" i="7"/>
  <c r="T822" i="7"/>
  <c r="T823" i="7"/>
  <c r="T824" i="7"/>
  <c r="T825" i="7"/>
  <c r="T826" i="7"/>
  <c r="T827" i="7"/>
  <c r="T828" i="7"/>
  <c r="T829" i="7"/>
  <c r="T830" i="7"/>
  <c r="T831" i="7"/>
  <c r="T832" i="7"/>
  <c r="T833" i="7"/>
  <c r="T834" i="7"/>
  <c r="T835" i="7"/>
  <c r="T836" i="7"/>
  <c r="T837" i="7"/>
  <c r="T838" i="7"/>
  <c r="T839" i="7"/>
  <c r="T840" i="7"/>
  <c r="T841" i="7"/>
  <c r="T842" i="7"/>
  <c r="T843" i="7"/>
  <c r="T844" i="7"/>
  <c r="T845" i="7"/>
  <c r="T846" i="7"/>
  <c r="T847" i="7"/>
  <c r="T848" i="7"/>
  <c r="T849" i="7"/>
  <c r="T850" i="7"/>
  <c r="T851" i="7"/>
  <c r="T852" i="7"/>
  <c r="T853" i="7"/>
  <c r="T854" i="7"/>
  <c r="T855" i="7"/>
  <c r="T856" i="7"/>
  <c r="T857" i="7"/>
  <c r="T858" i="7"/>
  <c r="T859" i="7"/>
  <c r="T860" i="7"/>
  <c r="T861" i="7"/>
  <c r="T862" i="7"/>
  <c r="T863" i="7"/>
  <c r="T864" i="7"/>
  <c r="T865" i="7"/>
  <c r="T866" i="7"/>
  <c r="T867" i="7"/>
  <c r="T868" i="7"/>
  <c r="T869" i="7"/>
  <c r="T870" i="7"/>
  <c r="T871" i="7"/>
  <c r="T872" i="7"/>
  <c r="T873" i="7"/>
  <c r="T874" i="7"/>
  <c r="T875" i="7"/>
  <c r="T876" i="7"/>
  <c r="T877" i="7"/>
  <c r="T878" i="7"/>
  <c r="T879" i="7"/>
  <c r="T880" i="7"/>
  <c r="T881" i="7"/>
  <c r="T882" i="7"/>
  <c r="T883" i="7"/>
  <c r="T884" i="7"/>
  <c r="T885" i="7"/>
  <c r="T886" i="7"/>
  <c r="T887" i="7"/>
  <c r="T888" i="7"/>
  <c r="T889" i="7"/>
  <c r="T890" i="7"/>
  <c r="T891" i="7"/>
  <c r="T892" i="7"/>
  <c r="T893" i="7"/>
  <c r="T894" i="7"/>
  <c r="T895" i="7"/>
  <c r="T896" i="7"/>
  <c r="T897" i="7"/>
  <c r="T898" i="7"/>
  <c r="T899" i="7"/>
  <c r="T900" i="7"/>
  <c r="T901" i="7"/>
  <c r="T902" i="7"/>
  <c r="T903" i="7"/>
  <c r="T904" i="7"/>
  <c r="T905" i="7"/>
  <c r="T906" i="7"/>
  <c r="T907" i="7"/>
  <c r="T908" i="7"/>
  <c r="T909" i="7"/>
  <c r="T910" i="7"/>
  <c r="T911" i="7"/>
  <c r="T912" i="7"/>
  <c r="T913" i="7"/>
  <c r="T914" i="7"/>
  <c r="T915" i="7"/>
  <c r="T916" i="7"/>
  <c r="T917" i="7"/>
  <c r="T918" i="7"/>
  <c r="T919" i="7"/>
  <c r="T920" i="7"/>
  <c r="T921" i="7"/>
  <c r="T922" i="7"/>
  <c r="T923" i="7"/>
  <c r="T924" i="7"/>
  <c r="T925" i="7"/>
  <c r="T926" i="7"/>
  <c r="T927" i="7"/>
  <c r="T928" i="7"/>
  <c r="T929" i="7"/>
  <c r="T930" i="7"/>
  <c r="T931" i="7"/>
  <c r="T932" i="7"/>
  <c r="T933" i="7"/>
  <c r="T934" i="7"/>
  <c r="T935" i="7"/>
  <c r="T936" i="7"/>
  <c r="T937" i="7"/>
  <c r="T938" i="7"/>
  <c r="T939" i="7"/>
  <c r="T940" i="7"/>
  <c r="T941" i="7"/>
  <c r="T942" i="7"/>
  <c r="T943" i="7"/>
  <c r="T944" i="7"/>
  <c r="T945" i="7"/>
  <c r="T946" i="7"/>
  <c r="T947" i="7"/>
  <c r="T948" i="7"/>
  <c r="T949" i="7"/>
  <c r="T950" i="7"/>
  <c r="T951" i="7"/>
  <c r="T952" i="7"/>
  <c r="T953" i="7"/>
  <c r="Q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Q24" i="7" s="1"/>
  <c r="Z24" i="7" s="1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2" i="7"/>
  <c r="R3" i="6"/>
  <c r="R4" i="6"/>
  <c r="R5" i="6"/>
  <c r="R6" i="6"/>
  <c r="R7" i="6"/>
  <c r="R8" i="6"/>
  <c r="S8" i="6" s="1"/>
  <c r="R9" i="6"/>
  <c r="R10" i="6"/>
  <c r="S10" i="6" s="1"/>
  <c r="R11" i="6"/>
  <c r="R12" i="6"/>
  <c r="R13" i="6"/>
  <c r="R14" i="6"/>
  <c r="R15" i="6"/>
  <c r="S15" i="6" s="1"/>
  <c r="R16" i="6"/>
  <c r="S16" i="6" s="1"/>
  <c r="R17" i="6"/>
  <c r="R18" i="6"/>
  <c r="S18" i="6" s="1"/>
  <c r="R19" i="6"/>
  <c r="R20" i="6"/>
  <c r="R21" i="6"/>
  <c r="R22" i="6"/>
  <c r="R23" i="6"/>
  <c r="S23" i="6" s="1"/>
  <c r="R24" i="6"/>
  <c r="S24" i="6" s="1"/>
  <c r="R25" i="6"/>
  <c r="R26" i="6"/>
  <c r="S26" i="6" s="1"/>
  <c r="R27" i="6"/>
  <c r="R28" i="6"/>
  <c r="R29" i="6"/>
  <c r="R30" i="6"/>
  <c r="R31" i="6"/>
  <c r="R32" i="6"/>
  <c r="S32" i="6" s="1"/>
  <c r="R33" i="6"/>
  <c r="R34" i="6"/>
  <c r="S34" i="6" s="1"/>
  <c r="R35" i="6"/>
  <c r="R36" i="6"/>
  <c r="R37" i="6"/>
  <c r="R38" i="6"/>
  <c r="R39" i="6"/>
  <c r="R40" i="6"/>
  <c r="S40" i="6" s="1"/>
  <c r="R41" i="6"/>
  <c r="R42" i="6"/>
  <c r="S42" i="6" s="1"/>
  <c r="R43" i="6"/>
  <c r="R44" i="6"/>
  <c r="R45" i="6"/>
  <c r="R46" i="6"/>
  <c r="R47" i="6"/>
  <c r="S47" i="6" s="1"/>
  <c r="R48" i="6"/>
  <c r="S48" i="6" s="1"/>
  <c r="R49" i="6"/>
  <c r="R50" i="6"/>
  <c r="S50" i="6" s="1"/>
  <c r="R51" i="6"/>
  <c r="R52" i="6"/>
  <c r="R53" i="6"/>
  <c r="R54" i="6"/>
  <c r="R55" i="6"/>
  <c r="S55" i="6" s="1"/>
  <c r="R56" i="6"/>
  <c r="S56" i="6" s="1"/>
  <c r="R57" i="6"/>
  <c r="R58" i="6"/>
  <c r="S58" i="6" s="1"/>
  <c r="R59" i="6"/>
  <c r="R60" i="6"/>
  <c r="R61" i="6"/>
  <c r="R62" i="6"/>
  <c r="R63" i="6"/>
  <c r="R64" i="6"/>
  <c r="S64" i="6" s="1"/>
  <c r="R65" i="6"/>
  <c r="R66" i="6"/>
  <c r="S66" i="6" s="1"/>
  <c r="R67" i="6"/>
  <c r="R68" i="6"/>
  <c r="R69" i="6"/>
  <c r="R70" i="6"/>
  <c r="R71" i="6"/>
  <c r="R72" i="6"/>
  <c r="S72" i="6" s="1"/>
  <c r="R73" i="6"/>
  <c r="R74" i="6"/>
  <c r="S74" i="6" s="1"/>
  <c r="R75" i="6"/>
  <c r="R76" i="6"/>
  <c r="R77" i="6"/>
  <c r="R78" i="6"/>
  <c r="R79" i="6"/>
  <c r="S79" i="6" s="1"/>
  <c r="R80" i="6"/>
  <c r="S80" i="6" s="1"/>
  <c r="R81" i="6"/>
  <c r="R82" i="6"/>
  <c r="S82" i="6" s="1"/>
  <c r="R83" i="6"/>
  <c r="R84" i="6"/>
  <c r="R85" i="6"/>
  <c r="R86" i="6"/>
  <c r="R87" i="6"/>
  <c r="S87" i="6" s="1"/>
  <c r="R88" i="6"/>
  <c r="S88" i="6" s="1"/>
  <c r="R89" i="6"/>
  <c r="R90" i="6"/>
  <c r="S90" i="6" s="1"/>
  <c r="R91" i="6"/>
  <c r="R92" i="6"/>
  <c r="R93" i="6"/>
  <c r="R94" i="6"/>
  <c r="R95" i="6"/>
  <c r="R96" i="6"/>
  <c r="S96" i="6" s="1"/>
  <c r="R97" i="6"/>
  <c r="R98" i="6"/>
  <c r="S98" i="6" s="1"/>
  <c r="R99" i="6"/>
  <c r="R100" i="6"/>
  <c r="R101" i="6"/>
  <c r="R102" i="6"/>
  <c r="R103" i="6"/>
  <c r="R104" i="6"/>
  <c r="S104" i="6" s="1"/>
  <c r="R105" i="6"/>
  <c r="R106" i="6"/>
  <c r="S106" i="6" s="1"/>
  <c r="R107" i="6"/>
  <c r="R108" i="6"/>
  <c r="R109" i="6"/>
  <c r="R110" i="6"/>
  <c r="R111" i="6"/>
  <c r="S111" i="6" s="1"/>
  <c r="R112" i="6"/>
  <c r="S112" i="6" s="1"/>
  <c r="R113" i="6"/>
  <c r="R114" i="6"/>
  <c r="S114" i="6" s="1"/>
  <c r="R115" i="6"/>
  <c r="R116" i="6"/>
  <c r="R117" i="6"/>
  <c r="R118" i="6"/>
  <c r="R119" i="6"/>
  <c r="S119" i="6" s="1"/>
  <c r="R120" i="6"/>
  <c r="S120" i="6" s="1"/>
  <c r="R121" i="6"/>
  <c r="R122" i="6"/>
  <c r="S122" i="6" s="1"/>
  <c r="R123" i="6"/>
  <c r="R124" i="6"/>
  <c r="R125" i="6"/>
  <c r="R126" i="6"/>
  <c r="R127" i="6"/>
  <c r="R128" i="6"/>
  <c r="S128" i="6" s="1"/>
  <c r="R129" i="6"/>
  <c r="R130" i="6"/>
  <c r="S130" i="6" s="1"/>
  <c r="R131" i="6"/>
  <c r="R132" i="6"/>
  <c r="R133" i="6"/>
  <c r="R134" i="6"/>
  <c r="R135" i="6"/>
  <c r="R136" i="6"/>
  <c r="S136" i="6" s="1"/>
  <c r="R137" i="6"/>
  <c r="R138" i="6"/>
  <c r="S138" i="6" s="1"/>
  <c r="R139" i="6"/>
  <c r="R140" i="6"/>
  <c r="R141" i="6"/>
  <c r="R142" i="6"/>
  <c r="R143" i="6"/>
  <c r="S143" i="6" s="1"/>
  <c r="R144" i="6"/>
  <c r="S144" i="6" s="1"/>
  <c r="R145" i="6"/>
  <c r="R146" i="6"/>
  <c r="S146" i="6" s="1"/>
  <c r="R147" i="6"/>
  <c r="R148" i="6"/>
  <c r="R149" i="6"/>
  <c r="R150" i="6"/>
  <c r="R151" i="6"/>
  <c r="S151" i="6" s="1"/>
  <c r="R152" i="6"/>
  <c r="S152" i="6" s="1"/>
  <c r="R153" i="6"/>
  <c r="R154" i="6"/>
  <c r="S154" i="6" s="1"/>
  <c r="R155" i="6"/>
  <c r="R156" i="6"/>
  <c r="R157" i="6"/>
  <c r="R158" i="6"/>
  <c r="R159" i="6"/>
  <c r="R160" i="6"/>
  <c r="S160" i="6" s="1"/>
  <c r="R161" i="6"/>
  <c r="R162" i="6"/>
  <c r="S162" i="6" s="1"/>
  <c r="R163" i="6"/>
  <c r="R164" i="6"/>
  <c r="R165" i="6"/>
  <c r="R166" i="6"/>
  <c r="R167" i="6"/>
  <c r="R168" i="6"/>
  <c r="S168" i="6" s="1"/>
  <c r="R169" i="6"/>
  <c r="R170" i="6"/>
  <c r="S170" i="6" s="1"/>
  <c r="R171" i="6"/>
  <c r="R172" i="6"/>
  <c r="R173" i="6"/>
  <c r="R174" i="6"/>
  <c r="R175" i="6"/>
  <c r="S175" i="6" s="1"/>
  <c r="R176" i="6"/>
  <c r="S176" i="6" s="1"/>
  <c r="R177" i="6"/>
  <c r="R178" i="6"/>
  <c r="S178" i="6" s="1"/>
  <c r="R179" i="6"/>
  <c r="R180" i="6"/>
  <c r="R181" i="6"/>
  <c r="R182" i="6"/>
  <c r="R183" i="6"/>
  <c r="S183" i="6" s="1"/>
  <c r="R184" i="6"/>
  <c r="S184" i="6" s="1"/>
  <c r="R185" i="6"/>
  <c r="R186" i="6"/>
  <c r="S186" i="6" s="1"/>
  <c r="R187" i="6"/>
  <c r="R188" i="6"/>
  <c r="R189" i="6"/>
  <c r="R190" i="6"/>
  <c r="R191" i="6"/>
  <c r="R192" i="6"/>
  <c r="S192" i="6" s="1"/>
  <c r="R193" i="6"/>
  <c r="R194" i="6"/>
  <c r="S194" i="6" s="1"/>
  <c r="R195" i="6"/>
  <c r="R196" i="6"/>
  <c r="R197" i="6"/>
  <c r="R198" i="6"/>
  <c r="R199" i="6"/>
  <c r="R200" i="6"/>
  <c r="S200" i="6" s="1"/>
  <c r="R201" i="6"/>
  <c r="R202" i="6"/>
  <c r="S202" i="6" s="1"/>
  <c r="R203" i="6"/>
  <c r="R204" i="6"/>
  <c r="R205" i="6"/>
  <c r="R206" i="6"/>
  <c r="R207" i="6"/>
  <c r="S207" i="6" s="1"/>
  <c r="R208" i="6"/>
  <c r="S208" i="6" s="1"/>
  <c r="R209" i="6"/>
  <c r="R210" i="6"/>
  <c r="S210" i="6" s="1"/>
  <c r="R211" i="6"/>
  <c r="R212" i="6"/>
  <c r="R213" i="6"/>
  <c r="R214" i="6"/>
  <c r="R215" i="6"/>
  <c r="S215" i="6" s="1"/>
  <c r="R216" i="6"/>
  <c r="S216" i="6" s="1"/>
  <c r="R217" i="6"/>
  <c r="R218" i="6"/>
  <c r="S218" i="6" s="1"/>
  <c r="R219" i="6"/>
  <c r="R220" i="6"/>
  <c r="R221" i="6"/>
  <c r="R222" i="6"/>
  <c r="R223" i="6"/>
  <c r="R224" i="6"/>
  <c r="S224" i="6" s="1"/>
  <c r="R225" i="6"/>
  <c r="R226" i="6"/>
  <c r="S226" i="6" s="1"/>
  <c r="R227" i="6"/>
  <c r="R228" i="6"/>
  <c r="R229" i="6"/>
  <c r="R230" i="6"/>
  <c r="R231" i="6"/>
  <c r="R232" i="6"/>
  <c r="S232" i="6" s="1"/>
  <c r="R233" i="6"/>
  <c r="R234" i="6"/>
  <c r="S234" i="6" s="1"/>
  <c r="R235" i="6"/>
  <c r="R236" i="6"/>
  <c r="R237" i="6"/>
  <c r="R238" i="6"/>
  <c r="R239" i="6"/>
  <c r="S239" i="6" s="1"/>
  <c r="R240" i="6"/>
  <c r="S240" i="6" s="1"/>
  <c r="R241" i="6"/>
  <c r="R242" i="6"/>
  <c r="S242" i="6" s="1"/>
  <c r="R243" i="6"/>
  <c r="R244" i="6"/>
  <c r="R245" i="6"/>
  <c r="R246" i="6"/>
  <c r="R247" i="6"/>
  <c r="S247" i="6" s="1"/>
  <c r="R248" i="6"/>
  <c r="S248" i="6" s="1"/>
  <c r="R249" i="6"/>
  <c r="R250" i="6"/>
  <c r="S250" i="6" s="1"/>
  <c r="R251" i="6"/>
  <c r="R252" i="6"/>
  <c r="R253" i="6"/>
  <c r="R254" i="6"/>
  <c r="R255" i="6"/>
  <c r="R256" i="6"/>
  <c r="S256" i="6" s="1"/>
  <c r="R257" i="6"/>
  <c r="R258" i="6"/>
  <c r="S258" i="6" s="1"/>
  <c r="R259" i="6"/>
  <c r="R260" i="6"/>
  <c r="R261" i="6"/>
  <c r="R262" i="6"/>
  <c r="R263" i="6"/>
  <c r="R264" i="6"/>
  <c r="S264" i="6" s="1"/>
  <c r="R265" i="6"/>
  <c r="R266" i="6"/>
  <c r="S266" i="6" s="1"/>
  <c r="R267" i="6"/>
  <c r="R268" i="6"/>
  <c r="R269" i="6"/>
  <c r="R270" i="6"/>
  <c r="R271" i="6"/>
  <c r="S271" i="6" s="1"/>
  <c r="R272" i="6"/>
  <c r="S272" i="6" s="1"/>
  <c r="R273" i="6"/>
  <c r="R274" i="6"/>
  <c r="S274" i="6" s="1"/>
  <c r="R275" i="6"/>
  <c r="R276" i="6"/>
  <c r="R277" i="6"/>
  <c r="R278" i="6"/>
  <c r="R279" i="6"/>
  <c r="S279" i="6" s="1"/>
  <c r="R280" i="6"/>
  <c r="S280" i="6" s="1"/>
  <c r="R281" i="6"/>
  <c r="R282" i="6"/>
  <c r="S282" i="6" s="1"/>
  <c r="R283" i="6"/>
  <c r="R284" i="6"/>
  <c r="R285" i="6"/>
  <c r="R286" i="6"/>
  <c r="R287" i="6"/>
  <c r="R288" i="6"/>
  <c r="S288" i="6" s="1"/>
  <c r="R289" i="6"/>
  <c r="R290" i="6"/>
  <c r="S290" i="6" s="1"/>
  <c r="R291" i="6"/>
  <c r="R292" i="6"/>
  <c r="R293" i="6"/>
  <c r="R294" i="6"/>
  <c r="R295" i="6"/>
  <c r="R296" i="6"/>
  <c r="S296" i="6" s="1"/>
  <c r="R297" i="6"/>
  <c r="R298" i="6"/>
  <c r="S298" i="6" s="1"/>
  <c r="R299" i="6"/>
  <c r="R300" i="6"/>
  <c r="R301" i="6"/>
  <c r="R302" i="6"/>
  <c r="R303" i="6"/>
  <c r="S303" i="6" s="1"/>
  <c r="R304" i="6"/>
  <c r="S304" i="6" s="1"/>
  <c r="R305" i="6"/>
  <c r="R306" i="6"/>
  <c r="S306" i="6" s="1"/>
  <c r="R307" i="6"/>
  <c r="R308" i="6"/>
  <c r="R309" i="6"/>
  <c r="R310" i="6"/>
  <c r="R311" i="6"/>
  <c r="S311" i="6" s="1"/>
  <c r="R312" i="6"/>
  <c r="S312" i="6" s="1"/>
  <c r="R313" i="6"/>
  <c r="R314" i="6"/>
  <c r="S314" i="6" s="1"/>
  <c r="R315" i="6"/>
  <c r="R316" i="6"/>
  <c r="R317" i="6"/>
  <c r="R318" i="6"/>
  <c r="R319" i="6"/>
  <c r="R320" i="6"/>
  <c r="S320" i="6" s="1"/>
  <c r="R321" i="6"/>
  <c r="R322" i="6"/>
  <c r="S322" i="6" s="1"/>
  <c r="R323" i="6"/>
  <c r="R324" i="6"/>
  <c r="R325" i="6"/>
  <c r="R326" i="6"/>
  <c r="R327" i="6"/>
  <c r="R328" i="6"/>
  <c r="S328" i="6" s="1"/>
  <c r="R329" i="6"/>
  <c r="R330" i="6"/>
  <c r="S330" i="6" s="1"/>
  <c r="R331" i="6"/>
  <c r="R332" i="6"/>
  <c r="R333" i="6"/>
  <c r="R334" i="6"/>
  <c r="R335" i="6"/>
  <c r="S335" i="6" s="1"/>
  <c r="R336" i="6"/>
  <c r="S336" i="6" s="1"/>
  <c r="R337" i="6"/>
  <c r="R338" i="6"/>
  <c r="S338" i="6" s="1"/>
  <c r="R339" i="6"/>
  <c r="R340" i="6"/>
  <c r="R341" i="6"/>
  <c r="R342" i="6"/>
  <c r="R343" i="6"/>
  <c r="S343" i="6" s="1"/>
  <c r="R344" i="6"/>
  <c r="S344" i="6" s="1"/>
  <c r="R345" i="6"/>
  <c r="R346" i="6"/>
  <c r="S346" i="6" s="1"/>
  <c r="R347" i="6"/>
  <c r="R348" i="6"/>
  <c r="R349" i="6"/>
  <c r="R350" i="6"/>
  <c r="R351" i="6"/>
  <c r="R352" i="6"/>
  <c r="S352" i="6" s="1"/>
  <c r="R353" i="6"/>
  <c r="R354" i="6"/>
  <c r="S354" i="6" s="1"/>
  <c r="R355" i="6"/>
  <c r="R356" i="6"/>
  <c r="R357" i="6"/>
  <c r="R358" i="6"/>
  <c r="R359" i="6"/>
  <c r="R360" i="6"/>
  <c r="S360" i="6" s="1"/>
  <c r="R361" i="6"/>
  <c r="R362" i="6"/>
  <c r="S362" i="6" s="1"/>
  <c r="R363" i="6"/>
  <c r="R364" i="6"/>
  <c r="R365" i="6"/>
  <c r="R366" i="6"/>
  <c r="R367" i="6"/>
  <c r="S367" i="6" s="1"/>
  <c r="R368" i="6"/>
  <c r="S368" i="6" s="1"/>
  <c r="R369" i="6"/>
  <c r="R370" i="6"/>
  <c r="S370" i="6" s="1"/>
  <c r="R371" i="6"/>
  <c r="R372" i="6"/>
  <c r="R373" i="6"/>
  <c r="R374" i="6"/>
  <c r="R375" i="6"/>
  <c r="S375" i="6" s="1"/>
  <c r="R376" i="6"/>
  <c r="S376" i="6" s="1"/>
  <c r="R377" i="6"/>
  <c r="R378" i="6"/>
  <c r="S378" i="6" s="1"/>
  <c r="R379" i="6"/>
  <c r="R380" i="6"/>
  <c r="R381" i="6"/>
  <c r="R382" i="6"/>
  <c r="R383" i="6"/>
  <c r="R384" i="6"/>
  <c r="S384" i="6" s="1"/>
  <c r="R385" i="6"/>
  <c r="R386" i="6"/>
  <c r="S386" i="6" s="1"/>
  <c r="R387" i="6"/>
  <c r="R388" i="6"/>
  <c r="R389" i="6"/>
  <c r="R390" i="6"/>
  <c r="R391" i="6"/>
  <c r="R392" i="6"/>
  <c r="S392" i="6" s="1"/>
  <c r="R393" i="6"/>
  <c r="R394" i="6"/>
  <c r="S394" i="6" s="1"/>
  <c r="R395" i="6"/>
  <c r="R396" i="6"/>
  <c r="R397" i="6"/>
  <c r="R398" i="6"/>
  <c r="R399" i="6"/>
  <c r="S399" i="6" s="1"/>
  <c r="R400" i="6"/>
  <c r="S400" i="6" s="1"/>
  <c r="R401" i="6"/>
  <c r="R402" i="6"/>
  <c r="S402" i="6" s="1"/>
  <c r="R403" i="6"/>
  <c r="R404" i="6"/>
  <c r="R405" i="6"/>
  <c r="R406" i="6"/>
  <c r="R407" i="6"/>
  <c r="S407" i="6" s="1"/>
  <c r="R408" i="6"/>
  <c r="S408" i="6" s="1"/>
  <c r="R409" i="6"/>
  <c r="R410" i="6"/>
  <c r="S410" i="6" s="1"/>
  <c r="R411" i="6"/>
  <c r="R412" i="6"/>
  <c r="R413" i="6"/>
  <c r="R414" i="6"/>
  <c r="R415" i="6"/>
  <c r="R416" i="6"/>
  <c r="S416" i="6" s="1"/>
  <c r="R417" i="6"/>
  <c r="R418" i="6"/>
  <c r="S418" i="6" s="1"/>
  <c r="R419" i="6"/>
  <c r="R420" i="6"/>
  <c r="R421" i="6"/>
  <c r="R422" i="6"/>
  <c r="R423" i="6"/>
  <c r="R424" i="6"/>
  <c r="S424" i="6" s="1"/>
  <c r="R425" i="6"/>
  <c r="R426" i="6"/>
  <c r="S426" i="6" s="1"/>
  <c r="R427" i="6"/>
  <c r="R428" i="6"/>
  <c r="R429" i="6"/>
  <c r="R430" i="6"/>
  <c r="R431" i="6"/>
  <c r="S431" i="6" s="1"/>
  <c r="R432" i="6"/>
  <c r="S432" i="6" s="1"/>
  <c r="R433" i="6"/>
  <c r="R434" i="6"/>
  <c r="S434" i="6" s="1"/>
  <c r="R435" i="6"/>
  <c r="R436" i="6"/>
  <c r="R437" i="6"/>
  <c r="R438" i="6"/>
  <c r="R439" i="6"/>
  <c r="S439" i="6" s="1"/>
  <c r="R440" i="6"/>
  <c r="S440" i="6" s="1"/>
  <c r="R441" i="6"/>
  <c r="R442" i="6"/>
  <c r="S442" i="6" s="1"/>
  <c r="R443" i="6"/>
  <c r="R444" i="6"/>
  <c r="R445" i="6"/>
  <c r="R446" i="6"/>
  <c r="R447" i="6"/>
  <c r="R448" i="6"/>
  <c r="S448" i="6" s="1"/>
  <c r="R449" i="6"/>
  <c r="R450" i="6"/>
  <c r="S450" i="6" s="1"/>
  <c r="R451" i="6"/>
  <c r="R452" i="6"/>
  <c r="R453" i="6"/>
  <c r="R454" i="6"/>
  <c r="R455" i="6"/>
  <c r="R456" i="6"/>
  <c r="S456" i="6" s="1"/>
  <c r="R457" i="6"/>
  <c r="R458" i="6"/>
  <c r="S458" i="6" s="1"/>
  <c r="R459" i="6"/>
  <c r="R460" i="6"/>
  <c r="R461" i="6"/>
  <c r="R462" i="6"/>
  <c r="R463" i="6"/>
  <c r="S463" i="6" s="1"/>
  <c r="R464" i="6"/>
  <c r="S464" i="6" s="1"/>
  <c r="R465" i="6"/>
  <c r="R466" i="6"/>
  <c r="S466" i="6" s="1"/>
  <c r="R467" i="6"/>
  <c r="R468" i="6"/>
  <c r="R469" i="6"/>
  <c r="R470" i="6"/>
  <c r="R471" i="6"/>
  <c r="S471" i="6" s="1"/>
  <c r="R472" i="6"/>
  <c r="S472" i="6" s="1"/>
  <c r="R473" i="6"/>
  <c r="R474" i="6"/>
  <c r="S474" i="6" s="1"/>
  <c r="R475" i="6"/>
  <c r="R476" i="6"/>
  <c r="R477" i="6"/>
  <c r="R478" i="6"/>
  <c r="R479" i="6"/>
  <c r="R480" i="6"/>
  <c r="S480" i="6" s="1"/>
  <c r="R481" i="6"/>
  <c r="R482" i="6"/>
  <c r="S482" i="6" s="1"/>
  <c r="R483" i="6"/>
  <c r="R484" i="6"/>
  <c r="R485" i="6"/>
  <c r="R486" i="6"/>
  <c r="R487" i="6"/>
  <c r="R488" i="6"/>
  <c r="S488" i="6" s="1"/>
  <c r="R489" i="6"/>
  <c r="R490" i="6"/>
  <c r="S490" i="6" s="1"/>
  <c r="R491" i="6"/>
  <c r="R492" i="6"/>
  <c r="R493" i="6"/>
  <c r="R494" i="6"/>
  <c r="R495" i="6"/>
  <c r="S495" i="6" s="1"/>
  <c r="R496" i="6"/>
  <c r="S496" i="6" s="1"/>
  <c r="R497" i="6"/>
  <c r="R498" i="6"/>
  <c r="S498" i="6" s="1"/>
  <c r="R499" i="6"/>
  <c r="R500" i="6"/>
  <c r="R501" i="6"/>
  <c r="R502" i="6"/>
  <c r="R503" i="6"/>
  <c r="S503" i="6" s="1"/>
  <c r="R504" i="6"/>
  <c r="S504" i="6" s="1"/>
  <c r="R505" i="6"/>
  <c r="R506" i="6"/>
  <c r="S506" i="6" s="1"/>
  <c r="R507" i="6"/>
  <c r="R508" i="6"/>
  <c r="R509" i="6"/>
  <c r="R510" i="6"/>
  <c r="R511" i="6"/>
  <c r="R512" i="6"/>
  <c r="S512" i="6" s="1"/>
  <c r="R513" i="6"/>
  <c r="R514" i="6"/>
  <c r="S514" i="6" s="1"/>
  <c r="R515" i="6"/>
  <c r="R516" i="6"/>
  <c r="R517" i="6"/>
  <c r="R518" i="6"/>
  <c r="R519" i="6"/>
  <c r="R520" i="6"/>
  <c r="S520" i="6" s="1"/>
  <c r="R521" i="6"/>
  <c r="R522" i="6"/>
  <c r="S522" i="6" s="1"/>
  <c r="R523" i="6"/>
  <c r="R524" i="6"/>
  <c r="R525" i="6"/>
  <c r="R526" i="6"/>
  <c r="R527" i="6"/>
  <c r="S527" i="6" s="1"/>
  <c r="R528" i="6"/>
  <c r="S528" i="6" s="1"/>
  <c r="R529" i="6"/>
  <c r="R530" i="6"/>
  <c r="S530" i="6" s="1"/>
  <c r="R531" i="6"/>
  <c r="R532" i="6"/>
  <c r="R533" i="6"/>
  <c r="R534" i="6"/>
  <c r="R535" i="6"/>
  <c r="S535" i="6" s="1"/>
  <c r="R536" i="6"/>
  <c r="S536" i="6" s="1"/>
  <c r="R537" i="6"/>
  <c r="R538" i="6"/>
  <c r="S538" i="6" s="1"/>
  <c r="R539" i="6"/>
  <c r="R540" i="6"/>
  <c r="R541" i="6"/>
  <c r="R542" i="6"/>
  <c r="R543" i="6"/>
  <c r="R544" i="6"/>
  <c r="S544" i="6" s="1"/>
  <c r="R545" i="6"/>
  <c r="R546" i="6"/>
  <c r="S546" i="6" s="1"/>
  <c r="R547" i="6"/>
  <c r="R548" i="6"/>
  <c r="R549" i="6"/>
  <c r="R550" i="6"/>
  <c r="R551" i="6"/>
  <c r="R552" i="6"/>
  <c r="S552" i="6" s="1"/>
  <c r="R553" i="6"/>
  <c r="R554" i="6"/>
  <c r="S554" i="6" s="1"/>
  <c r="R555" i="6"/>
  <c r="R556" i="6"/>
  <c r="R557" i="6"/>
  <c r="R558" i="6"/>
  <c r="R559" i="6"/>
  <c r="S559" i="6" s="1"/>
  <c r="R560" i="6"/>
  <c r="S560" i="6" s="1"/>
  <c r="R561" i="6"/>
  <c r="R562" i="6"/>
  <c r="S562" i="6" s="1"/>
  <c r="R563" i="6"/>
  <c r="R564" i="6"/>
  <c r="R565" i="6"/>
  <c r="R566" i="6"/>
  <c r="R567" i="6"/>
  <c r="S567" i="6" s="1"/>
  <c r="R568" i="6"/>
  <c r="S568" i="6" s="1"/>
  <c r="R569" i="6"/>
  <c r="R570" i="6"/>
  <c r="S570" i="6" s="1"/>
  <c r="R571" i="6"/>
  <c r="R572" i="6"/>
  <c r="R573" i="6"/>
  <c r="R574" i="6"/>
  <c r="R575" i="6"/>
  <c r="R576" i="6"/>
  <c r="S576" i="6" s="1"/>
  <c r="R577" i="6"/>
  <c r="R578" i="6"/>
  <c r="S578" i="6" s="1"/>
  <c r="R579" i="6"/>
  <c r="R580" i="6"/>
  <c r="R581" i="6"/>
  <c r="R582" i="6"/>
  <c r="R583" i="6"/>
  <c r="R584" i="6"/>
  <c r="S584" i="6" s="1"/>
  <c r="R585" i="6"/>
  <c r="R586" i="6"/>
  <c r="S586" i="6" s="1"/>
  <c r="R587" i="6"/>
  <c r="R588" i="6"/>
  <c r="R589" i="6"/>
  <c r="R590" i="6"/>
  <c r="R591" i="6"/>
  <c r="S591" i="6" s="1"/>
  <c r="R592" i="6"/>
  <c r="S592" i="6" s="1"/>
  <c r="R593" i="6"/>
  <c r="R594" i="6"/>
  <c r="S594" i="6" s="1"/>
  <c r="R595" i="6"/>
  <c r="R596" i="6"/>
  <c r="R597" i="6"/>
  <c r="R598" i="6"/>
  <c r="R599" i="6"/>
  <c r="S599" i="6" s="1"/>
  <c r="R600" i="6"/>
  <c r="S600" i="6" s="1"/>
  <c r="R601" i="6"/>
  <c r="R602" i="6"/>
  <c r="S602" i="6" s="1"/>
  <c r="R603" i="6"/>
  <c r="R604" i="6"/>
  <c r="R605" i="6"/>
  <c r="R606" i="6"/>
  <c r="R607" i="6"/>
  <c r="R608" i="6"/>
  <c r="S608" i="6" s="1"/>
  <c r="R609" i="6"/>
  <c r="R610" i="6"/>
  <c r="S610" i="6" s="1"/>
  <c r="R611" i="6"/>
  <c r="R612" i="6"/>
  <c r="R613" i="6"/>
  <c r="R614" i="6"/>
  <c r="R615" i="6"/>
  <c r="R616" i="6"/>
  <c r="S616" i="6" s="1"/>
  <c r="R617" i="6"/>
  <c r="R618" i="6"/>
  <c r="S618" i="6" s="1"/>
  <c r="R619" i="6"/>
  <c r="R620" i="6"/>
  <c r="R621" i="6"/>
  <c r="R622" i="6"/>
  <c r="R623" i="6"/>
  <c r="S623" i="6" s="1"/>
  <c r="R624" i="6"/>
  <c r="S624" i="6" s="1"/>
  <c r="R625" i="6"/>
  <c r="R626" i="6"/>
  <c r="S626" i="6" s="1"/>
  <c r="R627" i="6"/>
  <c r="R628" i="6"/>
  <c r="R629" i="6"/>
  <c r="R630" i="6"/>
  <c r="R631" i="6"/>
  <c r="S631" i="6" s="1"/>
  <c r="R632" i="6"/>
  <c r="S632" i="6" s="1"/>
  <c r="R633" i="6"/>
  <c r="R634" i="6"/>
  <c r="S634" i="6" s="1"/>
  <c r="R635" i="6"/>
  <c r="R636" i="6"/>
  <c r="R637" i="6"/>
  <c r="R638" i="6"/>
  <c r="R639" i="6"/>
  <c r="R640" i="6"/>
  <c r="S640" i="6" s="1"/>
  <c r="R641" i="6"/>
  <c r="R642" i="6"/>
  <c r="S642" i="6" s="1"/>
  <c r="R643" i="6"/>
  <c r="R644" i="6"/>
  <c r="R645" i="6"/>
  <c r="R646" i="6"/>
  <c r="R647" i="6"/>
  <c r="R648" i="6"/>
  <c r="S648" i="6" s="1"/>
  <c r="R649" i="6"/>
  <c r="R650" i="6"/>
  <c r="S650" i="6" s="1"/>
  <c r="R651" i="6"/>
  <c r="R652" i="6"/>
  <c r="R653" i="6"/>
  <c r="R654" i="6"/>
  <c r="R655" i="6"/>
  <c r="S655" i="6" s="1"/>
  <c r="R656" i="6"/>
  <c r="S656" i="6" s="1"/>
  <c r="R657" i="6"/>
  <c r="R658" i="6"/>
  <c r="S658" i="6" s="1"/>
  <c r="R659" i="6"/>
  <c r="R660" i="6"/>
  <c r="R661" i="6"/>
  <c r="R662" i="6"/>
  <c r="R663" i="6"/>
  <c r="S663" i="6" s="1"/>
  <c r="R664" i="6"/>
  <c r="S664" i="6" s="1"/>
  <c r="R665" i="6"/>
  <c r="R666" i="6"/>
  <c r="S666" i="6" s="1"/>
  <c r="R667" i="6"/>
  <c r="R668" i="6"/>
  <c r="R669" i="6"/>
  <c r="R670" i="6"/>
  <c r="R671" i="6"/>
  <c r="S671" i="6" s="1"/>
  <c r="R672" i="6"/>
  <c r="S672" i="6" s="1"/>
  <c r="R673" i="6"/>
  <c r="R674" i="6"/>
  <c r="S674" i="6" s="1"/>
  <c r="R675" i="6"/>
  <c r="R676" i="6"/>
  <c r="R677" i="6"/>
  <c r="R678" i="6"/>
  <c r="R679" i="6"/>
  <c r="S679" i="6" s="1"/>
  <c r="R680" i="6"/>
  <c r="S680" i="6" s="1"/>
  <c r="R681" i="6"/>
  <c r="R682" i="6"/>
  <c r="S682" i="6" s="1"/>
  <c r="R683" i="6"/>
  <c r="R684" i="6"/>
  <c r="R685" i="6"/>
  <c r="R686" i="6"/>
  <c r="R687" i="6"/>
  <c r="R688" i="6"/>
  <c r="S688" i="6" s="1"/>
  <c r="R689" i="6"/>
  <c r="R690" i="6"/>
  <c r="S690" i="6" s="1"/>
  <c r="R691" i="6"/>
  <c r="R692" i="6"/>
  <c r="R693" i="6"/>
  <c r="R694" i="6"/>
  <c r="R695" i="6"/>
  <c r="R696" i="6"/>
  <c r="S696" i="6" s="1"/>
  <c r="R697" i="6"/>
  <c r="R698" i="6"/>
  <c r="S698" i="6" s="1"/>
  <c r="R699" i="6"/>
  <c r="R700" i="6"/>
  <c r="R701" i="6"/>
  <c r="R702" i="6"/>
  <c r="R703" i="6"/>
  <c r="R704" i="6"/>
  <c r="S704" i="6" s="1"/>
  <c r="R705" i="6"/>
  <c r="R706" i="6"/>
  <c r="S706" i="6" s="1"/>
  <c r="R707" i="6"/>
  <c r="R708" i="6"/>
  <c r="R709" i="6"/>
  <c r="R710" i="6"/>
  <c r="R711" i="6"/>
  <c r="R712" i="6"/>
  <c r="S712" i="6" s="1"/>
  <c r="R713" i="6"/>
  <c r="R714" i="6"/>
  <c r="S714" i="6" s="1"/>
  <c r="R715" i="6"/>
  <c r="R716" i="6"/>
  <c r="R717" i="6"/>
  <c r="R718" i="6"/>
  <c r="R719" i="6"/>
  <c r="R720" i="6"/>
  <c r="S720" i="6" s="1"/>
  <c r="R721" i="6"/>
  <c r="R722" i="6"/>
  <c r="S722" i="6" s="1"/>
  <c r="R723" i="6"/>
  <c r="R724" i="6"/>
  <c r="R725" i="6"/>
  <c r="R726" i="6"/>
  <c r="R727" i="6"/>
  <c r="R728" i="6"/>
  <c r="S728" i="6" s="1"/>
  <c r="R729" i="6"/>
  <c r="R730" i="6"/>
  <c r="S730" i="6" s="1"/>
  <c r="R731" i="6"/>
  <c r="R732" i="6"/>
  <c r="R733" i="6"/>
  <c r="R734" i="6"/>
  <c r="R735" i="6"/>
  <c r="R736" i="6"/>
  <c r="S736" i="6" s="1"/>
  <c r="R737" i="6"/>
  <c r="R738" i="6"/>
  <c r="S738" i="6" s="1"/>
  <c r="R739" i="6"/>
  <c r="R740" i="6"/>
  <c r="R741" i="6"/>
  <c r="R742" i="6"/>
  <c r="R743" i="6"/>
  <c r="R744" i="6"/>
  <c r="S744" i="6" s="1"/>
  <c r="R745" i="6"/>
  <c r="R746" i="6"/>
  <c r="S746" i="6" s="1"/>
  <c r="R747" i="6"/>
  <c r="R748" i="6"/>
  <c r="R749" i="6"/>
  <c r="R750" i="6"/>
  <c r="R751" i="6"/>
  <c r="R752" i="6"/>
  <c r="S752" i="6" s="1"/>
  <c r="R753" i="6"/>
  <c r="R754" i="6"/>
  <c r="S754" i="6" s="1"/>
  <c r="R755" i="6"/>
  <c r="R756" i="6"/>
  <c r="R757" i="6"/>
  <c r="R758" i="6"/>
  <c r="R759" i="6"/>
  <c r="R760" i="6"/>
  <c r="S760" i="6" s="1"/>
  <c r="R761" i="6"/>
  <c r="R762" i="6"/>
  <c r="S762" i="6" s="1"/>
  <c r="R763" i="6"/>
  <c r="R764" i="6"/>
  <c r="R765" i="6"/>
  <c r="R766" i="6"/>
  <c r="R767" i="6"/>
  <c r="R768" i="6"/>
  <c r="S768" i="6" s="1"/>
  <c r="R769" i="6"/>
  <c r="R770" i="6"/>
  <c r="S770" i="6" s="1"/>
  <c r="R771" i="6"/>
  <c r="R772" i="6"/>
  <c r="R773" i="6"/>
  <c r="R774" i="6"/>
  <c r="R775" i="6"/>
  <c r="R776" i="6"/>
  <c r="S776" i="6" s="1"/>
  <c r="R777" i="6"/>
  <c r="R778" i="6"/>
  <c r="S778" i="6" s="1"/>
  <c r="R779" i="6"/>
  <c r="R780" i="6"/>
  <c r="R781" i="6"/>
  <c r="R782" i="6"/>
  <c r="R783" i="6"/>
  <c r="R784" i="6"/>
  <c r="S784" i="6" s="1"/>
  <c r="R785" i="6"/>
  <c r="R786" i="6"/>
  <c r="S786" i="6" s="1"/>
  <c r="R787" i="6"/>
  <c r="R788" i="6"/>
  <c r="R789" i="6"/>
  <c r="R790" i="6"/>
  <c r="R791" i="6"/>
  <c r="R792" i="6"/>
  <c r="S792" i="6" s="1"/>
  <c r="R793" i="6"/>
  <c r="R794" i="6"/>
  <c r="S794" i="6" s="1"/>
  <c r="R795" i="6"/>
  <c r="R796" i="6"/>
  <c r="R797" i="6"/>
  <c r="R798" i="6"/>
  <c r="R799" i="6"/>
  <c r="R800" i="6"/>
  <c r="S800" i="6" s="1"/>
  <c r="R801" i="6"/>
  <c r="R802" i="6"/>
  <c r="S802" i="6" s="1"/>
  <c r="R803" i="6"/>
  <c r="R804" i="6"/>
  <c r="R805" i="6"/>
  <c r="R806" i="6"/>
  <c r="R807" i="6"/>
  <c r="R808" i="6"/>
  <c r="S808" i="6" s="1"/>
  <c r="R809" i="6"/>
  <c r="R810" i="6"/>
  <c r="S810" i="6" s="1"/>
  <c r="R811" i="6"/>
  <c r="R812" i="6"/>
  <c r="R813" i="6"/>
  <c r="R814" i="6"/>
  <c r="R815" i="6"/>
  <c r="R816" i="6"/>
  <c r="S816" i="6" s="1"/>
  <c r="R817" i="6"/>
  <c r="R818" i="6"/>
  <c r="S818" i="6" s="1"/>
  <c r="R819" i="6"/>
  <c r="R820" i="6"/>
  <c r="R821" i="6"/>
  <c r="R822" i="6"/>
  <c r="R823" i="6"/>
  <c r="R824" i="6"/>
  <c r="S824" i="6" s="1"/>
  <c r="R825" i="6"/>
  <c r="R826" i="6"/>
  <c r="S826" i="6" s="1"/>
  <c r="R827" i="6"/>
  <c r="R828" i="6"/>
  <c r="R829" i="6"/>
  <c r="R830" i="6"/>
  <c r="R831" i="6"/>
  <c r="R832" i="6"/>
  <c r="S832" i="6" s="1"/>
  <c r="R833" i="6"/>
  <c r="R834" i="6"/>
  <c r="S834" i="6" s="1"/>
  <c r="R835" i="6"/>
  <c r="R836" i="6"/>
  <c r="R837" i="6"/>
  <c r="R838" i="6"/>
  <c r="R839" i="6"/>
  <c r="R840" i="6"/>
  <c r="S840" i="6" s="1"/>
  <c r="R841" i="6"/>
  <c r="R842" i="6"/>
  <c r="S842" i="6" s="1"/>
  <c r="R843" i="6"/>
  <c r="R844" i="6"/>
  <c r="R845" i="6"/>
  <c r="R846" i="6"/>
  <c r="R847" i="6"/>
  <c r="R848" i="6"/>
  <c r="S848" i="6" s="1"/>
  <c r="R849" i="6"/>
  <c r="R850" i="6"/>
  <c r="S850" i="6" s="1"/>
  <c r="R851" i="6"/>
  <c r="R852" i="6"/>
  <c r="R853" i="6"/>
  <c r="R854" i="6"/>
  <c r="R855" i="6"/>
  <c r="R856" i="6"/>
  <c r="S856" i="6" s="1"/>
  <c r="R857" i="6"/>
  <c r="R858" i="6"/>
  <c r="S858" i="6" s="1"/>
  <c r="R859" i="6"/>
  <c r="R860" i="6"/>
  <c r="R861" i="6"/>
  <c r="R862" i="6"/>
  <c r="R863" i="6"/>
  <c r="R864" i="6"/>
  <c r="S864" i="6" s="1"/>
  <c r="R865" i="6"/>
  <c r="R866" i="6"/>
  <c r="S866" i="6" s="1"/>
  <c r="R867" i="6"/>
  <c r="R868" i="6"/>
  <c r="R869" i="6"/>
  <c r="R870" i="6"/>
  <c r="R871" i="6"/>
  <c r="R872" i="6"/>
  <c r="S872" i="6" s="1"/>
  <c r="R873" i="6"/>
  <c r="R874" i="6"/>
  <c r="S874" i="6" s="1"/>
  <c r="R875" i="6"/>
  <c r="R876" i="6"/>
  <c r="R877" i="6"/>
  <c r="R878" i="6"/>
  <c r="R879" i="6"/>
  <c r="R880" i="6"/>
  <c r="S880" i="6" s="1"/>
  <c r="R881" i="6"/>
  <c r="R882" i="6"/>
  <c r="S882" i="6" s="1"/>
  <c r="R883" i="6"/>
  <c r="R884" i="6"/>
  <c r="R885" i="6"/>
  <c r="R886" i="6"/>
  <c r="R887" i="6"/>
  <c r="R888" i="6"/>
  <c r="S888" i="6" s="1"/>
  <c r="R889" i="6"/>
  <c r="R890" i="6"/>
  <c r="S890" i="6" s="1"/>
  <c r="R891" i="6"/>
  <c r="R892" i="6"/>
  <c r="R893" i="6"/>
  <c r="R894" i="6"/>
  <c r="R895" i="6"/>
  <c r="R896" i="6"/>
  <c r="S896" i="6" s="1"/>
  <c r="R897" i="6"/>
  <c r="R898" i="6"/>
  <c r="S898" i="6" s="1"/>
  <c r="R899" i="6"/>
  <c r="R900" i="6"/>
  <c r="R901" i="6"/>
  <c r="R902" i="6"/>
  <c r="R903" i="6"/>
  <c r="R904" i="6"/>
  <c r="S904" i="6" s="1"/>
  <c r="R905" i="6"/>
  <c r="R906" i="6"/>
  <c r="S906" i="6" s="1"/>
  <c r="R907" i="6"/>
  <c r="R908" i="6"/>
  <c r="R909" i="6"/>
  <c r="R910" i="6"/>
  <c r="R911" i="6"/>
  <c r="R912" i="6"/>
  <c r="S912" i="6" s="1"/>
  <c r="R913" i="6"/>
  <c r="R914" i="6"/>
  <c r="S914" i="6" s="1"/>
  <c r="R915" i="6"/>
  <c r="R916" i="6"/>
  <c r="R917" i="6"/>
  <c r="R918" i="6"/>
  <c r="R919" i="6"/>
  <c r="R920" i="6"/>
  <c r="S920" i="6" s="1"/>
  <c r="R921" i="6"/>
  <c r="R922" i="6"/>
  <c r="S922" i="6" s="1"/>
  <c r="R923" i="6"/>
  <c r="R924" i="6"/>
  <c r="R925" i="6"/>
  <c r="R926" i="6"/>
  <c r="R927" i="6"/>
  <c r="R928" i="6"/>
  <c r="S928" i="6" s="1"/>
  <c r="R929" i="6"/>
  <c r="R930" i="6"/>
  <c r="S930" i="6" s="1"/>
  <c r="R931" i="6"/>
  <c r="R932" i="6"/>
  <c r="R933" i="6"/>
  <c r="R934" i="6"/>
  <c r="R935" i="6"/>
  <c r="R936" i="6"/>
  <c r="S936" i="6" s="1"/>
  <c r="R937" i="6"/>
  <c r="R938" i="6"/>
  <c r="S938" i="6" s="1"/>
  <c r="R939" i="6"/>
  <c r="R940" i="6"/>
  <c r="R941" i="6"/>
  <c r="R942" i="6"/>
  <c r="R943" i="6"/>
  <c r="R944" i="6"/>
  <c r="S944" i="6" s="1"/>
  <c r="R945" i="6"/>
  <c r="R946" i="6"/>
  <c r="S946" i="6" s="1"/>
  <c r="R947" i="6"/>
  <c r="S3" i="6"/>
  <c r="S4" i="6"/>
  <c r="S5" i="6"/>
  <c r="S6" i="6"/>
  <c r="S7" i="6"/>
  <c r="S9" i="6"/>
  <c r="S11" i="6"/>
  <c r="S12" i="6"/>
  <c r="S13" i="6"/>
  <c r="S14" i="6"/>
  <c r="S17" i="6"/>
  <c r="S19" i="6"/>
  <c r="S20" i="6"/>
  <c r="S21" i="6"/>
  <c r="S22" i="6"/>
  <c r="S25" i="6"/>
  <c r="S27" i="6"/>
  <c r="S28" i="6"/>
  <c r="S29" i="6"/>
  <c r="S30" i="6"/>
  <c r="S31" i="6"/>
  <c r="S33" i="6"/>
  <c r="S35" i="6"/>
  <c r="S36" i="6"/>
  <c r="S37" i="6"/>
  <c r="S38" i="6"/>
  <c r="S39" i="6"/>
  <c r="S41" i="6"/>
  <c r="S43" i="6"/>
  <c r="S44" i="6"/>
  <c r="S45" i="6"/>
  <c r="S46" i="6"/>
  <c r="S49" i="6"/>
  <c r="S51" i="6"/>
  <c r="S52" i="6"/>
  <c r="S53" i="6"/>
  <c r="S54" i="6"/>
  <c r="S57" i="6"/>
  <c r="S59" i="6"/>
  <c r="S60" i="6"/>
  <c r="S61" i="6"/>
  <c r="S62" i="6"/>
  <c r="S63" i="6"/>
  <c r="S65" i="6"/>
  <c r="S67" i="6"/>
  <c r="S68" i="6"/>
  <c r="S69" i="6"/>
  <c r="S70" i="6"/>
  <c r="S71" i="6"/>
  <c r="S73" i="6"/>
  <c r="S75" i="6"/>
  <c r="S76" i="6"/>
  <c r="S77" i="6"/>
  <c r="S78" i="6"/>
  <c r="S81" i="6"/>
  <c r="S83" i="6"/>
  <c r="S84" i="6"/>
  <c r="S85" i="6"/>
  <c r="S86" i="6"/>
  <c r="S89" i="6"/>
  <c r="S91" i="6"/>
  <c r="S92" i="6"/>
  <c r="S93" i="6"/>
  <c r="S94" i="6"/>
  <c r="S95" i="6"/>
  <c r="S97" i="6"/>
  <c r="S99" i="6"/>
  <c r="S100" i="6"/>
  <c r="S101" i="6"/>
  <c r="S102" i="6"/>
  <c r="S103" i="6"/>
  <c r="S105" i="6"/>
  <c r="S107" i="6"/>
  <c r="S108" i="6"/>
  <c r="S109" i="6"/>
  <c r="S110" i="6"/>
  <c r="S113" i="6"/>
  <c r="S115" i="6"/>
  <c r="S116" i="6"/>
  <c r="S117" i="6"/>
  <c r="S118" i="6"/>
  <c r="S121" i="6"/>
  <c r="S123" i="6"/>
  <c r="S124" i="6"/>
  <c r="S125" i="6"/>
  <c r="S126" i="6"/>
  <c r="S127" i="6"/>
  <c r="S129" i="6"/>
  <c r="S131" i="6"/>
  <c r="S132" i="6"/>
  <c r="S133" i="6"/>
  <c r="S134" i="6"/>
  <c r="S135" i="6"/>
  <c r="S137" i="6"/>
  <c r="S139" i="6"/>
  <c r="S140" i="6"/>
  <c r="S141" i="6"/>
  <c r="S142" i="6"/>
  <c r="S145" i="6"/>
  <c r="S147" i="6"/>
  <c r="S148" i="6"/>
  <c r="S149" i="6"/>
  <c r="S150" i="6"/>
  <c r="S153" i="6"/>
  <c r="S155" i="6"/>
  <c r="S156" i="6"/>
  <c r="S157" i="6"/>
  <c r="S158" i="6"/>
  <c r="S159" i="6"/>
  <c r="S161" i="6"/>
  <c r="S163" i="6"/>
  <c r="S164" i="6"/>
  <c r="S165" i="6"/>
  <c r="S166" i="6"/>
  <c r="S167" i="6"/>
  <c r="S169" i="6"/>
  <c r="S171" i="6"/>
  <c r="S172" i="6"/>
  <c r="S173" i="6"/>
  <c r="S174" i="6"/>
  <c r="S177" i="6"/>
  <c r="S179" i="6"/>
  <c r="S180" i="6"/>
  <c r="S181" i="6"/>
  <c r="S182" i="6"/>
  <c r="S185" i="6"/>
  <c r="S187" i="6"/>
  <c r="S188" i="6"/>
  <c r="S189" i="6"/>
  <c r="S190" i="6"/>
  <c r="S191" i="6"/>
  <c r="S193" i="6"/>
  <c r="S195" i="6"/>
  <c r="S196" i="6"/>
  <c r="S197" i="6"/>
  <c r="S198" i="6"/>
  <c r="S199" i="6"/>
  <c r="S201" i="6"/>
  <c r="S203" i="6"/>
  <c r="S204" i="6"/>
  <c r="S205" i="6"/>
  <c r="S206" i="6"/>
  <c r="S209" i="6"/>
  <c r="S211" i="6"/>
  <c r="S212" i="6"/>
  <c r="S213" i="6"/>
  <c r="S214" i="6"/>
  <c r="S217" i="6"/>
  <c r="S219" i="6"/>
  <c r="S220" i="6"/>
  <c r="S221" i="6"/>
  <c r="S222" i="6"/>
  <c r="S223" i="6"/>
  <c r="S225" i="6"/>
  <c r="S227" i="6"/>
  <c r="S228" i="6"/>
  <c r="S229" i="6"/>
  <c r="S230" i="6"/>
  <c r="S231" i="6"/>
  <c r="S233" i="6"/>
  <c r="S235" i="6"/>
  <c r="S236" i="6"/>
  <c r="S237" i="6"/>
  <c r="S238" i="6"/>
  <c r="S241" i="6"/>
  <c r="S243" i="6"/>
  <c r="S244" i="6"/>
  <c r="S245" i="6"/>
  <c r="S246" i="6"/>
  <c r="S249" i="6"/>
  <c r="S251" i="6"/>
  <c r="S252" i="6"/>
  <c r="S253" i="6"/>
  <c r="S254" i="6"/>
  <c r="S255" i="6"/>
  <c r="S257" i="6"/>
  <c r="S259" i="6"/>
  <c r="S260" i="6"/>
  <c r="S261" i="6"/>
  <c r="S262" i="6"/>
  <c r="S263" i="6"/>
  <c r="S265" i="6"/>
  <c r="S267" i="6"/>
  <c r="S268" i="6"/>
  <c r="S269" i="6"/>
  <c r="S270" i="6"/>
  <c r="S273" i="6"/>
  <c r="S275" i="6"/>
  <c r="S276" i="6"/>
  <c r="S277" i="6"/>
  <c r="S278" i="6"/>
  <c r="S281" i="6"/>
  <c r="S283" i="6"/>
  <c r="S284" i="6"/>
  <c r="S285" i="6"/>
  <c r="S286" i="6"/>
  <c r="S287" i="6"/>
  <c r="S289" i="6"/>
  <c r="S291" i="6"/>
  <c r="S292" i="6"/>
  <c r="S293" i="6"/>
  <c r="S294" i="6"/>
  <c r="S295" i="6"/>
  <c r="S297" i="6"/>
  <c r="S299" i="6"/>
  <c r="S300" i="6"/>
  <c r="S301" i="6"/>
  <c r="S302" i="6"/>
  <c r="S305" i="6"/>
  <c r="S307" i="6"/>
  <c r="S308" i="6"/>
  <c r="S309" i="6"/>
  <c r="S310" i="6"/>
  <c r="S313" i="6"/>
  <c r="S315" i="6"/>
  <c r="S316" i="6"/>
  <c r="S317" i="6"/>
  <c r="S318" i="6"/>
  <c r="S319" i="6"/>
  <c r="S321" i="6"/>
  <c r="S323" i="6"/>
  <c r="S324" i="6"/>
  <c r="S325" i="6"/>
  <c r="S326" i="6"/>
  <c r="S327" i="6"/>
  <c r="S329" i="6"/>
  <c r="S331" i="6"/>
  <c r="S332" i="6"/>
  <c r="S333" i="6"/>
  <c r="S334" i="6"/>
  <c r="S337" i="6"/>
  <c r="S339" i="6"/>
  <c r="S340" i="6"/>
  <c r="S341" i="6"/>
  <c r="S342" i="6"/>
  <c r="S345" i="6"/>
  <c r="S347" i="6"/>
  <c r="S348" i="6"/>
  <c r="S349" i="6"/>
  <c r="S350" i="6"/>
  <c r="S351" i="6"/>
  <c r="S353" i="6"/>
  <c r="S355" i="6"/>
  <c r="S356" i="6"/>
  <c r="S357" i="6"/>
  <c r="S358" i="6"/>
  <c r="S359" i="6"/>
  <c r="S361" i="6"/>
  <c r="S363" i="6"/>
  <c r="S364" i="6"/>
  <c r="S365" i="6"/>
  <c r="S366" i="6"/>
  <c r="S369" i="6"/>
  <c r="S371" i="6"/>
  <c r="S372" i="6"/>
  <c r="S373" i="6"/>
  <c r="S374" i="6"/>
  <c r="S377" i="6"/>
  <c r="S379" i="6"/>
  <c r="S380" i="6"/>
  <c r="S381" i="6"/>
  <c r="S382" i="6"/>
  <c r="S383" i="6"/>
  <c r="S385" i="6"/>
  <c r="S387" i="6"/>
  <c r="S388" i="6"/>
  <c r="S389" i="6"/>
  <c r="S390" i="6"/>
  <c r="S391" i="6"/>
  <c r="S393" i="6"/>
  <c r="S395" i="6"/>
  <c r="S396" i="6"/>
  <c r="S397" i="6"/>
  <c r="S398" i="6"/>
  <c r="S401" i="6"/>
  <c r="S403" i="6"/>
  <c r="S404" i="6"/>
  <c r="S405" i="6"/>
  <c r="S406" i="6"/>
  <c r="S409" i="6"/>
  <c r="S411" i="6"/>
  <c r="S412" i="6"/>
  <c r="S413" i="6"/>
  <c r="S414" i="6"/>
  <c r="S415" i="6"/>
  <c r="S417" i="6"/>
  <c r="S419" i="6"/>
  <c r="S420" i="6"/>
  <c r="S421" i="6"/>
  <c r="S422" i="6"/>
  <c r="S423" i="6"/>
  <c r="S425" i="6"/>
  <c r="S427" i="6"/>
  <c r="S428" i="6"/>
  <c r="S429" i="6"/>
  <c r="S430" i="6"/>
  <c r="S433" i="6"/>
  <c r="S435" i="6"/>
  <c r="S436" i="6"/>
  <c r="S437" i="6"/>
  <c r="S438" i="6"/>
  <c r="S441" i="6"/>
  <c r="S443" i="6"/>
  <c r="S444" i="6"/>
  <c r="S445" i="6"/>
  <c r="S446" i="6"/>
  <c r="S447" i="6"/>
  <c r="S449" i="6"/>
  <c r="S451" i="6"/>
  <c r="S452" i="6"/>
  <c r="S453" i="6"/>
  <c r="S454" i="6"/>
  <c r="S455" i="6"/>
  <c r="S457" i="6"/>
  <c r="S459" i="6"/>
  <c r="S460" i="6"/>
  <c r="S461" i="6"/>
  <c r="S462" i="6"/>
  <c r="S465" i="6"/>
  <c r="S467" i="6"/>
  <c r="S468" i="6"/>
  <c r="S469" i="6"/>
  <c r="S470" i="6"/>
  <c r="S473" i="6"/>
  <c r="S475" i="6"/>
  <c r="S476" i="6"/>
  <c r="S477" i="6"/>
  <c r="S478" i="6"/>
  <c r="S479" i="6"/>
  <c r="S481" i="6"/>
  <c r="S483" i="6"/>
  <c r="S484" i="6"/>
  <c r="S485" i="6"/>
  <c r="S486" i="6"/>
  <c r="S487" i="6"/>
  <c r="S489" i="6"/>
  <c r="S491" i="6"/>
  <c r="S492" i="6"/>
  <c r="S493" i="6"/>
  <c r="S494" i="6"/>
  <c r="S497" i="6"/>
  <c r="S499" i="6"/>
  <c r="S500" i="6"/>
  <c r="S501" i="6"/>
  <c r="S502" i="6"/>
  <c r="S505" i="6"/>
  <c r="S507" i="6"/>
  <c r="S508" i="6"/>
  <c r="S509" i="6"/>
  <c r="S510" i="6"/>
  <c r="S511" i="6"/>
  <c r="S513" i="6"/>
  <c r="S515" i="6"/>
  <c r="S516" i="6"/>
  <c r="S517" i="6"/>
  <c r="S518" i="6"/>
  <c r="S519" i="6"/>
  <c r="S521" i="6"/>
  <c r="S523" i="6"/>
  <c r="S524" i="6"/>
  <c r="S525" i="6"/>
  <c r="S526" i="6"/>
  <c r="S529" i="6"/>
  <c r="S531" i="6"/>
  <c r="S532" i="6"/>
  <c r="S533" i="6"/>
  <c r="S534" i="6"/>
  <c r="S537" i="6"/>
  <c r="S539" i="6"/>
  <c r="S540" i="6"/>
  <c r="S541" i="6"/>
  <c r="S542" i="6"/>
  <c r="S543" i="6"/>
  <c r="S545" i="6"/>
  <c r="S547" i="6"/>
  <c r="S548" i="6"/>
  <c r="S549" i="6"/>
  <c r="S550" i="6"/>
  <c r="S551" i="6"/>
  <c r="S553" i="6"/>
  <c r="S555" i="6"/>
  <c r="S556" i="6"/>
  <c r="S557" i="6"/>
  <c r="S558" i="6"/>
  <c r="S561" i="6"/>
  <c r="S563" i="6"/>
  <c r="S564" i="6"/>
  <c r="S565" i="6"/>
  <c r="S566" i="6"/>
  <c r="S569" i="6"/>
  <c r="S571" i="6"/>
  <c r="S572" i="6"/>
  <c r="S573" i="6"/>
  <c r="S574" i="6"/>
  <c r="S575" i="6"/>
  <c r="S577" i="6"/>
  <c r="S579" i="6"/>
  <c r="S580" i="6"/>
  <c r="S581" i="6"/>
  <c r="S582" i="6"/>
  <c r="S583" i="6"/>
  <c r="S585" i="6"/>
  <c r="S587" i="6"/>
  <c r="S588" i="6"/>
  <c r="S589" i="6"/>
  <c r="S590" i="6"/>
  <c r="S593" i="6"/>
  <c r="S595" i="6"/>
  <c r="S596" i="6"/>
  <c r="S597" i="6"/>
  <c r="S598" i="6"/>
  <c r="S601" i="6"/>
  <c r="S603" i="6"/>
  <c r="S604" i="6"/>
  <c r="S605" i="6"/>
  <c r="S606" i="6"/>
  <c r="S607" i="6"/>
  <c r="S609" i="6"/>
  <c r="S611" i="6"/>
  <c r="S612" i="6"/>
  <c r="S613" i="6"/>
  <c r="S614" i="6"/>
  <c r="S615" i="6"/>
  <c r="S617" i="6"/>
  <c r="S619" i="6"/>
  <c r="S620" i="6"/>
  <c r="S621" i="6"/>
  <c r="S622" i="6"/>
  <c r="S625" i="6"/>
  <c r="S627" i="6"/>
  <c r="S628" i="6"/>
  <c r="S629" i="6"/>
  <c r="S630" i="6"/>
  <c r="S633" i="6"/>
  <c r="S635" i="6"/>
  <c r="S636" i="6"/>
  <c r="S637" i="6"/>
  <c r="S638" i="6"/>
  <c r="S639" i="6"/>
  <c r="S641" i="6"/>
  <c r="S643" i="6"/>
  <c r="S644" i="6"/>
  <c r="S645" i="6"/>
  <c r="S646" i="6"/>
  <c r="S647" i="6"/>
  <c r="S649" i="6"/>
  <c r="S651" i="6"/>
  <c r="S652" i="6"/>
  <c r="S653" i="6"/>
  <c r="S654" i="6"/>
  <c r="S657" i="6"/>
  <c r="S659" i="6"/>
  <c r="S660" i="6"/>
  <c r="S661" i="6"/>
  <c r="S662" i="6"/>
  <c r="S665" i="6"/>
  <c r="S667" i="6"/>
  <c r="S668" i="6"/>
  <c r="S669" i="6"/>
  <c r="S670" i="6"/>
  <c r="S673" i="6"/>
  <c r="S675" i="6"/>
  <c r="S676" i="6"/>
  <c r="S677" i="6"/>
  <c r="S678" i="6"/>
  <c r="S681" i="6"/>
  <c r="S683" i="6"/>
  <c r="S684" i="6"/>
  <c r="S685" i="6"/>
  <c r="S686" i="6"/>
  <c r="S687" i="6"/>
  <c r="S689" i="6"/>
  <c r="S691" i="6"/>
  <c r="S692" i="6"/>
  <c r="S693" i="6"/>
  <c r="S694" i="6"/>
  <c r="S695" i="6"/>
  <c r="S697" i="6"/>
  <c r="S699" i="6"/>
  <c r="S700" i="6"/>
  <c r="S701" i="6"/>
  <c r="S702" i="6"/>
  <c r="S703" i="6"/>
  <c r="S705" i="6"/>
  <c r="S707" i="6"/>
  <c r="S708" i="6"/>
  <c r="S709" i="6"/>
  <c r="S710" i="6"/>
  <c r="S711" i="6"/>
  <c r="S713" i="6"/>
  <c r="S715" i="6"/>
  <c r="S716" i="6"/>
  <c r="S717" i="6"/>
  <c r="S718" i="6"/>
  <c r="S719" i="6"/>
  <c r="S721" i="6"/>
  <c r="S723" i="6"/>
  <c r="S724" i="6"/>
  <c r="S725" i="6"/>
  <c r="S726" i="6"/>
  <c r="S727" i="6"/>
  <c r="S729" i="6"/>
  <c r="S731" i="6"/>
  <c r="S732" i="6"/>
  <c r="S733" i="6"/>
  <c r="S734" i="6"/>
  <c r="S735" i="6"/>
  <c r="S737" i="6"/>
  <c r="S739" i="6"/>
  <c r="S740" i="6"/>
  <c r="S741" i="6"/>
  <c r="S742" i="6"/>
  <c r="S743" i="6"/>
  <c r="S745" i="6"/>
  <c r="S747" i="6"/>
  <c r="S748" i="6"/>
  <c r="S749" i="6"/>
  <c r="S750" i="6"/>
  <c r="S751" i="6"/>
  <c r="S753" i="6"/>
  <c r="S755" i="6"/>
  <c r="S756" i="6"/>
  <c r="S757" i="6"/>
  <c r="S758" i="6"/>
  <c r="S759" i="6"/>
  <c r="S761" i="6"/>
  <c r="S763" i="6"/>
  <c r="S764" i="6"/>
  <c r="S765" i="6"/>
  <c r="S766" i="6"/>
  <c r="S767" i="6"/>
  <c r="S769" i="6"/>
  <c r="S771" i="6"/>
  <c r="S772" i="6"/>
  <c r="S773" i="6"/>
  <c r="S774" i="6"/>
  <c r="S775" i="6"/>
  <c r="S777" i="6"/>
  <c r="S779" i="6"/>
  <c r="S780" i="6"/>
  <c r="S781" i="6"/>
  <c r="S782" i="6"/>
  <c r="S783" i="6"/>
  <c r="S785" i="6"/>
  <c r="S787" i="6"/>
  <c r="S788" i="6"/>
  <c r="S789" i="6"/>
  <c r="S790" i="6"/>
  <c r="S791" i="6"/>
  <c r="S793" i="6"/>
  <c r="S795" i="6"/>
  <c r="S796" i="6"/>
  <c r="S797" i="6"/>
  <c r="S798" i="6"/>
  <c r="S799" i="6"/>
  <c r="S801" i="6"/>
  <c r="S803" i="6"/>
  <c r="S804" i="6"/>
  <c r="S805" i="6"/>
  <c r="S806" i="6"/>
  <c r="S807" i="6"/>
  <c r="S809" i="6"/>
  <c r="S811" i="6"/>
  <c r="S812" i="6"/>
  <c r="S813" i="6"/>
  <c r="S814" i="6"/>
  <c r="S815" i="6"/>
  <c r="S817" i="6"/>
  <c r="S819" i="6"/>
  <c r="S820" i="6"/>
  <c r="S821" i="6"/>
  <c r="S822" i="6"/>
  <c r="S823" i="6"/>
  <c r="S825" i="6"/>
  <c r="S827" i="6"/>
  <c r="S828" i="6"/>
  <c r="S829" i="6"/>
  <c r="S830" i="6"/>
  <c r="S831" i="6"/>
  <c r="S833" i="6"/>
  <c r="S835" i="6"/>
  <c r="S836" i="6"/>
  <c r="S837" i="6"/>
  <c r="S838" i="6"/>
  <c r="S839" i="6"/>
  <c r="S841" i="6"/>
  <c r="S843" i="6"/>
  <c r="S844" i="6"/>
  <c r="S845" i="6"/>
  <c r="S846" i="6"/>
  <c r="S847" i="6"/>
  <c r="S849" i="6"/>
  <c r="S851" i="6"/>
  <c r="S852" i="6"/>
  <c r="S853" i="6"/>
  <c r="S854" i="6"/>
  <c r="S855" i="6"/>
  <c r="S857" i="6"/>
  <c r="S859" i="6"/>
  <c r="S860" i="6"/>
  <c r="S861" i="6"/>
  <c r="S862" i="6"/>
  <c r="S863" i="6"/>
  <c r="S865" i="6"/>
  <c r="S867" i="6"/>
  <c r="S868" i="6"/>
  <c r="S869" i="6"/>
  <c r="S870" i="6"/>
  <c r="S871" i="6"/>
  <c r="S873" i="6"/>
  <c r="S875" i="6"/>
  <c r="S876" i="6"/>
  <c r="S877" i="6"/>
  <c r="S878" i="6"/>
  <c r="S879" i="6"/>
  <c r="S881" i="6"/>
  <c r="S883" i="6"/>
  <c r="S884" i="6"/>
  <c r="S885" i="6"/>
  <c r="S886" i="6"/>
  <c r="S887" i="6"/>
  <c r="S889" i="6"/>
  <c r="S891" i="6"/>
  <c r="S892" i="6"/>
  <c r="S893" i="6"/>
  <c r="S894" i="6"/>
  <c r="S895" i="6"/>
  <c r="S897" i="6"/>
  <c r="S899" i="6"/>
  <c r="S900" i="6"/>
  <c r="S901" i="6"/>
  <c r="S902" i="6"/>
  <c r="S903" i="6"/>
  <c r="S905" i="6"/>
  <c r="S907" i="6"/>
  <c r="S908" i="6"/>
  <c r="S909" i="6"/>
  <c r="S910" i="6"/>
  <c r="S911" i="6"/>
  <c r="S913" i="6"/>
  <c r="S915" i="6"/>
  <c r="S916" i="6"/>
  <c r="S917" i="6"/>
  <c r="S918" i="6"/>
  <c r="S919" i="6"/>
  <c r="S921" i="6"/>
  <c r="S923" i="6"/>
  <c r="S924" i="6"/>
  <c r="S925" i="6"/>
  <c r="S926" i="6"/>
  <c r="S927" i="6"/>
  <c r="S929" i="6"/>
  <c r="S931" i="6"/>
  <c r="S932" i="6"/>
  <c r="S933" i="6"/>
  <c r="S934" i="6"/>
  <c r="S935" i="6"/>
  <c r="S937" i="6"/>
  <c r="S939" i="6"/>
  <c r="S940" i="6"/>
  <c r="S941" i="6"/>
  <c r="S942" i="6"/>
  <c r="S943" i="6"/>
  <c r="S945" i="6"/>
  <c r="S947" i="6"/>
  <c r="S2" i="6"/>
  <c r="U2" i="6"/>
  <c r="T2" i="6"/>
  <c r="U6" i="6"/>
  <c r="U3" i="6"/>
  <c r="U4" i="6"/>
  <c r="U5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U580" i="6"/>
  <c r="U581" i="6"/>
  <c r="U582" i="6"/>
  <c r="U583" i="6"/>
  <c r="U584" i="6"/>
  <c r="U585" i="6"/>
  <c r="U586" i="6"/>
  <c r="U587" i="6"/>
  <c r="U588" i="6"/>
  <c r="U589" i="6"/>
  <c r="U590" i="6"/>
  <c r="U591" i="6"/>
  <c r="U592" i="6"/>
  <c r="U593" i="6"/>
  <c r="U594" i="6"/>
  <c r="U595" i="6"/>
  <c r="U596" i="6"/>
  <c r="U597" i="6"/>
  <c r="U598" i="6"/>
  <c r="U599" i="6"/>
  <c r="U600" i="6"/>
  <c r="U601" i="6"/>
  <c r="U602" i="6"/>
  <c r="U603" i="6"/>
  <c r="U604" i="6"/>
  <c r="U605" i="6"/>
  <c r="U606" i="6"/>
  <c r="U607" i="6"/>
  <c r="U608" i="6"/>
  <c r="U609" i="6"/>
  <c r="U610" i="6"/>
  <c r="U611" i="6"/>
  <c r="U612" i="6"/>
  <c r="U613" i="6"/>
  <c r="U614" i="6"/>
  <c r="U615" i="6"/>
  <c r="U616" i="6"/>
  <c r="U617" i="6"/>
  <c r="U618" i="6"/>
  <c r="U619" i="6"/>
  <c r="U620" i="6"/>
  <c r="U621" i="6"/>
  <c r="U622" i="6"/>
  <c r="U623" i="6"/>
  <c r="U624" i="6"/>
  <c r="U625" i="6"/>
  <c r="U626" i="6"/>
  <c r="U627" i="6"/>
  <c r="U628" i="6"/>
  <c r="U629" i="6"/>
  <c r="U630" i="6"/>
  <c r="U631" i="6"/>
  <c r="U632" i="6"/>
  <c r="U633" i="6"/>
  <c r="U634" i="6"/>
  <c r="U635" i="6"/>
  <c r="U636" i="6"/>
  <c r="U637" i="6"/>
  <c r="U638" i="6"/>
  <c r="U639" i="6"/>
  <c r="U640" i="6"/>
  <c r="U641" i="6"/>
  <c r="U642" i="6"/>
  <c r="U643" i="6"/>
  <c r="U644" i="6"/>
  <c r="U645" i="6"/>
  <c r="U646" i="6"/>
  <c r="U647" i="6"/>
  <c r="U648" i="6"/>
  <c r="U649" i="6"/>
  <c r="U650" i="6"/>
  <c r="U651" i="6"/>
  <c r="U652" i="6"/>
  <c r="U653" i="6"/>
  <c r="U654" i="6"/>
  <c r="U655" i="6"/>
  <c r="U656" i="6"/>
  <c r="U657" i="6"/>
  <c r="U658" i="6"/>
  <c r="U659" i="6"/>
  <c r="U660" i="6"/>
  <c r="U661" i="6"/>
  <c r="U662" i="6"/>
  <c r="U663" i="6"/>
  <c r="U664" i="6"/>
  <c r="U665" i="6"/>
  <c r="U666" i="6"/>
  <c r="U667" i="6"/>
  <c r="U668" i="6"/>
  <c r="U669" i="6"/>
  <c r="U670" i="6"/>
  <c r="U671" i="6"/>
  <c r="U672" i="6"/>
  <c r="U673" i="6"/>
  <c r="U674" i="6"/>
  <c r="U675" i="6"/>
  <c r="U676" i="6"/>
  <c r="U677" i="6"/>
  <c r="U678" i="6"/>
  <c r="U679" i="6"/>
  <c r="U680" i="6"/>
  <c r="U681" i="6"/>
  <c r="U682" i="6"/>
  <c r="U683" i="6"/>
  <c r="U684" i="6"/>
  <c r="U685" i="6"/>
  <c r="U686" i="6"/>
  <c r="U687" i="6"/>
  <c r="U688" i="6"/>
  <c r="U689" i="6"/>
  <c r="U690" i="6"/>
  <c r="U691" i="6"/>
  <c r="U692" i="6"/>
  <c r="U693" i="6"/>
  <c r="U694" i="6"/>
  <c r="U695" i="6"/>
  <c r="U696" i="6"/>
  <c r="U697" i="6"/>
  <c r="U698" i="6"/>
  <c r="U699" i="6"/>
  <c r="U700" i="6"/>
  <c r="U701" i="6"/>
  <c r="U702" i="6"/>
  <c r="U703" i="6"/>
  <c r="U704" i="6"/>
  <c r="U705" i="6"/>
  <c r="U706" i="6"/>
  <c r="U707" i="6"/>
  <c r="U708" i="6"/>
  <c r="U709" i="6"/>
  <c r="U710" i="6"/>
  <c r="U711" i="6"/>
  <c r="U712" i="6"/>
  <c r="U713" i="6"/>
  <c r="U714" i="6"/>
  <c r="U715" i="6"/>
  <c r="U716" i="6"/>
  <c r="U717" i="6"/>
  <c r="U718" i="6"/>
  <c r="U719" i="6"/>
  <c r="U720" i="6"/>
  <c r="U721" i="6"/>
  <c r="U722" i="6"/>
  <c r="U723" i="6"/>
  <c r="U724" i="6"/>
  <c r="U725" i="6"/>
  <c r="U726" i="6"/>
  <c r="U727" i="6"/>
  <c r="U728" i="6"/>
  <c r="U729" i="6"/>
  <c r="U730" i="6"/>
  <c r="U731" i="6"/>
  <c r="U732" i="6"/>
  <c r="U733" i="6"/>
  <c r="U734" i="6"/>
  <c r="U735" i="6"/>
  <c r="U736" i="6"/>
  <c r="U737" i="6"/>
  <c r="U738" i="6"/>
  <c r="U739" i="6"/>
  <c r="U740" i="6"/>
  <c r="U741" i="6"/>
  <c r="U742" i="6"/>
  <c r="U743" i="6"/>
  <c r="U744" i="6"/>
  <c r="U745" i="6"/>
  <c r="U746" i="6"/>
  <c r="U747" i="6"/>
  <c r="U748" i="6"/>
  <c r="U749" i="6"/>
  <c r="U750" i="6"/>
  <c r="U751" i="6"/>
  <c r="U752" i="6"/>
  <c r="U753" i="6"/>
  <c r="U754" i="6"/>
  <c r="U755" i="6"/>
  <c r="U756" i="6"/>
  <c r="U757" i="6"/>
  <c r="U758" i="6"/>
  <c r="U759" i="6"/>
  <c r="U760" i="6"/>
  <c r="U761" i="6"/>
  <c r="U762" i="6"/>
  <c r="U763" i="6"/>
  <c r="U764" i="6"/>
  <c r="U765" i="6"/>
  <c r="U766" i="6"/>
  <c r="U767" i="6"/>
  <c r="U768" i="6"/>
  <c r="U769" i="6"/>
  <c r="U770" i="6"/>
  <c r="U771" i="6"/>
  <c r="U772" i="6"/>
  <c r="U773" i="6"/>
  <c r="U774" i="6"/>
  <c r="U775" i="6"/>
  <c r="U776" i="6"/>
  <c r="U777" i="6"/>
  <c r="U778" i="6"/>
  <c r="U779" i="6"/>
  <c r="U780" i="6"/>
  <c r="U781" i="6"/>
  <c r="U782" i="6"/>
  <c r="U783" i="6"/>
  <c r="U784" i="6"/>
  <c r="U785" i="6"/>
  <c r="U786" i="6"/>
  <c r="U787" i="6"/>
  <c r="U788" i="6"/>
  <c r="U789" i="6"/>
  <c r="U790" i="6"/>
  <c r="U791" i="6"/>
  <c r="U792" i="6"/>
  <c r="U793" i="6"/>
  <c r="U794" i="6"/>
  <c r="U795" i="6"/>
  <c r="U796" i="6"/>
  <c r="U797" i="6"/>
  <c r="U798" i="6"/>
  <c r="U799" i="6"/>
  <c r="U800" i="6"/>
  <c r="U801" i="6"/>
  <c r="U802" i="6"/>
  <c r="U803" i="6"/>
  <c r="U804" i="6"/>
  <c r="U805" i="6"/>
  <c r="U806" i="6"/>
  <c r="U807" i="6"/>
  <c r="U808" i="6"/>
  <c r="U809" i="6"/>
  <c r="U810" i="6"/>
  <c r="U811" i="6"/>
  <c r="U812" i="6"/>
  <c r="U813" i="6"/>
  <c r="U814" i="6"/>
  <c r="U815" i="6"/>
  <c r="U816" i="6"/>
  <c r="U817" i="6"/>
  <c r="U818" i="6"/>
  <c r="U819" i="6"/>
  <c r="U820" i="6"/>
  <c r="U821" i="6"/>
  <c r="U822" i="6"/>
  <c r="U823" i="6"/>
  <c r="U824" i="6"/>
  <c r="U825" i="6"/>
  <c r="U826" i="6"/>
  <c r="U827" i="6"/>
  <c r="U828" i="6"/>
  <c r="U829" i="6"/>
  <c r="U830" i="6"/>
  <c r="U831" i="6"/>
  <c r="U832" i="6"/>
  <c r="U833" i="6"/>
  <c r="U834" i="6"/>
  <c r="U835" i="6"/>
  <c r="U836" i="6"/>
  <c r="U837" i="6"/>
  <c r="U838" i="6"/>
  <c r="U839" i="6"/>
  <c r="U840" i="6"/>
  <c r="U841" i="6"/>
  <c r="U842" i="6"/>
  <c r="U843" i="6"/>
  <c r="U844" i="6"/>
  <c r="U845" i="6"/>
  <c r="U846" i="6"/>
  <c r="U847" i="6"/>
  <c r="U848" i="6"/>
  <c r="U849" i="6"/>
  <c r="U850" i="6"/>
  <c r="U851" i="6"/>
  <c r="U852" i="6"/>
  <c r="U853" i="6"/>
  <c r="U854" i="6"/>
  <c r="U855" i="6"/>
  <c r="U856" i="6"/>
  <c r="U857" i="6"/>
  <c r="U858" i="6"/>
  <c r="U859" i="6"/>
  <c r="U860" i="6"/>
  <c r="U861" i="6"/>
  <c r="U862" i="6"/>
  <c r="U863" i="6"/>
  <c r="U864" i="6"/>
  <c r="U865" i="6"/>
  <c r="U866" i="6"/>
  <c r="U867" i="6"/>
  <c r="U868" i="6"/>
  <c r="U869" i="6"/>
  <c r="U870" i="6"/>
  <c r="U871" i="6"/>
  <c r="U872" i="6"/>
  <c r="U873" i="6"/>
  <c r="U874" i="6"/>
  <c r="U875" i="6"/>
  <c r="U876" i="6"/>
  <c r="U877" i="6"/>
  <c r="U878" i="6"/>
  <c r="U879" i="6"/>
  <c r="U880" i="6"/>
  <c r="U881" i="6"/>
  <c r="U882" i="6"/>
  <c r="U883" i="6"/>
  <c r="U884" i="6"/>
  <c r="U885" i="6"/>
  <c r="U886" i="6"/>
  <c r="U887" i="6"/>
  <c r="U888" i="6"/>
  <c r="U889" i="6"/>
  <c r="U890" i="6"/>
  <c r="U891" i="6"/>
  <c r="U892" i="6"/>
  <c r="U893" i="6"/>
  <c r="U894" i="6"/>
  <c r="U895" i="6"/>
  <c r="U896" i="6"/>
  <c r="U897" i="6"/>
  <c r="U898" i="6"/>
  <c r="U899" i="6"/>
  <c r="U900" i="6"/>
  <c r="U901" i="6"/>
  <c r="U902" i="6"/>
  <c r="U903" i="6"/>
  <c r="U904" i="6"/>
  <c r="U905" i="6"/>
  <c r="U906" i="6"/>
  <c r="U907" i="6"/>
  <c r="U908" i="6"/>
  <c r="U909" i="6"/>
  <c r="U910" i="6"/>
  <c r="U911" i="6"/>
  <c r="U912" i="6"/>
  <c r="U913" i="6"/>
  <c r="U914" i="6"/>
  <c r="U915" i="6"/>
  <c r="U916" i="6"/>
  <c r="U917" i="6"/>
  <c r="U918" i="6"/>
  <c r="U919" i="6"/>
  <c r="U920" i="6"/>
  <c r="U921" i="6"/>
  <c r="U922" i="6"/>
  <c r="U923" i="6"/>
  <c r="U924" i="6"/>
  <c r="U925" i="6"/>
  <c r="U926" i="6"/>
  <c r="U927" i="6"/>
  <c r="U928" i="6"/>
  <c r="U929" i="6"/>
  <c r="U930" i="6"/>
  <c r="U931" i="6"/>
  <c r="U932" i="6"/>
  <c r="U933" i="6"/>
  <c r="U934" i="6"/>
  <c r="U935" i="6"/>
  <c r="U936" i="6"/>
  <c r="U937" i="6"/>
  <c r="U938" i="6"/>
  <c r="U939" i="6"/>
  <c r="U940" i="6"/>
  <c r="U941" i="6"/>
  <c r="U942" i="6"/>
  <c r="U943" i="6"/>
  <c r="U944" i="6"/>
  <c r="U945" i="6"/>
  <c r="U946" i="6"/>
  <c r="U947" i="6"/>
  <c r="G3" i="6"/>
  <c r="G4" i="6"/>
  <c r="G5" i="6"/>
  <c r="G6" i="6"/>
  <c r="G7" i="6"/>
  <c r="G8" i="6"/>
  <c r="G9" i="6"/>
  <c r="H9" i="6" s="1"/>
  <c r="G10" i="6"/>
  <c r="H10" i="6" s="1"/>
  <c r="G11" i="6"/>
  <c r="G12" i="6"/>
  <c r="G13" i="6"/>
  <c r="G14" i="6"/>
  <c r="G15" i="6"/>
  <c r="G16" i="6"/>
  <c r="G17" i="6"/>
  <c r="H17" i="6" s="1"/>
  <c r="G18" i="6"/>
  <c r="H18" i="6" s="1"/>
  <c r="G19" i="6"/>
  <c r="G20" i="6"/>
  <c r="G21" i="6"/>
  <c r="G22" i="6"/>
  <c r="G23" i="6"/>
  <c r="G24" i="6"/>
  <c r="G25" i="6"/>
  <c r="H25" i="6" s="1"/>
  <c r="G26" i="6"/>
  <c r="H26" i="6" s="1"/>
  <c r="G27" i="6"/>
  <c r="G28" i="6"/>
  <c r="G29" i="6"/>
  <c r="G30" i="6"/>
  <c r="G31" i="6"/>
  <c r="G32" i="6"/>
  <c r="G33" i="6"/>
  <c r="G34" i="6"/>
  <c r="H34" i="6" s="1"/>
  <c r="G35" i="6"/>
  <c r="G36" i="6"/>
  <c r="G37" i="6"/>
  <c r="G38" i="6"/>
  <c r="G39" i="6"/>
  <c r="G40" i="6"/>
  <c r="G41" i="6"/>
  <c r="H41" i="6" s="1"/>
  <c r="G42" i="6"/>
  <c r="H42" i="6" s="1"/>
  <c r="G43" i="6"/>
  <c r="H43" i="6" s="1"/>
  <c r="G44" i="6"/>
  <c r="G45" i="6"/>
  <c r="G46" i="6"/>
  <c r="G47" i="6"/>
  <c r="G48" i="6"/>
  <c r="G49" i="6"/>
  <c r="H49" i="6" s="1"/>
  <c r="G50" i="6"/>
  <c r="H50" i="6" s="1"/>
  <c r="G51" i="6"/>
  <c r="G52" i="6"/>
  <c r="G53" i="6"/>
  <c r="G54" i="6"/>
  <c r="G55" i="6"/>
  <c r="G56" i="6"/>
  <c r="G57" i="6"/>
  <c r="H57" i="6" s="1"/>
  <c r="G58" i="6"/>
  <c r="H58" i="6" s="1"/>
  <c r="G59" i="6"/>
  <c r="G60" i="6"/>
  <c r="G61" i="6"/>
  <c r="G62" i="6"/>
  <c r="G63" i="6"/>
  <c r="G64" i="6"/>
  <c r="G65" i="6"/>
  <c r="H65" i="6" s="1"/>
  <c r="G66" i="6"/>
  <c r="G67" i="6"/>
  <c r="G68" i="6"/>
  <c r="G69" i="6"/>
  <c r="G70" i="6"/>
  <c r="G71" i="6"/>
  <c r="G72" i="6"/>
  <c r="G73" i="6"/>
  <c r="G74" i="6"/>
  <c r="H74" i="6" s="1"/>
  <c r="G75" i="6"/>
  <c r="G76" i="6"/>
  <c r="G77" i="6"/>
  <c r="G78" i="6"/>
  <c r="G79" i="6"/>
  <c r="G80" i="6"/>
  <c r="G81" i="6"/>
  <c r="H81" i="6" s="1"/>
  <c r="G82" i="6"/>
  <c r="H82" i="6" s="1"/>
  <c r="G83" i="6"/>
  <c r="G84" i="6"/>
  <c r="G85" i="6"/>
  <c r="G86" i="6"/>
  <c r="G87" i="6"/>
  <c r="G88" i="6"/>
  <c r="G89" i="6"/>
  <c r="H89" i="6" s="1"/>
  <c r="G90" i="6"/>
  <c r="H90" i="6" s="1"/>
  <c r="G91" i="6"/>
  <c r="H91" i="6" s="1"/>
  <c r="G92" i="6"/>
  <c r="G93" i="6"/>
  <c r="G94" i="6"/>
  <c r="G95" i="6"/>
  <c r="G96" i="6"/>
  <c r="G97" i="6"/>
  <c r="H97" i="6" s="1"/>
  <c r="G98" i="6"/>
  <c r="H98" i="6" s="1"/>
  <c r="G99" i="6"/>
  <c r="G100" i="6"/>
  <c r="G101" i="6"/>
  <c r="G102" i="6"/>
  <c r="G103" i="6"/>
  <c r="G104" i="6"/>
  <c r="G105" i="6"/>
  <c r="H105" i="6" s="1"/>
  <c r="G106" i="6"/>
  <c r="H106" i="6" s="1"/>
  <c r="G107" i="6"/>
  <c r="H107" i="6" s="1"/>
  <c r="G108" i="6"/>
  <c r="G109" i="6"/>
  <c r="G110" i="6"/>
  <c r="G111" i="6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H121" i="6" s="1"/>
  <c r="G122" i="6"/>
  <c r="H122" i="6" s="1"/>
  <c r="G123" i="6"/>
  <c r="G124" i="6"/>
  <c r="G125" i="6"/>
  <c r="G126" i="6"/>
  <c r="G127" i="6"/>
  <c r="G128" i="6"/>
  <c r="G129" i="6"/>
  <c r="G130" i="6"/>
  <c r="G131" i="6"/>
  <c r="H131" i="6" s="1"/>
  <c r="G132" i="6"/>
  <c r="G133" i="6"/>
  <c r="G134" i="6"/>
  <c r="G135" i="6"/>
  <c r="G136" i="6"/>
  <c r="G137" i="6"/>
  <c r="H137" i="6" s="1"/>
  <c r="G138" i="6"/>
  <c r="H138" i="6" s="1"/>
  <c r="G139" i="6"/>
  <c r="G140" i="6"/>
  <c r="G141" i="6"/>
  <c r="G142" i="6"/>
  <c r="G143" i="6"/>
  <c r="G144" i="6"/>
  <c r="G145" i="6"/>
  <c r="H145" i="6" s="1"/>
  <c r="G146" i="6"/>
  <c r="H146" i="6" s="1"/>
  <c r="G147" i="6"/>
  <c r="H147" i="6" s="1"/>
  <c r="G148" i="6"/>
  <c r="G149" i="6"/>
  <c r="G150" i="6"/>
  <c r="G151" i="6"/>
  <c r="G152" i="6"/>
  <c r="G153" i="6"/>
  <c r="H153" i="6" s="1"/>
  <c r="G154" i="6"/>
  <c r="H154" i="6" s="1"/>
  <c r="G155" i="6"/>
  <c r="G156" i="6"/>
  <c r="G157" i="6"/>
  <c r="G158" i="6"/>
  <c r="G159" i="6"/>
  <c r="G160" i="6"/>
  <c r="G161" i="6"/>
  <c r="H161" i="6" s="1"/>
  <c r="G162" i="6"/>
  <c r="H162" i="6" s="1"/>
  <c r="G163" i="6"/>
  <c r="H163" i="6" s="1"/>
  <c r="G164" i="6"/>
  <c r="G165" i="6"/>
  <c r="G166" i="6"/>
  <c r="G167" i="6"/>
  <c r="G168" i="6"/>
  <c r="G169" i="6"/>
  <c r="H169" i="6" s="1"/>
  <c r="G170" i="6"/>
  <c r="H170" i="6" s="1"/>
  <c r="G171" i="6"/>
  <c r="G172" i="6"/>
  <c r="G173" i="6"/>
  <c r="G174" i="6"/>
  <c r="G175" i="6"/>
  <c r="G176" i="6"/>
  <c r="G177" i="6"/>
  <c r="H177" i="6" s="1"/>
  <c r="G178" i="6"/>
  <c r="H178" i="6" s="1"/>
  <c r="G179" i="6"/>
  <c r="H179" i="6" s="1"/>
  <c r="G180" i="6"/>
  <c r="G181" i="6"/>
  <c r="G182" i="6"/>
  <c r="G183" i="6"/>
  <c r="G184" i="6"/>
  <c r="G185" i="6"/>
  <c r="G186" i="6"/>
  <c r="H186" i="6" s="1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H201" i="6" s="1"/>
  <c r="G202" i="6"/>
  <c r="H202" i="6" s="1"/>
  <c r="G203" i="6"/>
  <c r="H203" i="6" s="1"/>
  <c r="G204" i="6"/>
  <c r="G205" i="6"/>
  <c r="G206" i="6"/>
  <c r="G207" i="6"/>
  <c r="G208" i="6"/>
  <c r="G209" i="6"/>
  <c r="H209" i="6" s="1"/>
  <c r="G210" i="6"/>
  <c r="H210" i="6" s="1"/>
  <c r="G211" i="6"/>
  <c r="G212" i="6"/>
  <c r="G213" i="6"/>
  <c r="G214" i="6"/>
  <c r="G215" i="6"/>
  <c r="G216" i="6"/>
  <c r="G217" i="6"/>
  <c r="H217" i="6" s="1"/>
  <c r="G218" i="6"/>
  <c r="H218" i="6" s="1"/>
  <c r="G219" i="6"/>
  <c r="G220" i="6"/>
  <c r="G221" i="6"/>
  <c r="G222" i="6"/>
  <c r="G223" i="6"/>
  <c r="G224" i="6"/>
  <c r="G225" i="6"/>
  <c r="G226" i="6"/>
  <c r="H226" i="6" s="1"/>
  <c r="G227" i="6"/>
  <c r="G228" i="6"/>
  <c r="G229" i="6"/>
  <c r="G230" i="6"/>
  <c r="G231" i="6"/>
  <c r="G232" i="6"/>
  <c r="G233" i="6"/>
  <c r="G234" i="6"/>
  <c r="H234" i="6" s="1"/>
  <c r="G235" i="6"/>
  <c r="G236" i="6"/>
  <c r="G237" i="6"/>
  <c r="G238" i="6"/>
  <c r="G239" i="6"/>
  <c r="G240" i="6"/>
  <c r="G241" i="6"/>
  <c r="H241" i="6" s="1"/>
  <c r="G242" i="6"/>
  <c r="H242" i="6" s="1"/>
  <c r="G243" i="6"/>
  <c r="H243" i="6" s="1"/>
  <c r="G244" i="6"/>
  <c r="G245" i="6"/>
  <c r="G246" i="6"/>
  <c r="G247" i="6"/>
  <c r="G248" i="6"/>
  <c r="G249" i="6"/>
  <c r="H249" i="6" s="1"/>
  <c r="G250" i="6"/>
  <c r="H250" i="6" s="1"/>
  <c r="G251" i="6"/>
  <c r="G252" i="6"/>
  <c r="G253" i="6"/>
  <c r="G254" i="6"/>
  <c r="G255" i="6"/>
  <c r="G256" i="6"/>
  <c r="G257" i="6"/>
  <c r="H257" i="6" s="1"/>
  <c r="G258" i="6"/>
  <c r="G259" i="6"/>
  <c r="H259" i="6" s="1"/>
  <c r="G260" i="6"/>
  <c r="G261" i="6"/>
  <c r="G262" i="6"/>
  <c r="G263" i="6"/>
  <c r="G264" i="6"/>
  <c r="G265" i="6"/>
  <c r="H265" i="6" s="1"/>
  <c r="G266" i="6"/>
  <c r="H266" i="6" s="1"/>
  <c r="G267" i="6"/>
  <c r="G268" i="6"/>
  <c r="G269" i="6"/>
  <c r="G270" i="6"/>
  <c r="G271" i="6"/>
  <c r="G272" i="6"/>
  <c r="G273" i="6"/>
  <c r="H273" i="6" s="1"/>
  <c r="G274" i="6"/>
  <c r="H274" i="6" s="1"/>
  <c r="G275" i="6"/>
  <c r="G276" i="6"/>
  <c r="G277" i="6"/>
  <c r="G278" i="6"/>
  <c r="G279" i="6"/>
  <c r="G280" i="6"/>
  <c r="G281" i="6"/>
  <c r="G282" i="6"/>
  <c r="H282" i="6" s="1"/>
  <c r="G283" i="6"/>
  <c r="G284" i="6"/>
  <c r="G285" i="6"/>
  <c r="G286" i="6"/>
  <c r="G287" i="6"/>
  <c r="G288" i="6"/>
  <c r="G289" i="6"/>
  <c r="H289" i="6" s="1"/>
  <c r="G290" i="6"/>
  <c r="H290" i="6" s="1"/>
  <c r="G291" i="6"/>
  <c r="H291" i="6" s="1"/>
  <c r="G292" i="6"/>
  <c r="G293" i="6"/>
  <c r="G294" i="6"/>
  <c r="G295" i="6"/>
  <c r="G296" i="6"/>
  <c r="G297" i="6"/>
  <c r="H297" i="6" s="1"/>
  <c r="G298" i="6"/>
  <c r="H298" i="6" s="1"/>
  <c r="G299" i="6"/>
  <c r="G300" i="6"/>
  <c r="G301" i="6"/>
  <c r="G302" i="6"/>
  <c r="G303" i="6"/>
  <c r="G304" i="6"/>
  <c r="G305" i="6"/>
  <c r="H305" i="6" s="1"/>
  <c r="G306" i="6"/>
  <c r="H306" i="6" s="1"/>
  <c r="G307" i="6"/>
  <c r="H307" i="6" s="1"/>
  <c r="G308" i="6"/>
  <c r="G309" i="6"/>
  <c r="G310" i="6"/>
  <c r="G311" i="6"/>
  <c r="G312" i="6"/>
  <c r="G313" i="6"/>
  <c r="G314" i="6"/>
  <c r="H314" i="6" s="1"/>
  <c r="G315" i="6"/>
  <c r="G316" i="6"/>
  <c r="G317" i="6"/>
  <c r="G318" i="6"/>
  <c r="G319" i="6"/>
  <c r="G320" i="6"/>
  <c r="G321" i="6"/>
  <c r="H321" i="6" s="1"/>
  <c r="G322" i="6"/>
  <c r="G323" i="6"/>
  <c r="G324" i="6"/>
  <c r="G325" i="6"/>
  <c r="G326" i="6"/>
  <c r="G327" i="6"/>
  <c r="G328" i="6"/>
  <c r="G329" i="6"/>
  <c r="H329" i="6" s="1"/>
  <c r="G330" i="6"/>
  <c r="G331" i="6"/>
  <c r="H331" i="6" s="1"/>
  <c r="G332" i="6"/>
  <c r="G333" i="6"/>
  <c r="G334" i="6"/>
  <c r="G335" i="6"/>
  <c r="G336" i="6"/>
  <c r="G337" i="6"/>
  <c r="H337" i="6" s="1"/>
  <c r="G338" i="6"/>
  <c r="H338" i="6" s="1"/>
  <c r="G339" i="6"/>
  <c r="G340" i="6"/>
  <c r="G341" i="6"/>
  <c r="G342" i="6"/>
  <c r="G343" i="6"/>
  <c r="G344" i="6"/>
  <c r="G345" i="6"/>
  <c r="H345" i="6" s="1"/>
  <c r="G346" i="6"/>
  <c r="H346" i="6" s="1"/>
  <c r="G347" i="6"/>
  <c r="H347" i="6" s="1"/>
  <c r="G348" i="6"/>
  <c r="G349" i="6"/>
  <c r="G350" i="6"/>
  <c r="G351" i="6"/>
  <c r="G352" i="6"/>
  <c r="G353" i="6"/>
  <c r="G354" i="6"/>
  <c r="H354" i="6" s="1"/>
  <c r="G355" i="6"/>
  <c r="G356" i="6"/>
  <c r="G357" i="6"/>
  <c r="G358" i="6"/>
  <c r="G359" i="6"/>
  <c r="G360" i="6"/>
  <c r="G361" i="6"/>
  <c r="G362" i="6"/>
  <c r="H362" i="6" s="1"/>
  <c r="G363" i="6"/>
  <c r="H363" i="6" s="1"/>
  <c r="G364" i="6"/>
  <c r="G365" i="6"/>
  <c r="G366" i="6"/>
  <c r="G367" i="6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H377" i="6" s="1"/>
  <c r="G378" i="6"/>
  <c r="H378" i="6" s="1"/>
  <c r="G379" i="6"/>
  <c r="G380" i="6"/>
  <c r="G381" i="6"/>
  <c r="G382" i="6"/>
  <c r="G383" i="6"/>
  <c r="G384" i="6"/>
  <c r="G385" i="6"/>
  <c r="H385" i="6" s="1"/>
  <c r="G386" i="6"/>
  <c r="H386" i="6" s="1"/>
  <c r="G387" i="6"/>
  <c r="G388" i="6"/>
  <c r="G389" i="6"/>
  <c r="G390" i="6"/>
  <c r="G391" i="6"/>
  <c r="G392" i="6"/>
  <c r="G393" i="6"/>
  <c r="H393" i="6" s="1"/>
  <c r="G394" i="6"/>
  <c r="H394" i="6" s="1"/>
  <c r="G395" i="6"/>
  <c r="G396" i="6"/>
  <c r="G397" i="6"/>
  <c r="G398" i="6"/>
  <c r="G399" i="6"/>
  <c r="G400" i="6"/>
  <c r="G401" i="6"/>
  <c r="H401" i="6" s="1"/>
  <c r="G402" i="6"/>
  <c r="G403" i="6"/>
  <c r="H403" i="6" s="1"/>
  <c r="G404" i="6"/>
  <c r="G405" i="6"/>
  <c r="G406" i="6"/>
  <c r="G407" i="6"/>
  <c r="G408" i="6"/>
  <c r="G409" i="6"/>
  <c r="H409" i="6" s="1"/>
  <c r="G410" i="6"/>
  <c r="H410" i="6" s="1"/>
  <c r="G411" i="6"/>
  <c r="H411" i="6" s="1"/>
  <c r="G412" i="6"/>
  <c r="G413" i="6"/>
  <c r="G414" i="6"/>
  <c r="G415" i="6"/>
  <c r="G416" i="6"/>
  <c r="G417" i="6"/>
  <c r="G418" i="6"/>
  <c r="H418" i="6" s="1"/>
  <c r="G419" i="6"/>
  <c r="H419" i="6" s="1"/>
  <c r="G420" i="6"/>
  <c r="G421" i="6"/>
  <c r="G422" i="6"/>
  <c r="G423" i="6"/>
  <c r="G424" i="6"/>
  <c r="G425" i="6"/>
  <c r="H425" i="6" s="1"/>
  <c r="G426" i="6"/>
  <c r="H426" i="6" s="1"/>
  <c r="G427" i="6"/>
  <c r="G428" i="6"/>
  <c r="G429" i="6"/>
  <c r="G430" i="6"/>
  <c r="G431" i="6"/>
  <c r="G432" i="6"/>
  <c r="G433" i="6"/>
  <c r="H433" i="6" s="1"/>
  <c r="G434" i="6"/>
  <c r="H434" i="6" s="1"/>
  <c r="G435" i="6"/>
  <c r="G436" i="6"/>
  <c r="G437" i="6"/>
  <c r="G438" i="6"/>
  <c r="G439" i="6"/>
  <c r="G440" i="6"/>
  <c r="G441" i="6"/>
  <c r="H441" i="6" s="1"/>
  <c r="G442" i="6"/>
  <c r="H442" i="6" s="1"/>
  <c r="G443" i="6"/>
  <c r="H443" i="6" s="1"/>
  <c r="G444" i="6"/>
  <c r="G445" i="6"/>
  <c r="G446" i="6"/>
  <c r="G447" i="6"/>
  <c r="G448" i="6"/>
  <c r="G449" i="6"/>
  <c r="H449" i="6" s="1"/>
  <c r="G450" i="6"/>
  <c r="H450" i="6" s="1"/>
  <c r="G451" i="6"/>
  <c r="G452" i="6"/>
  <c r="G453" i="6"/>
  <c r="G454" i="6"/>
  <c r="G455" i="6"/>
  <c r="G456" i="6"/>
  <c r="G457" i="6"/>
  <c r="H457" i="6" s="1"/>
  <c r="G458" i="6"/>
  <c r="H458" i="6" s="1"/>
  <c r="G459" i="6"/>
  <c r="G460" i="6"/>
  <c r="G461" i="6"/>
  <c r="G462" i="6"/>
  <c r="G463" i="6"/>
  <c r="G464" i="6"/>
  <c r="G465" i="6"/>
  <c r="G466" i="6"/>
  <c r="H466" i="6" s="1"/>
  <c r="G467" i="6"/>
  <c r="G468" i="6"/>
  <c r="G469" i="6"/>
  <c r="G470" i="6"/>
  <c r="G471" i="6"/>
  <c r="G472" i="6"/>
  <c r="G473" i="6"/>
  <c r="G474" i="6"/>
  <c r="G475" i="6"/>
  <c r="H475" i="6" s="1"/>
  <c r="G476" i="6"/>
  <c r="G477" i="6"/>
  <c r="G478" i="6"/>
  <c r="G479" i="6"/>
  <c r="G480" i="6"/>
  <c r="G481" i="6"/>
  <c r="H481" i="6" s="1"/>
  <c r="G482" i="6"/>
  <c r="H482" i="6" s="1"/>
  <c r="G483" i="6"/>
  <c r="G484" i="6"/>
  <c r="G485" i="6"/>
  <c r="G486" i="6"/>
  <c r="G487" i="6"/>
  <c r="G488" i="6"/>
  <c r="G489" i="6"/>
  <c r="H489" i="6" s="1"/>
  <c r="G490" i="6"/>
  <c r="H490" i="6" s="1"/>
  <c r="G491" i="6"/>
  <c r="G492" i="6"/>
  <c r="G493" i="6"/>
  <c r="G494" i="6"/>
  <c r="G495" i="6"/>
  <c r="G496" i="6"/>
  <c r="G497" i="6"/>
  <c r="G498" i="6"/>
  <c r="H498" i="6" s="1"/>
  <c r="G499" i="6"/>
  <c r="G500" i="6"/>
  <c r="G501" i="6"/>
  <c r="G502" i="6"/>
  <c r="G503" i="6"/>
  <c r="G504" i="6"/>
  <c r="G505" i="6"/>
  <c r="H505" i="6" s="1"/>
  <c r="G506" i="6"/>
  <c r="H506" i="6" s="1"/>
  <c r="G507" i="6"/>
  <c r="G508" i="6"/>
  <c r="G509" i="6"/>
  <c r="G510" i="6"/>
  <c r="G511" i="6"/>
  <c r="G512" i="6"/>
  <c r="G513" i="6"/>
  <c r="H513" i="6" s="1"/>
  <c r="G514" i="6"/>
  <c r="H514" i="6" s="1"/>
  <c r="G515" i="6"/>
  <c r="H515" i="6" s="1"/>
  <c r="G516" i="6"/>
  <c r="G517" i="6"/>
  <c r="G518" i="6"/>
  <c r="G519" i="6"/>
  <c r="G520" i="6"/>
  <c r="G521" i="6"/>
  <c r="H521" i="6" s="1"/>
  <c r="G522" i="6"/>
  <c r="H522" i="6" s="1"/>
  <c r="G523" i="6"/>
  <c r="H523" i="6" s="1"/>
  <c r="G524" i="6"/>
  <c r="G525" i="6"/>
  <c r="G526" i="6"/>
  <c r="G527" i="6"/>
  <c r="G528" i="6"/>
  <c r="G529" i="6"/>
  <c r="H529" i="6" s="1"/>
  <c r="G530" i="6"/>
  <c r="H530" i="6" s="1"/>
  <c r="G531" i="6"/>
  <c r="G532" i="6"/>
  <c r="G533" i="6"/>
  <c r="G534" i="6"/>
  <c r="G535" i="6"/>
  <c r="G536" i="6"/>
  <c r="G537" i="6"/>
  <c r="H537" i="6" s="1"/>
  <c r="G538" i="6"/>
  <c r="H538" i="6" s="1"/>
  <c r="G539" i="6"/>
  <c r="H539" i="6" s="1"/>
  <c r="G540" i="6"/>
  <c r="G541" i="6"/>
  <c r="G542" i="6"/>
  <c r="G543" i="6"/>
  <c r="G544" i="6"/>
  <c r="G545" i="6"/>
  <c r="H545" i="6" s="1"/>
  <c r="G546" i="6"/>
  <c r="H546" i="6" s="1"/>
  <c r="G547" i="6"/>
  <c r="G548" i="6"/>
  <c r="G549" i="6"/>
  <c r="G550" i="6"/>
  <c r="G551" i="6"/>
  <c r="G552" i="6"/>
  <c r="G553" i="6"/>
  <c r="H553" i="6" s="1"/>
  <c r="G554" i="6"/>
  <c r="H554" i="6" s="1"/>
  <c r="G555" i="6"/>
  <c r="G556" i="6"/>
  <c r="G557" i="6"/>
  <c r="G558" i="6"/>
  <c r="G559" i="6"/>
  <c r="G560" i="6"/>
  <c r="G561" i="6"/>
  <c r="G562" i="6"/>
  <c r="H562" i="6" s="1"/>
  <c r="G563" i="6"/>
  <c r="H563" i="6" s="1"/>
  <c r="G564" i="6"/>
  <c r="G565" i="6"/>
  <c r="G566" i="6"/>
  <c r="G567" i="6"/>
  <c r="G568" i="6"/>
  <c r="G569" i="6"/>
  <c r="H569" i="6" s="1"/>
  <c r="G570" i="6"/>
  <c r="H570" i="6" s="1"/>
  <c r="G571" i="6"/>
  <c r="G572" i="6"/>
  <c r="G573" i="6"/>
  <c r="G574" i="6"/>
  <c r="G575" i="6"/>
  <c r="G576" i="6"/>
  <c r="G577" i="6"/>
  <c r="H577" i="6" s="1"/>
  <c r="G578" i="6"/>
  <c r="H578" i="6" s="1"/>
  <c r="G579" i="6"/>
  <c r="H579" i="6" s="1"/>
  <c r="G580" i="6"/>
  <c r="G581" i="6"/>
  <c r="G582" i="6"/>
  <c r="G583" i="6"/>
  <c r="G584" i="6"/>
  <c r="G585" i="6"/>
  <c r="H585" i="6" s="1"/>
  <c r="G586" i="6"/>
  <c r="G587" i="6"/>
  <c r="G588" i="6"/>
  <c r="G589" i="6"/>
  <c r="G590" i="6"/>
  <c r="G591" i="6"/>
  <c r="G592" i="6"/>
  <c r="G593" i="6"/>
  <c r="G594" i="6"/>
  <c r="H594" i="6" s="1"/>
  <c r="G595" i="6"/>
  <c r="G596" i="6"/>
  <c r="G597" i="6"/>
  <c r="G598" i="6"/>
  <c r="G599" i="6"/>
  <c r="G600" i="6"/>
  <c r="G601" i="6"/>
  <c r="J601" i="6" s="1"/>
  <c r="G602" i="6"/>
  <c r="H602" i="6" s="1"/>
  <c r="G603" i="6"/>
  <c r="H603" i="6" s="1"/>
  <c r="G604" i="6"/>
  <c r="G605" i="6"/>
  <c r="G606" i="6"/>
  <c r="G607" i="6"/>
  <c r="G608" i="6"/>
  <c r="G609" i="6"/>
  <c r="H609" i="6" s="1"/>
  <c r="G610" i="6"/>
  <c r="H610" i="6" s="1"/>
  <c r="G611" i="6"/>
  <c r="G612" i="6"/>
  <c r="G613" i="6"/>
  <c r="G614" i="6"/>
  <c r="G615" i="6"/>
  <c r="G616" i="6"/>
  <c r="G617" i="6"/>
  <c r="H617" i="6" s="1"/>
  <c r="G618" i="6"/>
  <c r="H618" i="6" s="1"/>
  <c r="G619" i="6"/>
  <c r="G620" i="6"/>
  <c r="G621" i="6"/>
  <c r="G622" i="6"/>
  <c r="G623" i="6"/>
  <c r="G624" i="6"/>
  <c r="G625" i="6"/>
  <c r="H625" i="6" s="1"/>
  <c r="G626" i="6"/>
  <c r="H626" i="6" s="1"/>
  <c r="G627" i="6"/>
  <c r="G628" i="6"/>
  <c r="G629" i="6"/>
  <c r="G630" i="6"/>
  <c r="G631" i="6"/>
  <c r="G632" i="6"/>
  <c r="G633" i="6"/>
  <c r="G634" i="6"/>
  <c r="H634" i="6" s="1"/>
  <c r="G635" i="6"/>
  <c r="H635" i="6" s="1"/>
  <c r="G636" i="6"/>
  <c r="G637" i="6"/>
  <c r="G638" i="6"/>
  <c r="G639" i="6"/>
  <c r="G640" i="6"/>
  <c r="G641" i="6"/>
  <c r="H641" i="6" s="1"/>
  <c r="G642" i="6"/>
  <c r="H642" i="6" s="1"/>
  <c r="G643" i="6"/>
  <c r="H643" i="6" s="1"/>
  <c r="G644" i="6"/>
  <c r="G645" i="6"/>
  <c r="G646" i="6"/>
  <c r="G647" i="6"/>
  <c r="G648" i="6"/>
  <c r="G649" i="6"/>
  <c r="G650" i="6"/>
  <c r="H650" i="6" s="1"/>
  <c r="G651" i="6"/>
  <c r="G652" i="6"/>
  <c r="G653" i="6"/>
  <c r="G654" i="6"/>
  <c r="G655" i="6"/>
  <c r="G656" i="6"/>
  <c r="G657" i="6"/>
  <c r="G658" i="6"/>
  <c r="H658" i="6" s="1"/>
  <c r="G659" i="6"/>
  <c r="H659" i="6" s="1"/>
  <c r="G660" i="6"/>
  <c r="G661" i="6"/>
  <c r="G662" i="6"/>
  <c r="G663" i="6"/>
  <c r="G664" i="6"/>
  <c r="G665" i="6"/>
  <c r="H665" i="6" s="1"/>
  <c r="G666" i="6"/>
  <c r="H666" i="6" s="1"/>
  <c r="G667" i="6"/>
  <c r="G668" i="6"/>
  <c r="G669" i="6"/>
  <c r="G670" i="6"/>
  <c r="G671" i="6"/>
  <c r="G672" i="6"/>
  <c r="G673" i="6"/>
  <c r="H673" i="6" s="1"/>
  <c r="G674" i="6"/>
  <c r="G675" i="6"/>
  <c r="H675" i="6" s="1"/>
  <c r="G676" i="6"/>
  <c r="G677" i="6"/>
  <c r="G678" i="6"/>
  <c r="G679" i="6"/>
  <c r="G680" i="6"/>
  <c r="G681" i="6"/>
  <c r="H681" i="6" s="1"/>
  <c r="G682" i="6"/>
  <c r="H682" i="6" s="1"/>
  <c r="G683" i="6"/>
  <c r="H683" i="6" s="1"/>
  <c r="G684" i="6"/>
  <c r="G685" i="6"/>
  <c r="G686" i="6"/>
  <c r="G687" i="6"/>
  <c r="G688" i="6"/>
  <c r="G689" i="6"/>
  <c r="H689" i="6" s="1"/>
  <c r="G690" i="6"/>
  <c r="H690" i="6" s="1"/>
  <c r="G691" i="6"/>
  <c r="H691" i="6" s="1"/>
  <c r="G692" i="6"/>
  <c r="G693" i="6"/>
  <c r="G694" i="6"/>
  <c r="G695" i="6"/>
  <c r="G696" i="6"/>
  <c r="G697" i="6"/>
  <c r="G698" i="6"/>
  <c r="H698" i="6" s="1"/>
  <c r="G699" i="6"/>
  <c r="H699" i="6" s="1"/>
  <c r="G700" i="6"/>
  <c r="G701" i="6"/>
  <c r="G702" i="6"/>
  <c r="G703" i="6"/>
  <c r="G704" i="6"/>
  <c r="G705" i="6"/>
  <c r="H705" i="6" s="1"/>
  <c r="G706" i="6"/>
  <c r="H706" i="6" s="1"/>
  <c r="G707" i="6"/>
  <c r="G708" i="6"/>
  <c r="G709" i="6"/>
  <c r="G710" i="6"/>
  <c r="G711" i="6"/>
  <c r="G712" i="6"/>
  <c r="G713" i="6"/>
  <c r="H713" i="6" s="1"/>
  <c r="G714" i="6"/>
  <c r="H714" i="6" s="1"/>
  <c r="G715" i="6"/>
  <c r="G716" i="6"/>
  <c r="G717" i="6"/>
  <c r="G718" i="6"/>
  <c r="G719" i="6"/>
  <c r="G720" i="6"/>
  <c r="G721" i="6"/>
  <c r="H721" i="6" s="1"/>
  <c r="G722" i="6"/>
  <c r="H722" i="6" s="1"/>
  <c r="G723" i="6"/>
  <c r="H723" i="6" s="1"/>
  <c r="G724" i="6"/>
  <c r="G725" i="6"/>
  <c r="G726" i="6"/>
  <c r="G727" i="6"/>
  <c r="G728" i="6"/>
  <c r="G729" i="6"/>
  <c r="H729" i="6" s="1"/>
  <c r="G730" i="6"/>
  <c r="H730" i="6" s="1"/>
  <c r="G731" i="6"/>
  <c r="H731" i="6" s="1"/>
  <c r="G732" i="6"/>
  <c r="G733" i="6"/>
  <c r="G734" i="6"/>
  <c r="G735" i="6"/>
  <c r="G736" i="6"/>
  <c r="G737" i="6"/>
  <c r="H737" i="6" s="1"/>
  <c r="G738" i="6"/>
  <c r="H738" i="6" s="1"/>
  <c r="G739" i="6"/>
  <c r="H739" i="6" s="1"/>
  <c r="G740" i="6"/>
  <c r="G741" i="6"/>
  <c r="G742" i="6"/>
  <c r="G743" i="6"/>
  <c r="G744" i="6"/>
  <c r="G745" i="6"/>
  <c r="G746" i="6"/>
  <c r="H746" i="6" s="1"/>
  <c r="G747" i="6"/>
  <c r="G748" i="6"/>
  <c r="G749" i="6"/>
  <c r="G750" i="6"/>
  <c r="G751" i="6"/>
  <c r="G752" i="6"/>
  <c r="G753" i="6"/>
  <c r="G754" i="6"/>
  <c r="H754" i="6" s="1"/>
  <c r="G755" i="6"/>
  <c r="H755" i="6" s="1"/>
  <c r="G756" i="6"/>
  <c r="G757" i="6"/>
  <c r="G758" i="6"/>
  <c r="G759" i="6"/>
  <c r="G760" i="6"/>
  <c r="G761" i="6"/>
  <c r="H761" i="6" s="1"/>
  <c r="G762" i="6"/>
  <c r="J762" i="6" s="1"/>
  <c r="G763" i="6"/>
  <c r="G764" i="6"/>
  <c r="G765" i="6"/>
  <c r="G766" i="6"/>
  <c r="G767" i="6"/>
  <c r="G768" i="6"/>
  <c r="G769" i="6"/>
  <c r="H769" i="6" s="1"/>
  <c r="G770" i="6"/>
  <c r="H770" i="6" s="1"/>
  <c r="G771" i="6"/>
  <c r="H771" i="6" s="1"/>
  <c r="G772" i="6"/>
  <c r="G773" i="6"/>
  <c r="G774" i="6"/>
  <c r="G775" i="6"/>
  <c r="G776" i="6"/>
  <c r="G777" i="6"/>
  <c r="H777" i="6" s="1"/>
  <c r="G778" i="6"/>
  <c r="H778" i="6" s="1"/>
  <c r="G779" i="6"/>
  <c r="H779" i="6" s="1"/>
  <c r="G780" i="6"/>
  <c r="G781" i="6"/>
  <c r="G782" i="6"/>
  <c r="G783" i="6"/>
  <c r="G784" i="6"/>
  <c r="G785" i="6"/>
  <c r="G786" i="6"/>
  <c r="H786" i="6" s="1"/>
  <c r="G787" i="6"/>
  <c r="G788" i="6"/>
  <c r="G789" i="6"/>
  <c r="G790" i="6"/>
  <c r="G791" i="6"/>
  <c r="G792" i="6"/>
  <c r="G793" i="6"/>
  <c r="G794" i="6"/>
  <c r="H794" i="6" s="1"/>
  <c r="G795" i="6"/>
  <c r="H795" i="6" s="1"/>
  <c r="G796" i="6"/>
  <c r="G797" i="6"/>
  <c r="G798" i="6"/>
  <c r="G799" i="6"/>
  <c r="G800" i="6"/>
  <c r="G801" i="6"/>
  <c r="H801" i="6" s="1"/>
  <c r="G802" i="6"/>
  <c r="H802" i="6" s="1"/>
  <c r="G803" i="6"/>
  <c r="H803" i="6" s="1"/>
  <c r="G804" i="6"/>
  <c r="G805" i="6"/>
  <c r="G806" i="6"/>
  <c r="G807" i="6"/>
  <c r="G808" i="6"/>
  <c r="G809" i="6"/>
  <c r="H809" i="6" s="1"/>
  <c r="G810" i="6"/>
  <c r="G811" i="6"/>
  <c r="H811" i="6" s="1"/>
  <c r="G812" i="6"/>
  <c r="G813" i="6"/>
  <c r="G814" i="6"/>
  <c r="G815" i="6"/>
  <c r="G816" i="6"/>
  <c r="G817" i="6"/>
  <c r="H817" i="6" s="1"/>
  <c r="G818" i="6"/>
  <c r="H818" i="6" s="1"/>
  <c r="G819" i="6"/>
  <c r="H819" i="6" s="1"/>
  <c r="G820" i="6"/>
  <c r="G821" i="6"/>
  <c r="G822" i="6"/>
  <c r="G823" i="6"/>
  <c r="H823" i="6" s="1"/>
  <c r="G824" i="6"/>
  <c r="G825" i="6"/>
  <c r="G826" i="6"/>
  <c r="H826" i="6" s="1"/>
  <c r="G827" i="6"/>
  <c r="G828" i="6"/>
  <c r="G829" i="6"/>
  <c r="G830" i="6"/>
  <c r="G831" i="6"/>
  <c r="G832" i="6"/>
  <c r="G833" i="6"/>
  <c r="H833" i="6" s="1"/>
  <c r="G834" i="6"/>
  <c r="H834" i="6" s="1"/>
  <c r="G835" i="6"/>
  <c r="H835" i="6" s="1"/>
  <c r="G836" i="6"/>
  <c r="G837" i="6"/>
  <c r="G838" i="6"/>
  <c r="G839" i="6"/>
  <c r="H839" i="6" s="1"/>
  <c r="G840" i="6"/>
  <c r="G841" i="6"/>
  <c r="H841" i="6" s="1"/>
  <c r="G842" i="6"/>
  <c r="H842" i="6" s="1"/>
  <c r="G843" i="6"/>
  <c r="G844" i="6"/>
  <c r="G845" i="6"/>
  <c r="G846" i="6"/>
  <c r="G847" i="6"/>
  <c r="G848" i="6"/>
  <c r="G849" i="6"/>
  <c r="H849" i="6" s="1"/>
  <c r="G850" i="6"/>
  <c r="G851" i="6"/>
  <c r="G852" i="6"/>
  <c r="G853" i="6"/>
  <c r="G854" i="6"/>
  <c r="G855" i="6"/>
  <c r="G856" i="6"/>
  <c r="G857" i="6"/>
  <c r="G858" i="6"/>
  <c r="H858" i="6" s="1"/>
  <c r="G859" i="6"/>
  <c r="H859" i="6" s="1"/>
  <c r="G860" i="6"/>
  <c r="G861" i="6"/>
  <c r="G862" i="6"/>
  <c r="G863" i="6"/>
  <c r="H863" i="6" s="1"/>
  <c r="G864" i="6"/>
  <c r="G865" i="6"/>
  <c r="G866" i="6"/>
  <c r="H866" i="6" s="1"/>
  <c r="G867" i="6"/>
  <c r="H867" i="6" s="1"/>
  <c r="G868" i="6"/>
  <c r="G869" i="6"/>
  <c r="G870" i="6"/>
  <c r="G871" i="6"/>
  <c r="G872" i="6"/>
  <c r="G873" i="6"/>
  <c r="G874" i="6"/>
  <c r="H874" i="6" s="1"/>
  <c r="G875" i="6"/>
  <c r="G876" i="6"/>
  <c r="G877" i="6"/>
  <c r="G878" i="6"/>
  <c r="G879" i="6"/>
  <c r="G880" i="6"/>
  <c r="G881" i="6"/>
  <c r="H881" i="6" s="1"/>
  <c r="G882" i="6"/>
  <c r="H882" i="6" s="1"/>
  <c r="G883" i="6"/>
  <c r="H883" i="6" s="1"/>
  <c r="G884" i="6"/>
  <c r="G885" i="6"/>
  <c r="G886" i="6"/>
  <c r="G887" i="6"/>
  <c r="G888" i="6"/>
  <c r="G889" i="6"/>
  <c r="H889" i="6" s="1"/>
  <c r="G890" i="6"/>
  <c r="H890" i="6" s="1"/>
  <c r="G891" i="6"/>
  <c r="G892" i="6"/>
  <c r="G893" i="6"/>
  <c r="G894" i="6"/>
  <c r="G895" i="6"/>
  <c r="H895" i="6" s="1"/>
  <c r="G896" i="6"/>
  <c r="G897" i="6"/>
  <c r="H897" i="6" s="1"/>
  <c r="G898" i="6"/>
  <c r="H898" i="6" s="1"/>
  <c r="G899" i="6"/>
  <c r="G900" i="6"/>
  <c r="G901" i="6"/>
  <c r="G902" i="6"/>
  <c r="G903" i="6"/>
  <c r="H903" i="6" s="1"/>
  <c r="G904" i="6"/>
  <c r="G905" i="6"/>
  <c r="H905" i="6" s="1"/>
  <c r="G906" i="6"/>
  <c r="H906" i="6" s="1"/>
  <c r="G907" i="6"/>
  <c r="H907" i="6" s="1"/>
  <c r="G908" i="6"/>
  <c r="G909" i="6"/>
  <c r="G910" i="6"/>
  <c r="G911" i="6"/>
  <c r="H911" i="6" s="1"/>
  <c r="G912" i="6"/>
  <c r="G913" i="6"/>
  <c r="H913" i="6" s="1"/>
  <c r="G914" i="6"/>
  <c r="H914" i="6" s="1"/>
  <c r="G915" i="6"/>
  <c r="G916" i="6"/>
  <c r="G917" i="6"/>
  <c r="G918" i="6"/>
  <c r="G919" i="6"/>
  <c r="H919" i="6" s="1"/>
  <c r="G920" i="6"/>
  <c r="G921" i="6"/>
  <c r="G922" i="6"/>
  <c r="H922" i="6" s="1"/>
  <c r="G923" i="6"/>
  <c r="G924" i="6"/>
  <c r="G925" i="6"/>
  <c r="G926" i="6"/>
  <c r="G927" i="6"/>
  <c r="H927" i="6" s="1"/>
  <c r="G928" i="6"/>
  <c r="G929" i="6"/>
  <c r="H929" i="6" s="1"/>
  <c r="G930" i="6"/>
  <c r="G931" i="6"/>
  <c r="H931" i="6" s="1"/>
  <c r="G932" i="6"/>
  <c r="G933" i="6"/>
  <c r="G934" i="6"/>
  <c r="G935" i="6"/>
  <c r="H935" i="6" s="1"/>
  <c r="G936" i="6"/>
  <c r="G937" i="6"/>
  <c r="H937" i="6" s="1"/>
  <c r="G938" i="6"/>
  <c r="H938" i="6" s="1"/>
  <c r="G939" i="6"/>
  <c r="G940" i="6"/>
  <c r="G941" i="6"/>
  <c r="G942" i="6"/>
  <c r="G943" i="6"/>
  <c r="J943" i="6" s="1"/>
  <c r="G944" i="6"/>
  <c r="G945" i="6"/>
  <c r="H945" i="6" s="1"/>
  <c r="G946" i="6"/>
  <c r="H946" i="6" s="1"/>
  <c r="G947" i="6"/>
  <c r="G2" i="6"/>
  <c r="H11" i="6"/>
  <c r="H12" i="6"/>
  <c r="H19" i="6"/>
  <c r="H20" i="6"/>
  <c r="H28" i="6"/>
  <c r="H35" i="6"/>
  <c r="H36" i="6"/>
  <c r="H44" i="6"/>
  <c r="H52" i="6"/>
  <c r="H59" i="6"/>
  <c r="H60" i="6"/>
  <c r="H67" i="6"/>
  <c r="H68" i="6"/>
  <c r="H83" i="6"/>
  <c r="H84" i="6"/>
  <c r="H92" i="6"/>
  <c r="H100" i="6"/>
  <c r="H108" i="6"/>
  <c r="H115" i="6"/>
  <c r="H116" i="6"/>
  <c r="H124" i="6"/>
  <c r="H132" i="6"/>
  <c r="H139" i="6"/>
  <c r="H148" i="6"/>
  <c r="H155" i="6"/>
  <c r="H156" i="6"/>
  <c r="H164" i="6"/>
  <c r="H171" i="6"/>
  <c r="H172" i="6"/>
  <c r="H180" i="6"/>
  <c r="H188" i="6"/>
  <c r="H195" i="6"/>
  <c r="H196" i="6"/>
  <c r="H212" i="6"/>
  <c r="H219" i="6"/>
  <c r="H220" i="6"/>
  <c r="H227" i="6"/>
  <c r="H228" i="6"/>
  <c r="H235" i="6"/>
  <c r="H236" i="6"/>
  <c r="H244" i="6"/>
  <c r="H252" i="6"/>
  <c r="H260" i="6"/>
  <c r="H267" i="6"/>
  <c r="H283" i="6"/>
  <c r="H284" i="6"/>
  <c r="H292" i="6"/>
  <c r="H300" i="6"/>
  <c r="H308" i="6"/>
  <c r="H315" i="6"/>
  <c r="H316" i="6"/>
  <c r="H324" i="6"/>
  <c r="H332" i="6"/>
  <c r="H339" i="6"/>
  <c r="H348" i="6"/>
  <c r="H355" i="6"/>
  <c r="H356" i="6"/>
  <c r="H364" i="6"/>
  <c r="H372" i="6"/>
  <c r="H379" i="6"/>
  <c r="H380" i="6"/>
  <c r="H388" i="6"/>
  <c r="H395" i="6"/>
  <c r="H396" i="6"/>
  <c r="H404" i="6"/>
  <c r="H412" i="6"/>
  <c r="H420" i="6"/>
  <c r="H427" i="6"/>
  <c r="H435" i="6"/>
  <c r="H436" i="6"/>
  <c r="H444" i="6"/>
  <c r="H451" i="6"/>
  <c r="H452" i="6"/>
  <c r="H459" i="6"/>
  <c r="H460" i="6"/>
  <c r="H468" i="6"/>
  <c r="H476" i="6"/>
  <c r="H484" i="6"/>
  <c r="H491" i="6"/>
  <c r="H492" i="6"/>
  <c r="H499" i="6"/>
  <c r="H500" i="6"/>
  <c r="H508" i="6"/>
  <c r="H524" i="6"/>
  <c r="H532" i="6"/>
  <c r="H540" i="6"/>
  <c r="H547" i="6"/>
  <c r="H548" i="6"/>
  <c r="H556" i="6"/>
  <c r="H564" i="6"/>
  <c r="H571" i="6"/>
  <c r="H572" i="6"/>
  <c r="H587" i="6"/>
  <c r="H588" i="6"/>
  <c r="H595" i="6"/>
  <c r="H596" i="6"/>
  <c r="H604" i="6"/>
  <c r="H611" i="6"/>
  <c r="H612" i="6"/>
  <c r="H619" i="6"/>
  <c r="H620" i="6"/>
  <c r="H628" i="6"/>
  <c r="H636" i="6"/>
  <c r="H652" i="6"/>
  <c r="H660" i="6"/>
  <c r="H667" i="6"/>
  <c r="H668" i="6"/>
  <c r="H676" i="6"/>
  <c r="H692" i="6"/>
  <c r="H700" i="6"/>
  <c r="H707" i="6"/>
  <c r="H708" i="6"/>
  <c r="J724" i="6"/>
  <c r="H732" i="6"/>
  <c r="J740" i="6"/>
  <c r="H747" i="6"/>
  <c r="H748" i="6"/>
  <c r="H764" i="6"/>
  <c r="H772" i="6"/>
  <c r="H780" i="6"/>
  <c r="H787" i="6"/>
  <c r="H788" i="6"/>
  <c r="H796" i="6"/>
  <c r="H812" i="6"/>
  <c r="H820" i="6"/>
  <c r="H827" i="6"/>
  <c r="H828" i="6"/>
  <c r="H836" i="6"/>
  <c r="H860" i="6"/>
  <c r="H868" i="6"/>
  <c r="H875" i="6"/>
  <c r="H876" i="6"/>
  <c r="H884" i="6"/>
  <c r="H908" i="6"/>
  <c r="H915" i="6"/>
  <c r="H916" i="6"/>
  <c r="H923" i="6"/>
  <c r="H924" i="6"/>
  <c r="H932" i="6"/>
  <c r="H76" i="6"/>
  <c r="H140" i="6"/>
  <c r="H204" i="6"/>
  <c r="H268" i="6"/>
  <c r="H340" i="6"/>
  <c r="H428" i="6"/>
  <c r="H516" i="6"/>
  <c r="H580" i="6"/>
  <c r="H644" i="6"/>
  <c r="H684" i="6"/>
  <c r="H715" i="6"/>
  <c r="H716" i="6"/>
  <c r="H756" i="6"/>
  <c r="H804" i="6"/>
  <c r="H843" i="6"/>
  <c r="J844" i="6"/>
  <c r="H891" i="6"/>
  <c r="H892" i="6"/>
  <c r="H939" i="6"/>
  <c r="H940" i="6"/>
  <c r="H6" i="6"/>
  <c r="H22" i="6"/>
  <c r="H14" i="6"/>
  <c r="H24" i="6"/>
  <c r="H66" i="6"/>
  <c r="H130" i="6"/>
  <c r="H194" i="6"/>
  <c r="H258" i="6"/>
  <c r="H322" i="6"/>
  <c r="H384" i="6"/>
  <c r="H402" i="6"/>
  <c r="H464" i="6"/>
  <c r="H474" i="6"/>
  <c r="H520" i="6"/>
  <c r="H536" i="6"/>
  <c r="H552" i="6"/>
  <c r="H560" i="6"/>
  <c r="H576" i="6"/>
  <c r="H586" i="6"/>
  <c r="H592" i="6"/>
  <c r="H624" i="6"/>
  <c r="H632" i="6"/>
  <c r="H640" i="6"/>
  <c r="H648" i="6"/>
  <c r="H664" i="6"/>
  <c r="H674" i="6"/>
  <c r="H688" i="6"/>
  <c r="H696" i="6"/>
  <c r="H712" i="6"/>
  <c r="H720" i="6"/>
  <c r="H736" i="6"/>
  <c r="H744" i="6"/>
  <c r="H768" i="6"/>
  <c r="H784" i="6"/>
  <c r="H792" i="6"/>
  <c r="H800" i="6"/>
  <c r="H808" i="6"/>
  <c r="H816" i="6"/>
  <c r="H824" i="6"/>
  <c r="H832" i="6"/>
  <c r="H848" i="6"/>
  <c r="H850" i="6"/>
  <c r="H864" i="6"/>
  <c r="H872" i="6"/>
  <c r="H880" i="6"/>
  <c r="H888" i="6"/>
  <c r="H896" i="6"/>
  <c r="H904" i="6"/>
  <c r="H912" i="6"/>
  <c r="H920" i="6"/>
  <c r="H928" i="6"/>
  <c r="H930" i="6"/>
  <c r="H936" i="6"/>
  <c r="H7" i="6"/>
  <c r="H8" i="6"/>
  <c r="H15" i="6"/>
  <c r="H16" i="6"/>
  <c r="H32" i="6"/>
  <c r="J39" i="6"/>
  <c r="H40" i="6"/>
  <c r="H47" i="6"/>
  <c r="H48" i="6"/>
  <c r="H55" i="6"/>
  <c r="J56" i="6"/>
  <c r="H63" i="6"/>
  <c r="H64" i="6"/>
  <c r="H71" i="6"/>
  <c r="H72" i="6"/>
  <c r="H79" i="6"/>
  <c r="H80" i="6"/>
  <c r="H87" i="6"/>
  <c r="J88" i="6"/>
  <c r="H95" i="6"/>
  <c r="H96" i="6"/>
  <c r="H103" i="6"/>
  <c r="H104" i="6"/>
  <c r="J111" i="6"/>
  <c r="H112" i="6"/>
  <c r="H120" i="6"/>
  <c r="H127" i="6"/>
  <c r="H128" i="6"/>
  <c r="H135" i="6"/>
  <c r="H136" i="6"/>
  <c r="J143" i="6"/>
  <c r="H144" i="6"/>
  <c r="H151" i="6"/>
  <c r="H152" i="6"/>
  <c r="H159" i="6"/>
  <c r="H160" i="6"/>
  <c r="H168" i="6"/>
  <c r="H183" i="6"/>
  <c r="H184" i="6"/>
  <c r="H192" i="6"/>
  <c r="H199" i="6"/>
  <c r="H200" i="6"/>
  <c r="H207" i="6"/>
  <c r="H208" i="6"/>
  <c r="H223" i="6"/>
  <c r="H231" i="6"/>
  <c r="H232" i="6"/>
  <c r="H239" i="6"/>
  <c r="H240" i="6"/>
  <c r="H247" i="6"/>
  <c r="H248" i="6"/>
  <c r="H263" i="6"/>
  <c r="H264" i="6"/>
  <c r="H271" i="6"/>
  <c r="H272" i="6"/>
  <c r="H279" i="6"/>
  <c r="J287" i="6"/>
  <c r="H288" i="6"/>
  <c r="H296" i="6"/>
  <c r="H303" i="6"/>
  <c r="H304" i="6"/>
  <c r="H311" i="6"/>
  <c r="H312" i="6"/>
  <c r="H319" i="6"/>
  <c r="H320" i="6"/>
  <c r="H327" i="6"/>
  <c r="H328" i="6"/>
  <c r="H330" i="6"/>
  <c r="H335" i="6"/>
  <c r="H336" i="6"/>
  <c r="H344" i="6"/>
  <c r="H351" i="6"/>
  <c r="H352" i="6"/>
  <c r="H359" i="6"/>
  <c r="H360" i="6"/>
  <c r="H368" i="6"/>
  <c r="H375" i="6"/>
  <c r="H376" i="6"/>
  <c r="J383" i="6"/>
  <c r="J391" i="6"/>
  <c r="H392" i="6"/>
  <c r="H400" i="6"/>
  <c r="H407" i="6"/>
  <c r="H408" i="6"/>
  <c r="H415" i="6"/>
  <c r="H416" i="6"/>
  <c r="H424" i="6"/>
  <c r="H431" i="6"/>
  <c r="H432" i="6"/>
  <c r="H439" i="6"/>
  <c r="H440" i="6"/>
  <c r="H448" i="6"/>
  <c r="H455" i="6"/>
  <c r="H456" i="6"/>
  <c r="H471" i="6"/>
  <c r="H472" i="6"/>
  <c r="J479" i="6"/>
  <c r="H480" i="6"/>
  <c r="H487" i="6"/>
  <c r="H495" i="6"/>
  <c r="H504" i="6"/>
  <c r="H511" i="6"/>
  <c r="H512" i="6"/>
  <c r="H519" i="6"/>
  <c r="H528" i="6"/>
  <c r="H544" i="6"/>
  <c r="J551" i="6"/>
  <c r="H559" i="6"/>
  <c r="H568" i="6"/>
  <c r="H583" i="6"/>
  <c r="H591" i="6"/>
  <c r="H599" i="6"/>
  <c r="H600" i="6"/>
  <c r="H607" i="6"/>
  <c r="H608" i="6"/>
  <c r="J615" i="6"/>
  <c r="H616" i="6"/>
  <c r="J623" i="6"/>
  <c r="H639" i="6"/>
  <c r="H647" i="6"/>
  <c r="J655" i="6"/>
  <c r="H663" i="6"/>
  <c r="H672" i="6"/>
  <c r="J687" i="6"/>
  <c r="J695" i="6"/>
  <c r="H703" i="6"/>
  <c r="H704" i="6"/>
  <c r="H711" i="6"/>
  <c r="H719" i="6"/>
  <c r="H727" i="6"/>
  <c r="H743" i="6"/>
  <c r="H759" i="6"/>
  <c r="H760" i="6"/>
  <c r="J767" i="6"/>
  <c r="H775" i="6"/>
  <c r="J799" i="6"/>
  <c r="J807" i="6"/>
  <c r="H810" i="6"/>
  <c r="H815" i="6"/>
  <c r="H855" i="6"/>
  <c r="H871" i="6"/>
  <c r="J887" i="6"/>
  <c r="H944" i="6"/>
  <c r="H30" i="6"/>
  <c r="H33" i="6"/>
  <c r="H38" i="6"/>
  <c r="H54" i="6"/>
  <c r="H62" i="6"/>
  <c r="H73" i="6"/>
  <c r="H78" i="6"/>
  <c r="H86" i="6"/>
  <c r="H110" i="6"/>
  <c r="H129" i="6"/>
  <c r="H134" i="6"/>
  <c r="H158" i="6"/>
  <c r="H176" i="6"/>
  <c r="H182" i="6"/>
  <c r="H185" i="6"/>
  <c r="H198" i="6"/>
  <c r="H206" i="6"/>
  <c r="H222" i="6"/>
  <c r="H224" i="6"/>
  <c r="H225" i="6"/>
  <c r="H233" i="6"/>
  <c r="H246" i="6"/>
  <c r="H262" i="6"/>
  <c r="H270" i="6"/>
  <c r="H280" i="6"/>
  <c r="H281" i="6"/>
  <c r="H286" i="6"/>
  <c r="H294" i="6"/>
  <c r="H310" i="6"/>
  <c r="H313" i="6"/>
  <c r="H318" i="6"/>
  <c r="H334" i="6"/>
  <c r="H342" i="6"/>
  <c r="H361" i="6"/>
  <c r="H366" i="6"/>
  <c r="H390" i="6"/>
  <c r="H414" i="6"/>
  <c r="H417" i="6"/>
  <c r="H438" i="6"/>
  <c r="H454" i="6"/>
  <c r="H462" i="6"/>
  <c r="H465" i="6"/>
  <c r="H478" i="6"/>
  <c r="H496" i="6"/>
  <c r="H502" i="6"/>
  <c r="H518" i="6"/>
  <c r="H526" i="6"/>
  <c r="H542" i="6"/>
  <c r="H550" i="6"/>
  <c r="H561" i="6"/>
  <c r="H566" i="6"/>
  <c r="H574" i="6"/>
  <c r="H584" i="6"/>
  <c r="H590" i="6"/>
  <c r="H593" i="6"/>
  <c r="H598" i="6"/>
  <c r="H622" i="6"/>
  <c r="H646" i="6"/>
  <c r="H649" i="6"/>
  <c r="H656" i="6"/>
  <c r="H670" i="6"/>
  <c r="H680" i="6"/>
  <c r="H694" i="6"/>
  <c r="H697" i="6"/>
  <c r="H710" i="6"/>
  <c r="H718" i="6"/>
  <c r="H728" i="6"/>
  <c r="H734" i="6"/>
  <c r="H745" i="6"/>
  <c r="H752" i="6"/>
  <c r="H758" i="6"/>
  <c r="H774" i="6"/>
  <c r="H776" i="6"/>
  <c r="H782" i="6"/>
  <c r="H785" i="6"/>
  <c r="H793" i="6"/>
  <c r="H798" i="6"/>
  <c r="H806" i="6"/>
  <c r="H822" i="6"/>
  <c r="H825" i="6"/>
  <c r="H830" i="6"/>
  <c r="H846" i="6"/>
  <c r="H854" i="6"/>
  <c r="H856" i="6"/>
  <c r="H857" i="6"/>
  <c r="H873" i="6"/>
  <c r="H878" i="6"/>
  <c r="H902" i="6"/>
  <c r="H921" i="6"/>
  <c r="H926" i="6"/>
  <c r="H23" i="6"/>
  <c r="J31" i="6"/>
  <c r="J71" i="6"/>
  <c r="H119" i="6"/>
  <c r="H143" i="6"/>
  <c r="H175" i="6"/>
  <c r="H191" i="6"/>
  <c r="H215" i="6"/>
  <c r="H216" i="6"/>
  <c r="H255" i="6"/>
  <c r="H256" i="6"/>
  <c r="H343" i="6"/>
  <c r="J367" i="6"/>
  <c r="H399" i="6"/>
  <c r="H447" i="6"/>
  <c r="H463" i="6"/>
  <c r="H488" i="6"/>
  <c r="H503" i="6"/>
  <c r="H527" i="6"/>
  <c r="H535" i="6"/>
  <c r="J543" i="6"/>
  <c r="H567" i="6"/>
  <c r="H575" i="6"/>
  <c r="H623" i="6"/>
  <c r="H631" i="6"/>
  <c r="H671" i="6"/>
  <c r="H687" i="6"/>
  <c r="H695" i="6"/>
  <c r="H735" i="6"/>
  <c r="J743" i="6"/>
  <c r="H751" i="6"/>
  <c r="H783" i="6"/>
  <c r="H791" i="6"/>
  <c r="H799" i="6"/>
  <c r="H831" i="6"/>
  <c r="H840" i="6"/>
  <c r="H847" i="6"/>
  <c r="J871" i="6"/>
  <c r="J879" i="6"/>
  <c r="H3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2" i="6"/>
  <c r="H4" i="6"/>
  <c r="H5" i="6"/>
  <c r="H13" i="6"/>
  <c r="H21" i="6"/>
  <c r="H27" i="6"/>
  <c r="H29" i="6"/>
  <c r="H37" i="6"/>
  <c r="H39" i="6"/>
  <c r="H45" i="6"/>
  <c r="H46" i="6"/>
  <c r="H51" i="6"/>
  <c r="H53" i="6"/>
  <c r="H61" i="6"/>
  <c r="H69" i="6"/>
  <c r="H70" i="6"/>
  <c r="H75" i="6"/>
  <c r="H77" i="6"/>
  <c r="H85" i="6"/>
  <c r="H93" i="6"/>
  <c r="H94" i="6"/>
  <c r="H99" i="6"/>
  <c r="H101" i="6"/>
  <c r="H102" i="6"/>
  <c r="H109" i="6"/>
  <c r="H117" i="6"/>
  <c r="H118" i="6"/>
  <c r="H123" i="6"/>
  <c r="H125" i="6"/>
  <c r="H126" i="6"/>
  <c r="H133" i="6"/>
  <c r="H141" i="6"/>
  <c r="H142" i="6"/>
  <c r="H149" i="6"/>
  <c r="H150" i="6"/>
  <c r="H157" i="6"/>
  <c r="H165" i="6"/>
  <c r="H166" i="6"/>
  <c r="H167" i="6"/>
  <c r="H173" i="6"/>
  <c r="H174" i="6"/>
  <c r="H181" i="6"/>
  <c r="H187" i="6"/>
  <c r="H189" i="6"/>
  <c r="H190" i="6"/>
  <c r="H193" i="6"/>
  <c r="H197" i="6"/>
  <c r="H205" i="6"/>
  <c r="H211" i="6"/>
  <c r="H213" i="6"/>
  <c r="H214" i="6"/>
  <c r="H221" i="6"/>
  <c r="H229" i="6"/>
  <c r="H230" i="6"/>
  <c r="H237" i="6"/>
  <c r="H238" i="6"/>
  <c r="H245" i="6"/>
  <c r="H251" i="6"/>
  <c r="H253" i="6"/>
  <c r="H254" i="6"/>
  <c r="H261" i="6"/>
  <c r="H269" i="6"/>
  <c r="H275" i="6"/>
  <c r="H276" i="6"/>
  <c r="H277" i="6"/>
  <c r="H278" i="6"/>
  <c r="H285" i="6"/>
  <c r="H293" i="6"/>
  <c r="H295" i="6"/>
  <c r="H299" i="6"/>
  <c r="H301" i="6"/>
  <c r="H302" i="6"/>
  <c r="H309" i="6"/>
  <c r="H317" i="6"/>
  <c r="H323" i="6"/>
  <c r="H325" i="6"/>
  <c r="H326" i="6"/>
  <c r="H333" i="6"/>
  <c r="H341" i="6"/>
  <c r="H349" i="6"/>
  <c r="H350" i="6"/>
  <c r="H353" i="6"/>
  <c r="H357" i="6"/>
  <c r="H358" i="6"/>
  <c r="H365" i="6"/>
  <c r="H371" i="6"/>
  <c r="H373" i="6"/>
  <c r="H374" i="6"/>
  <c r="H381" i="6"/>
  <c r="H382" i="6"/>
  <c r="H387" i="6"/>
  <c r="H389" i="6"/>
  <c r="H397" i="6"/>
  <c r="H398" i="6"/>
  <c r="H405" i="6"/>
  <c r="H406" i="6"/>
  <c r="H413" i="6"/>
  <c r="H421" i="6"/>
  <c r="H422" i="6"/>
  <c r="H423" i="6"/>
  <c r="H429" i="6"/>
  <c r="H430" i="6"/>
  <c r="H437" i="6"/>
  <c r="H445" i="6"/>
  <c r="H446" i="6"/>
  <c r="H453" i="6"/>
  <c r="H461" i="6"/>
  <c r="H467" i="6"/>
  <c r="H469" i="6"/>
  <c r="H470" i="6"/>
  <c r="H473" i="6"/>
  <c r="H477" i="6"/>
  <c r="H483" i="6"/>
  <c r="H485" i="6"/>
  <c r="H486" i="6"/>
  <c r="H493" i="6"/>
  <c r="H494" i="6"/>
  <c r="H497" i="6"/>
  <c r="H501" i="6"/>
  <c r="H507" i="6"/>
  <c r="H509" i="6"/>
  <c r="H510" i="6"/>
  <c r="H517" i="6"/>
  <c r="H525" i="6"/>
  <c r="H531" i="6"/>
  <c r="H533" i="6"/>
  <c r="H534" i="6"/>
  <c r="H541" i="6"/>
  <c r="H549" i="6"/>
  <c r="H551" i="6"/>
  <c r="H555" i="6"/>
  <c r="H557" i="6"/>
  <c r="H558" i="6"/>
  <c r="H565" i="6"/>
  <c r="H573" i="6"/>
  <c r="H581" i="6"/>
  <c r="H582" i="6"/>
  <c r="H589" i="6"/>
  <c r="H597" i="6"/>
  <c r="H605" i="6"/>
  <c r="H606" i="6"/>
  <c r="H613" i="6"/>
  <c r="H614" i="6"/>
  <c r="H621" i="6"/>
  <c r="H627" i="6"/>
  <c r="H629" i="6"/>
  <c r="H630" i="6"/>
  <c r="H633" i="6"/>
  <c r="H637" i="6"/>
  <c r="H638" i="6"/>
  <c r="H645" i="6"/>
  <c r="H651" i="6"/>
  <c r="H653" i="6"/>
  <c r="H654" i="6"/>
  <c r="H657" i="6"/>
  <c r="H661" i="6"/>
  <c r="H662" i="6"/>
  <c r="H669" i="6"/>
  <c r="H677" i="6"/>
  <c r="H678" i="6"/>
  <c r="H679" i="6"/>
  <c r="H685" i="6"/>
  <c r="H686" i="6"/>
  <c r="H693" i="6"/>
  <c r="H701" i="6"/>
  <c r="H702" i="6"/>
  <c r="H709" i="6"/>
  <c r="H717" i="6"/>
  <c r="H725" i="6"/>
  <c r="H726" i="6"/>
  <c r="H733" i="6"/>
  <c r="H741" i="6"/>
  <c r="H742" i="6"/>
  <c r="H749" i="6"/>
  <c r="H750" i="6"/>
  <c r="H753" i="6"/>
  <c r="H757" i="6"/>
  <c r="H763" i="6"/>
  <c r="H765" i="6"/>
  <c r="H766" i="6"/>
  <c r="H773" i="6"/>
  <c r="H781" i="6"/>
  <c r="H789" i="6"/>
  <c r="H790" i="6"/>
  <c r="H797" i="6"/>
  <c r="H805" i="6"/>
  <c r="H807" i="6"/>
  <c r="H813" i="6"/>
  <c r="H814" i="6"/>
  <c r="H821" i="6"/>
  <c r="H829" i="6"/>
  <c r="H837" i="6"/>
  <c r="H838" i="6"/>
  <c r="H845" i="6"/>
  <c r="H851" i="6"/>
  <c r="H852" i="6"/>
  <c r="H853" i="6"/>
  <c r="H861" i="6"/>
  <c r="H862" i="6"/>
  <c r="H865" i="6"/>
  <c r="H869" i="6"/>
  <c r="H870" i="6"/>
  <c r="H877" i="6"/>
  <c r="H885" i="6"/>
  <c r="H886" i="6"/>
  <c r="H893" i="6"/>
  <c r="H894" i="6"/>
  <c r="H899" i="6"/>
  <c r="H900" i="6"/>
  <c r="H901" i="6"/>
  <c r="H909" i="6"/>
  <c r="H910" i="6"/>
  <c r="H917" i="6"/>
  <c r="H918" i="6"/>
  <c r="H925" i="6"/>
  <c r="H933" i="6"/>
  <c r="H934" i="6"/>
  <c r="H941" i="6"/>
  <c r="H942" i="6"/>
  <c r="H947" i="6"/>
  <c r="H2" i="6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20" i="1"/>
  <c r="A13" i="1"/>
  <c r="A14" i="1"/>
  <c r="A15" i="1"/>
  <c r="A16" i="1"/>
  <c r="A17" i="1"/>
  <c r="A18" i="1"/>
  <c r="A19" i="1"/>
  <c r="R2" i="6"/>
  <c r="M3" i="7"/>
  <c r="M4" i="7"/>
  <c r="M5" i="7"/>
  <c r="M6" i="7"/>
  <c r="M7" i="7"/>
  <c r="U7" i="7" s="1"/>
  <c r="V7" i="7" s="1"/>
  <c r="M8" i="7"/>
  <c r="M9" i="7"/>
  <c r="M10" i="7"/>
  <c r="M11" i="7"/>
  <c r="M12" i="7"/>
  <c r="M13" i="7"/>
  <c r="M14" i="7"/>
  <c r="M15" i="7"/>
  <c r="M16" i="7"/>
  <c r="M17" i="7"/>
  <c r="U17" i="7" s="1"/>
  <c r="V17" i="7" s="1"/>
  <c r="M18" i="7"/>
  <c r="M19" i="7"/>
  <c r="M20" i="7"/>
  <c r="M21" i="7"/>
  <c r="M22" i="7"/>
  <c r="M23" i="7"/>
  <c r="M24" i="7"/>
  <c r="U24" i="7" s="1"/>
  <c r="V24" i="7" s="1"/>
  <c r="M25" i="7"/>
  <c r="M26" i="7"/>
  <c r="U26" i="7" s="1"/>
  <c r="V26" i="7" s="1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Q4" i="7"/>
  <c r="Q9" i="7"/>
  <c r="Q11" i="7"/>
  <c r="Q12" i="7"/>
  <c r="Q13" i="7"/>
  <c r="Q14" i="7"/>
  <c r="Q15" i="7"/>
  <c r="Q16" i="7"/>
  <c r="Q19" i="7"/>
  <c r="Q20" i="7"/>
  <c r="Q21" i="7"/>
  <c r="Q22" i="7"/>
  <c r="Q23" i="7"/>
  <c r="Z23" i="7" s="1"/>
  <c r="Q27" i="7"/>
  <c r="Q29" i="7"/>
  <c r="Z29" i="7" s="1"/>
  <c r="Q30" i="7"/>
  <c r="Z30" i="7" s="1"/>
  <c r="Q32" i="7"/>
  <c r="Z32" i="7" s="1"/>
  <c r="Q33" i="7"/>
  <c r="Z33" i="7" s="1"/>
  <c r="Q35" i="7"/>
  <c r="Z35" i="7" s="1"/>
  <c r="Q36" i="7"/>
  <c r="Z36" i="7" s="1"/>
  <c r="Q37" i="7"/>
  <c r="Z37" i="7" s="1"/>
  <c r="Q38" i="7"/>
  <c r="Z38" i="7" s="1"/>
  <c r="Q39" i="7"/>
  <c r="Z39" i="7" s="1"/>
  <c r="Q40" i="7"/>
  <c r="Z40" i="7" s="1"/>
  <c r="Q41" i="7"/>
  <c r="Z41" i="7" s="1"/>
  <c r="Q42" i="7"/>
  <c r="Z42" i="7" s="1"/>
  <c r="Q43" i="7"/>
  <c r="Z43" i="7" s="1"/>
  <c r="Q44" i="7"/>
  <c r="Z44" i="7" s="1"/>
  <c r="Q45" i="7"/>
  <c r="Q46" i="7"/>
  <c r="Z46" i="7" s="1"/>
  <c r="Q47" i="7"/>
  <c r="Z47" i="7" s="1"/>
  <c r="Q48" i="7"/>
  <c r="Z48" i="7" s="1"/>
  <c r="Q49" i="7"/>
  <c r="Z49" i="7" s="1"/>
  <c r="Q50" i="7"/>
  <c r="Z50" i="7" s="1"/>
  <c r="Q51" i="7"/>
  <c r="Z51" i="7" s="1"/>
  <c r="Q52" i="7"/>
  <c r="Z52" i="7" s="1"/>
  <c r="Q53" i="7"/>
  <c r="Z53" i="7" s="1"/>
  <c r="Q54" i="7"/>
  <c r="Z54" i="7" s="1"/>
  <c r="Q55" i="7"/>
  <c r="Z55" i="7" s="1"/>
  <c r="Q56" i="7"/>
  <c r="Z56" i="7" s="1"/>
  <c r="Q57" i="7"/>
  <c r="Z57" i="7" s="1"/>
  <c r="Q58" i="7"/>
  <c r="Z58" i="7" s="1"/>
  <c r="Q59" i="7"/>
  <c r="Z59" i="7" s="1"/>
  <c r="Q60" i="7"/>
  <c r="Z60" i="7" s="1"/>
  <c r="Q61" i="7"/>
  <c r="Z61" i="7" s="1"/>
  <c r="Q62" i="7"/>
  <c r="Z62" i="7" s="1"/>
  <c r="Q63" i="7"/>
  <c r="Z63" i="7" s="1"/>
  <c r="Q64" i="7"/>
  <c r="Z64" i="7" s="1"/>
  <c r="Q65" i="7"/>
  <c r="Z65" i="7" s="1"/>
  <c r="Q66" i="7"/>
  <c r="Z66" i="7" s="1"/>
  <c r="Q67" i="7"/>
  <c r="Z67" i="7" s="1"/>
  <c r="Q68" i="7"/>
  <c r="Z68" i="7" s="1"/>
  <c r="Q69" i="7"/>
  <c r="Z69" i="7" s="1"/>
  <c r="Q70" i="7"/>
  <c r="Z70" i="7" s="1"/>
  <c r="Q71" i="7"/>
  <c r="Z71" i="7" s="1"/>
  <c r="Q72" i="7"/>
  <c r="Z72" i="7" s="1"/>
  <c r="Q73" i="7"/>
  <c r="Z73" i="7" s="1"/>
  <c r="Q74" i="7"/>
  <c r="Z74" i="7" s="1"/>
  <c r="Q75" i="7"/>
  <c r="Z75" i="7" s="1"/>
  <c r="Q76" i="7"/>
  <c r="Z76" i="7" s="1"/>
  <c r="Q77" i="7"/>
  <c r="Z77" i="7" s="1"/>
  <c r="Q78" i="7"/>
  <c r="Z78" i="7" s="1"/>
  <c r="Q79" i="7"/>
  <c r="Z79" i="7" s="1"/>
  <c r="Q80" i="7"/>
  <c r="Z80" i="7" s="1"/>
  <c r="Q81" i="7"/>
  <c r="Z81" i="7" s="1"/>
  <c r="Q82" i="7"/>
  <c r="Z82" i="7" s="1"/>
  <c r="Q83" i="7"/>
  <c r="Z83" i="7" s="1"/>
  <c r="Q84" i="7"/>
  <c r="Z84" i="7" s="1"/>
  <c r="Q85" i="7"/>
  <c r="Z85" i="7" s="1"/>
  <c r="Q86" i="7"/>
  <c r="Z86" i="7" s="1"/>
  <c r="Q87" i="7"/>
  <c r="Z87" i="7" s="1"/>
  <c r="Q88" i="7"/>
  <c r="Z88" i="7" s="1"/>
  <c r="Q89" i="7"/>
  <c r="Z89" i="7" s="1"/>
  <c r="Q90" i="7"/>
  <c r="Z90" i="7" s="1"/>
  <c r="Q91" i="7"/>
  <c r="Z91" i="7" s="1"/>
  <c r="Q92" i="7"/>
  <c r="Z92" i="7" s="1"/>
  <c r="Q93" i="7"/>
  <c r="Z93" i="7" s="1"/>
  <c r="Q94" i="7"/>
  <c r="Z94" i="7" s="1"/>
  <c r="Q95" i="7"/>
  <c r="Z95" i="7" s="1"/>
  <c r="Q96" i="7"/>
  <c r="Z96" i="7" s="1"/>
  <c r="Q97" i="7"/>
  <c r="Z97" i="7" s="1"/>
  <c r="Q98" i="7"/>
  <c r="Z98" i="7" s="1"/>
  <c r="Q99" i="7"/>
  <c r="Z99" i="7" s="1"/>
  <c r="Q100" i="7"/>
  <c r="Z100" i="7" s="1"/>
  <c r="Q101" i="7"/>
  <c r="Z101" i="7" s="1"/>
  <c r="Q102" i="7"/>
  <c r="Z102" i="7" s="1"/>
  <c r="Q103" i="7"/>
  <c r="Z103" i="7" s="1"/>
  <c r="Q104" i="7"/>
  <c r="Z104" i="7" s="1"/>
  <c r="Q105" i="7"/>
  <c r="Z105" i="7" s="1"/>
  <c r="Q106" i="7"/>
  <c r="Z106" i="7" s="1"/>
  <c r="Q107" i="7"/>
  <c r="Z107" i="7" s="1"/>
  <c r="Q108" i="7"/>
  <c r="Z108" i="7" s="1"/>
  <c r="Q109" i="7"/>
  <c r="Z109" i="7" s="1"/>
  <c r="Q110" i="7"/>
  <c r="Z110" i="7" s="1"/>
  <c r="Q111" i="7"/>
  <c r="Z111" i="7" s="1"/>
  <c r="Q112" i="7"/>
  <c r="Z112" i="7" s="1"/>
  <c r="Q113" i="7"/>
  <c r="Z113" i="7" s="1"/>
  <c r="Q114" i="7"/>
  <c r="Z114" i="7" s="1"/>
  <c r="Q115" i="7"/>
  <c r="Z115" i="7" s="1"/>
  <c r="Q116" i="7"/>
  <c r="Z116" i="7" s="1"/>
  <c r="Q117" i="7"/>
  <c r="Z117" i="7" s="1"/>
  <c r="Q118" i="7"/>
  <c r="Z118" i="7" s="1"/>
  <c r="Q119" i="7"/>
  <c r="Z119" i="7" s="1"/>
  <c r="Q120" i="7"/>
  <c r="Z120" i="7" s="1"/>
  <c r="Q121" i="7"/>
  <c r="Z121" i="7" s="1"/>
  <c r="Q122" i="7"/>
  <c r="Z122" i="7" s="1"/>
  <c r="Q123" i="7"/>
  <c r="Z123" i="7" s="1"/>
  <c r="Q124" i="7"/>
  <c r="Z124" i="7" s="1"/>
  <c r="Q125" i="7"/>
  <c r="Z125" i="7" s="1"/>
  <c r="Q126" i="7"/>
  <c r="Z126" i="7" s="1"/>
  <c r="Q127" i="7"/>
  <c r="Z127" i="7" s="1"/>
  <c r="Q128" i="7"/>
  <c r="Z128" i="7" s="1"/>
  <c r="Q129" i="7"/>
  <c r="Z129" i="7" s="1"/>
  <c r="Q130" i="7"/>
  <c r="Z130" i="7" s="1"/>
  <c r="Q131" i="7"/>
  <c r="Z131" i="7" s="1"/>
  <c r="Q132" i="7"/>
  <c r="Z132" i="7" s="1"/>
  <c r="Q133" i="7"/>
  <c r="Z133" i="7" s="1"/>
  <c r="Q134" i="7"/>
  <c r="Z134" i="7" s="1"/>
  <c r="Q135" i="7"/>
  <c r="Z135" i="7" s="1"/>
  <c r="Q136" i="7"/>
  <c r="Z136" i="7" s="1"/>
  <c r="Q137" i="7"/>
  <c r="Z137" i="7" s="1"/>
  <c r="Q138" i="7"/>
  <c r="Z138" i="7" s="1"/>
  <c r="Q139" i="7"/>
  <c r="Z139" i="7" s="1"/>
  <c r="Q140" i="7"/>
  <c r="Z140" i="7" s="1"/>
  <c r="Q141" i="7"/>
  <c r="Z141" i="7" s="1"/>
  <c r="Q142" i="7"/>
  <c r="Z142" i="7" s="1"/>
  <c r="Q143" i="7"/>
  <c r="Z143" i="7" s="1"/>
  <c r="Q144" i="7"/>
  <c r="Z144" i="7" s="1"/>
  <c r="Q145" i="7"/>
  <c r="Z145" i="7" s="1"/>
  <c r="Q146" i="7"/>
  <c r="Z146" i="7" s="1"/>
  <c r="Q147" i="7"/>
  <c r="Z147" i="7" s="1"/>
  <c r="Q148" i="7"/>
  <c r="Z148" i="7" s="1"/>
  <c r="Q149" i="7"/>
  <c r="Z149" i="7" s="1"/>
  <c r="Q150" i="7"/>
  <c r="Z150" i="7" s="1"/>
  <c r="Q151" i="7"/>
  <c r="Z151" i="7" s="1"/>
  <c r="Q152" i="7"/>
  <c r="Z152" i="7" s="1"/>
  <c r="Q153" i="7"/>
  <c r="Z153" i="7" s="1"/>
  <c r="Q154" i="7"/>
  <c r="Z154" i="7" s="1"/>
  <c r="Q155" i="7"/>
  <c r="Z155" i="7" s="1"/>
  <c r="Q156" i="7"/>
  <c r="Z156" i="7" s="1"/>
  <c r="Q157" i="7"/>
  <c r="Z157" i="7" s="1"/>
  <c r="Q158" i="7"/>
  <c r="Z158" i="7" s="1"/>
  <c r="Q159" i="7"/>
  <c r="Z159" i="7" s="1"/>
  <c r="Q160" i="7"/>
  <c r="Z160" i="7" s="1"/>
  <c r="Q161" i="7"/>
  <c r="Z161" i="7" s="1"/>
  <c r="Q162" i="7"/>
  <c r="Z162" i="7" s="1"/>
  <c r="Q163" i="7"/>
  <c r="Z163" i="7" s="1"/>
  <c r="Q164" i="7"/>
  <c r="Z164" i="7" s="1"/>
  <c r="Q165" i="7"/>
  <c r="Z165" i="7" s="1"/>
  <c r="Q166" i="7"/>
  <c r="Z166" i="7" s="1"/>
  <c r="Q167" i="7"/>
  <c r="Z167" i="7" s="1"/>
  <c r="Q168" i="7"/>
  <c r="Z168" i="7" s="1"/>
  <c r="Q169" i="7"/>
  <c r="Z169" i="7" s="1"/>
  <c r="Q170" i="7"/>
  <c r="Z170" i="7" s="1"/>
  <c r="Q171" i="7"/>
  <c r="Z171" i="7" s="1"/>
  <c r="Q172" i="7"/>
  <c r="Z172" i="7" s="1"/>
  <c r="Q173" i="7"/>
  <c r="Z173" i="7" s="1"/>
  <c r="Q174" i="7"/>
  <c r="Z174" i="7" s="1"/>
  <c r="Q175" i="7"/>
  <c r="Z175" i="7" s="1"/>
  <c r="Q176" i="7"/>
  <c r="Z176" i="7" s="1"/>
  <c r="Q177" i="7"/>
  <c r="Z177" i="7" s="1"/>
  <c r="Q178" i="7"/>
  <c r="Z178" i="7" s="1"/>
  <c r="Q179" i="7"/>
  <c r="Z179" i="7" s="1"/>
  <c r="Q180" i="7"/>
  <c r="Z180" i="7" s="1"/>
  <c r="Q181" i="7"/>
  <c r="Z181" i="7" s="1"/>
  <c r="Q182" i="7"/>
  <c r="Z182" i="7" s="1"/>
  <c r="Q183" i="7"/>
  <c r="Z183" i="7" s="1"/>
  <c r="Q184" i="7"/>
  <c r="Z184" i="7" s="1"/>
  <c r="Q185" i="7"/>
  <c r="Z185" i="7" s="1"/>
  <c r="Q186" i="7"/>
  <c r="Z186" i="7" s="1"/>
  <c r="Q187" i="7"/>
  <c r="Z187" i="7" s="1"/>
  <c r="Q188" i="7"/>
  <c r="Z188" i="7" s="1"/>
  <c r="Q189" i="7"/>
  <c r="Z189" i="7" s="1"/>
  <c r="Q190" i="7"/>
  <c r="Z190" i="7" s="1"/>
  <c r="Q191" i="7"/>
  <c r="Z191" i="7" s="1"/>
  <c r="Q192" i="7"/>
  <c r="Z192" i="7" s="1"/>
  <c r="Q193" i="7"/>
  <c r="Z193" i="7" s="1"/>
  <c r="Q194" i="7"/>
  <c r="Z194" i="7" s="1"/>
  <c r="Q195" i="7"/>
  <c r="Z195" i="7" s="1"/>
  <c r="Q196" i="7"/>
  <c r="Z196" i="7" s="1"/>
  <c r="Q197" i="7"/>
  <c r="Q198" i="7"/>
  <c r="Z198" i="7" s="1"/>
  <c r="Q199" i="7"/>
  <c r="Z199" i="7" s="1"/>
  <c r="Q200" i="7"/>
  <c r="Z200" i="7" s="1"/>
  <c r="Q201" i="7"/>
  <c r="Z201" i="7" s="1"/>
  <c r="Q202" i="7"/>
  <c r="Z202" i="7" s="1"/>
  <c r="Q203" i="7"/>
  <c r="Z203" i="7" s="1"/>
  <c r="Q204" i="7"/>
  <c r="Z204" i="7" s="1"/>
  <c r="Q205" i="7"/>
  <c r="Z205" i="7" s="1"/>
  <c r="Q206" i="7"/>
  <c r="Z206" i="7" s="1"/>
  <c r="Q207" i="7"/>
  <c r="Z207" i="7" s="1"/>
  <c r="Q208" i="7"/>
  <c r="Z208" i="7" s="1"/>
  <c r="Q209" i="7"/>
  <c r="Z209" i="7" s="1"/>
  <c r="Q210" i="7"/>
  <c r="Z210" i="7" s="1"/>
  <c r="Q211" i="7"/>
  <c r="Z211" i="7" s="1"/>
  <c r="Q212" i="7"/>
  <c r="Z212" i="7" s="1"/>
  <c r="Q213" i="7"/>
  <c r="Q214" i="7"/>
  <c r="Z214" i="7" s="1"/>
  <c r="Q215" i="7"/>
  <c r="Z215" i="7" s="1"/>
  <c r="Q216" i="7"/>
  <c r="Z216" i="7" s="1"/>
  <c r="Q217" i="7"/>
  <c r="Z217" i="7" s="1"/>
  <c r="Q218" i="7"/>
  <c r="Z218" i="7" s="1"/>
  <c r="Q219" i="7"/>
  <c r="Z219" i="7" s="1"/>
  <c r="Q220" i="7"/>
  <c r="Z220" i="7" s="1"/>
  <c r="Q221" i="7"/>
  <c r="Z221" i="7" s="1"/>
  <c r="Q222" i="7"/>
  <c r="Z222" i="7" s="1"/>
  <c r="Q223" i="7"/>
  <c r="Z223" i="7" s="1"/>
  <c r="Q224" i="7"/>
  <c r="Z224" i="7" s="1"/>
  <c r="Q225" i="7"/>
  <c r="Z225" i="7" s="1"/>
  <c r="Q226" i="7"/>
  <c r="Z226" i="7" s="1"/>
  <c r="Q227" i="7"/>
  <c r="Z227" i="7" s="1"/>
  <c r="Q228" i="7"/>
  <c r="Z228" i="7" s="1"/>
  <c r="Q229" i="7"/>
  <c r="Z229" i="7" s="1"/>
  <c r="Q230" i="7"/>
  <c r="Z230" i="7" s="1"/>
  <c r="Q231" i="7"/>
  <c r="Z231" i="7" s="1"/>
  <c r="Q232" i="7"/>
  <c r="Z232" i="7" s="1"/>
  <c r="Q233" i="7"/>
  <c r="Z233" i="7" s="1"/>
  <c r="Q234" i="7"/>
  <c r="Z234" i="7" s="1"/>
  <c r="Q235" i="7"/>
  <c r="Z235" i="7" s="1"/>
  <c r="Q236" i="7"/>
  <c r="Z236" i="7" s="1"/>
  <c r="Q237" i="7"/>
  <c r="Z237" i="7" s="1"/>
  <c r="Q238" i="7"/>
  <c r="Z238" i="7" s="1"/>
  <c r="Q239" i="7"/>
  <c r="Z239" i="7" s="1"/>
  <c r="Q240" i="7"/>
  <c r="Z240" i="7" s="1"/>
  <c r="Q241" i="7"/>
  <c r="Z241" i="7" s="1"/>
  <c r="Q242" i="7"/>
  <c r="Z242" i="7" s="1"/>
  <c r="Q243" i="7"/>
  <c r="Z243" i="7" s="1"/>
  <c r="Q244" i="7"/>
  <c r="Z244" i="7" s="1"/>
  <c r="Q245" i="7"/>
  <c r="Z245" i="7" s="1"/>
  <c r="Q246" i="7"/>
  <c r="Z246" i="7" s="1"/>
  <c r="Q247" i="7"/>
  <c r="Z247" i="7" s="1"/>
  <c r="Q248" i="7"/>
  <c r="Z248" i="7" s="1"/>
  <c r="Q249" i="7"/>
  <c r="Z249" i="7" s="1"/>
  <c r="Q250" i="7"/>
  <c r="Z250" i="7" s="1"/>
  <c r="Q251" i="7"/>
  <c r="Z251" i="7" s="1"/>
  <c r="Q252" i="7"/>
  <c r="Z252" i="7" s="1"/>
  <c r="Q253" i="7"/>
  <c r="Z253" i="7" s="1"/>
  <c r="Q254" i="7"/>
  <c r="Z254" i="7" s="1"/>
  <c r="Q255" i="7"/>
  <c r="Q256" i="7"/>
  <c r="Z256" i="7" s="1"/>
  <c r="Q257" i="7"/>
  <c r="Z257" i="7" s="1"/>
  <c r="Q258" i="7"/>
  <c r="Z258" i="7" s="1"/>
  <c r="Q259" i="7"/>
  <c r="Z259" i="7" s="1"/>
  <c r="Q260" i="7"/>
  <c r="Z260" i="7" s="1"/>
  <c r="Q261" i="7"/>
  <c r="Z261" i="7" s="1"/>
  <c r="Q262" i="7"/>
  <c r="Z262" i="7" s="1"/>
  <c r="Q263" i="7"/>
  <c r="Z263" i="7" s="1"/>
  <c r="Q264" i="7"/>
  <c r="Z264" i="7" s="1"/>
  <c r="Q265" i="7"/>
  <c r="Z265" i="7" s="1"/>
  <c r="Q266" i="7"/>
  <c r="Z266" i="7" s="1"/>
  <c r="Q267" i="7"/>
  <c r="Z267" i="7" s="1"/>
  <c r="Q268" i="7"/>
  <c r="Z268" i="7" s="1"/>
  <c r="Q269" i="7"/>
  <c r="Z269" i="7" s="1"/>
  <c r="Q270" i="7"/>
  <c r="Z270" i="7" s="1"/>
  <c r="Q271" i="7"/>
  <c r="Z271" i="7" s="1"/>
  <c r="Q272" i="7"/>
  <c r="Z272" i="7" s="1"/>
  <c r="Q273" i="7"/>
  <c r="Z273" i="7" s="1"/>
  <c r="Q274" i="7"/>
  <c r="Z274" i="7" s="1"/>
  <c r="Q275" i="7"/>
  <c r="Z275" i="7" s="1"/>
  <c r="Q276" i="7"/>
  <c r="Z276" i="7" s="1"/>
  <c r="Q277" i="7"/>
  <c r="Z277" i="7" s="1"/>
  <c r="Q278" i="7"/>
  <c r="Z278" i="7" s="1"/>
  <c r="Q279" i="7"/>
  <c r="Z279" i="7" s="1"/>
  <c r="Q280" i="7"/>
  <c r="Z280" i="7" s="1"/>
  <c r="Q281" i="7"/>
  <c r="Z281" i="7" s="1"/>
  <c r="Q282" i="7"/>
  <c r="Z282" i="7" s="1"/>
  <c r="Q283" i="7"/>
  <c r="Z283" i="7" s="1"/>
  <c r="Q284" i="7"/>
  <c r="Z284" i="7" s="1"/>
  <c r="Q285" i="7"/>
  <c r="Q286" i="7"/>
  <c r="Z286" i="7" s="1"/>
  <c r="Q287" i="7"/>
  <c r="Z287" i="7" s="1"/>
  <c r="Q288" i="7"/>
  <c r="Z288" i="7" s="1"/>
  <c r="Q289" i="7"/>
  <c r="Z289" i="7" s="1"/>
  <c r="Q290" i="7"/>
  <c r="Z290" i="7" s="1"/>
  <c r="Q291" i="7"/>
  <c r="Z291" i="7" s="1"/>
  <c r="Q292" i="7"/>
  <c r="Q293" i="7"/>
  <c r="Z293" i="7" s="1"/>
  <c r="Q294" i="7"/>
  <c r="Z294" i="7" s="1"/>
  <c r="Q295" i="7"/>
  <c r="Z295" i="7" s="1"/>
  <c r="Q296" i="7"/>
  <c r="Z296" i="7" s="1"/>
  <c r="Q297" i="7"/>
  <c r="Z297" i="7" s="1"/>
  <c r="Q298" i="7"/>
  <c r="Z298" i="7" s="1"/>
  <c r="Q299" i="7"/>
  <c r="Z299" i="7" s="1"/>
  <c r="Q300" i="7"/>
  <c r="Z300" i="7" s="1"/>
  <c r="Q301" i="7"/>
  <c r="Z301" i="7" s="1"/>
  <c r="Q302" i="7"/>
  <c r="Z302" i="7" s="1"/>
  <c r="Q303" i="7"/>
  <c r="Z303" i="7" s="1"/>
  <c r="Q304" i="7"/>
  <c r="Z304" i="7" s="1"/>
  <c r="Q305" i="7"/>
  <c r="Z305" i="7" s="1"/>
  <c r="Q306" i="7"/>
  <c r="Z306" i="7" s="1"/>
  <c r="Q307" i="7"/>
  <c r="Z307" i="7" s="1"/>
  <c r="Q308" i="7"/>
  <c r="Q309" i="7"/>
  <c r="Q310" i="7"/>
  <c r="Z310" i="7" s="1"/>
  <c r="Q311" i="7"/>
  <c r="Z311" i="7" s="1"/>
  <c r="Q312" i="7"/>
  <c r="Z312" i="7" s="1"/>
  <c r="Q313" i="7"/>
  <c r="Z313" i="7" s="1"/>
  <c r="Q314" i="7"/>
  <c r="Z314" i="7" s="1"/>
  <c r="Q315" i="7"/>
  <c r="Z315" i="7" s="1"/>
  <c r="Q316" i="7"/>
  <c r="Q317" i="7"/>
  <c r="Q318" i="7"/>
  <c r="Z318" i="7" s="1"/>
  <c r="Q319" i="7"/>
  <c r="Z319" i="7" s="1"/>
  <c r="Q320" i="7"/>
  <c r="Z320" i="7" s="1"/>
  <c r="Q321" i="7"/>
  <c r="Z321" i="7" s="1"/>
  <c r="Q322" i="7"/>
  <c r="Z322" i="7" s="1"/>
  <c r="Q323" i="7"/>
  <c r="Z323" i="7" s="1"/>
  <c r="Q324" i="7"/>
  <c r="Z324" i="7" s="1"/>
  <c r="Q325" i="7"/>
  <c r="Z325" i="7" s="1"/>
  <c r="Q326" i="7"/>
  <c r="Z326" i="7" s="1"/>
  <c r="Q327" i="7"/>
  <c r="Z327" i="7" s="1"/>
  <c r="Q328" i="7"/>
  <c r="Z328" i="7" s="1"/>
  <c r="Q329" i="7"/>
  <c r="Z329" i="7" s="1"/>
  <c r="Q330" i="7"/>
  <c r="Z330" i="7" s="1"/>
  <c r="Q331" i="7"/>
  <c r="Z331" i="7" s="1"/>
  <c r="Q332" i="7"/>
  <c r="Z332" i="7" s="1"/>
  <c r="Q333" i="7"/>
  <c r="Q334" i="7"/>
  <c r="Z334" i="7" s="1"/>
  <c r="Q335" i="7"/>
  <c r="Z335" i="7" s="1"/>
  <c r="Q336" i="7"/>
  <c r="Z336" i="7" s="1"/>
  <c r="Q337" i="7"/>
  <c r="Z337" i="7" s="1"/>
  <c r="Q338" i="7"/>
  <c r="Z338" i="7" s="1"/>
  <c r="Q339" i="7"/>
  <c r="Z339" i="7" s="1"/>
  <c r="Q340" i="7"/>
  <c r="Q341" i="7"/>
  <c r="Z341" i="7" s="1"/>
  <c r="Q342" i="7"/>
  <c r="Z342" i="7" s="1"/>
  <c r="Q343" i="7"/>
  <c r="Z343" i="7" s="1"/>
  <c r="Q344" i="7"/>
  <c r="Z344" i="7" s="1"/>
  <c r="Q345" i="7"/>
  <c r="Z345" i="7" s="1"/>
  <c r="Q346" i="7"/>
  <c r="Z346" i="7" s="1"/>
  <c r="Q347" i="7"/>
  <c r="Z347" i="7" s="1"/>
  <c r="Q348" i="7"/>
  <c r="Z348" i="7" s="1"/>
  <c r="Q349" i="7"/>
  <c r="Z349" i="7" s="1"/>
  <c r="Q350" i="7"/>
  <c r="Z350" i="7" s="1"/>
  <c r="Q351" i="7"/>
  <c r="Z351" i="7" s="1"/>
  <c r="Q352" i="7"/>
  <c r="Z352" i="7" s="1"/>
  <c r="Q353" i="7"/>
  <c r="Z353" i="7" s="1"/>
  <c r="Q354" i="7"/>
  <c r="Z354" i="7" s="1"/>
  <c r="Q355" i="7"/>
  <c r="Z355" i="7" s="1"/>
  <c r="Q356" i="7"/>
  <c r="Z356" i="7" s="1"/>
  <c r="Q357" i="7"/>
  <c r="Z357" i="7" s="1"/>
  <c r="Q358" i="7"/>
  <c r="Z358" i="7" s="1"/>
  <c r="Q359" i="7"/>
  <c r="Z359" i="7" s="1"/>
  <c r="Q360" i="7"/>
  <c r="Z360" i="7" s="1"/>
  <c r="Q361" i="7"/>
  <c r="Z361" i="7" s="1"/>
  <c r="Q362" i="7"/>
  <c r="Z362" i="7" s="1"/>
  <c r="Q363" i="7"/>
  <c r="Z363" i="7" s="1"/>
  <c r="Q364" i="7"/>
  <c r="Q365" i="7"/>
  <c r="Z365" i="7" s="1"/>
  <c r="Q366" i="7"/>
  <c r="Z366" i="7" s="1"/>
  <c r="Q367" i="7"/>
  <c r="Z367" i="7" s="1"/>
  <c r="Q368" i="7"/>
  <c r="Z368" i="7" s="1"/>
  <c r="Q369" i="7"/>
  <c r="Z369" i="7" s="1"/>
  <c r="Q370" i="7"/>
  <c r="Z370" i="7" s="1"/>
  <c r="Q371" i="7"/>
  <c r="Z371" i="7" s="1"/>
  <c r="Q372" i="7"/>
  <c r="Q373" i="7"/>
  <c r="Q374" i="7"/>
  <c r="Z374" i="7" s="1"/>
  <c r="Q375" i="7"/>
  <c r="Z375" i="7" s="1"/>
  <c r="Q376" i="7"/>
  <c r="Z376" i="7" s="1"/>
  <c r="Q377" i="7"/>
  <c r="Z377" i="7" s="1"/>
  <c r="Q378" i="7"/>
  <c r="Z378" i="7" s="1"/>
  <c r="Q379" i="7"/>
  <c r="Z379" i="7" s="1"/>
  <c r="Q380" i="7"/>
  <c r="Z380" i="7" s="1"/>
  <c r="Q381" i="7"/>
  <c r="Q382" i="7"/>
  <c r="Z382" i="7" s="1"/>
  <c r="Q383" i="7"/>
  <c r="Z383" i="7" s="1"/>
  <c r="Q384" i="7"/>
  <c r="Z384" i="7" s="1"/>
  <c r="Q385" i="7"/>
  <c r="Z385" i="7" s="1"/>
  <c r="Q386" i="7"/>
  <c r="Z386" i="7" s="1"/>
  <c r="Q387" i="7"/>
  <c r="Z387" i="7" s="1"/>
  <c r="Q388" i="7"/>
  <c r="Z388" i="7" s="1"/>
  <c r="Q389" i="7"/>
  <c r="Z389" i="7" s="1"/>
  <c r="Q390" i="7"/>
  <c r="Z390" i="7" s="1"/>
  <c r="Q391" i="7"/>
  <c r="Z391" i="7" s="1"/>
  <c r="Q392" i="7"/>
  <c r="Z392" i="7" s="1"/>
  <c r="Q393" i="7"/>
  <c r="Z393" i="7" s="1"/>
  <c r="Q394" i="7"/>
  <c r="Z394" i="7" s="1"/>
  <c r="Q395" i="7"/>
  <c r="Z395" i="7" s="1"/>
  <c r="Q396" i="7"/>
  <c r="Z396" i="7" s="1"/>
  <c r="Q397" i="7"/>
  <c r="Q398" i="7"/>
  <c r="Z398" i="7" s="1"/>
  <c r="Q399" i="7"/>
  <c r="Z399" i="7" s="1"/>
  <c r="Q400" i="7"/>
  <c r="Z400" i="7" s="1"/>
  <c r="Q401" i="7"/>
  <c r="Z401" i="7" s="1"/>
  <c r="Q402" i="7"/>
  <c r="Z402" i="7" s="1"/>
  <c r="Q403" i="7"/>
  <c r="Z403" i="7" s="1"/>
  <c r="Q404" i="7"/>
  <c r="Z404" i="7" s="1"/>
  <c r="Q405" i="7"/>
  <c r="Z405" i="7" s="1"/>
  <c r="Q406" i="7"/>
  <c r="Z406" i="7" s="1"/>
  <c r="Q407" i="7"/>
  <c r="Z407" i="7" s="1"/>
  <c r="Q408" i="7"/>
  <c r="Z408" i="7" s="1"/>
  <c r="Q409" i="7"/>
  <c r="Z409" i="7" s="1"/>
  <c r="Q410" i="7"/>
  <c r="Z410" i="7" s="1"/>
  <c r="Q411" i="7"/>
  <c r="Z411" i="7" s="1"/>
  <c r="Q412" i="7"/>
  <c r="Z412" i="7" s="1"/>
  <c r="Q413" i="7"/>
  <c r="Z413" i="7" s="1"/>
  <c r="Q414" i="7"/>
  <c r="Z414" i="7" s="1"/>
  <c r="Q415" i="7"/>
  <c r="Z415" i="7" s="1"/>
  <c r="Q416" i="7"/>
  <c r="Z416" i="7" s="1"/>
  <c r="Q417" i="7"/>
  <c r="Z417" i="7" s="1"/>
  <c r="Q418" i="7"/>
  <c r="Z418" i="7" s="1"/>
  <c r="Q419" i="7"/>
  <c r="Z419" i="7" s="1"/>
  <c r="Q420" i="7"/>
  <c r="Z420" i="7" s="1"/>
  <c r="Q421" i="7"/>
  <c r="Q422" i="7"/>
  <c r="Z422" i="7" s="1"/>
  <c r="Q423" i="7"/>
  <c r="Z423" i="7" s="1"/>
  <c r="Q424" i="7"/>
  <c r="Z424" i="7" s="1"/>
  <c r="Q425" i="7"/>
  <c r="Z425" i="7" s="1"/>
  <c r="Q426" i="7"/>
  <c r="Z426" i="7" s="1"/>
  <c r="Q427" i="7"/>
  <c r="Z427" i="7" s="1"/>
  <c r="Q428" i="7"/>
  <c r="Z428" i="7" s="1"/>
  <c r="Q429" i="7"/>
  <c r="Q430" i="7"/>
  <c r="Z430" i="7" s="1"/>
  <c r="Q431" i="7"/>
  <c r="Z431" i="7" s="1"/>
  <c r="Q432" i="7"/>
  <c r="Z432" i="7" s="1"/>
  <c r="Q433" i="7"/>
  <c r="Z433" i="7" s="1"/>
  <c r="Q434" i="7"/>
  <c r="Z434" i="7" s="1"/>
  <c r="Q435" i="7"/>
  <c r="Z435" i="7" s="1"/>
  <c r="Q436" i="7"/>
  <c r="Q437" i="7"/>
  <c r="Q438" i="7"/>
  <c r="Z438" i="7" s="1"/>
  <c r="Q439" i="7"/>
  <c r="Z439" i="7" s="1"/>
  <c r="Q440" i="7"/>
  <c r="Z440" i="7" s="1"/>
  <c r="Q441" i="7"/>
  <c r="Z441" i="7" s="1"/>
  <c r="Q442" i="7"/>
  <c r="Z442" i="7" s="1"/>
  <c r="Q443" i="7"/>
  <c r="Z443" i="7" s="1"/>
  <c r="Q444" i="7"/>
  <c r="Q445" i="7"/>
  <c r="Z445" i="7" s="1"/>
  <c r="Q446" i="7"/>
  <c r="Z446" i="7" s="1"/>
  <c r="Q447" i="7"/>
  <c r="Z447" i="7" s="1"/>
  <c r="Q448" i="7"/>
  <c r="Z448" i="7" s="1"/>
  <c r="Q449" i="7"/>
  <c r="Z449" i="7" s="1"/>
  <c r="Q450" i="7"/>
  <c r="Z450" i="7" s="1"/>
  <c r="Q451" i="7"/>
  <c r="Z451" i="7" s="1"/>
  <c r="Q452" i="7"/>
  <c r="Z452" i="7" s="1"/>
  <c r="Q453" i="7"/>
  <c r="Z453" i="7" s="1"/>
  <c r="Q454" i="7"/>
  <c r="Z454" i="7" s="1"/>
  <c r="Q455" i="7"/>
  <c r="Z455" i="7" s="1"/>
  <c r="Q456" i="7"/>
  <c r="Z456" i="7" s="1"/>
  <c r="Q457" i="7"/>
  <c r="Z457" i="7" s="1"/>
  <c r="Q458" i="7"/>
  <c r="Z458" i="7" s="1"/>
  <c r="Q459" i="7"/>
  <c r="Z459" i="7" s="1"/>
  <c r="Q460" i="7"/>
  <c r="Z460" i="7" s="1"/>
  <c r="Q461" i="7"/>
  <c r="Z461" i="7" s="1"/>
  <c r="Q462" i="7"/>
  <c r="Z462" i="7" s="1"/>
  <c r="Q463" i="7"/>
  <c r="Z463" i="7" s="1"/>
  <c r="Q464" i="7"/>
  <c r="Z464" i="7" s="1"/>
  <c r="Q465" i="7"/>
  <c r="Z465" i="7" s="1"/>
  <c r="Q466" i="7"/>
  <c r="Z466" i="7" s="1"/>
  <c r="Q467" i="7"/>
  <c r="Z467" i="7" s="1"/>
  <c r="Q468" i="7"/>
  <c r="Z468" i="7" s="1"/>
  <c r="Q469" i="7"/>
  <c r="Q470" i="7"/>
  <c r="Z470" i="7" s="1"/>
  <c r="Q471" i="7"/>
  <c r="Z471" i="7" s="1"/>
  <c r="Q472" i="7"/>
  <c r="Z472" i="7" s="1"/>
  <c r="Q473" i="7"/>
  <c r="Z473" i="7" s="1"/>
  <c r="Q474" i="7"/>
  <c r="Z474" i="7" s="1"/>
  <c r="Q475" i="7"/>
  <c r="Z475" i="7" s="1"/>
  <c r="Q476" i="7"/>
  <c r="Z476" i="7" s="1"/>
  <c r="Q477" i="7"/>
  <c r="Q478" i="7"/>
  <c r="Z478" i="7" s="1"/>
  <c r="Q479" i="7"/>
  <c r="Z479" i="7" s="1"/>
  <c r="Q480" i="7"/>
  <c r="Z480" i="7" s="1"/>
  <c r="Q481" i="7"/>
  <c r="Z481" i="7" s="1"/>
  <c r="Q482" i="7"/>
  <c r="Z482" i="7" s="1"/>
  <c r="Q483" i="7"/>
  <c r="Z483" i="7" s="1"/>
  <c r="Q484" i="7"/>
  <c r="Z484" i="7" s="1"/>
  <c r="Q485" i="7"/>
  <c r="Q486" i="7"/>
  <c r="Z486" i="7" s="1"/>
  <c r="Q487" i="7"/>
  <c r="Z487" i="7" s="1"/>
  <c r="Q488" i="7"/>
  <c r="Z488" i="7" s="1"/>
  <c r="Q489" i="7"/>
  <c r="Z489" i="7" s="1"/>
  <c r="Q490" i="7"/>
  <c r="Z490" i="7" s="1"/>
  <c r="Q491" i="7"/>
  <c r="Z491" i="7" s="1"/>
  <c r="Q492" i="7"/>
  <c r="Q493" i="7"/>
  <c r="Q494" i="7"/>
  <c r="Z494" i="7" s="1"/>
  <c r="Q495" i="7"/>
  <c r="Z495" i="7" s="1"/>
  <c r="Q496" i="7"/>
  <c r="Z496" i="7" s="1"/>
  <c r="Q497" i="7"/>
  <c r="Z497" i="7" s="1"/>
  <c r="Q498" i="7"/>
  <c r="Z498" i="7" s="1"/>
  <c r="Q499" i="7"/>
  <c r="Z499" i="7" s="1"/>
  <c r="Q500" i="7"/>
  <c r="Z500" i="7" s="1"/>
  <c r="Q501" i="7"/>
  <c r="Z501" i="7" s="1"/>
  <c r="Q502" i="7"/>
  <c r="Z502" i="7" s="1"/>
  <c r="Q503" i="7"/>
  <c r="Z503" i="7" s="1"/>
  <c r="Q504" i="7"/>
  <c r="Z504" i="7" s="1"/>
  <c r="Q505" i="7"/>
  <c r="Z505" i="7" s="1"/>
  <c r="Q506" i="7"/>
  <c r="Z506" i="7" s="1"/>
  <c r="Q507" i="7"/>
  <c r="Z507" i="7" s="1"/>
  <c r="Q508" i="7"/>
  <c r="Z508" i="7" s="1"/>
  <c r="Q509" i="7"/>
  <c r="Z509" i="7" s="1"/>
  <c r="Q510" i="7"/>
  <c r="Z510" i="7" s="1"/>
  <c r="Q511" i="7"/>
  <c r="Z511" i="7" s="1"/>
  <c r="Q512" i="7"/>
  <c r="Z512" i="7" s="1"/>
  <c r="Q513" i="7"/>
  <c r="Z513" i="7" s="1"/>
  <c r="Q514" i="7"/>
  <c r="Z514" i="7" s="1"/>
  <c r="Q515" i="7"/>
  <c r="Z515" i="7" s="1"/>
  <c r="Q516" i="7"/>
  <c r="Z516" i="7" s="1"/>
  <c r="Q517" i="7"/>
  <c r="Q518" i="7"/>
  <c r="Z518" i="7" s="1"/>
  <c r="Q519" i="7"/>
  <c r="Z519" i="7" s="1"/>
  <c r="Q520" i="7"/>
  <c r="Z520" i="7" s="1"/>
  <c r="Q521" i="7"/>
  <c r="Z521" i="7" s="1"/>
  <c r="Q522" i="7"/>
  <c r="Z522" i="7" s="1"/>
  <c r="Q523" i="7"/>
  <c r="Z523" i="7" s="1"/>
  <c r="Q524" i="7"/>
  <c r="Z524" i="7" s="1"/>
  <c r="Q525" i="7"/>
  <c r="Q526" i="7"/>
  <c r="Z526" i="7" s="1"/>
  <c r="Q527" i="7"/>
  <c r="Z527" i="7" s="1"/>
  <c r="Q528" i="7"/>
  <c r="Z528" i="7" s="1"/>
  <c r="Q529" i="7"/>
  <c r="Z529" i="7" s="1"/>
  <c r="Q530" i="7"/>
  <c r="Z530" i="7" s="1"/>
  <c r="Q531" i="7"/>
  <c r="Z531" i="7" s="1"/>
  <c r="Q532" i="7"/>
  <c r="Z532" i="7" s="1"/>
  <c r="Q533" i="7"/>
  <c r="Q534" i="7"/>
  <c r="Z534" i="7" s="1"/>
  <c r="Q535" i="7"/>
  <c r="Z535" i="7" s="1"/>
  <c r="Q536" i="7"/>
  <c r="Z536" i="7" s="1"/>
  <c r="Q537" i="7"/>
  <c r="Z537" i="7" s="1"/>
  <c r="Q538" i="7"/>
  <c r="Z538" i="7" s="1"/>
  <c r="Q539" i="7"/>
  <c r="Z539" i="7" s="1"/>
  <c r="Q540" i="7"/>
  <c r="Q541" i="7"/>
  <c r="Q542" i="7"/>
  <c r="Z542" i="7" s="1"/>
  <c r="Q543" i="7"/>
  <c r="Z543" i="7" s="1"/>
  <c r="Q544" i="7"/>
  <c r="Z544" i="7" s="1"/>
  <c r="Q545" i="7"/>
  <c r="Z545" i="7" s="1"/>
  <c r="Q546" i="7"/>
  <c r="Z546" i="7" s="1"/>
  <c r="Q547" i="7"/>
  <c r="Z547" i="7" s="1"/>
  <c r="Q548" i="7"/>
  <c r="Z548" i="7" s="1"/>
  <c r="Q549" i="7"/>
  <c r="Z549" i="7" s="1"/>
  <c r="Q550" i="7"/>
  <c r="Z550" i="7" s="1"/>
  <c r="Q551" i="7"/>
  <c r="Z551" i="7" s="1"/>
  <c r="Q552" i="7"/>
  <c r="Z552" i="7" s="1"/>
  <c r="Q553" i="7"/>
  <c r="Z553" i="7" s="1"/>
  <c r="Q554" i="7"/>
  <c r="Z554" i="7" s="1"/>
  <c r="Q555" i="7"/>
  <c r="Z555" i="7" s="1"/>
  <c r="Q556" i="7"/>
  <c r="Z556" i="7" s="1"/>
  <c r="Q557" i="7"/>
  <c r="Z557" i="7" s="1"/>
  <c r="Q558" i="7"/>
  <c r="Z558" i="7" s="1"/>
  <c r="Q559" i="7"/>
  <c r="Z559" i="7" s="1"/>
  <c r="Q560" i="7"/>
  <c r="Z560" i="7" s="1"/>
  <c r="Q561" i="7"/>
  <c r="Z561" i="7" s="1"/>
  <c r="Q562" i="7"/>
  <c r="Z562" i="7" s="1"/>
  <c r="Q563" i="7"/>
  <c r="Z563" i="7" s="1"/>
  <c r="Q564" i="7"/>
  <c r="Q565" i="7"/>
  <c r="Q566" i="7"/>
  <c r="Z566" i="7" s="1"/>
  <c r="Q567" i="7"/>
  <c r="Z567" i="7" s="1"/>
  <c r="Q568" i="7"/>
  <c r="Z568" i="7" s="1"/>
  <c r="Q569" i="7"/>
  <c r="Z569" i="7" s="1"/>
  <c r="Q570" i="7"/>
  <c r="Z570" i="7" s="1"/>
  <c r="Q571" i="7"/>
  <c r="Z571" i="7" s="1"/>
  <c r="Q572" i="7"/>
  <c r="Z572" i="7" s="1"/>
  <c r="Q573" i="7"/>
  <c r="Q574" i="7"/>
  <c r="Z574" i="7" s="1"/>
  <c r="Q575" i="7"/>
  <c r="Q576" i="7"/>
  <c r="Z576" i="7" s="1"/>
  <c r="Q577" i="7"/>
  <c r="Z577" i="7" s="1"/>
  <c r="Q578" i="7"/>
  <c r="Z578" i="7" s="1"/>
  <c r="Q579" i="7"/>
  <c r="Q580" i="7"/>
  <c r="Z580" i="7" s="1"/>
  <c r="Q581" i="7"/>
  <c r="Z581" i="7" s="1"/>
  <c r="Q582" i="7"/>
  <c r="Z582" i="7" s="1"/>
  <c r="Q583" i="7"/>
  <c r="Z583" i="7" s="1"/>
  <c r="Q584" i="7"/>
  <c r="Z584" i="7" s="1"/>
  <c r="Q585" i="7"/>
  <c r="Z585" i="7" s="1"/>
  <c r="Q586" i="7"/>
  <c r="Z586" i="7" s="1"/>
  <c r="Q587" i="7"/>
  <c r="Z587" i="7" s="1"/>
  <c r="Q588" i="7"/>
  <c r="Z588" i="7" s="1"/>
  <c r="Q589" i="7"/>
  <c r="Z589" i="7" s="1"/>
  <c r="Q590" i="7"/>
  <c r="Z590" i="7" s="1"/>
  <c r="Q591" i="7"/>
  <c r="Z591" i="7" s="1"/>
  <c r="Q592" i="7"/>
  <c r="Z592" i="7" s="1"/>
  <c r="Q593" i="7"/>
  <c r="Z593" i="7" s="1"/>
  <c r="Q594" i="7"/>
  <c r="Z594" i="7" s="1"/>
  <c r="Q595" i="7"/>
  <c r="Z595" i="7" s="1"/>
  <c r="Q596" i="7"/>
  <c r="Z596" i="7" s="1"/>
  <c r="Q597" i="7"/>
  <c r="Z597" i="7" s="1"/>
  <c r="Q598" i="7"/>
  <c r="Z598" i="7" s="1"/>
  <c r="Q599" i="7"/>
  <c r="Z599" i="7" s="1"/>
  <c r="Q600" i="7"/>
  <c r="Z600" i="7" s="1"/>
  <c r="Q601" i="7"/>
  <c r="Z601" i="7" s="1"/>
  <c r="Q602" i="7"/>
  <c r="Z602" i="7" s="1"/>
  <c r="Q603" i="7"/>
  <c r="Z603" i="7" s="1"/>
  <c r="Q604" i="7"/>
  <c r="Q605" i="7"/>
  <c r="Z605" i="7" s="1"/>
  <c r="Q606" i="7"/>
  <c r="Z606" i="7" s="1"/>
  <c r="Q607" i="7"/>
  <c r="Z607" i="7" s="1"/>
  <c r="Q608" i="7"/>
  <c r="Z608" i="7" s="1"/>
  <c r="Q609" i="7"/>
  <c r="Z609" i="7" s="1"/>
  <c r="Q610" i="7"/>
  <c r="Z610" i="7" s="1"/>
  <c r="Q611" i="7"/>
  <c r="Z611" i="7" s="1"/>
  <c r="Q612" i="7"/>
  <c r="Z612" i="7" s="1"/>
  <c r="Q613" i="7"/>
  <c r="Z613" i="7" s="1"/>
  <c r="Q614" i="7"/>
  <c r="Z614" i="7" s="1"/>
  <c r="Q615" i="7"/>
  <c r="Z615" i="7" s="1"/>
  <c r="Q616" i="7"/>
  <c r="Z616" i="7" s="1"/>
  <c r="Q617" i="7"/>
  <c r="Z617" i="7" s="1"/>
  <c r="Q618" i="7"/>
  <c r="Z618" i="7" s="1"/>
  <c r="Q619" i="7"/>
  <c r="Z619" i="7" s="1"/>
  <c r="Q620" i="7"/>
  <c r="Z620" i="7" s="1"/>
  <c r="Q621" i="7"/>
  <c r="Q622" i="7"/>
  <c r="Z622" i="7" s="1"/>
  <c r="Q623" i="7"/>
  <c r="Z623" i="7" s="1"/>
  <c r="Q624" i="7"/>
  <c r="Z624" i="7" s="1"/>
  <c r="Q625" i="7"/>
  <c r="Z625" i="7" s="1"/>
  <c r="Q626" i="7"/>
  <c r="Z626" i="7" s="1"/>
  <c r="Q627" i="7"/>
  <c r="Z627" i="7" s="1"/>
  <c r="Q628" i="7"/>
  <c r="Z628" i="7" s="1"/>
  <c r="Q629" i="7"/>
  <c r="Q630" i="7"/>
  <c r="Z630" i="7" s="1"/>
  <c r="Q631" i="7"/>
  <c r="Z631" i="7" s="1"/>
  <c r="Q632" i="7"/>
  <c r="Z632" i="7" s="1"/>
  <c r="Q633" i="7"/>
  <c r="Z633" i="7" s="1"/>
  <c r="Q634" i="7"/>
  <c r="Z634" i="7" s="1"/>
  <c r="Q635" i="7"/>
  <c r="Z635" i="7" s="1"/>
  <c r="Q636" i="7"/>
  <c r="Z636" i="7" s="1"/>
  <c r="Q637" i="7"/>
  <c r="Q638" i="7"/>
  <c r="Z638" i="7" s="1"/>
  <c r="Q639" i="7"/>
  <c r="Z639" i="7" s="1"/>
  <c r="Q640" i="7"/>
  <c r="Z640" i="7" s="1"/>
  <c r="Q641" i="7"/>
  <c r="Z641" i="7" s="1"/>
  <c r="Q642" i="7"/>
  <c r="Z642" i="7" s="1"/>
  <c r="Q643" i="7"/>
  <c r="Z643" i="7" s="1"/>
  <c r="Q644" i="7"/>
  <c r="Q645" i="7"/>
  <c r="Q646" i="7"/>
  <c r="Z646" i="7" s="1"/>
  <c r="Q647" i="7"/>
  <c r="Z647" i="7" s="1"/>
  <c r="Q648" i="7"/>
  <c r="Z648" i="7" s="1"/>
  <c r="Q649" i="7"/>
  <c r="Z649" i="7" s="1"/>
  <c r="Q650" i="7"/>
  <c r="Z650" i="7" s="1"/>
  <c r="Q651" i="7"/>
  <c r="Z651" i="7" s="1"/>
  <c r="Q652" i="7"/>
  <c r="Z652" i="7" s="1"/>
  <c r="Q653" i="7"/>
  <c r="Z653" i="7" s="1"/>
  <c r="Q654" i="7"/>
  <c r="Z654" i="7" s="1"/>
  <c r="Q655" i="7"/>
  <c r="Z655" i="7" s="1"/>
  <c r="Q656" i="7"/>
  <c r="Z656" i="7" s="1"/>
  <c r="Q657" i="7"/>
  <c r="Z657" i="7" s="1"/>
  <c r="Q658" i="7"/>
  <c r="Z658" i="7" s="1"/>
  <c r="Q659" i="7"/>
  <c r="Z659" i="7" s="1"/>
  <c r="Q660" i="7"/>
  <c r="Z660" i="7" s="1"/>
  <c r="Q661" i="7"/>
  <c r="Z661" i="7" s="1"/>
  <c r="Q662" i="7"/>
  <c r="Z662" i="7" s="1"/>
  <c r="Q663" i="7"/>
  <c r="Z663" i="7" s="1"/>
  <c r="Q664" i="7"/>
  <c r="Z664" i="7" s="1"/>
  <c r="Q665" i="7"/>
  <c r="Z665" i="7" s="1"/>
  <c r="Q666" i="7"/>
  <c r="Z666" i="7" s="1"/>
  <c r="Q667" i="7"/>
  <c r="Z667" i="7" s="1"/>
  <c r="Q668" i="7"/>
  <c r="Q669" i="7"/>
  <c r="Q670" i="7"/>
  <c r="Z670" i="7" s="1"/>
  <c r="Q671" i="7"/>
  <c r="Z671" i="7" s="1"/>
  <c r="Q672" i="7"/>
  <c r="Z672" i="7" s="1"/>
  <c r="Q673" i="7"/>
  <c r="Z673" i="7" s="1"/>
  <c r="Q674" i="7"/>
  <c r="Z674" i="7" s="1"/>
  <c r="Q675" i="7"/>
  <c r="Z675" i="7" s="1"/>
  <c r="Q676" i="7"/>
  <c r="Z676" i="7" s="1"/>
  <c r="Q677" i="7"/>
  <c r="Q678" i="7"/>
  <c r="Z678" i="7" s="1"/>
  <c r="Q679" i="7"/>
  <c r="Z679" i="7" s="1"/>
  <c r="Q680" i="7"/>
  <c r="Z680" i="7" s="1"/>
  <c r="Q681" i="7"/>
  <c r="Z681" i="7" s="1"/>
  <c r="Q682" i="7"/>
  <c r="Z682" i="7" s="1"/>
  <c r="Q683" i="7"/>
  <c r="Z683" i="7" s="1"/>
  <c r="Q684" i="7"/>
  <c r="Q685" i="7"/>
  <c r="Q686" i="7"/>
  <c r="Z686" i="7" s="1"/>
  <c r="Q687" i="7"/>
  <c r="Z687" i="7" s="1"/>
  <c r="Q688" i="7"/>
  <c r="Z688" i="7" s="1"/>
  <c r="Q689" i="7"/>
  <c r="Z689" i="7" s="1"/>
  <c r="Q690" i="7"/>
  <c r="Z690" i="7" s="1"/>
  <c r="Q691" i="7"/>
  <c r="Z691" i="7" s="1"/>
  <c r="Q692" i="7"/>
  <c r="Q693" i="7"/>
  <c r="Z693" i="7" s="1"/>
  <c r="Q694" i="7"/>
  <c r="Z694" i="7" s="1"/>
  <c r="Q695" i="7"/>
  <c r="Z695" i="7" s="1"/>
  <c r="Q696" i="7"/>
  <c r="Z696" i="7" s="1"/>
  <c r="Q697" i="7"/>
  <c r="Z697" i="7" s="1"/>
  <c r="Q698" i="7"/>
  <c r="Z698" i="7" s="1"/>
  <c r="Q699" i="7"/>
  <c r="Z699" i="7" s="1"/>
  <c r="Q700" i="7"/>
  <c r="Z700" i="7" s="1"/>
  <c r="Q701" i="7"/>
  <c r="Z701" i="7" s="1"/>
  <c r="Q702" i="7"/>
  <c r="Z702" i="7" s="1"/>
  <c r="Q703" i="7"/>
  <c r="Z703" i="7" s="1"/>
  <c r="Q704" i="7"/>
  <c r="Z704" i="7" s="1"/>
  <c r="Q705" i="7"/>
  <c r="Z705" i="7" s="1"/>
  <c r="Q706" i="7"/>
  <c r="Z706" i="7" s="1"/>
  <c r="Q707" i="7"/>
  <c r="Z707" i="7" s="1"/>
  <c r="Q708" i="7"/>
  <c r="Z708" i="7" s="1"/>
  <c r="Q709" i="7"/>
  <c r="Z709" i="7" s="1"/>
  <c r="Q710" i="7"/>
  <c r="Z710" i="7" s="1"/>
  <c r="Q711" i="7"/>
  <c r="Z711" i="7" s="1"/>
  <c r="Q712" i="7"/>
  <c r="Z712" i="7" s="1"/>
  <c r="Q713" i="7"/>
  <c r="Z713" i="7" s="1"/>
  <c r="Q714" i="7"/>
  <c r="Z714" i="7" s="1"/>
  <c r="Q715" i="7"/>
  <c r="Z715" i="7" s="1"/>
  <c r="Q716" i="7"/>
  <c r="Q717" i="7"/>
  <c r="Z717" i="7" s="1"/>
  <c r="Q718" i="7"/>
  <c r="Z718" i="7" s="1"/>
  <c r="Q719" i="7"/>
  <c r="Z719" i="7" s="1"/>
  <c r="Q720" i="7"/>
  <c r="Z720" i="7" s="1"/>
  <c r="Q721" i="7"/>
  <c r="Z721" i="7" s="1"/>
  <c r="Q722" i="7"/>
  <c r="Z722" i="7" s="1"/>
  <c r="Q723" i="7"/>
  <c r="Z723" i="7" s="1"/>
  <c r="Q724" i="7"/>
  <c r="Q725" i="7"/>
  <c r="Q726" i="7"/>
  <c r="Q727" i="7"/>
  <c r="Z727" i="7" s="1"/>
  <c r="Q728" i="7"/>
  <c r="Z728" i="7" s="1"/>
  <c r="Q729" i="7"/>
  <c r="Z729" i="7" s="1"/>
  <c r="Q730" i="7"/>
  <c r="Z730" i="7" s="1"/>
  <c r="Q731" i="7"/>
  <c r="Z731" i="7" s="1"/>
  <c r="Q732" i="7"/>
  <c r="Z732" i="7" s="1"/>
  <c r="Q733" i="7"/>
  <c r="Z733" i="7" s="1"/>
  <c r="Q734" i="7"/>
  <c r="Z734" i="7" s="1"/>
  <c r="Q735" i="7"/>
  <c r="Z735" i="7" s="1"/>
  <c r="Q736" i="7"/>
  <c r="Z736" i="7" s="1"/>
  <c r="Q737" i="7"/>
  <c r="Z737" i="7" s="1"/>
  <c r="Q738" i="7"/>
  <c r="Z738" i="7" s="1"/>
  <c r="Q739" i="7"/>
  <c r="Z739" i="7" s="1"/>
  <c r="Q740" i="7"/>
  <c r="Z740" i="7" s="1"/>
  <c r="Q741" i="7"/>
  <c r="Z741" i="7" s="1"/>
  <c r="Q742" i="7"/>
  <c r="Z742" i="7" s="1"/>
  <c r="Q743" i="7"/>
  <c r="Z743" i="7" s="1"/>
  <c r="Q744" i="7"/>
  <c r="Z744" i="7" s="1"/>
  <c r="Q745" i="7"/>
  <c r="Z745" i="7" s="1"/>
  <c r="Q746" i="7"/>
  <c r="Z746" i="7" s="1"/>
  <c r="Q747" i="7"/>
  <c r="Z747" i="7" s="1"/>
  <c r="Q748" i="7"/>
  <c r="Z748" i="7" s="1"/>
  <c r="Q749" i="7"/>
  <c r="Q750" i="7"/>
  <c r="Z750" i="7" s="1"/>
  <c r="Q751" i="7"/>
  <c r="Z751" i="7" s="1"/>
  <c r="Q752" i="7"/>
  <c r="Z752" i="7" s="1"/>
  <c r="Q753" i="7"/>
  <c r="Z753" i="7" s="1"/>
  <c r="Q754" i="7"/>
  <c r="Z754" i="7" s="1"/>
  <c r="Q755" i="7"/>
  <c r="Z755" i="7" s="1"/>
  <c r="Q756" i="7"/>
  <c r="Z756" i="7" s="1"/>
  <c r="Q757" i="7"/>
  <c r="Z757" i="7" s="1"/>
  <c r="Q758" i="7"/>
  <c r="Z758" i="7" s="1"/>
  <c r="Q759" i="7"/>
  <c r="Z759" i="7" s="1"/>
  <c r="Q760" i="7"/>
  <c r="Z760" i="7" s="1"/>
  <c r="Q761" i="7"/>
  <c r="Z761" i="7" s="1"/>
  <c r="Q762" i="7"/>
  <c r="Z762" i="7" s="1"/>
  <c r="Q763" i="7"/>
  <c r="Z763" i="7" s="1"/>
  <c r="Q764" i="7"/>
  <c r="Q765" i="7"/>
  <c r="Z765" i="7" s="1"/>
  <c r="Q766" i="7"/>
  <c r="Z766" i="7" s="1"/>
  <c r="Q767" i="7"/>
  <c r="Z767" i="7" s="1"/>
  <c r="Q768" i="7"/>
  <c r="Z768" i="7" s="1"/>
  <c r="Q769" i="7"/>
  <c r="Z769" i="7" s="1"/>
  <c r="Q770" i="7"/>
  <c r="Z770" i="7" s="1"/>
  <c r="Q771" i="7"/>
  <c r="Z771" i="7" s="1"/>
  <c r="Q772" i="7"/>
  <c r="Q773" i="7"/>
  <c r="Q774" i="7"/>
  <c r="Z774" i="7" s="1"/>
  <c r="Q775" i="7"/>
  <c r="Z775" i="7" s="1"/>
  <c r="Q776" i="7"/>
  <c r="Z776" i="7" s="1"/>
  <c r="Q777" i="7"/>
  <c r="Z777" i="7" s="1"/>
  <c r="Q778" i="7"/>
  <c r="Z778" i="7" s="1"/>
  <c r="Q779" i="7"/>
  <c r="Z779" i="7" s="1"/>
  <c r="Q780" i="7"/>
  <c r="Q781" i="7"/>
  <c r="Z781" i="7" s="1"/>
  <c r="Q782" i="7"/>
  <c r="Z782" i="7" s="1"/>
  <c r="Q783" i="7"/>
  <c r="Z783" i="7" s="1"/>
  <c r="Q784" i="7"/>
  <c r="Z784" i="7" s="1"/>
  <c r="Q785" i="7"/>
  <c r="Z785" i="7" s="1"/>
  <c r="Q786" i="7"/>
  <c r="Z786" i="7" s="1"/>
  <c r="Q787" i="7"/>
  <c r="Z787" i="7" s="1"/>
  <c r="Q788" i="7"/>
  <c r="Q789" i="7"/>
  <c r="Q790" i="7"/>
  <c r="Z790" i="7" s="1"/>
  <c r="Q791" i="7"/>
  <c r="Z791" i="7" s="1"/>
  <c r="Q792" i="7"/>
  <c r="Z792" i="7" s="1"/>
  <c r="Q793" i="7"/>
  <c r="Z793" i="7" s="1"/>
  <c r="Q794" i="7"/>
  <c r="Z794" i="7" s="1"/>
  <c r="Q795" i="7"/>
  <c r="Z795" i="7" s="1"/>
  <c r="Q796" i="7"/>
  <c r="Z796" i="7" s="1"/>
  <c r="Q797" i="7"/>
  <c r="Z797" i="7" s="1"/>
  <c r="Q798" i="7"/>
  <c r="Z798" i="7" s="1"/>
  <c r="Q799" i="7"/>
  <c r="Z799" i="7" s="1"/>
  <c r="Q800" i="7"/>
  <c r="Z800" i="7" s="1"/>
  <c r="Q801" i="7"/>
  <c r="Z801" i="7" s="1"/>
  <c r="Q802" i="7"/>
  <c r="Z802" i="7" s="1"/>
  <c r="Q803" i="7"/>
  <c r="Z803" i="7" s="1"/>
  <c r="Q804" i="7"/>
  <c r="Z804" i="7" s="1"/>
  <c r="Q805" i="7"/>
  <c r="Z805" i="7" s="1"/>
  <c r="Q806" i="7"/>
  <c r="Z806" i="7" s="1"/>
  <c r="Q807" i="7"/>
  <c r="Z807" i="7" s="1"/>
  <c r="Q808" i="7"/>
  <c r="Z808" i="7" s="1"/>
  <c r="Q809" i="7"/>
  <c r="Z809" i="7" s="1"/>
  <c r="Q810" i="7"/>
  <c r="Z810" i="7" s="1"/>
  <c r="Q811" i="7"/>
  <c r="Z811" i="7" s="1"/>
  <c r="Q812" i="7"/>
  <c r="Q813" i="7"/>
  <c r="Q814" i="7"/>
  <c r="Z814" i="7" s="1"/>
  <c r="Q815" i="7"/>
  <c r="Z815" i="7" s="1"/>
  <c r="Q816" i="7"/>
  <c r="Z816" i="7" s="1"/>
  <c r="Q817" i="7"/>
  <c r="Z817" i="7" s="1"/>
  <c r="Q818" i="7"/>
  <c r="Z818" i="7" s="1"/>
  <c r="Q819" i="7"/>
  <c r="Z819" i="7" s="1"/>
  <c r="Q820" i="7"/>
  <c r="Q821" i="7"/>
  <c r="Z821" i="7" s="1"/>
  <c r="Q822" i="7"/>
  <c r="Z822" i="7" s="1"/>
  <c r="Q823" i="7"/>
  <c r="Z823" i="7" s="1"/>
  <c r="Q824" i="7"/>
  <c r="Z824" i="7" s="1"/>
  <c r="Q825" i="7"/>
  <c r="Z825" i="7" s="1"/>
  <c r="Q826" i="7"/>
  <c r="Z826" i="7" s="1"/>
  <c r="Q827" i="7"/>
  <c r="Z827" i="7" s="1"/>
  <c r="Q828" i="7"/>
  <c r="Q829" i="7"/>
  <c r="Q830" i="7"/>
  <c r="Z830" i="7" s="1"/>
  <c r="Q831" i="7"/>
  <c r="Z831" i="7" s="1"/>
  <c r="Q832" i="7"/>
  <c r="Z832" i="7" s="1"/>
  <c r="Q833" i="7"/>
  <c r="Z833" i="7" s="1"/>
  <c r="Q834" i="7"/>
  <c r="Z834" i="7" s="1"/>
  <c r="Q835" i="7"/>
  <c r="Z835" i="7" s="1"/>
  <c r="Q836" i="7"/>
  <c r="Z836" i="7" s="1"/>
  <c r="Q837" i="7"/>
  <c r="Z837" i="7" s="1"/>
  <c r="Q838" i="7"/>
  <c r="Z838" i="7" s="1"/>
  <c r="Q839" i="7"/>
  <c r="Z839" i="7" s="1"/>
  <c r="Q840" i="7"/>
  <c r="Z840" i="7" s="1"/>
  <c r="Q841" i="7"/>
  <c r="Z841" i="7" s="1"/>
  <c r="Q842" i="7"/>
  <c r="Z842" i="7" s="1"/>
  <c r="Q843" i="7"/>
  <c r="Z843" i="7" s="1"/>
  <c r="Q844" i="7"/>
  <c r="Z844" i="7" s="1"/>
  <c r="Q845" i="7"/>
  <c r="Z845" i="7" s="1"/>
  <c r="Q846" i="7"/>
  <c r="Z846" i="7" s="1"/>
  <c r="Q847" i="7"/>
  <c r="Z847" i="7" s="1"/>
  <c r="Q848" i="7"/>
  <c r="Z848" i="7" s="1"/>
  <c r="Q849" i="7"/>
  <c r="Z849" i="7" s="1"/>
  <c r="Q850" i="7"/>
  <c r="Z850" i="7" s="1"/>
  <c r="Q851" i="7"/>
  <c r="Z851" i="7" s="1"/>
  <c r="Q852" i="7"/>
  <c r="Q853" i="7"/>
  <c r="Q854" i="7"/>
  <c r="Z854" i="7" s="1"/>
  <c r="Q855" i="7"/>
  <c r="Z855" i="7" s="1"/>
  <c r="Q856" i="7"/>
  <c r="Z856" i="7" s="1"/>
  <c r="Q857" i="7"/>
  <c r="Z857" i="7" s="1"/>
  <c r="Q858" i="7"/>
  <c r="Z858" i="7" s="1"/>
  <c r="Q859" i="7"/>
  <c r="Z859" i="7" s="1"/>
  <c r="Q860" i="7"/>
  <c r="Z860" i="7" s="1"/>
  <c r="Q861" i="7"/>
  <c r="Q862" i="7"/>
  <c r="Z862" i="7" s="1"/>
  <c r="Q863" i="7"/>
  <c r="Z863" i="7" s="1"/>
  <c r="Q864" i="7"/>
  <c r="Z864" i="7" s="1"/>
  <c r="Q865" i="7"/>
  <c r="Z865" i="7" s="1"/>
  <c r="Q866" i="7"/>
  <c r="Z866" i="7" s="1"/>
  <c r="Q867" i="7"/>
  <c r="Z867" i="7" s="1"/>
  <c r="Q868" i="7"/>
  <c r="Q869" i="7"/>
  <c r="Q870" i="7"/>
  <c r="Z870" i="7" s="1"/>
  <c r="Q871" i="7"/>
  <c r="Z871" i="7" s="1"/>
  <c r="Q872" i="7"/>
  <c r="Z872" i="7" s="1"/>
  <c r="Q873" i="7"/>
  <c r="Z873" i="7" s="1"/>
  <c r="Q874" i="7"/>
  <c r="Z874" i="7" s="1"/>
  <c r="Q875" i="7"/>
  <c r="Z875" i="7" s="1"/>
  <c r="Q876" i="7"/>
  <c r="Z876" i="7" s="1"/>
  <c r="Q877" i="7"/>
  <c r="Z877" i="7" s="1"/>
  <c r="Q878" i="7"/>
  <c r="Z878" i="7" s="1"/>
  <c r="Q879" i="7"/>
  <c r="Z879" i="7" s="1"/>
  <c r="Q880" i="7"/>
  <c r="Z880" i="7" s="1"/>
  <c r="Q881" i="7"/>
  <c r="Z881" i="7" s="1"/>
  <c r="Q882" i="7"/>
  <c r="Z882" i="7" s="1"/>
  <c r="Q883" i="7"/>
  <c r="Z883" i="7" s="1"/>
  <c r="Q884" i="7"/>
  <c r="Z884" i="7" s="1"/>
  <c r="Q885" i="7"/>
  <c r="Z885" i="7" s="1"/>
  <c r="Q886" i="7"/>
  <c r="Z886" i="7" s="1"/>
  <c r="Q887" i="7"/>
  <c r="Z887" i="7" s="1"/>
  <c r="Q888" i="7"/>
  <c r="Z888" i="7" s="1"/>
  <c r="Q889" i="7"/>
  <c r="Z889" i="7" s="1"/>
  <c r="Q890" i="7"/>
  <c r="Z890" i="7" s="1"/>
  <c r="Q891" i="7"/>
  <c r="Z891" i="7" s="1"/>
  <c r="Q892" i="7"/>
  <c r="Q893" i="7"/>
  <c r="Q894" i="7"/>
  <c r="Z894" i="7" s="1"/>
  <c r="Q895" i="7"/>
  <c r="Z895" i="7" s="1"/>
  <c r="Q896" i="7"/>
  <c r="Z896" i="7" s="1"/>
  <c r="Q897" i="7"/>
  <c r="Z897" i="7" s="1"/>
  <c r="Q898" i="7"/>
  <c r="Z898" i="7" s="1"/>
  <c r="Q899" i="7"/>
  <c r="Z899" i="7" s="1"/>
  <c r="Q900" i="7"/>
  <c r="Q901" i="7"/>
  <c r="Z901" i="7" s="1"/>
  <c r="Q902" i="7"/>
  <c r="Z902" i="7" s="1"/>
  <c r="Q903" i="7"/>
  <c r="Q904" i="7"/>
  <c r="Z904" i="7" s="1"/>
  <c r="Q905" i="7"/>
  <c r="Z905" i="7" s="1"/>
  <c r="Q906" i="7"/>
  <c r="Z906" i="7" s="1"/>
  <c r="Q907" i="7"/>
  <c r="Z907" i="7" s="1"/>
  <c r="Q908" i="7"/>
  <c r="Q909" i="7"/>
  <c r="Z909" i="7" s="1"/>
  <c r="Q910" i="7"/>
  <c r="Z910" i="7" s="1"/>
  <c r="Q911" i="7"/>
  <c r="Z911" i="7" s="1"/>
  <c r="Q912" i="7"/>
  <c r="Z912" i="7" s="1"/>
  <c r="Q913" i="7"/>
  <c r="Z913" i="7" s="1"/>
  <c r="Q914" i="7"/>
  <c r="Z914" i="7" s="1"/>
  <c r="Q915" i="7"/>
  <c r="Z915" i="7" s="1"/>
  <c r="Q916" i="7"/>
  <c r="Z916" i="7" s="1"/>
  <c r="Q917" i="7"/>
  <c r="Z917" i="7" s="1"/>
  <c r="Q918" i="7"/>
  <c r="Z918" i="7" s="1"/>
  <c r="Q919" i="7"/>
  <c r="Z919" i="7" s="1"/>
  <c r="Q920" i="7"/>
  <c r="Z920" i="7" s="1"/>
  <c r="Q921" i="7"/>
  <c r="Z921" i="7" s="1"/>
  <c r="Q922" i="7"/>
  <c r="Z922" i="7" s="1"/>
  <c r="Q923" i="7"/>
  <c r="Z923" i="7" s="1"/>
  <c r="Q924" i="7"/>
  <c r="Q925" i="7"/>
  <c r="Q926" i="7"/>
  <c r="Z926" i="7" s="1"/>
  <c r="Q927" i="7"/>
  <c r="Z927" i="7" s="1"/>
  <c r="Q928" i="7"/>
  <c r="Z928" i="7" s="1"/>
  <c r="Q929" i="7"/>
  <c r="Z929" i="7" s="1"/>
  <c r="Q930" i="7"/>
  <c r="Z930" i="7" s="1"/>
  <c r="Q931" i="7"/>
  <c r="Z931" i="7" s="1"/>
  <c r="Q932" i="7"/>
  <c r="Z932" i="7" s="1"/>
  <c r="Q933" i="7"/>
  <c r="Q934" i="7"/>
  <c r="Z934" i="7" s="1"/>
  <c r="Q935" i="7"/>
  <c r="Z935" i="7" s="1"/>
  <c r="Q936" i="7"/>
  <c r="Z936" i="7" s="1"/>
  <c r="Q937" i="7"/>
  <c r="Z937" i="7" s="1"/>
  <c r="Q938" i="7"/>
  <c r="Z938" i="7" s="1"/>
  <c r="Q939" i="7"/>
  <c r="Z939" i="7" s="1"/>
  <c r="Q940" i="7"/>
  <c r="Z940" i="7" s="1"/>
  <c r="Q941" i="7"/>
  <c r="Q942" i="7"/>
  <c r="Z942" i="7" s="1"/>
  <c r="Q943" i="7"/>
  <c r="Q944" i="7"/>
  <c r="Z944" i="7" s="1"/>
  <c r="Q945" i="7"/>
  <c r="Z945" i="7" s="1"/>
  <c r="Q946" i="7"/>
  <c r="Z946" i="7" s="1"/>
  <c r="Q947" i="7"/>
  <c r="Z947" i="7" s="1"/>
  <c r="Q948" i="7"/>
  <c r="Z948" i="7" s="1"/>
  <c r="Q949" i="7"/>
  <c r="Z949" i="7" s="1"/>
  <c r="Q950" i="7"/>
  <c r="Z950" i="7" s="1"/>
  <c r="Q951" i="7"/>
  <c r="Z951" i="7" s="1"/>
  <c r="Q952" i="7"/>
  <c r="Z952" i="7" s="1"/>
  <c r="Q953" i="7"/>
  <c r="Z953" i="7" s="1"/>
  <c r="V4" i="7"/>
  <c r="V9" i="7"/>
  <c r="V11" i="7"/>
  <c r="V12" i="7"/>
  <c r="V13" i="7"/>
  <c r="V14" i="7"/>
  <c r="V15" i="7"/>
  <c r="V16" i="7"/>
  <c r="V19" i="7"/>
  <c r="V20" i="7"/>
  <c r="V21" i="7"/>
  <c r="V22" i="7"/>
  <c r="V23" i="7"/>
  <c r="V27" i="7"/>
  <c r="V29" i="7"/>
  <c r="V32" i="7"/>
  <c r="V33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458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01" i="7"/>
  <c r="V502" i="7"/>
  <c r="V503" i="7"/>
  <c r="V504" i="7"/>
  <c r="V505" i="7"/>
  <c r="V506" i="7"/>
  <c r="V507" i="7"/>
  <c r="V508" i="7"/>
  <c r="V509" i="7"/>
  <c r="V510" i="7"/>
  <c r="V511" i="7"/>
  <c r="V512" i="7"/>
  <c r="V513" i="7"/>
  <c r="V514" i="7"/>
  <c r="V515" i="7"/>
  <c r="V516" i="7"/>
  <c r="V517" i="7"/>
  <c r="V518" i="7"/>
  <c r="V519" i="7"/>
  <c r="V520" i="7"/>
  <c r="V521" i="7"/>
  <c r="V522" i="7"/>
  <c r="V523" i="7"/>
  <c r="V524" i="7"/>
  <c r="V525" i="7"/>
  <c r="V526" i="7"/>
  <c r="V527" i="7"/>
  <c r="V528" i="7"/>
  <c r="V529" i="7"/>
  <c r="V530" i="7"/>
  <c r="V531" i="7"/>
  <c r="V532" i="7"/>
  <c r="V533" i="7"/>
  <c r="V534" i="7"/>
  <c r="V535" i="7"/>
  <c r="V536" i="7"/>
  <c r="V537" i="7"/>
  <c r="V538" i="7"/>
  <c r="V539" i="7"/>
  <c r="V540" i="7"/>
  <c r="V541" i="7"/>
  <c r="V542" i="7"/>
  <c r="V543" i="7"/>
  <c r="V544" i="7"/>
  <c r="V545" i="7"/>
  <c r="V546" i="7"/>
  <c r="V547" i="7"/>
  <c r="V548" i="7"/>
  <c r="V549" i="7"/>
  <c r="V550" i="7"/>
  <c r="V551" i="7"/>
  <c r="V552" i="7"/>
  <c r="V553" i="7"/>
  <c r="V554" i="7"/>
  <c r="V555" i="7"/>
  <c r="V556" i="7"/>
  <c r="V557" i="7"/>
  <c r="V558" i="7"/>
  <c r="V559" i="7"/>
  <c r="V560" i="7"/>
  <c r="V561" i="7"/>
  <c r="V562" i="7"/>
  <c r="V563" i="7"/>
  <c r="V564" i="7"/>
  <c r="V565" i="7"/>
  <c r="V566" i="7"/>
  <c r="V567" i="7"/>
  <c r="V568" i="7"/>
  <c r="V569" i="7"/>
  <c r="V570" i="7"/>
  <c r="V571" i="7"/>
  <c r="V572" i="7"/>
  <c r="V573" i="7"/>
  <c r="V574" i="7"/>
  <c r="V575" i="7"/>
  <c r="V576" i="7"/>
  <c r="V577" i="7"/>
  <c r="V578" i="7"/>
  <c r="V579" i="7"/>
  <c r="V580" i="7"/>
  <c r="V581" i="7"/>
  <c r="V582" i="7"/>
  <c r="V583" i="7"/>
  <c r="V584" i="7"/>
  <c r="V585" i="7"/>
  <c r="V586" i="7"/>
  <c r="V587" i="7"/>
  <c r="V588" i="7"/>
  <c r="V589" i="7"/>
  <c r="V590" i="7"/>
  <c r="V591" i="7"/>
  <c r="V592" i="7"/>
  <c r="V593" i="7"/>
  <c r="V594" i="7"/>
  <c r="V595" i="7"/>
  <c r="V596" i="7"/>
  <c r="V597" i="7"/>
  <c r="V598" i="7"/>
  <c r="V599" i="7"/>
  <c r="V600" i="7"/>
  <c r="V601" i="7"/>
  <c r="V602" i="7"/>
  <c r="V603" i="7"/>
  <c r="V604" i="7"/>
  <c r="V605" i="7"/>
  <c r="V606" i="7"/>
  <c r="V607" i="7"/>
  <c r="V608" i="7"/>
  <c r="V609" i="7"/>
  <c r="V610" i="7"/>
  <c r="V611" i="7"/>
  <c r="V612" i="7"/>
  <c r="V613" i="7"/>
  <c r="V614" i="7"/>
  <c r="V615" i="7"/>
  <c r="V616" i="7"/>
  <c r="V617" i="7"/>
  <c r="V618" i="7"/>
  <c r="V619" i="7"/>
  <c r="V620" i="7"/>
  <c r="V621" i="7"/>
  <c r="V622" i="7"/>
  <c r="V623" i="7"/>
  <c r="V624" i="7"/>
  <c r="V625" i="7"/>
  <c r="V626" i="7"/>
  <c r="V627" i="7"/>
  <c r="V628" i="7"/>
  <c r="V629" i="7"/>
  <c r="V630" i="7"/>
  <c r="V631" i="7"/>
  <c r="V632" i="7"/>
  <c r="V633" i="7"/>
  <c r="V634" i="7"/>
  <c r="V635" i="7"/>
  <c r="V636" i="7"/>
  <c r="V637" i="7"/>
  <c r="V638" i="7"/>
  <c r="V639" i="7"/>
  <c r="V640" i="7"/>
  <c r="V641" i="7"/>
  <c r="V642" i="7"/>
  <c r="V643" i="7"/>
  <c r="V644" i="7"/>
  <c r="V645" i="7"/>
  <c r="V646" i="7"/>
  <c r="V647" i="7"/>
  <c r="V648" i="7"/>
  <c r="V649" i="7"/>
  <c r="V650" i="7"/>
  <c r="V651" i="7"/>
  <c r="V652" i="7"/>
  <c r="V653" i="7"/>
  <c r="V654" i="7"/>
  <c r="V655" i="7"/>
  <c r="V656" i="7"/>
  <c r="V657" i="7"/>
  <c r="V658" i="7"/>
  <c r="V659" i="7"/>
  <c r="V660" i="7"/>
  <c r="V661" i="7"/>
  <c r="V662" i="7"/>
  <c r="V663" i="7"/>
  <c r="V664" i="7"/>
  <c r="V665" i="7"/>
  <c r="V666" i="7"/>
  <c r="V667" i="7"/>
  <c r="V668" i="7"/>
  <c r="V669" i="7"/>
  <c r="V670" i="7"/>
  <c r="V671" i="7"/>
  <c r="V672" i="7"/>
  <c r="V673" i="7"/>
  <c r="V674" i="7"/>
  <c r="V675" i="7"/>
  <c r="V676" i="7"/>
  <c r="V677" i="7"/>
  <c r="V678" i="7"/>
  <c r="V679" i="7"/>
  <c r="V680" i="7"/>
  <c r="V681" i="7"/>
  <c r="V682" i="7"/>
  <c r="V683" i="7"/>
  <c r="V684" i="7"/>
  <c r="V685" i="7"/>
  <c r="V686" i="7"/>
  <c r="V687" i="7"/>
  <c r="V688" i="7"/>
  <c r="V689" i="7"/>
  <c r="V690" i="7"/>
  <c r="V691" i="7"/>
  <c r="V692" i="7"/>
  <c r="V693" i="7"/>
  <c r="V694" i="7"/>
  <c r="V695" i="7"/>
  <c r="V696" i="7"/>
  <c r="V697" i="7"/>
  <c r="V698" i="7"/>
  <c r="V699" i="7"/>
  <c r="V700" i="7"/>
  <c r="V701" i="7"/>
  <c r="V702" i="7"/>
  <c r="V703" i="7"/>
  <c r="V704" i="7"/>
  <c r="V705" i="7"/>
  <c r="V706" i="7"/>
  <c r="V707" i="7"/>
  <c r="V708" i="7"/>
  <c r="V709" i="7"/>
  <c r="V710" i="7"/>
  <c r="V711" i="7"/>
  <c r="V712" i="7"/>
  <c r="V713" i="7"/>
  <c r="V714" i="7"/>
  <c r="V715" i="7"/>
  <c r="V716" i="7"/>
  <c r="V717" i="7"/>
  <c r="V718" i="7"/>
  <c r="V719" i="7"/>
  <c r="V720" i="7"/>
  <c r="V721" i="7"/>
  <c r="V722" i="7"/>
  <c r="V723" i="7"/>
  <c r="V724" i="7"/>
  <c r="V725" i="7"/>
  <c r="V726" i="7"/>
  <c r="V727" i="7"/>
  <c r="V728" i="7"/>
  <c r="V729" i="7"/>
  <c r="V730" i="7"/>
  <c r="V731" i="7"/>
  <c r="V732" i="7"/>
  <c r="V733" i="7"/>
  <c r="V734" i="7"/>
  <c r="V735" i="7"/>
  <c r="V736" i="7"/>
  <c r="V737" i="7"/>
  <c r="V738" i="7"/>
  <c r="V739" i="7"/>
  <c r="V740" i="7"/>
  <c r="V741" i="7"/>
  <c r="V742" i="7"/>
  <c r="V743" i="7"/>
  <c r="V744" i="7"/>
  <c r="V745" i="7"/>
  <c r="V746" i="7"/>
  <c r="V747" i="7"/>
  <c r="V748" i="7"/>
  <c r="V749" i="7"/>
  <c r="V750" i="7"/>
  <c r="V751" i="7"/>
  <c r="V752" i="7"/>
  <c r="V753" i="7"/>
  <c r="V754" i="7"/>
  <c r="V755" i="7"/>
  <c r="V756" i="7"/>
  <c r="V757" i="7"/>
  <c r="V758" i="7"/>
  <c r="V759" i="7"/>
  <c r="V760" i="7"/>
  <c r="V761" i="7"/>
  <c r="V762" i="7"/>
  <c r="V763" i="7"/>
  <c r="V764" i="7"/>
  <c r="V765" i="7"/>
  <c r="V766" i="7"/>
  <c r="V767" i="7"/>
  <c r="V768" i="7"/>
  <c r="V769" i="7"/>
  <c r="V770" i="7"/>
  <c r="V771" i="7"/>
  <c r="V772" i="7"/>
  <c r="V773" i="7"/>
  <c r="V774" i="7"/>
  <c r="V775" i="7"/>
  <c r="V776" i="7"/>
  <c r="V777" i="7"/>
  <c r="V778" i="7"/>
  <c r="V779" i="7"/>
  <c r="V780" i="7"/>
  <c r="V781" i="7"/>
  <c r="V782" i="7"/>
  <c r="V783" i="7"/>
  <c r="V784" i="7"/>
  <c r="V785" i="7"/>
  <c r="V786" i="7"/>
  <c r="V787" i="7"/>
  <c r="V788" i="7"/>
  <c r="V789" i="7"/>
  <c r="V790" i="7"/>
  <c r="V791" i="7"/>
  <c r="V792" i="7"/>
  <c r="V793" i="7"/>
  <c r="V794" i="7"/>
  <c r="V795" i="7"/>
  <c r="V796" i="7"/>
  <c r="V797" i="7"/>
  <c r="V798" i="7"/>
  <c r="V799" i="7"/>
  <c r="V800" i="7"/>
  <c r="V801" i="7"/>
  <c r="V802" i="7"/>
  <c r="V803" i="7"/>
  <c r="V804" i="7"/>
  <c r="V805" i="7"/>
  <c r="V806" i="7"/>
  <c r="V807" i="7"/>
  <c r="V808" i="7"/>
  <c r="V809" i="7"/>
  <c r="V810" i="7"/>
  <c r="V811" i="7"/>
  <c r="V812" i="7"/>
  <c r="V813" i="7"/>
  <c r="V814" i="7"/>
  <c r="V815" i="7"/>
  <c r="V816" i="7"/>
  <c r="V817" i="7"/>
  <c r="V818" i="7"/>
  <c r="V819" i="7"/>
  <c r="V820" i="7"/>
  <c r="V821" i="7"/>
  <c r="V822" i="7"/>
  <c r="V823" i="7"/>
  <c r="V824" i="7"/>
  <c r="V825" i="7"/>
  <c r="V826" i="7"/>
  <c r="V827" i="7"/>
  <c r="V828" i="7"/>
  <c r="V829" i="7"/>
  <c r="V830" i="7"/>
  <c r="V831" i="7"/>
  <c r="V832" i="7"/>
  <c r="V833" i="7"/>
  <c r="V834" i="7"/>
  <c r="V835" i="7"/>
  <c r="V836" i="7"/>
  <c r="V837" i="7"/>
  <c r="V838" i="7"/>
  <c r="V839" i="7"/>
  <c r="V840" i="7"/>
  <c r="V841" i="7"/>
  <c r="V842" i="7"/>
  <c r="V843" i="7"/>
  <c r="V844" i="7"/>
  <c r="V845" i="7"/>
  <c r="V846" i="7"/>
  <c r="V847" i="7"/>
  <c r="V848" i="7"/>
  <c r="V849" i="7"/>
  <c r="V850" i="7"/>
  <c r="V851" i="7"/>
  <c r="V852" i="7"/>
  <c r="V853" i="7"/>
  <c r="V854" i="7"/>
  <c r="V855" i="7"/>
  <c r="V856" i="7"/>
  <c r="V857" i="7"/>
  <c r="V858" i="7"/>
  <c r="V859" i="7"/>
  <c r="V860" i="7"/>
  <c r="V861" i="7"/>
  <c r="V862" i="7"/>
  <c r="V863" i="7"/>
  <c r="V864" i="7"/>
  <c r="V865" i="7"/>
  <c r="V866" i="7"/>
  <c r="V867" i="7"/>
  <c r="V868" i="7"/>
  <c r="V869" i="7"/>
  <c r="V870" i="7"/>
  <c r="V871" i="7"/>
  <c r="V872" i="7"/>
  <c r="V873" i="7"/>
  <c r="V874" i="7"/>
  <c r="V875" i="7"/>
  <c r="V876" i="7"/>
  <c r="V877" i="7"/>
  <c r="V878" i="7"/>
  <c r="V879" i="7"/>
  <c r="V880" i="7"/>
  <c r="V881" i="7"/>
  <c r="V882" i="7"/>
  <c r="V883" i="7"/>
  <c r="V884" i="7"/>
  <c r="V885" i="7"/>
  <c r="V886" i="7"/>
  <c r="V887" i="7"/>
  <c r="V888" i="7"/>
  <c r="V889" i="7"/>
  <c r="V890" i="7"/>
  <c r="V891" i="7"/>
  <c r="V892" i="7"/>
  <c r="V893" i="7"/>
  <c r="V894" i="7"/>
  <c r="V895" i="7"/>
  <c r="V896" i="7"/>
  <c r="V897" i="7"/>
  <c r="V898" i="7"/>
  <c r="V899" i="7"/>
  <c r="V900" i="7"/>
  <c r="V901" i="7"/>
  <c r="V902" i="7"/>
  <c r="V903" i="7"/>
  <c r="V904" i="7"/>
  <c r="V905" i="7"/>
  <c r="V906" i="7"/>
  <c r="V907" i="7"/>
  <c r="V908" i="7"/>
  <c r="V909" i="7"/>
  <c r="V910" i="7"/>
  <c r="V911" i="7"/>
  <c r="V912" i="7"/>
  <c r="V913" i="7"/>
  <c r="V914" i="7"/>
  <c r="V915" i="7"/>
  <c r="V916" i="7"/>
  <c r="V917" i="7"/>
  <c r="V918" i="7"/>
  <c r="V919" i="7"/>
  <c r="V920" i="7"/>
  <c r="V921" i="7"/>
  <c r="V922" i="7"/>
  <c r="V923" i="7"/>
  <c r="V924" i="7"/>
  <c r="V925" i="7"/>
  <c r="V926" i="7"/>
  <c r="V927" i="7"/>
  <c r="V928" i="7"/>
  <c r="V929" i="7"/>
  <c r="V930" i="7"/>
  <c r="V931" i="7"/>
  <c r="V932" i="7"/>
  <c r="V933" i="7"/>
  <c r="V934" i="7"/>
  <c r="V935" i="7"/>
  <c r="V936" i="7"/>
  <c r="V937" i="7"/>
  <c r="V938" i="7"/>
  <c r="V939" i="7"/>
  <c r="V940" i="7"/>
  <c r="V941" i="7"/>
  <c r="V942" i="7"/>
  <c r="V943" i="7"/>
  <c r="V944" i="7"/>
  <c r="V945" i="7"/>
  <c r="V946" i="7"/>
  <c r="V947" i="7"/>
  <c r="V948" i="7"/>
  <c r="V949" i="7"/>
  <c r="V950" i="7"/>
  <c r="V951" i="7"/>
  <c r="V952" i="7"/>
  <c r="V953" i="7"/>
  <c r="U3" i="7"/>
  <c r="V3" i="7" s="1"/>
  <c r="U4" i="7"/>
  <c r="U6" i="7"/>
  <c r="V6" i="7" s="1"/>
  <c r="U8" i="7"/>
  <c r="V8" i="7" s="1"/>
  <c r="U9" i="7"/>
  <c r="U10" i="7"/>
  <c r="V10" i="7" s="1"/>
  <c r="U11" i="7"/>
  <c r="U12" i="7"/>
  <c r="U13" i="7"/>
  <c r="U14" i="7"/>
  <c r="U15" i="7"/>
  <c r="U16" i="7"/>
  <c r="U19" i="7"/>
  <c r="U20" i="7"/>
  <c r="U21" i="7"/>
  <c r="U22" i="7"/>
  <c r="U23" i="7"/>
  <c r="U25" i="7"/>
  <c r="V25" i="7" s="1"/>
  <c r="U27" i="7"/>
  <c r="U28" i="7"/>
  <c r="V28" i="7" s="1"/>
  <c r="U29" i="7"/>
  <c r="U30" i="7"/>
  <c r="V30" i="7" s="1"/>
  <c r="U31" i="7"/>
  <c r="V31" i="7" s="1"/>
  <c r="U32" i="7"/>
  <c r="U33" i="7"/>
  <c r="U34" i="7"/>
  <c r="V34" i="7" s="1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85" i="7"/>
  <c r="U386" i="7"/>
  <c r="U387" i="7"/>
  <c r="U388" i="7"/>
  <c r="U389" i="7"/>
  <c r="U390" i="7"/>
  <c r="U391" i="7"/>
  <c r="U392" i="7"/>
  <c r="U393" i="7"/>
  <c r="U394" i="7"/>
  <c r="U395" i="7"/>
  <c r="U396" i="7"/>
  <c r="U397" i="7"/>
  <c r="U398" i="7"/>
  <c r="U399" i="7"/>
  <c r="U400" i="7"/>
  <c r="U401" i="7"/>
  <c r="U402" i="7"/>
  <c r="U403" i="7"/>
  <c r="U404" i="7"/>
  <c r="U405" i="7"/>
  <c r="U406" i="7"/>
  <c r="U407" i="7"/>
  <c r="U408" i="7"/>
  <c r="U409" i="7"/>
  <c r="U410" i="7"/>
  <c r="U411" i="7"/>
  <c r="U412" i="7"/>
  <c r="U413" i="7"/>
  <c r="U414" i="7"/>
  <c r="U415" i="7"/>
  <c r="U416" i="7"/>
  <c r="U417" i="7"/>
  <c r="U418" i="7"/>
  <c r="U419" i="7"/>
  <c r="U420" i="7"/>
  <c r="U421" i="7"/>
  <c r="U422" i="7"/>
  <c r="U423" i="7"/>
  <c r="U424" i="7"/>
  <c r="U425" i="7"/>
  <c r="U426" i="7"/>
  <c r="U427" i="7"/>
  <c r="U428" i="7"/>
  <c r="U429" i="7"/>
  <c r="U430" i="7"/>
  <c r="U431" i="7"/>
  <c r="U432" i="7"/>
  <c r="U433" i="7"/>
  <c r="U434" i="7"/>
  <c r="U435" i="7"/>
  <c r="U436" i="7"/>
  <c r="U437" i="7"/>
  <c r="U438" i="7"/>
  <c r="U439" i="7"/>
  <c r="U440" i="7"/>
  <c r="U441" i="7"/>
  <c r="U442" i="7"/>
  <c r="U443" i="7"/>
  <c r="U444" i="7"/>
  <c r="U445" i="7"/>
  <c r="U446" i="7"/>
  <c r="U447" i="7"/>
  <c r="U448" i="7"/>
  <c r="U449" i="7"/>
  <c r="U450" i="7"/>
  <c r="U451" i="7"/>
  <c r="U452" i="7"/>
  <c r="U453" i="7"/>
  <c r="U454" i="7"/>
  <c r="U455" i="7"/>
  <c r="U456" i="7"/>
  <c r="U457" i="7"/>
  <c r="U458" i="7"/>
  <c r="U459" i="7"/>
  <c r="U460" i="7"/>
  <c r="U461" i="7"/>
  <c r="U462" i="7"/>
  <c r="U463" i="7"/>
  <c r="U464" i="7"/>
  <c r="U465" i="7"/>
  <c r="U466" i="7"/>
  <c r="U467" i="7"/>
  <c r="U468" i="7"/>
  <c r="U469" i="7"/>
  <c r="U470" i="7"/>
  <c r="U471" i="7"/>
  <c r="U472" i="7"/>
  <c r="U473" i="7"/>
  <c r="U474" i="7"/>
  <c r="U475" i="7"/>
  <c r="U476" i="7"/>
  <c r="U477" i="7"/>
  <c r="U478" i="7"/>
  <c r="U479" i="7"/>
  <c r="U480" i="7"/>
  <c r="U481" i="7"/>
  <c r="U482" i="7"/>
  <c r="U483" i="7"/>
  <c r="U484" i="7"/>
  <c r="U485" i="7"/>
  <c r="U486" i="7"/>
  <c r="U487" i="7"/>
  <c r="U488" i="7"/>
  <c r="U489" i="7"/>
  <c r="U490" i="7"/>
  <c r="U491" i="7"/>
  <c r="U492" i="7"/>
  <c r="U493" i="7"/>
  <c r="U494" i="7"/>
  <c r="U495" i="7"/>
  <c r="U496" i="7"/>
  <c r="U497" i="7"/>
  <c r="U498" i="7"/>
  <c r="U499" i="7"/>
  <c r="U500" i="7"/>
  <c r="U501" i="7"/>
  <c r="U502" i="7"/>
  <c r="U503" i="7"/>
  <c r="U504" i="7"/>
  <c r="U505" i="7"/>
  <c r="U506" i="7"/>
  <c r="U507" i="7"/>
  <c r="U508" i="7"/>
  <c r="U509" i="7"/>
  <c r="U510" i="7"/>
  <c r="U511" i="7"/>
  <c r="U512" i="7"/>
  <c r="U513" i="7"/>
  <c r="U514" i="7"/>
  <c r="U515" i="7"/>
  <c r="U516" i="7"/>
  <c r="U517" i="7"/>
  <c r="U518" i="7"/>
  <c r="U519" i="7"/>
  <c r="U520" i="7"/>
  <c r="U521" i="7"/>
  <c r="U522" i="7"/>
  <c r="U523" i="7"/>
  <c r="U524" i="7"/>
  <c r="U525" i="7"/>
  <c r="U526" i="7"/>
  <c r="U527" i="7"/>
  <c r="U528" i="7"/>
  <c r="U529" i="7"/>
  <c r="U530" i="7"/>
  <c r="U531" i="7"/>
  <c r="U532" i="7"/>
  <c r="U533" i="7"/>
  <c r="U534" i="7"/>
  <c r="U535" i="7"/>
  <c r="U536" i="7"/>
  <c r="U537" i="7"/>
  <c r="U538" i="7"/>
  <c r="U539" i="7"/>
  <c r="U540" i="7"/>
  <c r="U541" i="7"/>
  <c r="U542" i="7"/>
  <c r="U543" i="7"/>
  <c r="U544" i="7"/>
  <c r="U545" i="7"/>
  <c r="U546" i="7"/>
  <c r="U547" i="7"/>
  <c r="U548" i="7"/>
  <c r="U549" i="7"/>
  <c r="U550" i="7"/>
  <c r="U551" i="7"/>
  <c r="U552" i="7"/>
  <c r="U553" i="7"/>
  <c r="U554" i="7"/>
  <c r="U555" i="7"/>
  <c r="U556" i="7"/>
  <c r="U557" i="7"/>
  <c r="U558" i="7"/>
  <c r="U559" i="7"/>
  <c r="U560" i="7"/>
  <c r="U561" i="7"/>
  <c r="U562" i="7"/>
  <c r="U563" i="7"/>
  <c r="U564" i="7"/>
  <c r="U565" i="7"/>
  <c r="U566" i="7"/>
  <c r="U567" i="7"/>
  <c r="U568" i="7"/>
  <c r="U569" i="7"/>
  <c r="U570" i="7"/>
  <c r="U571" i="7"/>
  <c r="U572" i="7"/>
  <c r="U573" i="7"/>
  <c r="U574" i="7"/>
  <c r="U575" i="7"/>
  <c r="U576" i="7"/>
  <c r="U577" i="7"/>
  <c r="U578" i="7"/>
  <c r="U579" i="7"/>
  <c r="U580" i="7"/>
  <c r="U581" i="7"/>
  <c r="U582" i="7"/>
  <c r="U583" i="7"/>
  <c r="U584" i="7"/>
  <c r="U585" i="7"/>
  <c r="U586" i="7"/>
  <c r="U587" i="7"/>
  <c r="U588" i="7"/>
  <c r="U589" i="7"/>
  <c r="U590" i="7"/>
  <c r="U591" i="7"/>
  <c r="U592" i="7"/>
  <c r="U593" i="7"/>
  <c r="U594" i="7"/>
  <c r="U595" i="7"/>
  <c r="U596" i="7"/>
  <c r="U597" i="7"/>
  <c r="U598" i="7"/>
  <c r="U599" i="7"/>
  <c r="U600" i="7"/>
  <c r="U601" i="7"/>
  <c r="U602" i="7"/>
  <c r="U603" i="7"/>
  <c r="U604" i="7"/>
  <c r="U605" i="7"/>
  <c r="U606" i="7"/>
  <c r="U607" i="7"/>
  <c r="U608" i="7"/>
  <c r="U609" i="7"/>
  <c r="U610" i="7"/>
  <c r="U611" i="7"/>
  <c r="U612" i="7"/>
  <c r="U613" i="7"/>
  <c r="U614" i="7"/>
  <c r="U615" i="7"/>
  <c r="U616" i="7"/>
  <c r="U617" i="7"/>
  <c r="U618" i="7"/>
  <c r="U619" i="7"/>
  <c r="U620" i="7"/>
  <c r="U621" i="7"/>
  <c r="U622" i="7"/>
  <c r="U623" i="7"/>
  <c r="U624" i="7"/>
  <c r="U625" i="7"/>
  <c r="U626" i="7"/>
  <c r="U627" i="7"/>
  <c r="U628" i="7"/>
  <c r="U629" i="7"/>
  <c r="U630" i="7"/>
  <c r="U631" i="7"/>
  <c r="U632" i="7"/>
  <c r="U633" i="7"/>
  <c r="U634" i="7"/>
  <c r="U635" i="7"/>
  <c r="U636" i="7"/>
  <c r="U637" i="7"/>
  <c r="U638" i="7"/>
  <c r="U639" i="7"/>
  <c r="U640" i="7"/>
  <c r="U641" i="7"/>
  <c r="U642" i="7"/>
  <c r="U643" i="7"/>
  <c r="U644" i="7"/>
  <c r="U645" i="7"/>
  <c r="U646" i="7"/>
  <c r="U647" i="7"/>
  <c r="U648" i="7"/>
  <c r="U649" i="7"/>
  <c r="U650" i="7"/>
  <c r="U651" i="7"/>
  <c r="U652" i="7"/>
  <c r="U653" i="7"/>
  <c r="U654" i="7"/>
  <c r="U655" i="7"/>
  <c r="U656" i="7"/>
  <c r="U657" i="7"/>
  <c r="U658" i="7"/>
  <c r="U659" i="7"/>
  <c r="U660" i="7"/>
  <c r="U661" i="7"/>
  <c r="U662" i="7"/>
  <c r="U663" i="7"/>
  <c r="U664" i="7"/>
  <c r="U665" i="7"/>
  <c r="U666" i="7"/>
  <c r="U667" i="7"/>
  <c r="U668" i="7"/>
  <c r="U669" i="7"/>
  <c r="U670" i="7"/>
  <c r="U671" i="7"/>
  <c r="U672" i="7"/>
  <c r="U673" i="7"/>
  <c r="U674" i="7"/>
  <c r="U675" i="7"/>
  <c r="U676" i="7"/>
  <c r="U677" i="7"/>
  <c r="U678" i="7"/>
  <c r="U679" i="7"/>
  <c r="U680" i="7"/>
  <c r="U681" i="7"/>
  <c r="U682" i="7"/>
  <c r="U683" i="7"/>
  <c r="U684" i="7"/>
  <c r="U685" i="7"/>
  <c r="U686" i="7"/>
  <c r="U687" i="7"/>
  <c r="U688" i="7"/>
  <c r="U689" i="7"/>
  <c r="U690" i="7"/>
  <c r="U691" i="7"/>
  <c r="U692" i="7"/>
  <c r="U693" i="7"/>
  <c r="U694" i="7"/>
  <c r="U695" i="7"/>
  <c r="U696" i="7"/>
  <c r="U697" i="7"/>
  <c r="U698" i="7"/>
  <c r="U699" i="7"/>
  <c r="U700" i="7"/>
  <c r="U701" i="7"/>
  <c r="U702" i="7"/>
  <c r="U703" i="7"/>
  <c r="U704" i="7"/>
  <c r="U705" i="7"/>
  <c r="U706" i="7"/>
  <c r="U707" i="7"/>
  <c r="U708" i="7"/>
  <c r="U709" i="7"/>
  <c r="U710" i="7"/>
  <c r="U711" i="7"/>
  <c r="U712" i="7"/>
  <c r="U713" i="7"/>
  <c r="U714" i="7"/>
  <c r="U715" i="7"/>
  <c r="U716" i="7"/>
  <c r="U717" i="7"/>
  <c r="U718" i="7"/>
  <c r="U719" i="7"/>
  <c r="U720" i="7"/>
  <c r="U721" i="7"/>
  <c r="U722" i="7"/>
  <c r="U723" i="7"/>
  <c r="U724" i="7"/>
  <c r="U725" i="7"/>
  <c r="U726" i="7"/>
  <c r="U727" i="7"/>
  <c r="U728" i="7"/>
  <c r="U729" i="7"/>
  <c r="U730" i="7"/>
  <c r="U731" i="7"/>
  <c r="U732" i="7"/>
  <c r="U733" i="7"/>
  <c r="U734" i="7"/>
  <c r="U735" i="7"/>
  <c r="U736" i="7"/>
  <c r="U737" i="7"/>
  <c r="U738" i="7"/>
  <c r="U739" i="7"/>
  <c r="U740" i="7"/>
  <c r="U741" i="7"/>
  <c r="U742" i="7"/>
  <c r="U743" i="7"/>
  <c r="U744" i="7"/>
  <c r="U745" i="7"/>
  <c r="U746" i="7"/>
  <c r="U747" i="7"/>
  <c r="U748" i="7"/>
  <c r="U749" i="7"/>
  <c r="U750" i="7"/>
  <c r="U751" i="7"/>
  <c r="U752" i="7"/>
  <c r="U753" i="7"/>
  <c r="U754" i="7"/>
  <c r="U755" i="7"/>
  <c r="U756" i="7"/>
  <c r="U757" i="7"/>
  <c r="U758" i="7"/>
  <c r="U759" i="7"/>
  <c r="U760" i="7"/>
  <c r="U761" i="7"/>
  <c r="U762" i="7"/>
  <c r="U763" i="7"/>
  <c r="U764" i="7"/>
  <c r="U765" i="7"/>
  <c r="U766" i="7"/>
  <c r="U767" i="7"/>
  <c r="U768" i="7"/>
  <c r="U769" i="7"/>
  <c r="U770" i="7"/>
  <c r="U771" i="7"/>
  <c r="U772" i="7"/>
  <c r="U773" i="7"/>
  <c r="U774" i="7"/>
  <c r="U775" i="7"/>
  <c r="U776" i="7"/>
  <c r="U777" i="7"/>
  <c r="U778" i="7"/>
  <c r="U779" i="7"/>
  <c r="U780" i="7"/>
  <c r="U781" i="7"/>
  <c r="U782" i="7"/>
  <c r="U783" i="7"/>
  <c r="U784" i="7"/>
  <c r="U785" i="7"/>
  <c r="U786" i="7"/>
  <c r="U787" i="7"/>
  <c r="U788" i="7"/>
  <c r="U789" i="7"/>
  <c r="U790" i="7"/>
  <c r="U791" i="7"/>
  <c r="U792" i="7"/>
  <c r="U793" i="7"/>
  <c r="U794" i="7"/>
  <c r="U795" i="7"/>
  <c r="U796" i="7"/>
  <c r="U797" i="7"/>
  <c r="U798" i="7"/>
  <c r="U799" i="7"/>
  <c r="U800" i="7"/>
  <c r="U801" i="7"/>
  <c r="U802" i="7"/>
  <c r="U803" i="7"/>
  <c r="U804" i="7"/>
  <c r="U805" i="7"/>
  <c r="U806" i="7"/>
  <c r="U807" i="7"/>
  <c r="U808" i="7"/>
  <c r="U809" i="7"/>
  <c r="U810" i="7"/>
  <c r="U811" i="7"/>
  <c r="U812" i="7"/>
  <c r="U813" i="7"/>
  <c r="U814" i="7"/>
  <c r="U815" i="7"/>
  <c r="U816" i="7"/>
  <c r="U817" i="7"/>
  <c r="U818" i="7"/>
  <c r="U819" i="7"/>
  <c r="U820" i="7"/>
  <c r="U821" i="7"/>
  <c r="U822" i="7"/>
  <c r="U823" i="7"/>
  <c r="U824" i="7"/>
  <c r="U825" i="7"/>
  <c r="U826" i="7"/>
  <c r="U827" i="7"/>
  <c r="U828" i="7"/>
  <c r="U829" i="7"/>
  <c r="U830" i="7"/>
  <c r="U831" i="7"/>
  <c r="U832" i="7"/>
  <c r="U833" i="7"/>
  <c r="U834" i="7"/>
  <c r="U835" i="7"/>
  <c r="U836" i="7"/>
  <c r="U837" i="7"/>
  <c r="U838" i="7"/>
  <c r="U839" i="7"/>
  <c r="U840" i="7"/>
  <c r="U841" i="7"/>
  <c r="U842" i="7"/>
  <c r="U843" i="7"/>
  <c r="U844" i="7"/>
  <c r="U845" i="7"/>
  <c r="U846" i="7"/>
  <c r="U847" i="7"/>
  <c r="U848" i="7"/>
  <c r="U849" i="7"/>
  <c r="U850" i="7"/>
  <c r="U851" i="7"/>
  <c r="U852" i="7"/>
  <c r="U853" i="7"/>
  <c r="U854" i="7"/>
  <c r="U855" i="7"/>
  <c r="U856" i="7"/>
  <c r="U857" i="7"/>
  <c r="U858" i="7"/>
  <c r="U859" i="7"/>
  <c r="U860" i="7"/>
  <c r="U861" i="7"/>
  <c r="U862" i="7"/>
  <c r="U863" i="7"/>
  <c r="U864" i="7"/>
  <c r="U865" i="7"/>
  <c r="U866" i="7"/>
  <c r="U867" i="7"/>
  <c r="U868" i="7"/>
  <c r="U869" i="7"/>
  <c r="U870" i="7"/>
  <c r="U871" i="7"/>
  <c r="U872" i="7"/>
  <c r="U873" i="7"/>
  <c r="U874" i="7"/>
  <c r="U875" i="7"/>
  <c r="U876" i="7"/>
  <c r="U877" i="7"/>
  <c r="U878" i="7"/>
  <c r="U879" i="7"/>
  <c r="U880" i="7"/>
  <c r="U881" i="7"/>
  <c r="U882" i="7"/>
  <c r="U883" i="7"/>
  <c r="U884" i="7"/>
  <c r="U885" i="7"/>
  <c r="U886" i="7"/>
  <c r="U887" i="7"/>
  <c r="U888" i="7"/>
  <c r="U889" i="7"/>
  <c r="U890" i="7"/>
  <c r="U891" i="7"/>
  <c r="U892" i="7"/>
  <c r="U893" i="7"/>
  <c r="U894" i="7"/>
  <c r="U895" i="7"/>
  <c r="U896" i="7"/>
  <c r="U897" i="7"/>
  <c r="U898" i="7"/>
  <c r="U899" i="7"/>
  <c r="U900" i="7"/>
  <c r="U901" i="7"/>
  <c r="U902" i="7"/>
  <c r="U903" i="7"/>
  <c r="U904" i="7"/>
  <c r="U905" i="7"/>
  <c r="U906" i="7"/>
  <c r="U907" i="7"/>
  <c r="U908" i="7"/>
  <c r="U909" i="7"/>
  <c r="U910" i="7"/>
  <c r="U911" i="7"/>
  <c r="U912" i="7"/>
  <c r="U913" i="7"/>
  <c r="U914" i="7"/>
  <c r="U915" i="7"/>
  <c r="U916" i="7"/>
  <c r="U917" i="7"/>
  <c r="U918" i="7"/>
  <c r="U919" i="7"/>
  <c r="U920" i="7"/>
  <c r="U921" i="7"/>
  <c r="U922" i="7"/>
  <c r="U923" i="7"/>
  <c r="U924" i="7"/>
  <c r="U925" i="7"/>
  <c r="U926" i="7"/>
  <c r="U927" i="7"/>
  <c r="U928" i="7"/>
  <c r="U929" i="7"/>
  <c r="U930" i="7"/>
  <c r="U931" i="7"/>
  <c r="U932" i="7"/>
  <c r="U933" i="7"/>
  <c r="U934" i="7"/>
  <c r="U935" i="7"/>
  <c r="U936" i="7"/>
  <c r="U937" i="7"/>
  <c r="U938" i="7"/>
  <c r="U939" i="7"/>
  <c r="U940" i="7"/>
  <c r="U941" i="7"/>
  <c r="U942" i="7"/>
  <c r="U943" i="7"/>
  <c r="U944" i="7"/>
  <c r="U945" i="7"/>
  <c r="U946" i="7"/>
  <c r="U947" i="7"/>
  <c r="U948" i="7"/>
  <c r="U949" i="7"/>
  <c r="U950" i="7"/>
  <c r="U951" i="7"/>
  <c r="U952" i="7"/>
  <c r="U953" i="7"/>
  <c r="S4" i="7"/>
  <c r="S9" i="7"/>
  <c r="S11" i="7"/>
  <c r="S12" i="7"/>
  <c r="S13" i="7"/>
  <c r="S14" i="7"/>
  <c r="S15" i="7"/>
  <c r="S16" i="7"/>
  <c r="S19" i="7"/>
  <c r="S20" i="7"/>
  <c r="S21" i="7"/>
  <c r="S22" i="7"/>
  <c r="S23" i="7"/>
  <c r="S27" i="7"/>
  <c r="S29" i="7"/>
  <c r="S32" i="7"/>
  <c r="S33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653" i="7"/>
  <c r="S654" i="7"/>
  <c r="S655" i="7"/>
  <c r="S656" i="7"/>
  <c r="S657" i="7"/>
  <c r="S658" i="7"/>
  <c r="S659" i="7"/>
  <c r="S660" i="7"/>
  <c r="S661" i="7"/>
  <c r="S662" i="7"/>
  <c r="S663" i="7"/>
  <c r="S664" i="7"/>
  <c r="S665" i="7"/>
  <c r="S666" i="7"/>
  <c r="S667" i="7"/>
  <c r="S668" i="7"/>
  <c r="S669" i="7"/>
  <c r="S670" i="7"/>
  <c r="S671" i="7"/>
  <c r="S672" i="7"/>
  <c r="S673" i="7"/>
  <c r="S674" i="7"/>
  <c r="S675" i="7"/>
  <c r="S676" i="7"/>
  <c r="S677" i="7"/>
  <c r="S678" i="7"/>
  <c r="S679" i="7"/>
  <c r="S680" i="7"/>
  <c r="S681" i="7"/>
  <c r="S682" i="7"/>
  <c r="S683" i="7"/>
  <c r="S684" i="7"/>
  <c r="S685" i="7"/>
  <c r="S686" i="7"/>
  <c r="S687" i="7"/>
  <c r="S688" i="7"/>
  <c r="S689" i="7"/>
  <c r="S690" i="7"/>
  <c r="S691" i="7"/>
  <c r="S692" i="7"/>
  <c r="S693" i="7"/>
  <c r="S694" i="7"/>
  <c r="S695" i="7"/>
  <c r="S696" i="7"/>
  <c r="S697" i="7"/>
  <c r="S698" i="7"/>
  <c r="S699" i="7"/>
  <c r="S700" i="7"/>
  <c r="S701" i="7"/>
  <c r="S702" i="7"/>
  <c r="S703" i="7"/>
  <c r="S704" i="7"/>
  <c r="S705" i="7"/>
  <c r="S706" i="7"/>
  <c r="S707" i="7"/>
  <c r="S708" i="7"/>
  <c r="S709" i="7"/>
  <c r="S710" i="7"/>
  <c r="S711" i="7"/>
  <c r="S712" i="7"/>
  <c r="S713" i="7"/>
  <c r="S714" i="7"/>
  <c r="S715" i="7"/>
  <c r="S716" i="7"/>
  <c r="S717" i="7"/>
  <c r="S718" i="7"/>
  <c r="S719" i="7"/>
  <c r="S720" i="7"/>
  <c r="S721" i="7"/>
  <c r="S722" i="7"/>
  <c r="S723" i="7"/>
  <c r="S724" i="7"/>
  <c r="S725" i="7"/>
  <c r="S726" i="7"/>
  <c r="S727" i="7"/>
  <c r="S728" i="7"/>
  <c r="S729" i="7"/>
  <c r="S730" i="7"/>
  <c r="S731" i="7"/>
  <c r="S732" i="7"/>
  <c r="S733" i="7"/>
  <c r="S734" i="7"/>
  <c r="S735" i="7"/>
  <c r="S736" i="7"/>
  <c r="S737" i="7"/>
  <c r="S738" i="7"/>
  <c r="S739" i="7"/>
  <c r="S740" i="7"/>
  <c r="S741" i="7"/>
  <c r="S742" i="7"/>
  <c r="S743" i="7"/>
  <c r="S744" i="7"/>
  <c r="S745" i="7"/>
  <c r="S746" i="7"/>
  <c r="S747" i="7"/>
  <c r="S748" i="7"/>
  <c r="S749" i="7"/>
  <c r="S750" i="7"/>
  <c r="S751" i="7"/>
  <c r="S752" i="7"/>
  <c r="S753" i="7"/>
  <c r="S754" i="7"/>
  <c r="S755" i="7"/>
  <c r="S756" i="7"/>
  <c r="S757" i="7"/>
  <c r="S758" i="7"/>
  <c r="S759" i="7"/>
  <c r="S760" i="7"/>
  <c r="S761" i="7"/>
  <c r="S762" i="7"/>
  <c r="S763" i="7"/>
  <c r="S764" i="7"/>
  <c r="S765" i="7"/>
  <c r="S766" i="7"/>
  <c r="S767" i="7"/>
  <c r="S768" i="7"/>
  <c r="S769" i="7"/>
  <c r="S770" i="7"/>
  <c r="S771" i="7"/>
  <c r="S772" i="7"/>
  <c r="S773" i="7"/>
  <c r="S774" i="7"/>
  <c r="S775" i="7"/>
  <c r="S776" i="7"/>
  <c r="S777" i="7"/>
  <c r="S778" i="7"/>
  <c r="S779" i="7"/>
  <c r="S780" i="7"/>
  <c r="S781" i="7"/>
  <c r="S782" i="7"/>
  <c r="S783" i="7"/>
  <c r="S784" i="7"/>
  <c r="S785" i="7"/>
  <c r="S786" i="7"/>
  <c r="S787" i="7"/>
  <c r="S788" i="7"/>
  <c r="S789" i="7"/>
  <c r="S790" i="7"/>
  <c r="S791" i="7"/>
  <c r="S792" i="7"/>
  <c r="S793" i="7"/>
  <c r="S794" i="7"/>
  <c r="S795" i="7"/>
  <c r="S796" i="7"/>
  <c r="S797" i="7"/>
  <c r="S798" i="7"/>
  <c r="S799" i="7"/>
  <c r="S800" i="7"/>
  <c r="S801" i="7"/>
  <c r="S802" i="7"/>
  <c r="S803" i="7"/>
  <c r="S804" i="7"/>
  <c r="S805" i="7"/>
  <c r="S806" i="7"/>
  <c r="S807" i="7"/>
  <c r="S808" i="7"/>
  <c r="S809" i="7"/>
  <c r="S810" i="7"/>
  <c r="S811" i="7"/>
  <c r="S812" i="7"/>
  <c r="S813" i="7"/>
  <c r="S814" i="7"/>
  <c r="S815" i="7"/>
  <c r="S816" i="7"/>
  <c r="S817" i="7"/>
  <c r="S818" i="7"/>
  <c r="S819" i="7"/>
  <c r="S820" i="7"/>
  <c r="S821" i="7"/>
  <c r="S822" i="7"/>
  <c r="S823" i="7"/>
  <c r="S824" i="7"/>
  <c r="S825" i="7"/>
  <c r="S826" i="7"/>
  <c r="S827" i="7"/>
  <c r="S828" i="7"/>
  <c r="S829" i="7"/>
  <c r="S830" i="7"/>
  <c r="S831" i="7"/>
  <c r="S832" i="7"/>
  <c r="S833" i="7"/>
  <c r="S834" i="7"/>
  <c r="S835" i="7"/>
  <c r="S836" i="7"/>
  <c r="S837" i="7"/>
  <c r="S838" i="7"/>
  <c r="S839" i="7"/>
  <c r="S840" i="7"/>
  <c r="S841" i="7"/>
  <c r="S842" i="7"/>
  <c r="S843" i="7"/>
  <c r="S844" i="7"/>
  <c r="S845" i="7"/>
  <c r="S846" i="7"/>
  <c r="S847" i="7"/>
  <c r="S848" i="7"/>
  <c r="S849" i="7"/>
  <c r="S850" i="7"/>
  <c r="S851" i="7"/>
  <c r="S852" i="7"/>
  <c r="S853" i="7"/>
  <c r="S854" i="7"/>
  <c r="S855" i="7"/>
  <c r="S856" i="7"/>
  <c r="S857" i="7"/>
  <c r="S858" i="7"/>
  <c r="S859" i="7"/>
  <c r="S860" i="7"/>
  <c r="S861" i="7"/>
  <c r="S862" i="7"/>
  <c r="S863" i="7"/>
  <c r="S864" i="7"/>
  <c r="S865" i="7"/>
  <c r="S866" i="7"/>
  <c r="S867" i="7"/>
  <c r="S868" i="7"/>
  <c r="S869" i="7"/>
  <c r="S870" i="7"/>
  <c r="S871" i="7"/>
  <c r="S872" i="7"/>
  <c r="S873" i="7"/>
  <c r="S874" i="7"/>
  <c r="S875" i="7"/>
  <c r="S876" i="7"/>
  <c r="S877" i="7"/>
  <c r="S878" i="7"/>
  <c r="S879" i="7"/>
  <c r="S880" i="7"/>
  <c r="S881" i="7"/>
  <c r="S882" i="7"/>
  <c r="S883" i="7"/>
  <c r="S884" i="7"/>
  <c r="S885" i="7"/>
  <c r="S886" i="7"/>
  <c r="S887" i="7"/>
  <c r="S888" i="7"/>
  <c r="S889" i="7"/>
  <c r="S890" i="7"/>
  <c r="S891" i="7"/>
  <c r="S892" i="7"/>
  <c r="S893" i="7"/>
  <c r="S894" i="7"/>
  <c r="S895" i="7"/>
  <c r="S896" i="7"/>
  <c r="S897" i="7"/>
  <c r="S898" i="7"/>
  <c r="S899" i="7"/>
  <c r="S900" i="7"/>
  <c r="S901" i="7"/>
  <c r="S902" i="7"/>
  <c r="S903" i="7"/>
  <c r="S904" i="7"/>
  <c r="S905" i="7"/>
  <c r="S906" i="7"/>
  <c r="S907" i="7"/>
  <c r="S908" i="7"/>
  <c r="S909" i="7"/>
  <c r="S910" i="7"/>
  <c r="S911" i="7"/>
  <c r="S912" i="7"/>
  <c r="S913" i="7"/>
  <c r="S914" i="7"/>
  <c r="S915" i="7"/>
  <c r="S916" i="7"/>
  <c r="S917" i="7"/>
  <c r="S918" i="7"/>
  <c r="S919" i="7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941" i="7"/>
  <c r="S942" i="7"/>
  <c r="S943" i="7"/>
  <c r="S944" i="7"/>
  <c r="S945" i="7"/>
  <c r="S946" i="7"/>
  <c r="S947" i="7"/>
  <c r="S948" i="7"/>
  <c r="S949" i="7"/>
  <c r="S950" i="7"/>
  <c r="S951" i="7"/>
  <c r="S952" i="7"/>
  <c r="S953" i="7"/>
  <c r="P3" i="7"/>
  <c r="P4" i="7"/>
  <c r="P5" i="7"/>
  <c r="P6" i="7"/>
  <c r="P7" i="7"/>
  <c r="Q7" i="7" s="1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2" i="7"/>
  <c r="X4" i="7"/>
  <c r="X9" i="7"/>
  <c r="X11" i="7"/>
  <c r="X12" i="7"/>
  <c r="X13" i="7"/>
  <c r="X14" i="7"/>
  <c r="X15" i="7"/>
  <c r="X16" i="7"/>
  <c r="X19" i="7"/>
  <c r="X20" i="7"/>
  <c r="X21" i="7"/>
  <c r="X22" i="7"/>
  <c r="X23" i="7"/>
  <c r="X27" i="7"/>
  <c r="X29" i="7"/>
  <c r="X32" i="7"/>
  <c r="X33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1" i="7"/>
  <c r="X242" i="7"/>
  <c r="X243" i="7"/>
  <c r="X244" i="7"/>
  <c r="X245" i="7"/>
  <c r="X246" i="7"/>
  <c r="X247" i="7"/>
  <c r="X248" i="7"/>
  <c r="X249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66" i="7"/>
  <c r="X267" i="7"/>
  <c r="X268" i="7"/>
  <c r="X269" i="7"/>
  <c r="X270" i="7"/>
  <c r="X271" i="7"/>
  <c r="X272" i="7"/>
  <c r="X273" i="7"/>
  <c r="X274" i="7"/>
  <c r="X275" i="7"/>
  <c r="X276" i="7"/>
  <c r="X277" i="7"/>
  <c r="X278" i="7"/>
  <c r="X279" i="7"/>
  <c r="X280" i="7"/>
  <c r="X281" i="7"/>
  <c r="X282" i="7"/>
  <c r="X283" i="7"/>
  <c r="X284" i="7"/>
  <c r="X285" i="7"/>
  <c r="X286" i="7"/>
  <c r="X287" i="7"/>
  <c r="X288" i="7"/>
  <c r="X289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X309" i="7"/>
  <c r="X310" i="7"/>
  <c r="X311" i="7"/>
  <c r="X312" i="7"/>
  <c r="X313" i="7"/>
  <c r="X314" i="7"/>
  <c r="X315" i="7"/>
  <c r="X316" i="7"/>
  <c r="X317" i="7"/>
  <c r="X318" i="7"/>
  <c r="X319" i="7"/>
  <c r="X320" i="7"/>
  <c r="X321" i="7"/>
  <c r="X322" i="7"/>
  <c r="X323" i="7"/>
  <c r="X324" i="7"/>
  <c r="X325" i="7"/>
  <c r="X326" i="7"/>
  <c r="X327" i="7"/>
  <c r="X328" i="7"/>
  <c r="X329" i="7"/>
  <c r="X330" i="7"/>
  <c r="X331" i="7"/>
  <c r="X332" i="7"/>
  <c r="X333" i="7"/>
  <c r="X334" i="7"/>
  <c r="X335" i="7"/>
  <c r="X336" i="7"/>
  <c r="X337" i="7"/>
  <c r="X338" i="7"/>
  <c r="X339" i="7"/>
  <c r="X340" i="7"/>
  <c r="X341" i="7"/>
  <c r="X342" i="7"/>
  <c r="X343" i="7"/>
  <c r="X344" i="7"/>
  <c r="X345" i="7"/>
  <c r="X346" i="7"/>
  <c r="X347" i="7"/>
  <c r="X348" i="7"/>
  <c r="X349" i="7"/>
  <c r="X350" i="7"/>
  <c r="X351" i="7"/>
  <c r="X352" i="7"/>
  <c r="X353" i="7"/>
  <c r="X354" i="7"/>
  <c r="X355" i="7"/>
  <c r="X356" i="7"/>
  <c r="X357" i="7"/>
  <c r="X358" i="7"/>
  <c r="X359" i="7"/>
  <c r="X360" i="7"/>
  <c r="X361" i="7"/>
  <c r="X362" i="7"/>
  <c r="X363" i="7"/>
  <c r="X364" i="7"/>
  <c r="X365" i="7"/>
  <c r="X366" i="7"/>
  <c r="X367" i="7"/>
  <c r="X368" i="7"/>
  <c r="X369" i="7"/>
  <c r="X370" i="7"/>
  <c r="X371" i="7"/>
  <c r="X372" i="7"/>
  <c r="X373" i="7"/>
  <c r="X374" i="7"/>
  <c r="X375" i="7"/>
  <c r="X376" i="7"/>
  <c r="X377" i="7"/>
  <c r="X378" i="7"/>
  <c r="X379" i="7"/>
  <c r="X380" i="7"/>
  <c r="X381" i="7"/>
  <c r="X382" i="7"/>
  <c r="X383" i="7"/>
  <c r="X384" i="7"/>
  <c r="X385" i="7"/>
  <c r="X386" i="7"/>
  <c r="X387" i="7"/>
  <c r="X388" i="7"/>
  <c r="X389" i="7"/>
  <c r="X390" i="7"/>
  <c r="X391" i="7"/>
  <c r="X392" i="7"/>
  <c r="X393" i="7"/>
  <c r="X394" i="7"/>
  <c r="X395" i="7"/>
  <c r="X396" i="7"/>
  <c r="X397" i="7"/>
  <c r="X398" i="7"/>
  <c r="X399" i="7"/>
  <c r="X400" i="7"/>
  <c r="X401" i="7"/>
  <c r="X402" i="7"/>
  <c r="X403" i="7"/>
  <c r="X404" i="7"/>
  <c r="X405" i="7"/>
  <c r="X406" i="7"/>
  <c r="X407" i="7"/>
  <c r="X408" i="7"/>
  <c r="X409" i="7"/>
  <c r="X410" i="7"/>
  <c r="X411" i="7"/>
  <c r="X412" i="7"/>
  <c r="X413" i="7"/>
  <c r="X414" i="7"/>
  <c r="X415" i="7"/>
  <c r="X416" i="7"/>
  <c r="X417" i="7"/>
  <c r="X418" i="7"/>
  <c r="X419" i="7"/>
  <c r="X420" i="7"/>
  <c r="X421" i="7"/>
  <c r="X422" i="7"/>
  <c r="X423" i="7"/>
  <c r="X424" i="7"/>
  <c r="X425" i="7"/>
  <c r="X426" i="7"/>
  <c r="X427" i="7"/>
  <c r="X428" i="7"/>
  <c r="X429" i="7"/>
  <c r="X430" i="7"/>
  <c r="X431" i="7"/>
  <c r="X432" i="7"/>
  <c r="X433" i="7"/>
  <c r="X434" i="7"/>
  <c r="X435" i="7"/>
  <c r="X436" i="7"/>
  <c r="X437" i="7"/>
  <c r="X438" i="7"/>
  <c r="X439" i="7"/>
  <c r="X440" i="7"/>
  <c r="X441" i="7"/>
  <c r="X442" i="7"/>
  <c r="X443" i="7"/>
  <c r="X444" i="7"/>
  <c r="X445" i="7"/>
  <c r="X446" i="7"/>
  <c r="X447" i="7"/>
  <c r="X448" i="7"/>
  <c r="X449" i="7"/>
  <c r="X450" i="7"/>
  <c r="X451" i="7"/>
  <c r="X452" i="7"/>
  <c r="X453" i="7"/>
  <c r="X454" i="7"/>
  <c r="X455" i="7"/>
  <c r="X456" i="7"/>
  <c r="X457" i="7"/>
  <c r="X458" i="7"/>
  <c r="X459" i="7"/>
  <c r="X460" i="7"/>
  <c r="X461" i="7"/>
  <c r="X462" i="7"/>
  <c r="X463" i="7"/>
  <c r="X464" i="7"/>
  <c r="X465" i="7"/>
  <c r="X466" i="7"/>
  <c r="X467" i="7"/>
  <c r="X468" i="7"/>
  <c r="X469" i="7"/>
  <c r="X470" i="7"/>
  <c r="X471" i="7"/>
  <c r="X472" i="7"/>
  <c r="X473" i="7"/>
  <c r="X474" i="7"/>
  <c r="X475" i="7"/>
  <c r="X476" i="7"/>
  <c r="X477" i="7"/>
  <c r="X478" i="7"/>
  <c r="X479" i="7"/>
  <c r="X480" i="7"/>
  <c r="X481" i="7"/>
  <c r="X482" i="7"/>
  <c r="X483" i="7"/>
  <c r="X484" i="7"/>
  <c r="X485" i="7"/>
  <c r="X486" i="7"/>
  <c r="X487" i="7"/>
  <c r="X488" i="7"/>
  <c r="X489" i="7"/>
  <c r="X490" i="7"/>
  <c r="X491" i="7"/>
  <c r="X492" i="7"/>
  <c r="X493" i="7"/>
  <c r="X494" i="7"/>
  <c r="X495" i="7"/>
  <c r="X496" i="7"/>
  <c r="X497" i="7"/>
  <c r="X498" i="7"/>
  <c r="X499" i="7"/>
  <c r="X500" i="7"/>
  <c r="X501" i="7"/>
  <c r="X502" i="7"/>
  <c r="X503" i="7"/>
  <c r="X504" i="7"/>
  <c r="X505" i="7"/>
  <c r="X506" i="7"/>
  <c r="X507" i="7"/>
  <c r="X508" i="7"/>
  <c r="X509" i="7"/>
  <c r="X510" i="7"/>
  <c r="X511" i="7"/>
  <c r="X512" i="7"/>
  <c r="X513" i="7"/>
  <c r="X514" i="7"/>
  <c r="X515" i="7"/>
  <c r="X516" i="7"/>
  <c r="X517" i="7"/>
  <c r="X518" i="7"/>
  <c r="X519" i="7"/>
  <c r="X520" i="7"/>
  <c r="X521" i="7"/>
  <c r="X522" i="7"/>
  <c r="X523" i="7"/>
  <c r="X524" i="7"/>
  <c r="X525" i="7"/>
  <c r="X526" i="7"/>
  <c r="X527" i="7"/>
  <c r="X528" i="7"/>
  <c r="X529" i="7"/>
  <c r="X530" i="7"/>
  <c r="X531" i="7"/>
  <c r="X532" i="7"/>
  <c r="X533" i="7"/>
  <c r="X534" i="7"/>
  <c r="X535" i="7"/>
  <c r="X536" i="7"/>
  <c r="X537" i="7"/>
  <c r="X538" i="7"/>
  <c r="X539" i="7"/>
  <c r="X540" i="7"/>
  <c r="X541" i="7"/>
  <c r="X542" i="7"/>
  <c r="X543" i="7"/>
  <c r="X544" i="7"/>
  <c r="X545" i="7"/>
  <c r="X546" i="7"/>
  <c r="X547" i="7"/>
  <c r="X548" i="7"/>
  <c r="X549" i="7"/>
  <c r="X550" i="7"/>
  <c r="X551" i="7"/>
  <c r="X552" i="7"/>
  <c r="X553" i="7"/>
  <c r="X554" i="7"/>
  <c r="X555" i="7"/>
  <c r="X556" i="7"/>
  <c r="X557" i="7"/>
  <c r="X558" i="7"/>
  <c r="X559" i="7"/>
  <c r="X560" i="7"/>
  <c r="X561" i="7"/>
  <c r="X562" i="7"/>
  <c r="X563" i="7"/>
  <c r="X564" i="7"/>
  <c r="X565" i="7"/>
  <c r="X566" i="7"/>
  <c r="X567" i="7"/>
  <c r="X568" i="7"/>
  <c r="X569" i="7"/>
  <c r="X570" i="7"/>
  <c r="X571" i="7"/>
  <c r="X572" i="7"/>
  <c r="X573" i="7"/>
  <c r="X574" i="7"/>
  <c r="X575" i="7"/>
  <c r="X576" i="7"/>
  <c r="X577" i="7"/>
  <c r="X578" i="7"/>
  <c r="X579" i="7"/>
  <c r="X580" i="7"/>
  <c r="X581" i="7"/>
  <c r="X582" i="7"/>
  <c r="X583" i="7"/>
  <c r="X584" i="7"/>
  <c r="X585" i="7"/>
  <c r="X586" i="7"/>
  <c r="X587" i="7"/>
  <c r="X588" i="7"/>
  <c r="X589" i="7"/>
  <c r="X590" i="7"/>
  <c r="X591" i="7"/>
  <c r="X592" i="7"/>
  <c r="X593" i="7"/>
  <c r="X594" i="7"/>
  <c r="X595" i="7"/>
  <c r="X596" i="7"/>
  <c r="X597" i="7"/>
  <c r="X598" i="7"/>
  <c r="X599" i="7"/>
  <c r="X600" i="7"/>
  <c r="X601" i="7"/>
  <c r="X602" i="7"/>
  <c r="X603" i="7"/>
  <c r="X604" i="7"/>
  <c r="X605" i="7"/>
  <c r="X606" i="7"/>
  <c r="X607" i="7"/>
  <c r="X608" i="7"/>
  <c r="X609" i="7"/>
  <c r="X610" i="7"/>
  <c r="X611" i="7"/>
  <c r="X612" i="7"/>
  <c r="X613" i="7"/>
  <c r="X614" i="7"/>
  <c r="X615" i="7"/>
  <c r="X616" i="7"/>
  <c r="X617" i="7"/>
  <c r="X618" i="7"/>
  <c r="X619" i="7"/>
  <c r="X620" i="7"/>
  <c r="X621" i="7"/>
  <c r="X622" i="7"/>
  <c r="X623" i="7"/>
  <c r="X624" i="7"/>
  <c r="X625" i="7"/>
  <c r="X626" i="7"/>
  <c r="X627" i="7"/>
  <c r="X628" i="7"/>
  <c r="X629" i="7"/>
  <c r="X630" i="7"/>
  <c r="X631" i="7"/>
  <c r="X632" i="7"/>
  <c r="X633" i="7"/>
  <c r="X634" i="7"/>
  <c r="X635" i="7"/>
  <c r="X636" i="7"/>
  <c r="X637" i="7"/>
  <c r="X638" i="7"/>
  <c r="X639" i="7"/>
  <c r="X640" i="7"/>
  <c r="X641" i="7"/>
  <c r="X642" i="7"/>
  <c r="X643" i="7"/>
  <c r="X644" i="7"/>
  <c r="X645" i="7"/>
  <c r="X646" i="7"/>
  <c r="X647" i="7"/>
  <c r="X648" i="7"/>
  <c r="X649" i="7"/>
  <c r="X650" i="7"/>
  <c r="X651" i="7"/>
  <c r="X652" i="7"/>
  <c r="X653" i="7"/>
  <c r="X654" i="7"/>
  <c r="X655" i="7"/>
  <c r="X656" i="7"/>
  <c r="X657" i="7"/>
  <c r="X658" i="7"/>
  <c r="X659" i="7"/>
  <c r="X660" i="7"/>
  <c r="X661" i="7"/>
  <c r="X662" i="7"/>
  <c r="X663" i="7"/>
  <c r="X664" i="7"/>
  <c r="X665" i="7"/>
  <c r="X666" i="7"/>
  <c r="X667" i="7"/>
  <c r="X668" i="7"/>
  <c r="X669" i="7"/>
  <c r="X670" i="7"/>
  <c r="X671" i="7"/>
  <c r="X672" i="7"/>
  <c r="X673" i="7"/>
  <c r="X674" i="7"/>
  <c r="X675" i="7"/>
  <c r="X676" i="7"/>
  <c r="X677" i="7"/>
  <c r="X678" i="7"/>
  <c r="X679" i="7"/>
  <c r="X680" i="7"/>
  <c r="X681" i="7"/>
  <c r="X682" i="7"/>
  <c r="X683" i="7"/>
  <c r="X684" i="7"/>
  <c r="X685" i="7"/>
  <c r="X686" i="7"/>
  <c r="X687" i="7"/>
  <c r="X688" i="7"/>
  <c r="X689" i="7"/>
  <c r="X690" i="7"/>
  <c r="X691" i="7"/>
  <c r="X692" i="7"/>
  <c r="X693" i="7"/>
  <c r="X694" i="7"/>
  <c r="X695" i="7"/>
  <c r="X696" i="7"/>
  <c r="X697" i="7"/>
  <c r="X698" i="7"/>
  <c r="X699" i="7"/>
  <c r="X700" i="7"/>
  <c r="X701" i="7"/>
  <c r="X702" i="7"/>
  <c r="X703" i="7"/>
  <c r="X704" i="7"/>
  <c r="X705" i="7"/>
  <c r="X706" i="7"/>
  <c r="X707" i="7"/>
  <c r="X708" i="7"/>
  <c r="X709" i="7"/>
  <c r="X710" i="7"/>
  <c r="X711" i="7"/>
  <c r="X712" i="7"/>
  <c r="X713" i="7"/>
  <c r="X714" i="7"/>
  <c r="X715" i="7"/>
  <c r="X716" i="7"/>
  <c r="X717" i="7"/>
  <c r="X718" i="7"/>
  <c r="X719" i="7"/>
  <c r="X720" i="7"/>
  <c r="X721" i="7"/>
  <c r="X722" i="7"/>
  <c r="X723" i="7"/>
  <c r="X724" i="7"/>
  <c r="X725" i="7"/>
  <c r="X726" i="7"/>
  <c r="X727" i="7"/>
  <c r="X728" i="7"/>
  <c r="X729" i="7"/>
  <c r="X730" i="7"/>
  <c r="X731" i="7"/>
  <c r="X732" i="7"/>
  <c r="X733" i="7"/>
  <c r="X734" i="7"/>
  <c r="X735" i="7"/>
  <c r="X736" i="7"/>
  <c r="X737" i="7"/>
  <c r="X738" i="7"/>
  <c r="X739" i="7"/>
  <c r="X740" i="7"/>
  <c r="X741" i="7"/>
  <c r="X742" i="7"/>
  <c r="X743" i="7"/>
  <c r="X744" i="7"/>
  <c r="X745" i="7"/>
  <c r="X746" i="7"/>
  <c r="X747" i="7"/>
  <c r="X748" i="7"/>
  <c r="X749" i="7"/>
  <c r="X750" i="7"/>
  <c r="X751" i="7"/>
  <c r="X752" i="7"/>
  <c r="X753" i="7"/>
  <c r="X754" i="7"/>
  <c r="X755" i="7"/>
  <c r="X756" i="7"/>
  <c r="X757" i="7"/>
  <c r="X758" i="7"/>
  <c r="X759" i="7"/>
  <c r="X760" i="7"/>
  <c r="X761" i="7"/>
  <c r="X762" i="7"/>
  <c r="X763" i="7"/>
  <c r="X764" i="7"/>
  <c r="X765" i="7"/>
  <c r="X766" i="7"/>
  <c r="X767" i="7"/>
  <c r="X768" i="7"/>
  <c r="X769" i="7"/>
  <c r="X770" i="7"/>
  <c r="X771" i="7"/>
  <c r="X772" i="7"/>
  <c r="X773" i="7"/>
  <c r="X774" i="7"/>
  <c r="X775" i="7"/>
  <c r="X776" i="7"/>
  <c r="X777" i="7"/>
  <c r="X778" i="7"/>
  <c r="X779" i="7"/>
  <c r="X780" i="7"/>
  <c r="X781" i="7"/>
  <c r="X782" i="7"/>
  <c r="X783" i="7"/>
  <c r="X784" i="7"/>
  <c r="X785" i="7"/>
  <c r="X786" i="7"/>
  <c r="X787" i="7"/>
  <c r="X788" i="7"/>
  <c r="X789" i="7"/>
  <c r="X790" i="7"/>
  <c r="X791" i="7"/>
  <c r="X792" i="7"/>
  <c r="X793" i="7"/>
  <c r="X794" i="7"/>
  <c r="X795" i="7"/>
  <c r="X796" i="7"/>
  <c r="X797" i="7"/>
  <c r="X798" i="7"/>
  <c r="X799" i="7"/>
  <c r="X800" i="7"/>
  <c r="X801" i="7"/>
  <c r="X802" i="7"/>
  <c r="X803" i="7"/>
  <c r="X804" i="7"/>
  <c r="X805" i="7"/>
  <c r="X806" i="7"/>
  <c r="X807" i="7"/>
  <c r="X808" i="7"/>
  <c r="X809" i="7"/>
  <c r="X810" i="7"/>
  <c r="X811" i="7"/>
  <c r="X812" i="7"/>
  <c r="X813" i="7"/>
  <c r="X814" i="7"/>
  <c r="X815" i="7"/>
  <c r="X816" i="7"/>
  <c r="X817" i="7"/>
  <c r="X818" i="7"/>
  <c r="X819" i="7"/>
  <c r="X820" i="7"/>
  <c r="X821" i="7"/>
  <c r="X822" i="7"/>
  <c r="X823" i="7"/>
  <c r="X824" i="7"/>
  <c r="X825" i="7"/>
  <c r="X826" i="7"/>
  <c r="X827" i="7"/>
  <c r="X828" i="7"/>
  <c r="X829" i="7"/>
  <c r="X830" i="7"/>
  <c r="X831" i="7"/>
  <c r="X832" i="7"/>
  <c r="X833" i="7"/>
  <c r="X834" i="7"/>
  <c r="X835" i="7"/>
  <c r="X836" i="7"/>
  <c r="X837" i="7"/>
  <c r="X838" i="7"/>
  <c r="X839" i="7"/>
  <c r="X840" i="7"/>
  <c r="X841" i="7"/>
  <c r="X842" i="7"/>
  <c r="X843" i="7"/>
  <c r="X844" i="7"/>
  <c r="X845" i="7"/>
  <c r="X846" i="7"/>
  <c r="X847" i="7"/>
  <c r="X848" i="7"/>
  <c r="X849" i="7"/>
  <c r="X850" i="7"/>
  <c r="X851" i="7"/>
  <c r="X852" i="7"/>
  <c r="X853" i="7"/>
  <c r="X854" i="7"/>
  <c r="X855" i="7"/>
  <c r="X856" i="7"/>
  <c r="X857" i="7"/>
  <c r="X858" i="7"/>
  <c r="X859" i="7"/>
  <c r="X860" i="7"/>
  <c r="X861" i="7"/>
  <c r="X862" i="7"/>
  <c r="X863" i="7"/>
  <c r="X864" i="7"/>
  <c r="X865" i="7"/>
  <c r="X866" i="7"/>
  <c r="X867" i="7"/>
  <c r="X868" i="7"/>
  <c r="X869" i="7"/>
  <c r="X870" i="7"/>
  <c r="X871" i="7"/>
  <c r="X872" i="7"/>
  <c r="X873" i="7"/>
  <c r="X874" i="7"/>
  <c r="X875" i="7"/>
  <c r="X876" i="7"/>
  <c r="X877" i="7"/>
  <c r="X878" i="7"/>
  <c r="X879" i="7"/>
  <c r="X880" i="7"/>
  <c r="X881" i="7"/>
  <c r="X882" i="7"/>
  <c r="X883" i="7"/>
  <c r="X884" i="7"/>
  <c r="X885" i="7"/>
  <c r="X886" i="7"/>
  <c r="X887" i="7"/>
  <c r="X888" i="7"/>
  <c r="X889" i="7"/>
  <c r="X890" i="7"/>
  <c r="X891" i="7"/>
  <c r="X892" i="7"/>
  <c r="X893" i="7"/>
  <c r="X894" i="7"/>
  <c r="X895" i="7"/>
  <c r="X896" i="7"/>
  <c r="X897" i="7"/>
  <c r="X898" i="7"/>
  <c r="X899" i="7"/>
  <c r="X900" i="7"/>
  <c r="X901" i="7"/>
  <c r="X902" i="7"/>
  <c r="X903" i="7"/>
  <c r="X904" i="7"/>
  <c r="X905" i="7"/>
  <c r="X906" i="7"/>
  <c r="X907" i="7"/>
  <c r="X908" i="7"/>
  <c r="X909" i="7"/>
  <c r="X910" i="7"/>
  <c r="X911" i="7"/>
  <c r="X912" i="7"/>
  <c r="X913" i="7"/>
  <c r="X914" i="7"/>
  <c r="X915" i="7"/>
  <c r="X916" i="7"/>
  <c r="X917" i="7"/>
  <c r="X918" i="7"/>
  <c r="X919" i="7"/>
  <c r="X920" i="7"/>
  <c r="X921" i="7"/>
  <c r="X922" i="7"/>
  <c r="X923" i="7"/>
  <c r="X924" i="7"/>
  <c r="X925" i="7"/>
  <c r="X926" i="7"/>
  <c r="X927" i="7"/>
  <c r="X928" i="7"/>
  <c r="X929" i="7"/>
  <c r="X930" i="7"/>
  <c r="X931" i="7"/>
  <c r="X932" i="7"/>
  <c r="X933" i="7"/>
  <c r="X934" i="7"/>
  <c r="X935" i="7"/>
  <c r="X936" i="7"/>
  <c r="X937" i="7"/>
  <c r="X938" i="7"/>
  <c r="X939" i="7"/>
  <c r="X940" i="7"/>
  <c r="X941" i="7"/>
  <c r="X942" i="7"/>
  <c r="X943" i="7"/>
  <c r="X944" i="7"/>
  <c r="X945" i="7"/>
  <c r="X946" i="7"/>
  <c r="X947" i="7"/>
  <c r="X948" i="7"/>
  <c r="X949" i="7"/>
  <c r="X950" i="7"/>
  <c r="X951" i="7"/>
  <c r="X952" i="7"/>
  <c r="X953" i="7"/>
  <c r="W4" i="7"/>
  <c r="W9" i="7"/>
  <c r="W11" i="7"/>
  <c r="W12" i="7"/>
  <c r="W13" i="7"/>
  <c r="W14" i="7"/>
  <c r="W15" i="7"/>
  <c r="W16" i="7"/>
  <c r="W19" i="7"/>
  <c r="W20" i="7"/>
  <c r="W21" i="7"/>
  <c r="W22" i="7"/>
  <c r="W23" i="7"/>
  <c r="W27" i="7"/>
  <c r="W29" i="7"/>
  <c r="W32" i="7"/>
  <c r="W33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07" i="7"/>
  <c r="W308" i="7"/>
  <c r="W309" i="7"/>
  <c r="W310" i="7"/>
  <c r="W311" i="7"/>
  <c r="W312" i="7"/>
  <c r="W313" i="7"/>
  <c r="W314" i="7"/>
  <c r="W315" i="7"/>
  <c r="W316" i="7"/>
  <c r="W317" i="7"/>
  <c r="W318" i="7"/>
  <c r="W319" i="7"/>
  <c r="W320" i="7"/>
  <c r="W321" i="7"/>
  <c r="W322" i="7"/>
  <c r="W323" i="7"/>
  <c r="W324" i="7"/>
  <c r="W325" i="7"/>
  <c r="W326" i="7"/>
  <c r="W327" i="7"/>
  <c r="W328" i="7"/>
  <c r="W329" i="7"/>
  <c r="W330" i="7"/>
  <c r="W331" i="7"/>
  <c r="W332" i="7"/>
  <c r="W333" i="7"/>
  <c r="W334" i="7"/>
  <c r="W335" i="7"/>
  <c r="W336" i="7"/>
  <c r="W337" i="7"/>
  <c r="W338" i="7"/>
  <c r="W339" i="7"/>
  <c r="W340" i="7"/>
  <c r="W341" i="7"/>
  <c r="W342" i="7"/>
  <c r="W343" i="7"/>
  <c r="W344" i="7"/>
  <c r="W345" i="7"/>
  <c r="W346" i="7"/>
  <c r="W347" i="7"/>
  <c r="W348" i="7"/>
  <c r="W349" i="7"/>
  <c r="W350" i="7"/>
  <c r="W351" i="7"/>
  <c r="W352" i="7"/>
  <c r="W353" i="7"/>
  <c r="W354" i="7"/>
  <c r="W355" i="7"/>
  <c r="W356" i="7"/>
  <c r="W357" i="7"/>
  <c r="W358" i="7"/>
  <c r="W359" i="7"/>
  <c r="W360" i="7"/>
  <c r="W361" i="7"/>
  <c r="W362" i="7"/>
  <c r="W363" i="7"/>
  <c r="W364" i="7"/>
  <c r="W365" i="7"/>
  <c r="W366" i="7"/>
  <c r="W367" i="7"/>
  <c r="W368" i="7"/>
  <c r="W369" i="7"/>
  <c r="W370" i="7"/>
  <c r="W371" i="7"/>
  <c r="W372" i="7"/>
  <c r="W373" i="7"/>
  <c r="W374" i="7"/>
  <c r="W375" i="7"/>
  <c r="W376" i="7"/>
  <c r="W377" i="7"/>
  <c r="W378" i="7"/>
  <c r="W379" i="7"/>
  <c r="W380" i="7"/>
  <c r="W381" i="7"/>
  <c r="W382" i="7"/>
  <c r="W383" i="7"/>
  <c r="W384" i="7"/>
  <c r="W385" i="7"/>
  <c r="W386" i="7"/>
  <c r="W387" i="7"/>
  <c r="W388" i="7"/>
  <c r="W389" i="7"/>
  <c r="W390" i="7"/>
  <c r="W391" i="7"/>
  <c r="W392" i="7"/>
  <c r="W393" i="7"/>
  <c r="W394" i="7"/>
  <c r="W395" i="7"/>
  <c r="W396" i="7"/>
  <c r="W397" i="7"/>
  <c r="W398" i="7"/>
  <c r="W399" i="7"/>
  <c r="W400" i="7"/>
  <c r="W401" i="7"/>
  <c r="W402" i="7"/>
  <c r="W403" i="7"/>
  <c r="W404" i="7"/>
  <c r="W405" i="7"/>
  <c r="W406" i="7"/>
  <c r="W407" i="7"/>
  <c r="W408" i="7"/>
  <c r="W409" i="7"/>
  <c r="W410" i="7"/>
  <c r="W411" i="7"/>
  <c r="W412" i="7"/>
  <c r="W413" i="7"/>
  <c r="W414" i="7"/>
  <c r="W415" i="7"/>
  <c r="W416" i="7"/>
  <c r="W417" i="7"/>
  <c r="W418" i="7"/>
  <c r="W419" i="7"/>
  <c r="W420" i="7"/>
  <c r="W421" i="7"/>
  <c r="W422" i="7"/>
  <c r="W423" i="7"/>
  <c r="W424" i="7"/>
  <c r="W425" i="7"/>
  <c r="W426" i="7"/>
  <c r="W427" i="7"/>
  <c r="W428" i="7"/>
  <c r="W429" i="7"/>
  <c r="W430" i="7"/>
  <c r="W431" i="7"/>
  <c r="W432" i="7"/>
  <c r="W433" i="7"/>
  <c r="W434" i="7"/>
  <c r="W435" i="7"/>
  <c r="W436" i="7"/>
  <c r="W437" i="7"/>
  <c r="W438" i="7"/>
  <c r="W439" i="7"/>
  <c r="W440" i="7"/>
  <c r="W441" i="7"/>
  <c r="W442" i="7"/>
  <c r="W443" i="7"/>
  <c r="W444" i="7"/>
  <c r="W445" i="7"/>
  <c r="W446" i="7"/>
  <c r="W447" i="7"/>
  <c r="W448" i="7"/>
  <c r="W449" i="7"/>
  <c r="W450" i="7"/>
  <c r="W451" i="7"/>
  <c r="W452" i="7"/>
  <c r="W453" i="7"/>
  <c r="W454" i="7"/>
  <c r="W455" i="7"/>
  <c r="W456" i="7"/>
  <c r="W457" i="7"/>
  <c r="W458" i="7"/>
  <c r="W459" i="7"/>
  <c r="W460" i="7"/>
  <c r="W461" i="7"/>
  <c r="W462" i="7"/>
  <c r="W463" i="7"/>
  <c r="W464" i="7"/>
  <c r="W465" i="7"/>
  <c r="W466" i="7"/>
  <c r="W467" i="7"/>
  <c r="W468" i="7"/>
  <c r="W469" i="7"/>
  <c r="W470" i="7"/>
  <c r="W471" i="7"/>
  <c r="W472" i="7"/>
  <c r="W473" i="7"/>
  <c r="W474" i="7"/>
  <c r="W475" i="7"/>
  <c r="W476" i="7"/>
  <c r="W477" i="7"/>
  <c r="W478" i="7"/>
  <c r="W479" i="7"/>
  <c r="W480" i="7"/>
  <c r="W481" i="7"/>
  <c r="W482" i="7"/>
  <c r="W483" i="7"/>
  <c r="W484" i="7"/>
  <c r="W485" i="7"/>
  <c r="W486" i="7"/>
  <c r="W487" i="7"/>
  <c r="W488" i="7"/>
  <c r="W489" i="7"/>
  <c r="W490" i="7"/>
  <c r="W491" i="7"/>
  <c r="W492" i="7"/>
  <c r="W493" i="7"/>
  <c r="W494" i="7"/>
  <c r="W495" i="7"/>
  <c r="W496" i="7"/>
  <c r="W497" i="7"/>
  <c r="W498" i="7"/>
  <c r="W499" i="7"/>
  <c r="W500" i="7"/>
  <c r="W501" i="7"/>
  <c r="W502" i="7"/>
  <c r="W503" i="7"/>
  <c r="W504" i="7"/>
  <c r="W505" i="7"/>
  <c r="W506" i="7"/>
  <c r="W507" i="7"/>
  <c r="W508" i="7"/>
  <c r="W509" i="7"/>
  <c r="W510" i="7"/>
  <c r="W511" i="7"/>
  <c r="W512" i="7"/>
  <c r="W513" i="7"/>
  <c r="W514" i="7"/>
  <c r="W515" i="7"/>
  <c r="W516" i="7"/>
  <c r="W517" i="7"/>
  <c r="W518" i="7"/>
  <c r="W519" i="7"/>
  <c r="W520" i="7"/>
  <c r="W521" i="7"/>
  <c r="W522" i="7"/>
  <c r="W523" i="7"/>
  <c r="W524" i="7"/>
  <c r="W525" i="7"/>
  <c r="W526" i="7"/>
  <c r="W527" i="7"/>
  <c r="W528" i="7"/>
  <c r="W529" i="7"/>
  <c r="W530" i="7"/>
  <c r="W531" i="7"/>
  <c r="W532" i="7"/>
  <c r="W533" i="7"/>
  <c r="W534" i="7"/>
  <c r="W535" i="7"/>
  <c r="W536" i="7"/>
  <c r="W537" i="7"/>
  <c r="W538" i="7"/>
  <c r="W539" i="7"/>
  <c r="W540" i="7"/>
  <c r="W541" i="7"/>
  <c r="W542" i="7"/>
  <c r="W543" i="7"/>
  <c r="W544" i="7"/>
  <c r="W545" i="7"/>
  <c r="W546" i="7"/>
  <c r="W547" i="7"/>
  <c r="W548" i="7"/>
  <c r="W549" i="7"/>
  <c r="W550" i="7"/>
  <c r="W551" i="7"/>
  <c r="W552" i="7"/>
  <c r="W553" i="7"/>
  <c r="W554" i="7"/>
  <c r="W555" i="7"/>
  <c r="W556" i="7"/>
  <c r="W557" i="7"/>
  <c r="W558" i="7"/>
  <c r="W559" i="7"/>
  <c r="W560" i="7"/>
  <c r="W561" i="7"/>
  <c r="W562" i="7"/>
  <c r="W563" i="7"/>
  <c r="W564" i="7"/>
  <c r="W565" i="7"/>
  <c r="W566" i="7"/>
  <c r="W567" i="7"/>
  <c r="W568" i="7"/>
  <c r="W569" i="7"/>
  <c r="W570" i="7"/>
  <c r="W571" i="7"/>
  <c r="W572" i="7"/>
  <c r="W573" i="7"/>
  <c r="W574" i="7"/>
  <c r="W575" i="7"/>
  <c r="W576" i="7"/>
  <c r="W577" i="7"/>
  <c r="W578" i="7"/>
  <c r="W579" i="7"/>
  <c r="W580" i="7"/>
  <c r="W581" i="7"/>
  <c r="W582" i="7"/>
  <c r="W583" i="7"/>
  <c r="W584" i="7"/>
  <c r="W585" i="7"/>
  <c r="W586" i="7"/>
  <c r="W587" i="7"/>
  <c r="W588" i="7"/>
  <c r="W589" i="7"/>
  <c r="W590" i="7"/>
  <c r="W591" i="7"/>
  <c r="W592" i="7"/>
  <c r="W593" i="7"/>
  <c r="W594" i="7"/>
  <c r="W595" i="7"/>
  <c r="W596" i="7"/>
  <c r="W597" i="7"/>
  <c r="W598" i="7"/>
  <c r="W599" i="7"/>
  <c r="W600" i="7"/>
  <c r="W601" i="7"/>
  <c r="W602" i="7"/>
  <c r="W603" i="7"/>
  <c r="W604" i="7"/>
  <c r="W605" i="7"/>
  <c r="W606" i="7"/>
  <c r="W607" i="7"/>
  <c r="W608" i="7"/>
  <c r="W609" i="7"/>
  <c r="W610" i="7"/>
  <c r="W611" i="7"/>
  <c r="W612" i="7"/>
  <c r="W613" i="7"/>
  <c r="W614" i="7"/>
  <c r="W615" i="7"/>
  <c r="W616" i="7"/>
  <c r="W617" i="7"/>
  <c r="W618" i="7"/>
  <c r="W619" i="7"/>
  <c r="W620" i="7"/>
  <c r="W621" i="7"/>
  <c r="W622" i="7"/>
  <c r="W623" i="7"/>
  <c r="W624" i="7"/>
  <c r="W625" i="7"/>
  <c r="W626" i="7"/>
  <c r="W627" i="7"/>
  <c r="W628" i="7"/>
  <c r="W629" i="7"/>
  <c r="W630" i="7"/>
  <c r="W631" i="7"/>
  <c r="W632" i="7"/>
  <c r="W633" i="7"/>
  <c r="W634" i="7"/>
  <c r="W635" i="7"/>
  <c r="W636" i="7"/>
  <c r="W637" i="7"/>
  <c r="W638" i="7"/>
  <c r="W639" i="7"/>
  <c r="W640" i="7"/>
  <c r="W641" i="7"/>
  <c r="W642" i="7"/>
  <c r="W643" i="7"/>
  <c r="W644" i="7"/>
  <c r="W645" i="7"/>
  <c r="W646" i="7"/>
  <c r="W647" i="7"/>
  <c r="W648" i="7"/>
  <c r="W649" i="7"/>
  <c r="W650" i="7"/>
  <c r="W651" i="7"/>
  <c r="W652" i="7"/>
  <c r="W653" i="7"/>
  <c r="W654" i="7"/>
  <c r="W655" i="7"/>
  <c r="W656" i="7"/>
  <c r="W657" i="7"/>
  <c r="W658" i="7"/>
  <c r="W659" i="7"/>
  <c r="W660" i="7"/>
  <c r="W661" i="7"/>
  <c r="W662" i="7"/>
  <c r="W663" i="7"/>
  <c r="W664" i="7"/>
  <c r="W665" i="7"/>
  <c r="W666" i="7"/>
  <c r="W667" i="7"/>
  <c r="W668" i="7"/>
  <c r="W669" i="7"/>
  <c r="W670" i="7"/>
  <c r="W671" i="7"/>
  <c r="W672" i="7"/>
  <c r="W673" i="7"/>
  <c r="W674" i="7"/>
  <c r="W675" i="7"/>
  <c r="W676" i="7"/>
  <c r="W677" i="7"/>
  <c r="W678" i="7"/>
  <c r="W679" i="7"/>
  <c r="W680" i="7"/>
  <c r="W681" i="7"/>
  <c r="W682" i="7"/>
  <c r="W683" i="7"/>
  <c r="W684" i="7"/>
  <c r="W685" i="7"/>
  <c r="W686" i="7"/>
  <c r="W687" i="7"/>
  <c r="W688" i="7"/>
  <c r="W689" i="7"/>
  <c r="W690" i="7"/>
  <c r="W691" i="7"/>
  <c r="W692" i="7"/>
  <c r="W693" i="7"/>
  <c r="W694" i="7"/>
  <c r="W695" i="7"/>
  <c r="W696" i="7"/>
  <c r="W697" i="7"/>
  <c r="W698" i="7"/>
  <c r="W699" i="7"/>
  <c r="W700" i="7"/>
  <c r="W701" i="7"/>
  <c r="W702" i="7"/>
  <c r="W703" i="7"/>
  <c r="W704" i="7"/>
  <c r="W705" i="7"/>
  <c r="W706" i="7"/>
  <c r="W707" i="7"/>
  <c r="W708" i="7"/>
  <c r="W709" i="7"/>
  <c r="W710" i="7"/>
  <c r="W711" i="7"/>
  <c r="W712" i="7"/>
  <c r="W713" i="7"/>
  <c r="W714" i="7"/>
  <c r="W715" i="7"/>
  <c r="W716" i="7"/>
  <c r="W717" i="7"/>
  <c r="W718" i="7"/>
  <c r="W719" i="7"/>
  <c r="W720" i="7"/>
  <c r="W721" i="7"/>
  <c r="W722" i="7"/>
  <c r="W723" i="7"/>
  <c r="W724" i="7"/>
  <c r="W725" i="7"/>
  <c r="W726" i="7"/>
  <c r="W727" i="7"/>
  <c r="W728" i="7"/>
  <c r="W729" i="7"/>
  <c r="W730" i="7"/>
  <c r="W731" i="7"/>
  <c r="W732" i="7"/>
  <c r="W733" i="7"/>
  <c r="W734" i="7"/>
  <c r="W735" i="7"/>
  <c r="W736" i="7"/>
  <c r="W737" i="7"/>
  <c r="W738" i="7"/>
  <c r="W739" i="7"/>
  <c r="W740" i="7"/>
  <c r="W741" i="7"/>
  <c r="W742" i="7"/>
  <c r="W743" i="7"/>
  <c r="W744" i="7"/>
  <c r="W745" i="7"/>
  <c r="W746" i="7"/>
  <c r="W747" i="7"/>
  <c r="W748" i="7"/>
  <c r="W749" i="7"/>
  <c r="W750" i="7"/>
  <c r="W751" i="7"/>
  <c r="W752" i="7"/>
  <c r="W753" i="7"/>
  <c r="W754" i="7"/>
  <c r="W755" i="7"/>
  <c r="W756" i="7"/>
  <c r="W757" i="7"/>
  <c r="W758" i="7"/>
  <c r="W759" i="7"/>
  <c r="W760" i="7"/>
  <c r="W761" i="7"/>
  <c r="W762" i="7"/>
  <c r="W763" i="7"/>
  <c r="W764" i="7"/>
  <c r="W765" i="7"/>
  <c r="W766" i="7"/>
  <c r="W767" i="7"/>
  <c r="W768" i="7"/>
  <c r="W769" i="7"/>
  <c r="W770" i="7"/>
  <c r="W771" i="7"/>
  <c r="W772" i="7"/>
  <c r="W773" i="7"/>
  <c r="W774" i="7"/>
  <c r="W775" i="7"/>
  <c r="W776" i="7"/>
  <c r="W777" i="7"/>
  <c r="W778" i="7"/>
  <c r="W779" i="7"/>
  <c r="W780" i="7"/>
  <c r="W781" i="7"/>
  <c r="W782" i="7"/>
  <c r="W783" i="7"/>
  <c r="W784" i="7"/>
  <c r="W785" i="7"/>
  <c r="W786" i="7"/>
  <c r="W787" i="7"/>
  <c r="W788" i="7"/>
  <c r="W789" i="7"/>
  <c r="W790" i="7"/>
  <c r="W791" i="7"/>
  <c r="W792" i="7"/>
  <c r="W793" i="7"/>
  <c r="W794" i="7"/>
  <c r="W795" i="7"/>
  <c r="W796" i="7"/>
  <c r="W797" i="7"/>
  <c r="W798" i="7"/>
  <c r="W799" i="7"/>
  <c r="W800" i="7"/>
  <c r="W801" i="7"/>
  <c r="W802" i="7"/>
  <c r="W803" i="7"/>
  <c r="W804" i="7"/>
  <c r="W805" i="7"/>
  <c r="W806" i="7"/>
  <c r="W807" i="7"/>
  <c r="W808" i="7"/>
  <c r="W809" i="7"/>
  <c r="W810" i="7"/>
  <c r="W811" i="7"/>
  <c r="W812" i="7"/>
  <c r="W813" i="7"/>
  <c r="W814" i="7"/>
  <c r="W815" i="7"/>
  <c r="W816" i="7"/>
  <c r="W817" i="7"/>
  <c r="W818" i="7"/>
  <c r="W819" i="7"/>
  <c r="W820" i="7"/>
  <c r="W821" i="7"/>
  <c r="W822" i="7"/>
  <c r="W823" i="7"/>
  <c r="W824" i="7"/>
  <c r="W825" i="7"/>
  <c r="W826" i="7"/>
  <c r="W827" i="7"/>
  <c r="W828" i="7"/>
  <c r="W829" i="7"/>
  <c r="W830" i="7"/>
  <c r="W831" i="7"/>
  <c r="W832" i="7"/>
  <c r="W833" i="7"/>
  <c r="W834" i="7"/>
  <c r="W835" i="7"/>
  <c r="W836" i="7"/>
  <c r="W837" i="7"/>
  <c r="W838" i="7"/>
  <c r="W839" i="7"/>
  <c r="W840" i="7"/>
  <c r="W841" i="7"/>
  <c r="W842" i="7"/>
  <c r="W843" i="7"/>
  <c r="W844" i="7"/>
  <c r="W845" i="7"/>
  <c r="W846" i="7"/>
  <c r="W847" i="7"/>
  <c r="W848" i="7"/>
  <c r="W849" i="7"/>
  <c r="W850" i="7"/>
  <c r="W851" i="7"/>
  <c r="W852" i="7"/>
  <c r="W853" i="7"/>
  <c r="W854" i="7"/>
  <c r="W855" i="7"/>
  <c r="W856" i="7"/>
  <c r="W857" i="7"/>
  <c r="W858" i="7"/>
  <c r="W859" i="7"/>
  <c r="W860" i="7"/>
  <c r="W861" i="7"/>
  <c r="W862" i="7"/>
  <c r="W863" i="7"/>
  <c r="W864" i="7"/>
  <c r="W865" i="7"/>
  <c r="W866" i="7"/>
  <c r="W867" i="7"/>
  <c r="W868" i="7"/>
  <c r="W869" i="7"/>
  <c r="W870" i="7"/>
  <c r="W871" i="7"/>
  <c r="W872" i="7"/>
  <c r="W873" i="7"/>
  <c r="W874" i="7"/>
  <c r="W875" i="7"/>
  <c r="W876" i="7"/>
  <c r="W877" i="7"/>
  <c r="W878" i="7"/>
  <c r="W879" i="7"/>
  <c r="W880" i="7"/>
  <c r="W881" i="7"/>
  <c r="W882" i="7"/>
  <c r="W883" i="7"/>
  <c r="W884" i="7"/>
  <c r="W885" i="7"/>
  <c r="W886" i="7"/>
  <c r="W887" i="7"/>
  <c r="W888" i="7"/>
  <c r="W889" i="7"/>
  <c r="W890" i="7"/>
  <c r="W891" i="7"/>
  <c r="W892" i="7"/>
  <c r="W893" i="7"/>
  <c r="W894" i="7"/>
  <c r="W895" i="7"/>
  <c r="W896" i="7"/>
  <c r="W897" i="7"/>
  <c r="W898" i="7"/>
  <c r="W899" i="7"/>
  <c r="W900" i="7"/>
  <c r="W901" i="7"/>
  <c r="W902" i="7"/>
  <c r="W903" i="7"/>
  <c r="W904" i="7"/>
  <c r="W905" i="7"/>
  <c r="W906" i="7"/>
  <c r="W907" i="7"/>
  <c r="W908" i="7"/>
  <c r="W909" i="7"/>
  <c r="W910" i="7"/>
  <c r="W911" i="7"/>
  <c r="W912" i="7"/>
  <c r="W913" i="7"/>
  <c r="W914" i="7"/>
  <c r="W915" i="7"/>
  <c r="W916" i="7"/>
  <c r="W917" i="7"/>
  <c r="W918" i="7"/>
  <c r="W919" i="7"/>
  <c r="W920" i="7"/>
  <c r="W921" i="7"/>
  <c r="W922" i="7"/>
  <c r="W923" i="7"/>
  <c r="W924" i="7"/>
  <c r="W925" i="7"/>
  <c r="W926" i="7"/>
  <c r="W927" i="7"/>
  <c r="W928" i="7"/>
  <c r="W929" i="7"/>
  <c r="W930" i="7"/>
  <c r="W931" i="7"/>
  <c r="W932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45" i="7"/>
  <c r="W946" i="7"/>
  <c r="W947" i="7"/>
  <c r="W948" i="7"/>
  <c r="W949" i="7"/>
  <c r="W950" i="7"/>
  <c r="W951" i="7"/>
  <c r="W952" i="7"/>
  <c r="W953" i="7"/>
  <c r="R4" i="7"/>
  <c r="R9" i="7"/>
  <c r="R11" i="7"/>
  <c r="R12" i="7"/>
  <c r="R13" i="7"/>
  <c r="R14" i="7"/>
  <c r="R15" i="7"/>
  <c r="R16" i="7"/>
  <c r="R19" i="7"/>
  <c r="R20" i="7"/>
  <c r="R21" i="7"/>
  <c r="R22" i="7"/>
  <c r="R23" i="7"/>
  <c r="R27" i="7"/>
  <c r="R29" i="7"/>
  <c r="R32" i="7"/>
  <c r="R33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R516" i="7"/>
  <c r="R517" i="7"/>
  <c r="R518" i="7"/>
  <c r="R519" i="7"/>
  <c r="R520" i="7"/>
  <c r="R521" i="7"/>
  <c r="R522" i="7"/>
  <c r="R523" i="7"/>
  <c r="R524" i="7"/>
  <c r="R525" i="7"/>
  <c r="R526" i="7"/>
  <c r="R527" i="7"/>
  <c r="R528" i="7"/>
  <c r="R529" i="7"/>
  <c r="R530" i="7"/>
  <c r="R531" i="7"/>
  <c r="R532" i="7"/>
  <c r="R533" i="7"/>
  <c r="R534" i="7"/>
  <c r="R535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R558" i="7"/>
  <c r="R559" i="7"/>
  <c r="R560" i="7"/>
  <c r="R561" i="7"/>
  <c r="R562" i="7"/>
  <c r="R563" i="7"/>
  <c r="R564" i="7"/>
  <c r="R565" i="7"/>
  <c r="R566" i="7"/>
  <c r="R567" i="7"/>
  <c r="R568" i="7"/>
  <c r="R569" i="7"/>
  <c r="R570" i="7"/>
  <c r="R571" i="7"/>
  <c r="R572" i="7"/>
  <c r="R573" i="7"/>
  <c r="R574" i="7"/>
  <c r="R575" i="7"/>
  <c r="R576" i="7"/>
  <c r="R577" i="7"/>
  <c r="R578" i="7"/>
  <c r="R579" i="7"/>
  <c r="R580" i="7"/>
  <c r="R581" i="7"/>
  <c r="R582" i="7"/>
  <c r="R583" i="7"/>
  <c r="R584" i="7"/>
  <c r="R585" i="7"/>
  <c r="R586" i="7"/>
  <c r="R587" i="7"/>
  <c r="R588" i="7"/>
  <c r="R589" i="7"/>
  <c r="R590" i="7"/>
  <c r="R591" i="7"/>
  <c r="R592" i="7"/>
  <c r="R593" i="7"/>
  <c r="R594" i="7"/>
  <c r="R595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608" i="7"/>
  <c r="R609" i="7"/>
  <c r="R610" i="7"/>
  <c r="R611" i="7"/>
  <c r="R612" i="7"/>
  <c r="R613" i="7"/>
  <c r="R614" i="7"/>
  <c r="R615" i="7"/>
  <c r="R616" i="7"/>
  <c r="R617" i="7"/>
  <c r="R618" i="7"/>
  <c r="R619" i="7"/>
  <c r="R620" i="7"/>
  <c r="R621" i="7"/>
  <c r="R622" i="7"/>
  <c r="R623" i="7"/>
  <c r="R624" i="7"/>
  <c r="R625" i="7"/>
  <c r="R626" i="7"/>
  <c r="R627" i="7"/>
  <c r="R628" i="7"/>
  <c r="R629" i="7"/>
  <c r="R630" i="7"/>
  <c r="R631" i="7"/>
  <c r="R632" i="7"/>
  <c r="R633" i="7"/>
  <c r="R634" i="7"/>
  <c r="R635" i="7"/>
  <c r="R636" i="7"/>
  <c r="R637" i="7"/>
  <c r="R638" i="7"/>
  <c r="R639" i="7"/>
  <c r="R640" i="7"/>
  <c r="R641" i="7"/>
  <c r="R642" i="7"/>
  <c r="R643" i="7"/>
  <c r="R644" i="7"/>
  <c r="R645" i="7"/>
  <c r="R646" i="7"/>
  <c r="R647" i="7"/>
  <c r="R648" i="7"/>
  <c r="R649" i="7"/>
  <c r="R650" i="7"/>
  <c r="R651" i="7"/>
  <c r="R652" i="7"/>
  <c r="R653" i="7"/>
  <c r="R654" i="7"/>
  <c r="R655" i="7"/>
  <c r="R656" i="7"/>
  <c r="R657" i="7"/>
  <c r="R658" i="7"/>
  <c r="R659" i="7"/>
  <c r="R660" i="7"/>
  <c r="R661" i="7"/>
  <c r="R662" i="7"/>
  <c r="R663" i="7"/>
  <c r="R664" i="7"/>
  <c r="R665" i="7"/>
  <c r="R666" i="7"/>
  <c r="R667" i="7"/>
  <c r="R668" i="7"/>
  <c r="R669" i="7"/>
  <c r="R670" i="7"/>
  <c r="R671" i="7"/>
  <c r="R672" i="7"/>
  <c r="R673" i="7"/>
  <c r="R674" i="7"/>
  <c r="R675" i="7"/>
  <c r="R676" i="7"/>
  <c r="R677" i="7"/>
  <c r="R678" i="7"/>
  <c r="R679" i="7"/>
  <c r="R680" i="7"/>
  <c r="R681" i="7"/>
  <c r="R682" i="7"/>
  <c r="R683" i="7"/>
  <c r="R684" i="7"/>
  <c r="R685" i="7"/>
  <c r="R686" i="7"/>
  <c r="R687" i="7"/>
  <c r="R688" i="7"/>
  <c r="R689" i="7"/>
  <c r="R690" i="7"/>
  <c r="R691" i="7"/>
  <c r="R692" i="7"/>
  <c r="R693" i="7"/>
  <c r="R694" i="7"/>
  <c r="R695" i="7"/>
  <c r="R696" i="7"/>
  <c r="R697" i="7"/>
  <c r="R698" i="7"/>
  <c r="R699" i="7"/>
  <c r="R700" i="7"/>
  <c r="R701" i="7"/>
  <c r="R702" i="7"/>
  <c r="R703" i="7"/>
  <c r="R704" i="7"/>
  <c r="R705" i="7"/>
  <c r="R706" i="7"/>
  <c r="R707" i="7"/>
  <c r="R708" i="7"/>
  <c r="R709" i="7"/>
  <c r="R710" i="7"/>
  <c r="R711" i="7"/>
  <c r="R712" i="7"/>
  <c r="R713" i="7"/>
  <c r="R714" i="7"/>
  <c r="R715" i="7"/>
  <c r="R716" i="7"/>
  <c r="R717" i="7"/>
  <c r="R718" i="7"/>
  <c r="R719" i="7"/>
  <c r="R720" i="7"/>
  <c r="R721" i="7"/>
  <c r="R722" i="7"/>
  <c r="R723" i="7"/>
  <c r="R724" i="7"/>
  <c r="R725" i="7"/>
  <c r="R726" i="7"/>
  <c r="R727" i="7"/>
  <c r="R728" i="7"/>
  <c r="R729" i="7"/>
  <c r="R730" i="7"/>
  <c r="R731" i="7"/>
  <c r="R732" i="7"/>
  <c r="R733" i="7"/>
  <c r="R734" i="7"/>
  <c r="R735" i="7"/>
  <c r="R736" i="7"/>
  <c r="R737" i="7"/>
  <c r="R738" i="7"/>
  <c r="R739" i="7"/>
  <c r="R740" i="7"/>
  <c r="R741" i="7"/>
  <c r="R742" i="7"/>
  <c r="R743" i="7"/>
  <c r="R744" i="7"/>
  <c r="R745" i="7"/>
  <c r="R746" i="7"/>
  <c r="R747" i="7"/>
  <c r="R748" i="7"/>
  <c r="R749" i="7"/>
  <c r="R750" i="7"/>
  <c r="R751" i="7"/>
  <c r="R752" i="7"/>
  <c r="R753" i="7"/>
  <c r="R754" i="7"/>
  <c r="R755" i="7"/>
  <c r="R756" i="7"/>
  <c r="R757" i="7"/>
  <c r="R758" i="7"/>
  <c r="R759" i="7"/>
  <c r="R760" i="7"/>
  <c r="R761" i="7"/>
  <c r="R762" i="7"/>
  <c r="R763" i="7"/>
  <c r="R764" i="7"/>
  <c r="R765" i="7"/>
  <c r="R766" i="7"/>
  <c r="R767" i="7"/>
  <c r="R768" i="7"/>
  <c r="R769" i="7"/>
  <c r="R770" i="7"/>
  <c r="R771" i="7"/>
  <c r="R772" i="7"/>
  <c r="R773" i="7"/>
  <c r="R774" i="7"/>
  <c r="R775" i="7"/>
  <c r="R776" i="7"/>
  <c r="R777" i="7"/>
  <c r="R778" i="7"/>
  <c r="R779" i="7"/>
  <c r="R780" i="7"/>
  <c r="R781" i="7"/>
  <c r="R782" i="7"/>
  <c r="R783" i="7"/>
  <c r="R784" i="7"/>
  <c r="R785" i="7"/>
  <c r="R786" i="7"/>
  <c r="R787" i="7"/>
  <c r="R788" i="7"/>
  <c r="R789" i="7"/>
  <c r="R790" i="7"/>
  <c r="R791" i="7"/>
  <c r="R792" i="7"/>
  <c r="R793" i="7"/>
  <c r="R794" i="7"/>
  <c r="R795" i="7"/>
  <c r="R796" i="7"/>
  <c r="R797" i="7"/>
  <c r="R798" i="7"/>
  <c r="R799" i="7"/>
  <c r="R800" i="7"/>
  <c r="R801" i="7"/>
  <c r="R802" i="7"/>
  <c r="R803" i="7"/>
  <c r="R804" i="7"/>
  <c r="R805" i="7"/>
  <c r="R806" i="7"/>
  <c r="R807" i="7"/>
  <c r="R808" i="7"/>
  <c r="R809" i="7"/>
  <c r="R810" i="7"/>
  <c r="R811" i="7"/>
  <c r="R812" i="7"/>
  <c r="R813" i="7"/>
  <c r="R814" i="7"/>
  <c r="R815" i="7"/>
  <c r="R816" i="7"/>
  <c r="R817" i="7"/>
  <c r="R818" i="7"/>
  <c r="R819" i="7"/>
  <c r="R820" i="7"/>
  <c r="R821" i="7"/>
  <c r="R822" i="7"/>
  <c r="R823" i="7"/>
  <c r="R824" i="7"/>
  <c r="R825" i="7"/>
  <c r="R826" i="7"/>
  <c r="R827" i="7"/>
  <c r="R828" i="7"/>
  <c r="R829" i="7"/>
  <c r="R830" i="7"/>
  <c r="R831" i="7"/>
  <c r="R832" i="7"/>
  <c r="R833" i="7"/>
  <c r="R834" i="7"/>
  <c r="R835" i="7"/>
  <c r="R836" i="7"/>
  <c r="R837" i="7"/>
  <c r="R838" i="7"/>
  <c r="R839" i="7"/>
  <c r="R840" i="7"/>
  <c r="R841" i="7"/>
  <c r="R842" i="7"/>
  <c r="R843" i="7"/>
  <c r="R844" i="7"/>
  <c r="R845" i="7"/>
  <c r="R846" i="7"/>
  <c r="R847" i="7"/>
  <c r="R848" i="7"/>
  <c r="R849" i="7"/>
  <c r="R850" i="7"/>
  <c r="R851" i="7"/>
  <c r="R852" i="7"/>
  <c r="R853" i="7"/>
  <c r="R854" i="7"/>
  <c r="R855" i="7"/>
  <c r="R856" i="7"/>
  <c r="R857" i="7"/>
  <c r="R858" i="7"/>
  <c r="R859" i="7"/>
  <c r="R860" i="7"/>
  <c r="R861" i="7"/>
  <c r="R862" i="7"/>
  <c r="R863" i="7"/>
  <c r="R864" i="7"/>
  <c r="R865" i="7"/>
  <c r="R866" i="7"/>
  <c r="R867" i="7"/>
  <c r="R868" i="7"/>
  <c r="R869" i="7"/>
  <c r="R870" i="7"/>
  <c r="R871" i="7"/>
  <c r="R872" i="7"/>
  <c r="R873" i="7"/>
  <c r="R874" i="7"/>
  <c r="R875" i="7"/>
  <c r="R876" i="7"/>
  <c r="R877" i="7"/>
  <c r="R878" i="7"/>
  <c r="R879" i="7"/>
  <c r="R880" i="7"/>
  <c r="R881" i="7"/>
  <c r="R882" i="7"/>
  <c r="R883" i="7"/>
  <c r="R884" i="7"/>
  <c r="R885" i="7"/>
  <c r="R886" i="7"/>
  <c r="R887" i="7"/>
  <c r="R888" i="7"/>
  <c r="R889" i="7"/>
  <c r="R890" i="7"/>
  <c r="R891" i="7"/>
  <c r="R892" i="7"/>
  <c r="R893" i="7"/>
  <c r="R894" i="7"/>
  <c r="R895" i="7"/>
  <c r="R896" i="7"/>
  <c r="R897" i="7"/>
  <c r="R898" i="7"/>
  <c r="R899" i="7"/>
  <c r="R900" i="7"/>
  <c r="R901" i="7"/>
  <c r="R902" i="7"/>
  <c r="R903" i="7"/>
  <c r="R904" i="7"/>
  <c r="R905" i="7"/>
  <c r="R906" i="7"/>
  <c r="R907" i="7"/>
  <c r="R908" i="7"/>
  <c r="R909" i="7"/>
  <c r="R910" i="7"/>
  <c r="R911" i="7"/>
  <c r="R912" i="7"/>
  <c r="R913" i="7"/>
  <c r="R914" i="7"/>
  <c r="R915" i="7"/>
  <c r="R916" i="7"/>
  <c r="R917" i="7"/>
  <c r="R918" i="7"/>
  <c r="R919" i="7"/>
  <c r="R920" i="7"/>
  <c r="R921" i="7"/>
  <c r="R922" i="7"/>
  <c r="R923" i="7"/>
  <c r="R924" i="7"/>
  <c r="R925" i="7"/>
  <c r="R926" i="7"/>
  <c r="R927" i="7"/>
  <c r="R928" i="7"/>
  <c r="R929" i="7"/>
  <c r="R930" i="7"/>
  <c r="R931" i="7"/>
  <c r="R932" i="7"/>
  <c r="R933" i="7"/>
  <c r="R934" i="7"/>
  <c r="R935" i="7"/>
  <c r="R936" i="7"/>
  <c r="R937" i="7"/>
  <c r="R938" i="7"/>
  <c r="R939" i="7"/>
  <c r="R940" i="7"/>
  <c r="R941" i="7"/>
  <c r="R942" i="7"/>
  <c r="R943" i="7"/>
  <c r="R944" i="7"/>
  <c r="R945" i="7"/>
  <c r="R946" i="7"/>
  <c r="R947" i="7"/>
  <c r="R948" i="7"/>
  <c r="R949" i="7"/>
  <c r="R950" i="7"/>
  <c r="R951" i="7"/>
  <c r="R952" i="7"/>
  <c r="R953" i="7"/>
  <c r="M2" i="7"/>
  <c r="Z27" i="7"/>
  <c r="Z45" i="7"/>
  <c r="Z197" i="7"/>
  <c r="Z213" i="7"/>
  <c r="Z255" i="7"/>
  <c r="Z285" i="7"/>
  <c r="Z292" i="7"/>
  <c r="Z308" i="7"/>
  <c r="Z309" i="7"/>
  <c r="Z316" i="7"/>
  <c r="Z317" i="7"/>
  <c r="Z333" i="7"/>
  <c r="Z340" i="7"/>
  <c r="Z364" i="7"/>
  <c r="Z372" i="7"/>
  <c r="Z373" i="7"/>
  <c r="Z381" i="7"/>
  <c r="Z397" i="7"/>
  <c r="Z421" i="7"/>
  <c r="Z429" i="7"/>
  <c r="Z436" i="7"/>
  <c r="Z437" i="7"/>
  <c r="Z444" i="7"/>
  <c r="Z469" i="7"/>
  <c r="Z477" i="7"/>
  <c r="Z485" i="7"/>
  <c r="Z492" i="7"/>
  <c r="Z493" i="7"/>
  <c r="Z517" i="7"/>
  <c r="Z525" i="7"/>
  <c r="Z533" i="7"/>
  <c r="Z540" i="7"/>
  <c r="Z541" i="7"/>
  <c r="Z564" i="7"/>
  <c r="Z565" i="7"/>
  <c r="Z573" i="7"/>
  <c r="Z575" i="7"/>
  <c r="Z579" i="7"/>
  <c r="Z604" i="7"/>
  <c r="Z621" i="7"/>
  <c r="Z629" i="7"/>
  <c r="Z637" i="7"/>
  <c r="Z644" i="7"/>
  <c r="Z645" i="7"/>
  <c r="Z668" i="7"/>
  <c r="Z669" i="7"/>
  <c r="Z677" i="7"/>
  <c r="Z684" i="7"/>
  <c r="Z685" i="7"/>
  <c r="Z692" i="7"/>
  <c r="Z716" i="7"/>
  <c r="Z724" i="7"/>
  <c r="Z725" i="7"/>
  <c r="Z726" i="7"/>
  <c r="Z749" i="7"/>
  <c r="Z764" i="7"/>
  <c r="Z772" i="7"/>
  <c r="Z773" i="7"/>
  <c r="Z780" i="7"/>
  <c r="Z788" i="7"/>
  <c r="Z789" i="7"/>
  <c r="Z812" i="7"/>
  <c r="Z813" i="7"/>
  <c r="Z820" i="7"/>
  <c r="Z828" i="7"/>
  <c r="Z829" i="7"/>
  <c r="Z852" i="7"/>
  <c r="Z853" i="7"/>
  <c r="Z861" i="7"/>
  <c r="Z868" i="7"/>
  <c r="Z869" i="7"/>
  <c r="Z892" i="7"/>
  <c r="Z893" i="7"/>
  <c r="Z900" i="7"/>
  <c r="Z903" i="7"/>
  <c r="Z908" i="7"/>
  <c r="Z924" i="7"/>
  <c r="Z925" i="7"/>
  <c r="Z933" i="7"/>
  <c r="Z941" i="7"/>
  <c r="Z943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AG11" i="6"/>
  <c r="AF11" i="6"/>
  <c r="AH11" i="6" s="1"/>
  <c r="AG7" i="6"/>
  <c r="AF7" i="6"/>
  <c r="AF3" i="6"/>
  <c r="AC2" i="6"/>
  <c r="AC947" i="6"/>
  <c r="AC946" i="6"/>
  <c r="AC945" i="6"/>
  <c r="AC944" i="6"/>
  <c r="AC943" i="6"/>
  <c r="AC942" i="6"/>
  <c r="AC941" i="6"/>
  <c r="AC940" i="6"/>
  <c r="AC939" i="6"/>
  <c r="AC938" i="6"/>
  <c r="AC937" i="6"/>
  <c r="AC936" i="6"/>
  <c r="AC935" i="6"/>
  <c r="AC934" i="6"/>
  <c r="AC933" i="6"/>
  <c r="AC932" i="6"/>
  <c r="AC931" i="6"/>
  <c r="AC930" i="6"/>
  <c r="AC929" i="6"/>
  <c r="AC928" i="6"/>
  <c r="AC927" i="6"/>
  <c r="AC926" i="6"/>
  <c r="AC925" i="6"/>
  <c r="AC924" i="6"/>
  <c r="AC923" i="6"/>
  <c r="AC922" i="6"/>
  <c r="AC921" i="6"/>
  <c r="AC920" i="6"/>
  <c r="AC919" i="6"/>
  <c r="AC918" i="6"/>
  <c r="AC917" i="6"/>
  <c r="AC916" i="6"/>
  <c r="AC915" i="6"/>
  <c r="AC914" i="6"/>
  <c r="AC913" i="6"/>
  <c r="AC912" i="6"/>
  <c r="AC911" i="6"/>
  <c r="AC910" i="6"/>
  <c r="AC909" i="6"/>
  <c r="AC908" i="6"/>
  <c r="AC907" i="6"/>
  <c r="AC906" i="6"/>
  <c r="AC905" i="6"/>
  <c r="AC904" i="6"/>
  <c r="AC903" i="6"/>
  <c r="AC902" i="6"/>
  <c r="AC901" i="6"/>
  <c r="AC900" i="6"/>
  <c r="AC899" i="6"/>
  <c r="AC898" i="6"/>
  <c r="AC897" i="6"/>
  <c r="AC896" i="6"/>
  <c r="AC895" i="6"/>
  <c r="AC894" i="6"/>
  <c r="AC893" i="6"/>
  <c r="AC892" i="6"/>
  <c r="AC891" i="6"/>
  <c r="AC890" i="6"/>
  <c r="AC889" i="6"/>
  <c r="AC888" i="6"/>
  <c r="AC887" i="6"/>
  <c r="AC886" i="6"/>
  <c r="AC885" i="6"/>
  <c r="AC884" i="6"/>
  <c r="AC883" i="6"/>
  <c r="AC882" i="6"/>
  <c r="AC881" i="6"/>
  <c r="AC880" i="6"/>
  <c r="AC879" i="6"/>
  <c r="AC878" i="6"/>
  <c r="AC877" i="6"/>
  <c r="AC876" i="6"/>
  <c r="AC875" i="6"/>
  <c r="AC874" i="6"/>
  <c r="AC873" i="6"/>
  <c r="AC872" i="6"/>
  <c r="AC871" i="6"/>
  <c r="AC870" i="6"/>
  <c r="AC869" i="6"/>
  <c r="AC868" i="6"/>
  <c r="AC867" i="6"/>
  <c r="AC866" i="6"/>
  <c r="AC865" i="6"/>
  <c r="AC864" i="6"/>
  <c r="AC863" i="6"/>
  <c r="AC862" i="6"/>
  <c r="AC861" i="6"/>
  <c r="AC860" i="6"/>
  <c r="AC859" i="6"/>
  <c r="AC858" i="6"/>
  <c r="AC857" i="6"/>
  <c r="AC856" i="6"/>
  <c r="AC855" i="6"/>
  <c r="AC854" i="6"/>
  <c r="AC853" i="6"/>
  <c r="AC852" i="6"/>
  <c r="AC851" i="6"/>
  <c r="AC850" i="6"/>
  <c r="AC849" i="6"/>
  <c r="AC848" i="6"/>
  <c r="AC847" i="6"/>
  <c r="AC846" i="6"/>
  <c r="AC845" i="6"/>
  <c r="AC844" i="6"/>
  <c r="AC843" i="6"/>
  <c r="AC842" i="6"/>
  <c r="AC841" i="6"/>
  <c r="AC840" i="6"/>
  <c r="AC839" i="6"/>
  <c r="AC838" i="6"/>
  <c r="AC837" i="6"/>
  <c r="AC836" i="6"/>
  <c r="AC835" i="6"/>
  <c r="AC834" i="6"/>
  <c r="AC833" i="6"/>
  <c r="AC832" i="6"/>
  <c r="AC831" i="6"/>
  <c r="AC830" i="6"/>
  <c r="AC829" i="6"/>
  <c r="AC828" i="6"/>
  <c r="AC827" i="6"/>
  <c r="AC826" i="6"/>
  <c r="AC825" i="6"/>
  <c r="AC824" i="6"/>
  <c r="AC823" i="6"/>
  <c r="AC822" i="6"/>
  <c r="AC821" i="6"/>
  <c r="AC820" i="6"/>
  <c r="AC819" i="6"/>
  <c r="AC818" i="6"/>
  <c r="AC817" i="6"/>
  <c r="AC816" i="6"/>
  <c r="AC815" i="6"/>
  <c r="AC814" i="6"/>
  <c r="AC813" i="6"/>
  <c r="AC812" i="6"/>
  <c r="AC811" i="6"/>
  <c r="AC810" i="6"/>
  <c r="AC809" i="6"/>
  <c r="AC808" i="6"/>
  <c r="AC807" i="6"/>
  <c r="AC806" i="6"/>
  <c r="AC805" i="6"/>
  <c r="AC804" i="6"/>
  <c r="AC803" i="6"/>
  <c r="AC802" i="6"/>
  <c r="AC801" i="6"/>
  <c r="AC800" i="6"/>
  <c r="AC799" i="6"/>
  <c r="AC798" i="6"/>
  <c r="AC797" i="6"/>
  <c r="AC796" i="6"/>
  <c r="AC795" i="6"/>
  <c r="AC794" i="6"/>
  <c r="AC793" i="6"/>
  <c r="AC792" i="6"/>
  <c r="AC791" i="6"/>
  <c r="AC790" i="6"/>
  <c r="AC789" i="6"/>
  <c r="AC788" i="6"/>
  <c r="AC787" i="6"/>
  <c r="AC786" i="6"/>
  <c r="AC785" i="6"/>
  <c r="AC784" i="6"/>
  <c r="AC783" i="6"/>
  <c r="AC782" i="6"/>
  <c r="AC781" i="6"/>
  <c r="AC780" i="6"/>
  <c r="AC779" i="6"/>
  <c r="AC778" i="6"/>
  <c r="AC777" i="6"/>
  <c r="AC776" i="6"/>
  <c r="AC775" i="6"/>
  <c r="AC774" i="6"/>
  <c r="AC773" i="6"/>
  <c r="AC772" i="6"/>
  <c r="AC771" i="6"/>
  <c r="AC770" i="6"/>
  <c r="AC769" i="6"/>
  <c r="AC768" i="6"/>
  <c r="AC767" i="6"/>
  <c r="AC766" i="6"/>
  <c r="AC765" i="6"/>
  <c r="AC764" i="6"/>
  <c r="AC763" i="6"/>
  <c r="AC762" i="6"/>
  <c r="AC761" i="6"/>
  <c r="AC760" i="6"/>
  <c r="AC759" i="6"/>
  <c r="AC758" i="6"/>
  <c r="AC757" i="6"/>
  <c r="AC756" i="6"/>
  <c r="AC755" i="6"/>
  <c r="AC754" i="6"/>
  <c r="AC753" i="6"/>
  <c r="AC752" i="6"/>
  <c r="AC751" i="6"/>
  <c r="AC750" i="6"/>
  <c r="AC749" i="6"/>
  <c r="AC748" i="6"/>
  <c r="AC747" i="6"/>
  <c r="AC746" i="6"/>
  <c r="AC745" i="6"/>
  <c r="AC744" i="6"/>
  <c r="AC743" i="6"/>
  <c r="AC742" i="6"/>
  <c r="AC741" i="6"/>
  <c r="AC740" i="6"/>
  <c r="AC739" i="6"/>
  <c r="AC738" i="6"/>
  <c r="AC737" i="6"/>
  <c r="AC736" i="6"/>
  <c r="AC735" i="6"/>
  <c r="AC734" i="6"/>
  <c r="AC733" i="6"/>
  <c r="AC732" i="6"/>
  <c r="AC731" i="6"/>
  <c r="AC730" i="6"/>
  <c r="AC729" i="6"/>
  <c r="AC728" i="6"/>
  <c r="AC727" i="6"/>
  <c r="AC726" i="6"/>
  <c r="AC725" i="6"/>
  <c r="AC724" i="6"/>
  <c r="AC723" i="6"/>
  <c r="AC722" i="6"/>
  <c r="AC721" i="6"/>
  <c r="AC720" i="6"/>
  <c r="AC719" i="6"/>
  <c r="AC718" i="6"/>
  <c r="AC717" i="6"/>
  <c r="AC716" i="6"/>
  <c r="AC715" i="6"/>
  <c r="AC714" i="6"/>
  <c r="AC713" i="6"/>
  <c r="AC712" i="6"/>
  <c r="AC711" i="6"/>
  <c r="AC710" i="6"/>
  <c r="AC709" i="6"/>
  <c r="AC708" i="6"/>
  <c r="AC707" i="6"/>
  <c r="AC706" i="6"/>
  <c r="AC705" i="6"/>
  <c r="AC704" i="6"/>
  <c r="AC703" i="6"/>
  <c r="AC702" i="6"/>
  <c r="AC701" i="6"/>
  <c r="AC700" i="6"/>
  <c r="AC699" i="6"/>
  <c r="AC698" i="6"/>
  <c r="AC697" i="6"/>
  <c r="AC696" i="6"/>
  <c r="AC695" i="6"/>
  <c r="AC694" i="6"/>
  <c r="AC693" i="6"/>
  <c r="AC692" i="6"/>
  <c r="AC691" i="6"/>
  <c r="AC690" i="6"/>
  <c r="AC689" i="6"/>
  <c r="AC688" i="6"/>
  <c r="AC687" i="6"/>
  <c r="AC686" i="6"/>
  <c r="AC685" i="6"/>
  <c r="AC684" i="6"/>
  <c r="AC683" i="6"/>
  <c r="AC682" i="6"/>
  <c r="AC681" i="6"/>
  <c r="AC680" i="6"/>
  <c r="AC679" i="6"/>
  <c r="AC678" i="6"/>
  <c r="AC677" i="6"/>
  <c r="AC676" i="6"/>
  <c r="AC675" i="6"/>
  <c r="AC674" i="6"/>
  <c r="AC673" i="6"/>
  <c r="AC672" i="6"/>
  <c r="AC671" i="6"/>
  <c r="AC670" i="6"/>
  <c r="AC669" i="6"/>
  <c r="AC668" i="6"/>
  <c r="AC667" i="6"/>
  <c r="AC666" i="6"/>
  <c r="AC665" i="6"/>
  <c r="AC664" i="6"/>
  <c r="AC663" i="6"/>
  <c r="AC662" i="6"/>
  <c r="AC661" i="6"/>
  <c r="AC660" i="6"/>
  <c r="AC659" i="6"/>
  <c r="AC658" i="6"/>
  <c r="AC657" i="6"/>
  <c r="AC656" i="6"/>
  <c r="AC655" i="6"/>
  <c r="AC654" i="6"/>
  <c r="AC653" i="6"/>
  <c r="AC652" i="6"/>
  <c r="AC651" i="6"/>
  <c r="AC650" i="6"/>
  <c r="AC649" i="6"/>
  <c r="AC648" i="6"/>
  <c r="AC647" i="6"/>
  <c r="AC646" i="6"/>
  <c r="AC645" i="6"/>
  <c r="AC644" i="6"/>
  <c r="AC643" i="6"/>
  <c r="AC642" i="6"/>
  <c r="AC641" i="6"/>
  <c r="AC640" i="6"/>
  <c r="AC639" i="6"/>
  <c r="AC638" i="6"/>
  <c r="AC637" i="6"/>
  <c r="AC636" i="6"/>
  <c r="AC635" i="6"/>
  <c r="AC634" i="6"/>
  <c r="AC633" i="6"/>
  <c r="AC632" i="6"/>
  <c r="AC631" i="6"/>
  <c r="AC630" i="6"/>
  <c r="AC629" i="6"/>
  <c r="AC628" i="6"/>
  <c r="AC627" i="6"/>
  <c r="AC626" i="6"/>
  <c r="AC625" i="6"/>
  <c r="AC624" i="6"/>
  <c r="AC623" i="6"/>
  <c r="AC622" i="6"/>
  <c r="AC621" i="6"/>
  <c r="AC620" i="6"/>
  <c r="AC619" i="6"/>
  <c r="AC618" i="6"/>
  <c r="AC617" i="6"/>
  <c r="AC616" i="6"/>
  <c r="AC615" i="6"/>
  <c r="AC614" i="6"/>
  <c r="AC613" i="6"/>
  <c r="AC612" i="6"/>
  <c r="AC611" i="6"/>
  <c r="AC610" i="6"/>
  <c r="AC609" i="6"/>
  <c r="AC608" i="6"/>
  <c r="AC607" i="6"/>
  <c r="AC606" i="6"/>
  <c r="AC605" i="6"/>
  <c r="AC604" i="6"/>
  <c r="AC603" i="6"/>
  <c r="AC602" i="6"/>
  <c r="AC601" i="6"/>
  <c r="AC600" i="6"/>
  <c r="AC599" i="6"/>
  <c r="AC598" i="6"/>
  <c r="AC597" i="6"/>
  <c r="AC596" i="6"/>
  <c r="AC595" i="6"/>
  <c r="AC594" i="6"/>
  <c r="AC593" i="6"/>
  <c r="AC592" i="6"/>
  <c r="AC591" i="6"/>
  <c r="AC590" i="6"/>
  <c r="AC589" i="6"/>
  <c r="AC588" i="6"/>
  <c r="AC587" i="6"/>
  <c r="AC586" i="6"/>
  <c r="AC585" i="6"/>
  <c r="AC584" i="6"/>
  <c r="AC583" i="6"/>
  <c r="AC582" i="6"/>
  <c r="AC581" i="6"/>
  <c r="AC580" i="6"/>
  <c r="AC579" i="6"/>
  <c r="AC578" i="6"/>
  <c r="AC577" i="6"/>
  <c r="AC576" i="6"/>
  <c r="AC575" i="6"/>
  <c r="AC574" i="6"/>
  <c r="AC573" i="6"/>
  <c r="AC572" i="6"/>
  <c r="AC571" i="6"/>
  <c r="AC570" i="6"/>
  <c r="AC569" i="6"/>
  <c r="AC568" i="6"/>
  <c r="AC567" i="6"/>
  <c r="AC566" i="6"/>
  <c r="AC565" i="6"/>
  <c r="AC564" i="6"/>
  <c r="AC563" i="6"/>
  <c r="AC562" i="6"/>
  <c r="AC561" i="6"/>
  <c r="AC560" i="6"/>
  <c r="AC559" i="6"/>
  <c r="AC558" i="6"/>
  <c r="AC557" i="6"/>
  <c r="AC556" i="6"/>
  <c r="AC555" i="6"/>
  <c r="AC554" i="6"/>
  <c r="AC553" i="6"/>
  <c r="AC552" i="6"/>
  <c r="AC551" i="6"/>
  <c r="AC550" i="6"/>
  <c r="AC549" i="6"/>
  <c r="AC548" i="6"/>
  <c r="AC547" i="6"/>
  <c r="AC546" i="6"/>
  <c r="AC545" i="6"/>
  <c r="AC544" i="6"/>
  <c r="AC543" i="6"/>
  <c r="AC542" i="6"/>
  <c r="AC541" i="6"/>
  <c r="AC540" i="6"/>
  <c r="AC539" i="6"/>
  <c r="AC538" i="6"/>
  <c r="AC537" i="6"/>
  <c r="AC536" i="6"/>
  <c r="AC535" i="6"/>
  <c r="AC534" i="6"/>
  <c r="AC533" i="6"/>
  <c r="AC532" i="6"/>
  <c r="AC531" i="6"/>
  <c r="AC530" i="6"/>
  <c r="AC529" i="6"/>
  <c r="AC528" i="6"/>
  <c r="AC527" i="6"/>
  <c r="AC526" i="6"/>
  <c r="AC525" i="6"/>
  <c r="AC524" i="6"/>
  <c r="AC523" i="6"/>
  <c r="AC522" i="6"/>
  <c r="AC521" i="6"/>
  <c r="AC520" i="6"/>
  <c r="AC519" i="6"/>
  <c r="AC518" i="6"/>
  <c r="AC517" i="6"/>
  <c r="AC516" i="6"/>
  <c r="AC515" i="6"/>
  <c r="AC514" i="6"/>
  <c r="AC513" i="6"/>
  <c r="AC512" i="6"/>
  <c r="AC511" i="6"/>
  <c r="AC510" i="6"/>
  <c r="AC509" i="6"/>
  <c r="AC508" i="6"/>
  <c r="AC507" i="6"/>
  <c r="AC506" i="6"/>
  <c r="AC505" i="6"/>
  <c r="AC504" i="6"/>
  <c r="AC503" i="6"/>
  <c r="AC502" i="6"/>
  <c r="AC501" i="6"/>
  <c r="AC500" i="6"/>
  <c r="AC499" i="6"/>
  <c r="AC498" i="6"/>
  <c r="AC497" i="6"/>
  <c r="AC496" i="6"/>
  <c r="AC495" i="6"/>
  <c r="AC494" i="6"/>
  <c r="AC493" i="6"/>
  <c r="AC492" i="6"/>
  <c r="AC491" i="6"/>
  <c r="AC490" i="6"/>
  <c r="AC489" i="6"/>
  <c r="AC488" i="6"/>
  <c r="AC487" i="6"/>
  <c r="AC486" i="6"/>
  <c r="AC485" i="6"/>
  <c r="AC484" i="6"/>
  <c r="AC483" i="6"/>
  <c r="AC482" i="6"/>
  <c r="AC481" i="6"/>
  <c r="AC480" i="6"/>
  <c r="AC479" i="6"/>
  <c r="AC478" i="6"/>
  <c r="AC477" i="6"/>
  <c r="AC476" i="6"/>
  <c r="AC475" i="6"/>
  <c r="AC474" i="6"/>
  <c r="AC473" i="6"/>
  <c r="AC472" i="6"/>
  <c r="AC471" i="6"/>
  <c r="AC470" i="6"/>
  <c r="AC469" i="6"/>
  <c r="AC468" i="6"/>
  <c r="AC467" i="6"/>
  <c r="AC466" i="6"/>
  <c r="AC465" i="6"/>
  <c r="AC464" i="6"/>
  <c r="AC463" i="6"/>
  <c r="AC462" i="6"/>
  <c r="AC461" i="6"/>
  <c r="AC460" i="6"/>
  <c r="AC459" i="6"/>
  <c r="AC458" i="6"/>
  <c r="AC457" i="6"/>
  <c r="AC456" i="6"/>
  <c r="AC455" i="6"/>
  <c r="AC454" i="6"/>
  <c r="AC453" i="6"/>
  <c r="AC452" i="6"/>
  <c r="AC451" i="6"/>
  <c r="AC450" i="6"/>
  <c r="AC449" i="6"/>
  <c r="AC448" i="6"/>
  <c r="AC447" i="6"/>
  <c r="AC446" i="6"/>
  <c r="AC445" i="6"/>
  <c r="AC444" i="6"/>
  <c r="AC443" i="6"/>
  <c r="AC442" i="6"/>
  <c r="AC441" i="6"/>
  <c r="AC440" i="6"/>
  <c r="AC439" i="6"/>
  <c r="AC438" i="6"/>
  <c r="AC437" i="6"/>
  <c r="AC436" i="6"/>
  <c r="AC435" i="6"/>
  <c r="AC434" i="6"/>
  <c r="AC433" i="6"/>
  <c r="AC432" i="6"/>
  <c r="AC431" i="6"/>
  <c r="AC430" i="6"/>
  <c r="AC429" i="6"/>
  <c r="AC428" i="6"/>
  <c r="AC427" i="6"/>
  <c r="AC426" i="6"/>
  <c r="AC425" i="6"/>
  <c r="AC424" i="6"/>
  <c r="AC423" i="6"/>
  <c r="AC422" i="6"/>
  <c r="AC421" i="6"/>
  <c r="AC420" i="6"/>
  <c r="AC419" i="6"/>
  <c r="AC418" i="6"/>
  <c r="AC417" i="6"/>
  <c r="AC416" i="6"/>
  <c r="AC415" i="6"/>
  <c r="AC414" i="6"/>
  <c r="AC413" i="6"/>
  <c r="AC412" i="6"/>
  <c r="AC411" i="6"/>
  <c r="AC410" i="6"/>
  <c r="AC409" i="6"/>
  <c r="AC408" i="6"/>
  <c r="AC407" i="6"/>
  <c r="AC406" i="6"/>
  <c r="AC405" i="6"/>
  <c r="AC404" i="6"/>
  <c r="AC403" i="6"/>
  <c r="AC402" i="6"/>
  <c r="AC401" i="6"/>
  <c r="AC400" i="6"/>
  <c r="AC399" i="6"/>
  <c r="AC398" i="6"/>
  <c r="AC397" i="6"/>
  <c r="AC396" i="6"/>
  <c r="AC395" i="6"/>
  <c r="AC394" i="6"/>
  <c r="AC393" i="6"/>
  <c r="AC392" i="6"/>
  <c r="AC391" i="6"/>
  <c r="AC390" i="6"/>
  <c r="AC389" i="6"/>
  <c r="AC388" i="6"/>
  <c r="AC387" i="6"/>
  <c r="AC386" i="6"/>
  <c r="AC385" i="6"/>
  <c r="AC384" i="6"/>
  <c r="AC383" i="6"/>
  <c r="AC382" i="6"/>
  <c r="AC381" i="6"/>
  <c r="AC380" i="6"/>
  <c r="AC379" i="6"/>
  <c r="AC378" i="6"/>
  <c r="AC377" i="6"/>
  <c r="AC376" i="6"/>
  <c r="AC375" i="6"/>
  <c r="AC374" i="6"/>
  <c r="AC373" i="6"/>
  <c r="AC372" i="6"/>
  <c r="AC371" i="6"/>
  <c r="AC370" i="6"/>
  <c r="AC369" i="6"/>
  <c r="AC368" i="6"/>
  <c r="AC367" i="6"/>
  <c r="AC366" i="6"/>
  <c r="AC365" i="6"/>
  <c r="AC364" i="6"/>
  <c r="AC363" i="6"/>
  <c r="AC362" i="6"/>
  <c r="AC361" i="6"/>
  <c r="AC360" i="6"/>
  <c r="AC359" i="6"/>
  <c r="AC358" i="6"/>
  <c r="AC357" i="6"/>
  <c r="AC356" i="6"/>
  <c r="AC355" i="6"/>
  <c r="AC354" i="6"/>
  <c r="AC353" i="6"/>
  <c r="AC352" i="6"/>
  <c r="AC351" i="6"/>
  <c r="AC350" i="6"/>
  <c r="AC349" i="6"/>
  <c r="AC348" i="6"/>
  <c r="AC347" i="6"/>
  <c r="AC346" i="6"/>
  <c r="AC345" i="6"/>
  <c r="AC344" i="6"/>
  <c r="AC343" i="6"/>
  <c r="AC342" i="6"/>
  <c r="AC341" i="6"/>
  <c r="AC340" i="6"/>
  <c r="AC339" i="6"/>
  <c r="AC338" i="6"/>
  <c r="AC337" i="6"/>
  <c r="AC336" i="6"/>
  <c r="AC335" i="6"/>
  <c r="AC334" i="6"/>
  <c r="AC333" i="6"/>
  <c r="AC332" i="6"/>
  <c r="AC331" i="6"/>
  <c r="AC330" i="6"/>
  <c r="AC329" i="6"/>
  <c r="AC328" i="6"/>
  <c r="AC327" i="6"/>
  <c r="AC326" i="6"/>
  <c r="AC325" i="6"/>
  <c r="AC324" i="6"/>
  <c r="AC323" i="6"/>
  <c r="AC322" i="6"/>
  <c r="AC321" i="6"/>
  <c r="AC320" i="6"/>
  <c r="AC319" i="6"/>
  <c r="AC318" i="6"/>
  <c r="AC317" i="6"/>
  <c r="AC316" i="6"/>
  <c r="AC315" i="6"/>
  <c r="AC314" i="6"/>
  <c r="AC313" i="6"/>
  <c r="AC312" i="6"/>
  <c r="AC311" i="6"/>
  <c r="AC310" i="6"/>
  <c r="AC309" i="6"/>
  <c r="AC308" i="6"/>
  <c r="AC307" i="6"/>
  <c r="AC306" i="6"/>
  <c r="AC305" i="6"/>
  <c r="AC304" i="6"/>
  <c r="AC303" i="6"/>
  <c r="AC302" i="6"/>
  <c r="AC301" i="6"/>
  <c r="AC300" i="6"/>
  <c r="AC299" i="6"/>
  <c r="AC298" i="6"/>
  <c r="AC297" i="6"/>
  <c r="AC296" i="6"/>
  <c r="AC295" i="6"/>
  <c r="AC294" i="6"/>
  <c r="AC293" i="6"/>
  <c r="AC292" i="6"/>
  <c r="AC291" i="6"/>
  <c r="AC290" i="6"/>
  <c r="AC289" i="6"/>
  <c r="AC288" i="6"/>
  <c r="AC287" i="6"/>
  <c r="AC286" i="6"/>
  <c r="AC285" i="6"/>
  <c r="AC284" i="6"/>
  <c r="AC283" i="6"/>
  <c r="AC282" i="6"/>
  <c r="AC281" i="6"/>
  <c r="AC280" i="6"/>
  <c r="AC279" i="6"/>
  <c r="AC278" i="6"/>
  <c r="AC277" i="6"/>
  <c r="AC276" i="6"/>
  <c r="AC275" i="6"/>
  <c r="AC274" i="6"/>
  <c r="AC273" i="6"/>
  <c r="AC272" i="6"/>
  <c r="AC271" i="6"/>
  <c r="AC270" i="6"/>
  <c r="AC269" i="6"/>
  <c r="AC268" i="6"/>
  <c r="AC267" i="6"/>
  <c r="AC266" i="6"/>
  <c r="AC265" i="6"/>
  <c r="AC264" i="6"/>
  <c r="AC263" i="6"/>
  <c r="AC262" i="6"/>
  <c r="AC261" i="6"/>
  <c r="AC260" i="6"/>
  <c r="AC259" i="6"/>
  <c r="AC258" i="6"/>
  <c r="AC257" i="6"/>
  <c r="AC256" i="6"/>
  <c r="AC255" i="6"/>
  <c r="AC254" i="6"/>
  <c r="AC253" i="6"/>
  <c r="AC252" i="6"/>
  <c r="AC251" i="6"/>
  <c r="AC250" i="6"/>
  <c r="AC249" i="6"/>
  <c r="AC248" i="6"/>
  <c r="AC247" i="6"/>
  <c r="AC246" i="6"/>
  <c r="AC245" i="6"/>
  <c r="AC244" i="6"/>
  <c r="AC243" i="6"/>
  <c r="AC242" i="6"/>
  <c r="AC241" i="6"/>
  <c r="AC240" i="6"/>
  <c r="AC239" i="6"/>
  <c r="AC238" i="6"/>
  <c r="AC237" i="6"/>
  <c r="AC236" i="6"/>
  <c r="AC235" i="6"/>
  <c r="AC234" i="6"/>
  <c r="AC233" i="6"/>
  <c r="AC232" i="6"/>
  <c r="AC231" i="6"/>
  <c r="AC230" i="6"/>
  <c r="AC229" i="6"/>
  <c r="AC228" i="6"/>
  <c r="AC227" i="6"/>
  <c r="AC226" i="6"/>
  <c r="AC225" i="6"/>
  <c r="AC224" i="6"/>
  <c r="AC223" i="6"/>
  <c r="AC222" i="6"/>
  <c r="AC221" i="6"/>
  <c r="AC220" i="6"/>
  <c r="AC219" i="6"/>
  <c r="AC218" i="6"/>
  <c r="AC217" i="6"/>
  <c r="AC216" i="6"/>
  <c r="AC215" i="6"/>
  <c r="AC214" i="6"/>
  <c r="AC213" i="6"/>
  <c r="AC212" i="6"/>
  <c r="AC211" i="6"/>
  <c r="AC210" i="6"/>
  <c r="AC209" i="6"/>
  <c r="AC208" i="6"/>
  <c r="AC207" i="6"/>
  <c r="AC206" i="6"/>
  <c r="AC205" i="6"/>
  <c r="AC204" i="6"/>
  <c r="AC203" i="6"/>
  <c r="AC202" i="6"/>
  <c r="AC201" i="6"/>
  <c r="AC200" i="6"/>
  <c r="AC199" i="6"/>
  <c r="AC198" i="6"/>
  <c r="AC197" i="6"/>
  <c r="AC196" i="6"/>
  <c r="AC195" i="6"/>
  <c r="AC194" i="6"/>
  <c r="AC193" i="6"/>
  <c r="AC192" i="6"/>
  <c r="AC191" i="6"/>
  <c r="AC190" i="6"/>
  <c r="AC189" i="6"/>
  <c r="AC188" i="6"/>
  <c r="AC187" i="6"/>
  <c r="AC186" i="6"/>
  <c r="AC185" i="6"/>
  <c r="AC184" i="6"/>
  <c r="AC183" i="6"/>
  <c r="AC182" i="6"/>
  <c r="AC181" i="6"/>
  <c r="AC180" i="6"/>
  <c r="AC179" i="6"/>
  <c r="AC178" i="6"/>
  <c r="AC177" i="6"/>
  <c r="AC176" i="6"/>
  <c r="AC175" i="6"/>
  <c r="AC174" i="6"/>
  <c r="AC173" i="6"/>
  <c r="AC172" i="6"/>
  <c r="AC171" i="6"/>
  <c r="AC170" i="6"/>
  <c r="AC169" i="6"/>
  <c r="AC168" i="6"/>
  <c r="AC167" i="6"/>
  <c r="AC166" i="6"/>
  <c r="AC165" i="6"/>
  <c r="AC164" i="6"/>
  <c r="AC163" i="6"/>
  <c r="AC162" i="6"/>
  <c r="AC161" i="6"/>
  <c r="AC160" i="6"/>
  <c r="AC159" i="6"/>
  <c r="AC158" i="6"/>
  <c r="AC157" i="6"/>
  <c r="AC156" i="6"/>
  <c r="AC155" i="6"/>
  <c r="AC154" i="6"/>
  <c r="AC153" i="6"/>
  <c r="AC152" i="6"/>
  <c r="AC151" i="6"/>
  <c r="AC150" i="6"/>
  <c r="AC149" i="6"/>
  <c r="AC148" i="6"/>
  <c r="AC147" i="6"/>
  <c r="AC146" i="6"/>
  <c r="AC145" i="6"/>
  <c r="AC144" i="6"/>
  <c r="AC143" i="6"/>
  <c r="AC142" i="6"/>
  <c r="AC141" i="6"/>
  <c r="AC140" i="6"/>
  <c r="AC139" i="6"/>
  <c r="AC138" i="6"/>
  <c r="AC137" i="6"/>
  <c r="AC136" i="6"/>
  <c r="AC135" i="6"/>
  <c r="AC134" i="6"/>
  <c r="AC133" i="6"/>
  <c r="AC132" i="6"/>
  <c r="AC131" i="6"/>
  <c r="AC130" i="6"/>
  <c r="AC129" i="6"/>
  <c r="AC128" i="6"/>
  <c r="AC127" i="6"/>
  <c r="AC126" i="6"/>
  <c r="AC125" i="6"/>
  <c r="AC124" i="6"/>
  <c r="AC123" i="6"/>
  <c r="AC122" i="6"/>
  <c r="AC121" i="6"/>
  <c r="AC120" i="6"/>
  <c r="AC119" i="6"/>
  <c r="AC118" i="6"/>
  <c r="AC117" i="6"/>
  <c r="AC116" i="6"/>
  <c r="AC115" i="6"/>
  <c r="AC114" i="6"/>
  <c r="AC113" i="6"/>
  <c r="AC112" i="6"/>
  <c r="AC111" i="6"/>
  <c r="AC110" i="6"/>
  <c r="AC109" i="6"/>
  <c r="AC108" i="6"/>
  <c r="AC107" i="6"/>
  <c r="AC106" i="6"/>
  <c r="AC105" i="6"/>
  <c r="AC104" i="6"/>
  <c r="AC103" i="6"/>
  <c r="AC102" i="6"/>
  <c r="AC101" i="6"/>
  <c r="AC100" i="6"/>
  <c r="AC99" i="6"/>
  <c r="AC98" i="6"/>
  <c r="AC97" i="6"/>
  <c r="AC96" i="6"/>
  <c r="AC95" i="6"/>
  <c r="AC94" i="6"/>
  <c r="AC93" i="6"/>
  <c r="AC92" i="6"/>
  <c r="AC91" i="6"/>
  <c r="AC90" i="6"/>
  <c r="AC89" i="6"/>
  <c r="AC88" i="6"/>
  <c r="AC87" i="6"/>
  <c r="AC86" i="6"/>
  <c r="AC85" i="6"/>
  <c r="AC84" i="6"/>
  <c r="AC83" i="6"/>
  <c r="AC82" i="6"/>
  <c r="AC81" i="6"/>
  <c r="AC80" i="6"/>
  <c r="AC79" i="6"/>
  <c r="AC78" i="6"/>
  <c r="AC77" i="6"/>
  <c r="AC76" i="6"/>
  <c r="AC75" i="6"/>
  <c r="AC74" i="6"/>
  <c r="AC73" i="6"/>
  <c r="AC72" i="6"/>
  <c r="AC71" i="6"/>
  <c r="AC70" i="6"/>
  <c r="AC69" i="6"/>
  <c r="AC68" i="6"/>
  <c r="AC67" i="6"/>
  <c r="AC66" i="6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AA947" i="6"/>
  <c r="AA946" i="6"/>
  <c r="AA945" i="6"/>
  <c r="AA944" i="6"/>
  <c r="AA943" i="6"/>
  <c r="AA942" i="6"/>
  <c r="AA941" i="6"/>
  <c r="AA940" i="6"/>
  <c r="AA939" i="6"/>
  <c r="AA938" i="6"/>
  <c r="AA937" i="6"/>
  <c r="AA936" i="6"/>
  <c r="AA935" i="6"/>
  <c r="AA934" i="6"/>
  <c r="AA933" i="6"/>
  <c r="AA932" i="6"/>
  <c r="AA931" i="6"/>
  <c r="AA930" i="6"/>
  <c r="AA929" i="6"/>
  <c r="AA928" i="6"/>
  <c r="AA927" i="6"/>
  <c r="AA926" i="6"/>
  <c r="AA925" i="6"/>
  <c r="AA924" i="6"/>
  <c r="AA923" i="6"/>
  <c r="AA922" i="6"/>
  <c r="AA921" i="6"/>
  <c r="AA920" i="6"/>
  <c r="AA919" i="6"/>
  <c r="AA918" i="6"/>
  <c r="AA917" i="6"/>
  <c r="AA916" i="6"/>
  <c r="AA915" i="6"/>
  <c r="AA914" i="6"/>
  <c r="AA913" i="6"/>
  <c r="AA912" i="6"/>
  <c r="AA911" i="6"/>
  <c r="AA910" i="6"/>
  <c r="AA909" i="6"/>
  <c r="AA908" i="6"/>
  <c r="AA907" i="6"/>
  <c r="AA906" i="6"/>
  <c r="AA905" i="6"/>
  <c r="AA904" i="6"/>
  <c r="AA903" i="6"/>
  <c r="AA902" i="6"/>
  <c r="AA901" i="6"/>
  <c r="AA900" i="6"/>
  <c r="AA899" i="6"/>
  <c r="AA898" i="6"/>
  <c r="AA897" i="6"/>
  <c r="AA896" i="6"/>
  <c r="AA895" i="6"/>
  <c r="AA894" i="6"/>
  <c r="AA893" i="6"/>
  <c r="AA892" i="6"/>
  <c r="AA891" i="6"/>
  <c r="AA890" i="6"/>
  <c r="AA889" i="6"/>
  <c r="AA888" i="6"/>
  <c r="AA887" i="6"/>
  <c r="AA886" i="6"/>
  <c r="AA885" i="6"/>
  <c r="AA884" i="6"/>
  <c r="AA883" i="6"/>
  <c r="AA882" i="6"/>
  <c r="AA881" i="6"/>
  <c r="AA880" i="6"/>
  <c r="AA879" i="6"/>
  <c r="AA878" i="6"/>
  <c r="AA877" i="6"/>
  <c r="AA876" i="6"/>
  <c r="AA875" i="6"/>
  <c r="AA874" i="6"/>
  <c r="AA873" i="6"/>
  <c r="AA872" i="6"/>
  <c r="AA871" i="6"/>
  <c r="AA870" i="6"/>
  <c r="AA869" i="6"/>
  <c r="AA868" i="6"/>
  <c r="AA867" i="6"/>
  <c r="AA866" i="6"/>
  <c r="AA865" i="6"/>
  <c r="AA864" i="6"/>
  <c r="AA863" i="6"/>
  <c r="AA862" i="6"/>
  <c r="AA861" i="6"/>
  <c r="AA860" i="6"/>
  <c r="AA859" i="6"/>
  <c r="AA858" i="6"/>
  <c r="AA857" i="6"/>
  <c r="AA856" i="6"/>
  <c r="AA855" i="6"/>
  <c r="AA854" i="6"/>
  <c r="AA853" i="6"/>
  <c r="AA852" i="6"/>
  <c r="AA851" i="6"/>
  <c r="AA850" i="6"/>
  <c r="AA849" i="6"/>
  <c r="AA848" i="6"/>
  <c r="AA847" i="6"/>
  <c r="AA846" i="6"/>
  <c r="AA845" i="6"/>
  <c r="AA844" i="6"/>
  <c r="AA843" i="6"/>
  <c r="AA842" i="6"/>
  <c r="AA841" i="6"/>
  <c r="AA840" i="6"/>
  <c r="AA839" i="6"/>
  <c r="AA838" i="6"/>
  <c r="AA837" i="6"/>
  <c r="AA836" i="6"/>
  <c r="AA835" i="6"/>
  <c r="AA834" i="6"/>
  <c r="AA833" i="6"/>
  <c r="AA832" i="6"/>
  <c r="AA831" i="6"/>
  <c r="AA830" i="6"/>
  <c r="AA829" i="6"/>
  <c r="AA828" i="6"/>
  <c r="AA827" i="6"/>
  <c r="AA826" i="6"/>
  <c r="AA825" i="6"/>
  <c r="AA824" i="6"/>
  <c r="AA823" i="6"/>
  <c r="AA822" i="6"/>
  <c r="AA821" i="6"/>
  <c r="AA820" i="6"/>
  <c r="AA819" i="6"/>
  <c r="AA818" i="6"/>
  <c r="AA817" i="6"/>
  <c r="AA816" i="6"/>
  <c r="AA815" i="6"/>
  <c r="AA814" i="6"/>
  <c r="AA813" i="6"/>
  <c r="AA812" i="6"/>
  <c r="AA811" i="6"/>
  <c r="AA810" i="6"/>
  <c r="AA809" i="6"/>
  <c r="AA808" i="6"/>
  <c r="AA807" i="6"/>
  <c r="AA806" i="6"/>
  <c r="AA805" i="6"/>
  <c r="AA804" i="6"/>
  <c r="AA803" i="6"/>
  <c r="AA802" i="6"/>
  <c r="AA801" i="6"/>
  <c r="AA800" i="6"/>
  <c r="AA799" i="6"/>
  <c r="AA798" i="6"/>
  <c r="AA797" i="6"/>
  <c r="AA796" i="6"/>
  <c r="AA795" i="6"/>
  <c r="AA794" i="6"/>
  <c r="AA793" i="6"/>
  <c r="AA792" i="6"/>
  <c r="AA791" i="6"/>
  <c r="AA790" i="6"/>
  <c r="AA789" i="6"/>
  <c r="AA788" i="6"/>
  <c r="AA787" i="6"/>
  <c r="AA786" i="6"/>
  <c r="AA785" i="6"/>
  <c r="AA784" i="6"/>
  <c r="AA783" i="6"/>
  <c r="AA782" i="6"/>
  <c r="AA781" i="6"/>
  <c r="AA780" i="6"/>
  <c r="AA779" i="6"/>
  <c r="AA778" i="6"/>
  <c r="AA777" i="6"/>
  <c r="AA776" i="6"/>
  <c r="AA775" i="6"/>
  <c r="AA774" i="6"/>
  <c r="AA773" i="6"/>
  <c r="AA772" i="6"/>
  <c r="AA771" i="6"/>
  <c r="AA770" i="6"/>
  <c r="AA769" i="6"/>
  <c r="AA768" i="6"/>
  <c r="AA767" i="6"/>
  <c r="AA766" i="6"/>
  <c r="AA765" i="6"/>
  <c r="AA764" i="6"/>
  <c r="AA763" i="6"/>
  <c r="AA762" i="6"/>
  <c r="AA761" i="6"/>
  <c r="AA760" i="6"/>
  <c r="AA759" i="6"/>
  <c r="AA758" i="6"/>
  <c r="AA757" i="6"/>
  <c r="AA756" i="6"/>
  <c r="AA755" i="6"/>
  <c r="AA754" i="6"/>
  <c r="AA753" i="6"/>
  <c r="AA752" i="6"/>
  <c r="AA751" i="6"/>
  <c r="AA750" i="6"/>
  <c r="AA749" i="6"/>
  <c r="AA748" i="6"/>
  <c r="AA747" i="6"/>
  <c r="AA746" i="6"/>
  <c r="AA745" i="6"/>
  <c r="AA744" i="6"/>
  <c r="AA743" i="6"/>
  <c r="AA742" i="6"/>
  <c r="AA741" i="6"/>
  <c r="AA740" i="6"/>
  <c r="AA739" i="6"/>
  <c r="AA738" i="6"/>
  <c r="AA737" i="6"/>
  <c r="AA736" i="6"/>
  <c r="AA735" i="6"/>
  <c r="AA734" i="6"/>
  <c r="AA733" i="6"/>
  <c r="AA732" i="6"/>
  <c r="AA731" i="6"/>
  <c r="AA730" i="6"/>
  <c r="AA729" i="6"/>
  <c r="AA728" i="6"/>
  <c r="AA727" i="6"/>
  <c r="AA726" i="6"/>
  <c r="AA725" i="6"/>
  <c r="AA724" i="6"/>
  <c r="AA723" i="6"/>
  <c r="AA722" i="6"/>
  <c r="AA721" i="6"/>
  <c r="AA720" i="6"/>
  <c r="AA719" i="6"/>
  <c r="AA718" i="6"/>
  <c r="AA717" i="6"/>
  <c r="AA716" i="6"/>
  <c r="AA715" i="6"/>
  <c r="AA714" i="6"/>
  <c r="AA713" i="6"/>
  <c r="AA712" i="6"/>
  <c r="AA711" i="6"/>
  <c r="AA710" i="6"/>
  <c r="AA709" i="6"/>
  <c r="AA708" i="6"/>
  <c r="AA707" i="6"/>
  <c r="AA706" i="6"/>
  <c r="AA705" i="6"/>
  <c r="AA704" i="6"/>
  <c r="AA703" i="6"/>
  <c r="AA702" i="6"/>
  <c r="AA701" i="6"/>
  <c r="AA700" i="6"/>
  <c r="AA699" i="6"/>
  <c r="AA698" i="6"/>
  <c r="AA697" i="6"/>
  <c r="AA696" i="6"/>
  <c r="AA695" i="6"/>
  <c r="AA694" i="6"/>
  <c r="AA693" i="6"/>
  <c r="AA692" i="6"/>
  <c r="AA691" i="6"/>
  <c r="AA690" i="6"/>
  <c r="AA689" i="6"/>
  <c r="AA688" i="6"/>
  <c r="AA687" i="6"/>
  <c r="AA686" i="6"/>
  <c r="AA685" i="6"/>
  <c r="AA684" i="6"/>
  <c r="AA683" i="6"/>
  <c r="AA682" i="6"/>
  <c r="AA681" i="6"/>
  <c r="AA680" i="6"/>
  <c r="AA679" i="6"/>
  <c r="AA678" i="6"/>
  <c r="AA677" i="6"/>
  <c r="AA676" i="6"/>
  <c r="AA675" i="6"/>
  <c r="AA674" i="6"/>
  <c r="AA673" i="6"/>
  <c r="AA672" i="6"/>
  <c r="AA671" i="6"/>
  <c r="AA670" i="6"/>
  <c r="AA669" i="6"/>
  <c r="AA668" i="6"/>
  <c r="AA667" i="6"/>
  <c r="AA666" i="6"/>
  <c r="AA665" i="6"/>
  <c r="AA664" i="6"/>
  <c r="AA663" i="6"/>
  <c r="AA662" i="6"/>
  <c r="AA661" i="6"/>
  <c r="AA660" i="6"/>
  <c r="AA659" i="6"/>
  <c r="AA658" i="6"/>
  <c r="AA657" i="6"/>
  <c r="AA656" i="6"/>
  <c r="AA655" i="6"/>
  <c r="AA654" i="6"/>
  <c r="AA653" i="6"/>
  <c r="AA652" i="6"/>
  <c r="AA651" i="6"/>
  <c r="AA650" i="6"/>
  <c r="AA649" i="6"/>
  <c r="AA648" i="6"/>
  <c r="AA647" i="6"/>
  <c r="AA646" i="6"/>
  <c r="AA645" i="6"/>
  <c r="AA644" i="6"/>
  <c r="AA643" i="6"/>
  <c r="AA642" i="6"/>
  <c r="AA641" i="6"/>
  <c r="AA640" i="6"/>
  <c r="AA639" i="6"/>
  <c r="AA638" i="6"/>
  <c r="AA637" i="6"/>
  <c r="AA636" i="6"/>
  <c r="AA635" i="6"/>
  <c r="AA634" i="6"/>
  <c r="AA633" i="6"/>
  <c r="AA632" i="6"/>
  <c r="AA631" i="6"/>
  <c r="AA630" i="6"/>
  <c r="AA629" i="6"/>
  <c r="AA628" i="6"/>
  <c r="AA627" i="6"/>
  <c r="AA626" i="6"/>
  <c r="AA625" i="6"/>
  <c r="AA624" i="6"/>
  <c r="AA623" i="6"/>
  <c r="AA622" i="6"/>
  <c r="AA621" i="6"/>
  <c r="AA620" i="6"/>
  <c r="AA619" i="6"/>
  <c r="AA618" i="6"/>
  <c r="AA617" i="6"/>
  <c r="AA616" i="6"/>
  <c r="AA615" i="6"/>
  <c r="AA614" i="6"/>
  <c r="AA613" i="6"/>
  <c r="AA612" i="6"/>
  <c r="AA611" i="6"/>
  <c r="AA610" i="6"/>
  <c r="AA609" i="6"/>
  <c r="AA608" i="6"/>
  <c r="AA607" i="6"/>
  <c r="AA606" i="6"/>
  <c r="AA605" i="6"/>
  <c r="AA604" i="6"/>
  <c r="AA603" i="6"/>
  <c r="AA602" i="6"/>
  <c r="AA601" i="6"/>
  <c r="AA600" i="6"/>
  <c r="AA599" i="6"/>
  <c r="AA598" i="6"/>
  <c r="AA597" i="6"/>
  <c r="AA596" i="6"/>
  <c r="AA595" i="6"/>
  <c r="AA594" i="6"/>
  <c r="AA593" i="6"/>
  <c r="AA592" i="6"/>
  <c r="AA591" i="6"/>
  <c r="AA590" i="6"/>
  <c r="AA589" i="6"/>
  <c r="AA588" i="6"/>
  <c r="AA587" i="6"/>
  <c r="AA586" i="6"/>
  <c r="AA585" i="6"/>
  <c r="AA584" i="6"/>
  <c r="AA583" i="6"/>
  <c r="AA582" i="6"/>
  <c r="AA581" i="6"/>
  <c r="AA580" i="6"/>
  <c r="AA579" i="6"/>
  <c r="AA578" i="6"/>
  <c r="AA577" i="6"/>
  <c r="AA576" i="6"/>
  <c r="AA575" i="6"/>
  <c r="AA574" i="6"/>
  <c r="AA573" i="6"/>
  <c r="AA572" i="6"/>
  <c r="AA571" i="6"/>
  <c r="AA570" i="6"/>
  <c r="AA569" i="6"/>
  <c r="AA568" i="6"/>
  <c r="AA567" i="6"/>
  <c r="AA566" i="6"/>
  <c r="AA565" i="6"/>
  <c r="AA564" i="6"/>
  <c r="AA563" i="6"/>
  <c r="AA562" i="6"/>
  <c r="AA561" i="6"/>
  <c r="AA560" i="6"/>
  <c r="AA559" i="6"/>
  <c r="AA558" i="6"/>
  <c r="AA557" i="6"/>
  <c r="AA556" i="6"/>
  <c r="AA555" i="6"/>
  <c r="AA554" i="6"/>
  <c r="AA553" i="6"/>
  <c r="AA552" i="6"/>
  <c r="AA551" i="6"/>
  <c r="AA550" i="6"/>
  <c r="AA549" i="6"/>
  <c r="AA548" i="6"/>
  <c r="AA547" i="6"/>
  <c r="AA546" i="6"/>
  <c r="AA545" i="6"/>
  <c r="AA544" i="6"/>
  <c r="AA543" i="6"/>
  <c r="AA542" i="6"/>
  <c r="AA541" i="6"/>
  <c r="AA540" i="6"/>
  <c r="AA539" i="6"/>
  <c r="AA538" i="6"/>
  <c r="AA537" i="6"/>
  <c r="AA536" i="6"/>
  <c r="AA535" i="6"/>
  <c r="AA534" i="6"/>
  <c r="AA533" i="6"/>
  <c r="AA532" i="6"/>
  <c r="AA531" i="6"/>
  <c r="AA530" i="6"/>
  <c r="AA529" i="6"/>
  <c r="AA528" i="6"/>
  <c r="AA527" i="6"/>
  <c r="AA526" i="6"/>
  <c r="AA525" i="6"/>
  <c r="AA524" i="6"/>
  <c r="AA523" i="6"/>
  <c r="AA522" i="6"/>
  <c r="AA521" i="6"/>
  <c r="AA520" i="6"/>
  <c r="AA519" i="6"/>
  <c r="AA518" i="6"/>
  <c r="AA517" i="6"/>
  <c r="AA516" i="6"/>
  <c r="AA515" i="6"/>
  <c r="AA514" i="6"/>
  <c r="AA513" i="6"/>
  <c r="AA512" i="6"/>
  <c r="AA511" i="6"/>
  <c r="AA510" i="6"/>
  <c r="AA509" i="6"/>
  <c r="AA508" i="6"/>
  <c r="AA507" i="6"/>
  <c r="AA506" i="6"/>
  <c r="AA505" i="6"/>
  <c r="AA504" i="6"/>
  <c r="AA503" i="6"/>
  <c r="AA502" i="6"/>
  <c r="AA501" i="6"/>
  <c r="AA500" i="6"/>
  <c r="AA499" i="6"/>
  <c r="AA498" i="6"/>
  <c r="AA497" i="6"/>
  <c r="AA496" i="6"/>
  <c r="AA495" i="6"/>
  <c r="AA494" i="6"/>
  <c r="AA493" i="6"/>
  <c r="AA492" i="6"/>
  <c r="AA491" i="6"/>
  <c r="AA490" i="6"/>
  <c r="AA489" i="6"/>
  <c r="AA488" i="6"/>
  <c r="AA487" i="6"/>
  <c r="AA486" i="6"/>
  <c r="AA485" i="6"/>
  <c r="AA484" i="6"/>
  <c r="AA483" i="6"/>
  <c r="AA482" i="6"/>
  <c r="AA481" i="6"/>
  <c r="AA480" i="6"/>
  <c r="AA479" i="6"/>
  <c r="AA478" i="6"/>
  <c r="AA477" i="6"/>
  <c r="AA476" i="6"/>
  <c r="AA475" i="6"/>
  <c r="AA474" i="6"/>
  <c r="AA473" i="6"/>
  <c r="AA472" i="6"/>
  <c r="AA471" i="6"/>
  <c r="AA470" i="6"/>
  <c r="AA469" i="6"/>
  <c r="AA468" i="6"/>
  <c r="AA467" i="6"/>
  <c r="AA466" i="6"/>
  <c r="AA465" i="6"/>
  <c r="AA464" i="6"/>
  <c r="AA463" i="6"/>
  <c r="AA462" i="6"/>
  <c r="AA461" i="6"/>
  <c r="AA460" i="6"/>
  <c r="AA459" i="6"/>
  <c r="AA458" i="6"/>
  <c r="AA457" i="6"/>
  <c r="AA456" i="6"/>
  <c r="AA455" i="6"/>
  <c r="AA454" i="6"/>
  <c r="AA453" i="6"/>
  <c r="AA452" i="6"/>
  <c r="AA451" i="6"/>
  <c r="AA450" i="6"/>
  <c r="AA449" i="6"/>
  <c r="AA448" i="6"/>
  <c r="AA447" i="6"/>
  <c r="AA446" i="6"/>
  <c r="AA445" i="6"/>
  <c r="AA444" i="6"/>
  <c r="AA443" i="6"/>
  <c r="AA442" i="6"/>
  <c r="AA441" i="6"/>
  <c r="AA440" i="6"/>
  <c r="AA439" i="6"/>
  <c r="AA438" i="6"/>
  <c r="AA437" i="6"/>
  <c r="AA436" i="6"/>
  <c r="AA435" i="6"/>
  <c r="AA434" i="6"/>
  <c r="AA433" i="6"/>
  <c r="AA432" i="6"/>
  <c r="AA431" i="6"/>
  <c r="AA430" i="6"/>
  <c r="AA429" i="6"/>
  <c r="AA428" i="6"/>
  <c r="AA427" i="6"/>
  <c r="AA426" i="6"/>
  <c r="AA425" i="6"/>
  <c r="AA424" i="6"/>
  <c r="AA423" i="6"/>
  <c r="AA422" i="6"/>
  <c r="AA421" i="6"/>
  <c r="AA420" i="6"/>
  <c r="AA419" i="6"/>
  <c r="AA418" i="6"/>
  <c r="AA417" i="6"/>
  <c r="AA416" i="6"/>
  <c r="AA415" i="6"/>
  <c r="AA414" i="6"/>
  <c r="AA413" i="6"/>
  <c r="AA412" i="6"/>
  <c r="AA411" i="6"/>
  <c r="AA410" i="6"/>
  <c r="AA409" i="6"/>
  <c r="AA408" i="6"/>
  <c r="AA407" i="6"/>
  <c r="AA406" i="6"/>
  <c r="AA405" i="6"/>
  <c r="AA404" i="6"/>
  <c r="AA403" i="6"/>
  <c r="AA402" i="6"/>
  <c r="AA401" i="6"/>
  <c r="AA400" i="6"/>
  <c r="AA399" i="6"/>
  <c r="AA398" i="6"/>
  <c r="AA397" i="6"/>
  <c r="AA396" i="6"/>
  <c r="AA395" i="6"/>
  <c r="AA394" i="6"/>
  <c r="AA393" i="6"/>
  <c r="AA392" i="6"/>
  <c r="AA391" i="6"/>
  <c r="AA390" i="6"/>
  <c r="AA389" i="6"/>
  <c r="AA388" i="6"/>
  <c r="AA387" i="6"/>
  <c r="AA386" i="6"/>
  <c r="AA385" i="6"/>
  <c r="AA384" i="6"/>
  <c r="AA383" i="6"/>
  <c r="AA382" i="6"/>
  <c r="AA381" i="6"/>
  <c r="AA380" i="6"/>
  <c r="AA379" i="6"/>
  <c r="AA378" i="6"/>
  <c r="AA377" i="6"/>
  <c r="AA376" i="6"/>
  <c r="AA375" i="6"/>
  <c r="AA374" i="6"/>
  <c r="AA373" i="6"/>
  <c r="AA372" i="6"/>
  <c r="AA371" i="6"/>
  <c r="AA370" i="6"/>
  <c r="AA369" i="6"/>
  <c r="AA368" i="6"/>
  <c r="AA367" i="6"/>
  <c r="AA366" i="6"/>
  <c r="AA365" i="6"/>
  <c r="AA364" i="6"/>
  <c r="AA363" i="6"/>
  <c r="AA362" i="6"/>
  <c r="AA361" i="6"/>
  <c r="AA360" i="6"/>
  <c r="AA359" i="6"/>
  <c r="AA358" i="6"/>
  <c r="AA357" i="6"/>
  <c r="AA356" i="6"/>
  <c r="AA355" i="6"/>
  <c r="AA354" i="6"/>
  <c r="AA353" i="6"/>
  <c r="AA352" i="6"/>
  <c r="AA351" i="6"/>
  <c r="AA350" i="6"/>
  <c r="AA349" i="6"/>
  <c r="AA348" i="6"/>
  <c r="AA347" i="6"/>
  <c r="AA346" i="6"/>
  <c r="AA345" i="6"/>
  <c r="AA344" i="6"/>
  <c r="AA343" i="6"/>
  <c r="AA342" i="6"/>
  <c r="AA341" i="6"/>
  <c r="AA340" i="6"/>
  <c r="AA339" i="6"/>
  <c r="AA338" i="6"/>
  <c r="AA337" i="6"/>
  <c r="AA336" i="6"/>
  <c r="AA335" i="6"/>
  <c r="AA334" i="6"/>
  <c r="AA333" i="6"/>
  <c r="AA332" i="6"/>
  <c r="AA331" i="6"/>
  <c r="AA330" i="6"/>
  <c r="AA329" i="6"/>
  <c r="AA328" i="6"/>
  <c r="AA327" i="6"/>
  <c r="AA326" i="6"/>
  <c r="AA325" i="6"/>
  <c r="AA324" i="6"/>
  <c r="AA323" i="6"/>
  <c r="AA322" i="6"/>
  <c r="AA321" i="6"/>
  <c r="AA320" i="6"/>
  <c r="AA319" i="6"/>
  <c r="AA318" i="6"/>
  <c r="AA317" i="6"/>
  <c r="AA316" i="6"/>
  <c r="AA315" i="6"/>
  <c r="AA314" i="6"/>
  <c r="AA313" i="6"/>
  <c r="AA312" i="6"/>
  <c r="AA311" i="6"/>
  <c r="AA310" i="6"/>
  <c r="AA309" i="6"/>
  <c r="AA308" i="6"/>
  <c r="AA307" i="6"/>
  <c r="AA306" i="6"/>
  <c r="AA305" i="6"/>
  <c r="AA304" i="6"/>
  <c r="AA303" i="6"/>
  <c r="AA302" i="6"/>
  <c r="AA301" i="6"/>
  <c r="AA300" i="6"/>
  <c r="AA299" i="6"/>
  <c r="AA298" i="6"/>
  <c r="AA297" i="6"/>
  <c r="AA296" i="6"/>
  <c r="AA295" i="6"/>
  <c r="AA294" i="6"/>
  <c r="AA293" i="6"/>
  <c r="AA292" i="6"/>
  <c r="AA291" i="6"/>
  <c r="AA290" i="6"/>
  <c r="AA289" i="6"/>
  <c r="AA288" i="6"/>
  <c r="AA287" i="6"/>
  <c r="AA286" i="6"/>
  <c r="AA285" i="6"/>
  <c r="AA284" i="6"/>
  <c r="AA283" i="6"/>
  <c r="AA282" i="6"/>
  <c r="AA281" i="6"/>
  <c r="AA280" i="6"/>
  <c r="AA279" i="6"/>
  <c r="AA278" i="6"/>
  <c r="AA277" i="6"/>
  <c r="AA276" i="6"/>
  <c r="AA275" i="6"/>
  <c r="AA274" i="6"/>
  <c r="AA273" i="6"/>
  <c r="AA272" i="6"/>
  <c r="AA271" i="6"/>
  <c r="AA270" i="6"/>
  <c r="AA269" i="6"/>
  <c r="AA268" i="6"/>
  <c r="AA267" i="6"/>
  <c r="AA266" i="6"/>
  <c r="AA265" i="6"/>
  <c r="AA264" i="6"/>
  <c r="AA263" i="6"/>
  <c r="AA262" i="6"/>
  <c r="AA261" i="6"/>
  <c r="AA260" i="6"/>
  <c r="AA259" i="6"/>
  <c r="AA258" i="6"/>
  <c r="AA257" i="6"/>
  <c r="AA256" i="6"/>
  <c r="AA255" i="6"/>
  <c r="AA254" i="6"/>
  <c r="AA253" i="6"/>
  <c r="AA252" i="6"/>
  <c r="AA251" i="6"/>
  <c r="AA250" i="6"/>
  <c r="AA249" i="6"/>
  <c r="AA248" i="6"/>
  <c r="AA247" i="6"/>
  <c r="AA246" i="6"/>
  <c r="AA245" i="6"/>
  <c r="AA244" i="6"/>
  <c r="AA243" i="6"/>
  <c r="AA242" i="6"/>
  <c r="AA241" i="6"/>
  <c r="AA240" i="6"/>
  <c r="AA239" i="6"/>
  <c r="AA238" i="6"/>
  <c r="AA237" i="6"/>
  <c r="AA236" i="6"/>
  <c r="AA235" i="6"/>
  <c r="AA234" i="6"/>
  <c r="AA233" i="6"/>
  <c r="AA232" i="6"/>
  <c r="AA231" i="6"/>
  <c r="AA230" i="6"/>
  <c r="AA229" i="6"/>
  <c r="AA228" i="6"/>
  <c r="AA227" i="6"/>
  <c r="AA226" i="6"/>
  <c r="AA225" i="6"/>
  <c r="AA224" i="6"/>
  <c r="AA223" i="6"/>
  <c r="AA222" i="6"/>
  <c r="AA221" i="6"/>
  <c r="AA220" i="6"/>
  <c r="AA219" i="6"/>
  <c r="AA218" i="6"/>
  <c r="AA217" i="6"/>
  <c r="AA216" i="6"/>
  <c r="AA215" i="6"/>
  <c r="AA214" i="6"/>
  <c r="AA213" i="6"/>
  <c r="AA212" i="6"/>
  <c r="AA211" i="6"/>
  <c r="AA210" i="6"/>
  <c r="AA209" i="6"/>
  <c r="AA208" i="6"/>
  <c r="AA207" i="6"/>
  <c r="AA206" i="6"/>
  <c r="AA205" i="6"/>
  <c r="AA204" i="6"/>
  <c r="AA203" i="6"/>
  <c r="AA202" i="6"/>
  <c r="AA201" i="6"/>
  <c r="AA200" i="6"/>
  <c r="AA199" i="6"/>
  <c r="AA198" i="6"/>
  <c r="AA197" i="6"/>
  <c r="AA196" i="6"/>
  <c r="AA195" i="6"/>
  <c r="AA194" i="6"/>
  <c r="AA193" i="6"/>
  <c r="AA192" i="6"/>
  <c r="AA191" i="6"/>
  <c r="AA190" i="6"/>
  <c r="AA189" i="6"/>
  <c r="AA188" i="6"/>
  <c r="AA187" i="6"/>
  <c r="AA186" i="6"/>
  <c r="AA185" i="6"/>
  <c r="AA184" i="6"/>
  <c r="AA183" i="6"/>
  <c r="AA182" i="6"/>
  <c r="AA181" i="6"/>
  <c r="AA180" i="6"/>
  <c r="AA179" i="6"/>
  <c r="AA178" i="6"/>
  <c r="AA177" i="6"/>
  <c r="AA176" i="6"/>
  <c r="AA175" i="6"/>
  <c r="AA174" i="6"/>
  <c r="AA173" i="6"/>
  <c r="AA172" i="6"/>
  <c r="AA171" i="6"/>
  <c r="AA170" i="6"/>
  <c r="AA169" i="6"/>
  <c r="AA168" i="6"/>
  <c r="AA167" i="6"/>
  <c r="AA166" i="6"/>
  <c r="AA165" i="6"/>
  <c r="AA164" i="6"/>
  <c r="AA163" i="6"/>
  <c r="AA162" i="6"/>
  <c r="AA161" i="6"/>
  <c r="AA160" i="6"/>
  <c r="AA159" i="6"/>
  <c r="AA158" i="6"/>
  <c r="AA157" i="6"/>
  <c r="AA156" i="6"/>
  <c r="AA155" i="6"/>
  <c r="AA154" i="6"/>
  <c r="AA153" i="6"/>
  <c r="AA152" i="6"/>
  <c r="AA151" i="6"/>
  <c r="AA150" i="6"/>
  <c r="AA149" i="6"/>
  <c r="AA148" i="6"/>
  <c r="AA147" i="6"/>
  <c r="AA146" i="6"/>
  <c r="AA145" i="6"/>
  <c r="AA144" i="6"/>
  <c r="AA143" i="6"/>
  <c r="AA142" i="6"/>
  <c r="AA141" i="6"/>
  <c r="AA140" i="6"/>
  <c r="AA139" i="6"/>
  <c r="AA138" i="6"/>
  <c r="AA137" i="6"/>
  <c r="AA136" i="6"/>
  <c r="AA135" i="6"/>
  <c r="AA134" i="6"/>
  <c r="AA133" i="6"/>
  <c r="AA132" i="6"/>
  <c r="AA131" i="6"/>
  <c r="AA130" i="6"/>
  <c r="AA129" i="6"/>
  <c r="AA128" i="6"/>
  <c r="AA127" i="6"/>
  <c r="AA126" i="6"/>
  <c r="AA125" i="6"/>
  <c r="AA124" i="6"/>
  <c r="AA123" i="6"/>
  <c r="AA122" i="6"/>
  <c r="AA121" i="6"/>
  <c r="AA120" i="6"/>
  <c r="AA119" i="6"/>
  <c r="AA118" i="6"/>
  <c r="AA117" i="6"/>
  <c r="AA116" i="6"/>
  <c r="AA115" i="6"/>
  <c r="AA114" i="6"/>
  <c r="AA113" i="6"/>
  <c r="AA112" i="6"/>
  <c r="AA111" i="6"/>
  <c r="AA110" i="6"/>
  <c r="AA109" i="6"/>
  <c r="AA108" i="6"/>
  <c r="AA107" i="6"/>
  <c r="AA106" i="6"/>
  <c r="AA105" i="6"/>
  <c r="AA104" i="6"/>
  <c r="AA103" i="6"/>
  <c r="AA102" i="6"/>
  <c r="AA101" i="6"/>
  <c r="AA100" i="6"/>
  <c r="AA99" i="6"/>
  <c r="AA98" i="6"/>
  <c r="AA97" i="6"/>
  <c r="AA96" i="6"/>
  <c r="AA95" i="6"/>
  <c r="AA94" i="6"/>
  <c r="AA93" i="6"/>
  <c r="AA92" i="6"/>
  <c r="AA91" i="6"/>
  <c r="AA90" i="6"/>
  <c r="AA89" i="6"/>
  <c r="AA88" i="6"/>
  <c r="AA87" i="6"/>
  <c r="AA86" i="6"/>
  <c r="AA85" i="6"/>
  <c r="AA84" i="6"/>
  <c r="AA83" i="6"/>
  <c r="AA82" i="6"/>
  <c r="AA81" i="6"/>
  <c r="AA80" i="6"/>
  <c r="AA79" i="6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A3" i="6"/>
  <c r="AA2" i="6"/>
  <c r="Y2" i="6"/>
  <c r="V3" i="6"/>
  <c r="W3" i="6"/>
  <c r="V4" i="6"/>
  <c r="W4" i="6"/>
  <c r="V5" i="6"/>
  <c r="W5" i="6"/>
  <c r="V6" i="6"/>
  <c r="W6" i="6"/>
  <c r="V7" i="6"/>
  <c r="W7" i="6"/>
  <c r="V8" i="6"/>
  <c r="W8" i="6"/>
  <c r="V9" i="6"/>
  <c r="W9" i="6"/>
  <c r="V10" i="6"/>
  <c r="W10" i="6"/>
  <c r="V11" i="6"/>
  <c r="W11" i="6"/>
  <c r="V12" i="6"/>
  <c r="W12" i="6"/>
  <c r="V13" i="6"/>
  <c r="W13" i="6"/>
  <c r="V14" i="6"/>
  <c r="W14" i="6"/>
  <c r="V15" i="6"/>
  <c r="W15" i="6"/>
  <c r="V16" i="6"/>
  <c r="W16" i="6"/>
  <c r="V17" i="6"/>
  <c r="W17" i="6"/>
  <c r="V18" i="6"/>
  <c r="W18" i="6"/>
  <c r="V19" i="6"/>
  <c r="W19" i="6"/>
  <c r="V20" i="6"/>
  <c r="W20" i="6"/>
  <c r="V21" i="6"/>
  <c r="W21" i="6"/>
  <c r="V22" i="6"/>
  <c r="W22" i="6"/>
  <c r="V23" i="6"/>
  <c r="W23" i="6"/>
  <c r="V24" i="6"/>
  <c r="W24" i="6"/>
  <c r="V25" i="6"/>
  <c r="W25" i="6"/>
  <c r="V26" i="6"/>
  <c r="W26" i="6"/>
  <c r="V27" i="6"/>
  <c r="W27" i="6"/>
  <c r="V28" i="6"/>
  <c r="W28" i="6"/>
  <c r="V29" i="6"/>
  <c r="W29" i="6"/>
  <c r="V30" i="6"/>
  <c r="W30" i="6"/>
  <c r="V31" i="6"/>
  <c r="W31" i="6"/>
  <c r="V32" i="6"/>
  <c r="W32" i="6"/>
  <c r="V33" i="6"/>
  <c r="W33" i="6"/>
  <c r="V34" i="6"/>
  <c r="W34" i="6"/>
  <c r="V35" i="6"/>
  <c r="W35" i="6"/>
  <c r="V36" i="6"/>
  <c r="W36" i="6"/>
  <c r="V37" i="6"/>
  <c r="W37" i="6"/>
  <c r="V38" i="6"/>
  <c r="W38" i="6"/>
  <c r="V39" i="6"/>
  <c r="W39" i="6"/>
  <c r="V40" i="6"/>
  <c r="W40" i="6"/>
  <c r="V41" i="6"/>
  <c r="W41" i="6"/>
  <c r="V42" i="6"/>
  <c r="W42" i="6"/>
  <c r="V43" i="6"/>
  <c r="W43" i="6"/>
  <c r="V44" i="6"/>
  <c r="W44" i="6"/>
  <c r="V45" i="6"/>
  <c r="W45" i="6"/>
  <c r="V46" i="6"/>
  <c r="W46" i="6"/>
  <c r="V47" i="6"/>
  <c r="W47" i="6"/>
  <c r="V48" i="6"/>
  <c r="W48" i="6"/>
  <c r="V49" i="6"/>
  <c r="W49" i="6"/>
  <c r="V50" i="6"/>
  <c r="W50" i="6"/>
  <c r="V51" i="6"/>
  <c r="W51" i="6"/>
  <c r="V52" i="6"/>
  <c r="W52" i="6"/>
  <c r="V53" i="6"/>
  <c r="W53" i="6"/>
  <c r="V54" i="6"/>
  <c r="W54" i="6"/>
  <c r="V55" i="6"/>
  <c r="W55" i="6"/>
  <c r="V56" i="6"/>
  <c r="W56" i="6"/>
  <c r="V57" i="6"/>
  <c r="W57" i="6"/>
  <c r="V58" i="6"/>
  <c r="W58" i="6"/>
  <c r="V59" i="6"/>
  <c r="W59" i="6"/>
  <c r="V60" i="6"/>
  <c r="W60" i="6"/>
  <c r="V61" i="6"/>
  <c r="W61" i="6"/>
  <c r="V62" i="6"/>
  <c r="W62" i="6"/>
  <c r="V63" i="6"/>
  <c r="W63" i="6"/>
  <c r="V64" i="6"/>
  <c r="W64" i="6"/>
  <c r="V65" i="6"/>
  <c r="W65" i="6"/>
  <c r="V66" i="6"/>
  <c r="W66" i="6"/>
  <c r="V67" i="6"/>
  <c r="W67" i="6"/>
  <c r="V68" i="6"/>
  <c r="W68" i="6"/>
  <c r="V69" i="6"/>
  <c r="W69" i="6"/>
  <c r="V70" i="6"/>
  <c r="W70" i="6"/>
  <c r="V71" i="6"/>
  <c r="W71" i="6"/>
  <c r="V72" i="6"/>
  <c r="W72" i="6"/>
  <c r="V73" i="6"/>
  <c r="W73" i="6"/>
  <c r="V74" i="6"/>
  <c r="W74" i="6"/>
  <c r="V75" i="6"/>
  <c r="W75" i="6"/>
  <c r="V76" i="6"/>
  <c r="W76" i="6"/>
  <c r="V77" i="6"/>
  <c r="W77" i="6"/>
  <c r="V78" i="6"/>
  <c r="W78" i="6"/>
  <c r="V79" i="6"/>
  <c r="W79" i="6"/>
  <c r="V80" i="6"/>
  <c r="W80" i="6"/>
  <c r="V81" i="6"/>
  <c r="W81" i="6"/>
  <c r="V82" i="6"/>
  <c r="W82" i="6"/>
  <c r="V83" i="6"/>
  <c r="W83" i="6"/>
  <c r="V84" i="6"/>
  <c r="W84" i="6"/>
  <c r="V85" i="6"/>
  <c r="W85" i="6"/>
  <c r="V86" i="6"/>
  <c r="W86" i="6"/>
  <c r="V87" i="6"/>
  <c r="W87" i="6"/>
  <c r="V88" i="6"/>
  <c r="W88" i="6"/>
  <c r="V89" i="6"/>
  <c r="W89" i="6"/>
  <c r="V90" i="6"/>
  <c r="W90" i="6"/>
  <c r="V91" i="6"/>
  <c r="W91" i="6"/>
  <c r="V92" i="6"/>
  <c r="W92" i="6"/>
  <c r="V93" i="6"/>
  <c r="W93" i="6"/>
  <c r="V94" i="6"/>
  <c r="W94" i="6"/>
  <c r="V95" i="6"/>
  <c r="W95" i="6"/>
  <c r="V96" i="6"/>
  <c r="W96" i="6"/>
  <c r="V97" i="6"/>
  <c r="W97" i="6"/>
  <c r="V98" i="6"/>
  <c r="W98" i="6"/>
  <c r="V99" i="6"/>
  <c r="W99" i="6"/>
  <c r="V100" i="6"/>
  <c r="W100" i="6"/>
  <c r="V101" i="6"/>
  <c r="W101" i="6"/>
  <c r="V102" i="6"/>
  <c r="W102" i="6"/>
  <c r="V103" i="6"/>
  <c r="W103" i="6"/>
  <c r="V104" i="6"/>
  <c r="W104" i="6"/>
  <c r="V105" i="6"/>
  <c r="W105" i="6"/>
  <c r="V106" i="6"/>
  <c r="W106" i="6"/>
  <c r="V107" i="6"/>
  <c r="W107" i="6"/>
  <c r="V108" i="6"/>
  <c r="W108" i="6"/>
  <c r="V109" i="6"/>
  <c r="W109" i="6"/>
  <c r="V110" i="6"/>
  <c r="W110" i="6"/>
  <c r="V111" i="6"/>
  <c r="W111" i="6"/>
  <c r="V112" i="6"/>
  <c r="W112" i="6"/>
  <c r="V113" i="6"/>
  <c r="W113" i="6"/>
  <c r="V114" i="6"/>
  <c r="W114" i="6"/>
  <c r="V115" i="6"/>
  <c r="W115" i="6"/>
  <c r="V116" i="6"/>
  <c r="W116" i="6"/>
  <c r="V117" i="6"/>
  <c r="W117" i="6"/>
  <c r="V118" i="6"/>
  <c r="W118" i="6"/>
  <c r="V119" i="6"/>
  <c r="W119" i="6"/>
  <c r="V120" i="6"/>
  <c r="W120" i="6"/>
  <c r="V121" i="6"/>
  <c r="W121" i="6"/>
  <c r="V122" i="6"/>
  <c r="W122" i="6"/>
  <c r="V123" i="6"/>
  <c r="W123" i="6"/>
  <c r="V124" i="6"/>
  <c r="W124" i="6"/>
  <c r="V125" i="6"/>
  <c r="W125" i="6"/>
  <c r="V126" i="6"/>
  <c r="W126" i="6"/>
  <c r="V127" i="6"/>
  <c r="W127" i="6"/>
  <c r="V128" i="6"/>
  <c r="W128" i="6"/>
  <c r="V129" i="6"/>
  <c r="W129" i="6"/>
  <c r="V130" i="6"/>
  <c r="W130" i="6"/>
  <c r="V131" i="6"/>
  <c r="W131" i="6"/>
  <c r="V132" i="6"/>
  <c r="W132" i="6"/>
  <c r="V133" i="6"/>
  <c r="W133" i="6"/>
  <c r="V134" i="6"/>
  <c r="W134" i="6"/>
  <c r="V135" i="6"/>
  <c r="W135" i="6"/>
  <c r="V136" i="6"/>
  <c r="W136" i="6"/>
  <c r="V137" i="6"/>
  <c r="W137" i="6"/>
  <c r="V138" i="6"/>
  <c r="W138" i="6"/>
  <c r="V139" i="6"/>
  <c r="W139" i="6"/>
  <c r="V140" i="6"/>
  <c r="W140" i="6"/>
  <c r="V141" i="6"/>
  <c r="W141" i="6"/>
  <c r="V142" i="6"/>
  <c r="W142" i="6"/>
  <c r="V143" i="6"/>
  <c r="W143" i="6"/>
  <c r="V144" i="6"/>
  <c r="W144" i="6"/>
  <c r="V145" i="6"/>
  <c r="W145" i="6"/>
  <c r="V146" i="6"/>
  <c r="W146" i="6"/>
  <c r="V147" i="6"/>
  <c r="W147" i="6"/>
  <c r="V148" i="6"/>
  <c r="W148" i="6"/>
  <c r="V149" i="6"/>
  <c r="W149" i="6"/>
  <c r="V150" i="6"/>
  <c r="W150" i="6"/>
  <c r="V151" i="6"/>
  <c r="W151" i="6"/>
  <c r="V152" i="6"/>
  <c r="W152" i="6"/>
  <c r="V153" i="6"/>
  <c r="W153" i="6"/>
  <c r="V154" i="6"/>
  <c r="W154" i="6"/>
  <c r="V155" i="6"/>
  <c r="W155" i="6"/>
  <c r="V156" i="6"/>
  <c r="W156" i="6"/>
  <c r="V157" i="6"/>
  <c r="W157" i="6"/>
  <c r="V158" i="6"/>
  <c r="W158" i="6"/>
  <c r="V159" i="6"/>
  <c r="W159" i="6"/>
  <c r="V160" i="6"/>
  <c r="W160" i="6"/>
  <c r="V161" i="6"/>
  <c r="W161" i="6"/>
  <c r="V162" i="6"/>
  <c r="W162" i="6"/>
  <c r="V163" i="6"/>
  <c r="W163" i="6"/>
  <c r="V164" i="6"/>
  <c r="W164" i="6"/>
  <c r="V165" i="6"/>
  <c r="W165" i="6"/>
  <c r="V166" i="6"/>
  <c r="W166" i="6"/>
  <c r="V167" i="6"/>
  <c r="W167" i="6"/>
  <c r="V168" i="6"/>
  <c r="W168" i="6"/>
  <c r="V169" i="6"/>
  <c r="W169" i="6"/>
  <c r="V170" i="6"/>
  <c r="W170" i="6"/>
  <c r="V171" i="6"/>
  <c r="W171" i="6"/>
  <c r="V172" i="6"/>
  <c r="W172" i="6"/>
  <c r="V173" i="6"/>
  <c r="W173" i="6"/>
  <c r="V174" i="6"/>
  <c r="W174" i="6"/>
  <c r="V175" i="6"/>
  <c r="W175" i="6"/>
  <c r="V176" i="6"/>
  <c r="W176" i="6"/>
  <c r="V177" i="6"/>
  <c r="W177" i="6"/>
  <c r="V178" i="6"/>
  <c r="W178" i="6"/>
  <c r="V179" i="6"/>
  <c r="W179" i="6"/>
  <c r="V180" i="6"/>
  <c r="W180" i="6"/>
  <c r="V181" i="6"/>
  <c r="W181" i="6"/>
  <c r="V182" i="6"/>
  <c r="W182" i="6"/>
  <c r="V183" i="6"/>
  <c r="W183" i="6"/>
  <c r="V184" i="6"/>
  <c r="W184" i="6"/>
  <c r="V185" i="6"/>
  <c r="W185" i="6"/>
  <c r="V186" i="6"/>
  <c r="W186" i="6"/>
  <c r="V187" i="6"/>
  <c r="W187" i="6"/>
  <c r="V188" i="6"/>
  <c r="W188" i="6"/>
  <c r="V189" i="6"/>
  <c r="W189" i="6"/>
  <c r="V190" i="6"/>
  <c r="W190" i="6"/>
  <c r="V191" i="6"/>
  <c r="W191" i="6"/>
  <c r="V192" i="6"/>
  <c r="W192" i="6"/>
  <c r="V193" i="6"/>
  <c r="W193" i="6"/>
  <c r="V194" i="6"/>
  <c r="W194" i="6"/>
  <c r="V195" i="6"/>
  <c r="W195" i="6"/>
  <c r="V196" i="6"/>
  <c r="W196" i="6"/>
  <c r="V197" i="6"/>
  <c r="W197" i="6"/>
  <c r="V198" i="6"/>
  <c r="W198" i="6"/>
  <c r="V199" i="6"/>
  <c r="W199" i="6"/>
  <c r="V200" i="6"/>
  <c r="W200" i="6"/>
  <c r="V201" i="6"/>
  <c r="W201" i="6"/>
  <c r="V202" i="6"/>
  <c r="W202" i="6"/>
  <c r="V203" i="6"/>
  <c r="W203" i="6"/>
  <c r="V204" i="6"/>
  <c r="W204" i="6"/>
  <c r="V205" i="6"/>
  <c r="W205" i="6"/>
  <c r="V206" i="6"/>
  <c r="W206" i="6"/>
  <c r="V207" i="6"/>
  <c r="W207" i="6"/>
  <c r="V208" i="6"/>
  <c r="W208" i="6"/>
  <c r="V209" i="6"/>
  <c r="W209" i="6"/>
  <c r="V210" i="6"/>
  <c r="W210" i="6"/>
  <c r="V211" i="6"/>
  <c r="W211" i="6"/>
  <c r="V212" i="6"/>
  <c r="W212" i="6"/>
  <c r="V213" i="6"/>
  <c r="W213" i="6"/>
  <c r="V214" i="6"/>
  <c r="W214" i="6"/>
  <c r="V215" i="6"/>
  <c r="W215" i="6"/>
  <c r="V216" i="6"/>
  <c r="W216" i="6"/>
  <c r="V217" i="6"/>
  <c r="W217" i="6"/>
  <c r="V218" i="6"/>
  <c r="W218" i="6"/>
  <c r="V219" i="6"/>
  <c r="W219" i="6"/>
  <c r="V220" i="6"/>
  <c r="W220" i="6"/>
  <c r="V221" i="6"/>
  <c r="W221" i="6"/>
  <c r="V222" i="6"/>
  <c r="W222" i="6"/>
  <c r="V223" i="6"/>
  <c r="W223" i="6"/>
  <c r="V224" i="6"/>
  <c r="W224" i="6"/>
  <c r="V225" i="6"/>
  <c r="W225" i="6"/>
  <c r="V226" i="6"/>
  <c r="W226" i="6"/>
  <c r="V227" i="6"/>
  <c r="W227" i="6"/>
  <c r="V228" i="6"/>
  <c r="W228" i="6"/>
  <c r="V229" i="6"/>
  <c r="W229" i="6"/>
  <c r="V230" i="6"/>
  <c r="W230" i="6"/>
  <c r="V231" i="6"/>
  <c r="W231" i="6"/>
  <c r="V232" i="6"/>
  <c r="W232" i="6"/>
  <c r="V233" i="6"/>
  <c r="W233" i="6"/>
  <c r="V234" i="6"/>
  <c r="W234" i="6"/>
  <c r="V235" i="6"/>
  <c r="W235" i="6"/>
  <c r="V236" i="6"/>
  <c r="W236" i="6"/>
  <c r="V237" i="6"/>
  <c r="W237" i="6"/>
  <c r="V238" i="6"/>
  <c r="W238" i="6"/>
  <c r="V239" i="6"/>
  <c r="W239" i="6"/>
  <c r="V240" i="6"/>
  <c r="W240" i="6"/>
  <c r="V241" i="6"/>
  <c r="W241" i="6"/>
  <c r="V242" i="6"/>
  <c r="W242" i="6"/>
  <c r="V243" i="6"/>
  <c r="W243" i="6"/>
  <c r="V244" i="6"/>
  <c r="W244" i="6"/>
  <c r="V245" i="6"/>
  <c r="W245" i="6"/>
  <c r="V246" i="6"/>
  <c r="W246" i="6"/>
  <c r="V247" i="6"/>
  <c r="W247" i="6"/>
  <c r="V248" i="6"/>
  <c r="W248" i="6"/>
  <c r="V249" i="6"/>
  <c r="W249" i="6"/>
  <c r="V250" i="6"/>
  <c r="W250" i="6"/>
  <c r="V251" i="6"/>
  <c r="W251" i="6"/>
  <c r="V252" i="6"/>
  <c r="W252" i="6"/>
  <c r="V253" i="6"/>
  <c r="W253" i="6"/>
  <c r="V254" i="6"/>
  <c r="W254" i="6"/>
  <c r="V255" i="6"/>
  <c r="W255" i="6"/>
  <c r="V256" i="6"/>
  <c r="W256" i="6"/>
  <c r="V257" i="6"/>
  <c r="W257" i="6"/>
  <c r="V258" i="6"/>
  <c r="W258" i="6"/>
  <c r="V259" i="6"/>
  <c r="W259" i="6"/>
  <c r="V260" i="6"/>
  <c r="W260" i="6"/>
  <c r="V261" i="6"/>
  <c r="W261" i="6"/>
  <c r="V262" i="6"/>
  <c r="W262" i="6"/>
  <c r="V263" i="6"/>
  <c r="W263" i="6"/>
  <c r="V264" i="6"/>
  <c r="W264" i="6"/>
  <c r="V265" i="6"/>
  <c r="W265" i="6"/>
  <c r="V266" i="6"/>
  <c r="W266" i="6"/>
  <c r="V267" i="6"/>
  <c r="W267" i="6"/>
  <c r="V268" i="6"/>
  <c r="W268" i="6"/>
  <c r="V269" i="6"/>
  <c r="W269" i="6"/>
  <c r="V270" i="6"/>
  <c r="W270" i="6"/>
  <c r="V271" i="6"/>
  <c r="W271" i="6"/>
  <c r="V272" i="6"/>
  <c r="W272" i="6"/>
  <c r="V273" i="6"/>
  <c r="W273" i="6"/>
  <c r="V274" i="6"/>
  <c r="W274" i="6"/>
  <c r="V275" i="6"/>
  <c r="W275" i="6"/>
  <c r="V276" i="6"/>
  <c r="W276" i="6"/>
  <c r="V277" i="6"/>
  <c r="W277" i="6"/>
  <c r="V278" i="6"/>
  <c r="W278" i="6"/>
  <c r="V279" i="6"/>
  <c r="W279" i="6"/>
  <c r="V280" i="6"/>
  <c r="W280" i="6"/>
  <c r="V281" i="6"/>
  <c r="W281" i="6"/>
  <c r="V282" i="6"/>
  <c r="W282" i="6"/>
  <c r="V283" i="6"/>
  <c r="W283" i="6"/>
  <c r="V284" i="6"/>
  <c r="W284" i="6"/>
  <c r="V285" i="6"/>
  <c r="W285" i="6"/>
  <c r="V286" i="6"/>
  <c r="W286" i="6"/>
  <c r="V287" i="6"/>
  <c r="W287" i="6"/>
  <c r="V288" i="6"/>
  <c r="W288" i="6"/>
  <c r="V289" i="6"/>
  <c r="W289" i="6"/>
  <c r="V290" i="6"/>
  <c r="W290" i="6"/>
  <c r="V291" i="6"/>
  <c r="W291" i="6"/>
  <c r="V292" i="6"/>
  <c r="W292" i="6"/>
  <c r="V293" i="6"/>
  <c r="W293" i="6"/>
  <c r="V294" i="6"/>
  <c r="W294" i="6"/>
  <c r="V295" i="6"/>
  <c r="W295" i="6"/>
  <c r="V296" i="6"/>
  <c r="W296" i="6"/>
  <c r="V297" i="6"/>
  <c r="W297" i="6"/>
  <c r="V298" i="6"/>
  <c r="W298" i="6"/>
  <c r="V299" i="6"/>
  <c r="W299" i="6"/>
  <c r="V300" i="6"/>
  <c r="W300" i="6"/>
  <c r="V301" i="6"/>
  <c r="W301" i="6"/>
  <c r="V302" i="6"/>
  <c r="W302" i="6"/>
  <c r="V303" i="6"/>
  <c r="W303" i="6"/>
  <c r="V304" i="6"/>
  <c r="W304" i="6"/>
  <c r="V305" i="6"/>
  <c r="W305" i="6"/>
  <c r="V306" i="6"/>
  <c r="W306" i="6"/>
  <c r="V307" i="6"/>
  <c r="W307" i="6"/>
  <c r="V308" i="6"/>
  <c r="W308" i="6"/>
  <c r="V309" i="6"/>
  <c r="W309" i="6"/>
  <c r="V310" i="6"/>
  <c r="W310" i="6"/>
  <c r="V311" i="6"/>
  <c r="W311" i="6"/>
  <c r="V312" i="6"/>
  <c r="W312" i="6"/>
  <c r="V313" i="6"/>
  <c r="W313" i="6"/>
  <c r="V314" i="6"/>
  <c r="W314" i="6"/>
  <c r="V315" i="6"/>
  <c r="W315" i="6"/>
  <c r="V316" i="6"/>
  <c r="W316" i="6"/>
  <c r="V317" i="6"/>
  <c r="W317" i="6"/>
  <c r="V318" i="6"/>
  <c r="W318" i="6"/>
  <c r="V319" i="6"/>
  <c r="W319" i="6"/>
  <c r="V320" i="6"/>
  <c r="W320" i="6"/>
  <c r="V321" i="6"/>
  <c r="W321" i="6"/>
  <c r="V322" i="6"/>
  <c r="W322" i="6"/>
  <c r="V323" i="6"/>
  <c r="W323" i="6"/>
  <c r="V324" i="6"/>
  <c r="W324" i="6"/>
  <c r="V325" i="6"/>
  <c r="W325" i="6"/>
  <c r="V326" i="6"/>
  <c r="W326" i="6"/>
  <c r="V327" i="6"/>
  <c r="W327" i="6"/>
  <c r="V328" i="6"/>
  <c r="W328" i="6"/>
  <c r="V329" i="6"/>
  <c r="W329" i="6"/>
  <c r="V330" i="6"/>
  <c r="W330" i="6"/>
  <c r="V331" i="6"/>
  <c r="W331" i="6"/>
  <c r="V332" i="6"/>
  <c r="W332" i="6"/>
  <c r="V333" i="6"/>
  <c r="W333" i="6"/>
  <c r="V334" i="6"/>
  <c r="W334" i="6"/>
  <c r="V335" i="6"/>
  <c r="W335" i="6"/>
  <c r="V336" i="6"/>
  <c r="W336" i="6"/>
  <c r="V337" i="6"/>
  <c r="W337" i="6"/>
  <c r="V338" i="6"/>
  <c r="W338" i="6"/>
  <c r="V339" i="6"/>
  <c r="W339" i="6"/>
  <c r="V340" i="6"/>
  <c r="W340" i="6"/>
  <c r="V341" i="6"/>
  <c r="W341" i="6"/>
  <c r="V342" i="6"/>
  <c r="W342" i="6"/>
  <c r="V343" i="6"/>
  <c r="W343" i="6"/>
  <c r="V344" i="6"/>
  <c r="W344" i="6"/>
  <c r="V345" i="6"/>
  <c r="W345" i="6"/>
  <c r="V346" i="6"/>
  <c r="W346" i="6"/>
  <c r="V347" i="6"/>
  <c r="W347" i="6"/>
  <c r="V348" i="6"/>
  <c r="W348" i="6"/>
  <c r="V349" i="6"/>
  <c r="W349" i="6"/>
  <c r="V350" i="6"/>
  <c r="W350" i="6"/>
  <c r="V351" i="6"/>
  <c r="W351" i="6"/>
  <c r="V352" i="6"/>
  <c r="W352" i="6"/>
  <c r="V353" i="6"/>
  <c r="W353" i="6"/>
  <c r="V354" i="6"/>
  <c r="W354" i="6"/>
  <c r="V355" i="6"/>
  <c r="W355" i="6"/>
  <c r="V356" i="6"/>
  <c r="W356" i="6"/>
  <c r="V357" i="6"/>
  <c r="W357" i="6"/>
  <c r="V358" i="6"/>
  <c r="W358" i="6"/>
  <c r="V359" i="6"/>
  <c r="W359" i="6"/>
  <c r="V360" i="6"/>
  <c r="W360" i="6"/>
  <c r="V361" i="6"/>
  <c r="W361" i="6"/>
  <c r="V362" i="6"/>
  <c r="W362" i="6"/>
  <c r="V363" i="6"/>
  <c r="W363" i="6"/>
  <c r="V364" i="6"/>
  <c r="W364" i="6"/>
  <c r="V365" i="6"/>
  <c r="W365" i="6"/>
  <c r="V366" i="6"/>
  <c r="W366" i="6"/>
  <c r="V367" i="6"/>
  <c r="W367" i="6"/>
  <c r="V368" i="6"/>
  <c r="W368" i="6"/>
  <c r="V369" i="6"/>
  <c r="W369" i="6"/>
  <c r="V370" i="6"/>
  <c r="W370" i="6"/>
  <c r="V371" i="6"/>
  <c r="W371" i="6"/>
  <c r="V372" i="6"/>
  <c r="W372" i="6"/>
  <c r="V373" i="6"/>
  <c r="W373" i="6"/>
  <c r="V374" i="6"/>
  <c r="W374" i="6"/>
  <c r="V375" i="6"/>
  <c r="W375" i="6"/>
  <c r="V376" i="6"/>
  <c r="W376" i="6"/>
  <c r="V377" i="6"/>
  <c r="W377" i="6"/>
  <c r="V378" i="6"/>
  <c r="W378" i="6"/>
  <c r="V379" i="6"/>
  <c r="W379" i="6"/>
  <c r="V380" i="6"/>
  <c r="W380" i="6"/>
  <c r="V381" i="6"/>
  <c r="W381" i="6"/>
  <c r="V382" i="6"/>
  <c r="W382" i="6"/>
  <c r="V383" i="6"/>
  <c r="W383" i="6"/>
  <c r="V384" i="6"/>
  <c r="W384" i="6"/>
  <c r="V385" i="6"/>
  <c r="W385" i="6"/>
  <c r="V386" i="6"/>
  <c r="W386" i="6"/>
  <c r="V387" i="6"/>
  <c r="W387" i="6"/>
  <c r="V388" i="6"/>
  <c r="W388" i="6"/>
  <c r="V389" i="6"/>
  <c r="W389" i="6"/>
  <c r="V390" i="6"/>
  <c r="W390" i="6"/>
  <c r="V391" i="6"/>
  <c r="W391" i="6"/>
  <c r="V392" i="6"/>
  <c r="W392" i="6"/>
  <c r="V393" i="6"/>
  <c r="W393" i="6"/>
  <c r="V394" i="6"/>
  <c r="W394" i="6"/>
  <c r="V395" i="6"/>
  <c r="W395" i="6"/>
  <c r="V396" i="6"/>
  <c r="W396" i="6"/>
  <c r="V397" i="6"/>
  <c r="W397" i="6"/>
  <c r="V398" i="6"/>
  <c r="W398" i="6"/>
  <c r="V399" i="6"/>
  <c r="W399" i="6"/>
  <c r="V400" i="6"/>
  <c r="W400" i="6"/>
  <c r="V401" i="6"/>
  <c r="W401" i="6"/>
  <c r="V402" i="6"/>
  <c r="W402" i="6"/>
  <c r="V403" i="6"/>
  <c r="W403" i="6"/>
  <c r="V404" i="6"/>
  <c r="W404" i="6"/>
  <c r="V405" i="6"/>
  <c r="W405" i="6"/>
  <c r="V406" i="6"/>
  <c r="W406" i="6"/>
  <c r="V407" i="6"/>
  <c r="W407" i="6"/>
  <c r="V408" i="6"/>
  <c r="W408" i="6"/>
  <c r="V409" i="6"/>
  <c r="W409" i="6"/>
  <c r="V410" i="6"/>
  <c r="W410" i="6"/>
  <c r="V411" i="6"/>
  <c r="W411" i="6"/>
  <c r="V412" i="6"/>
  <c r="W412" i="6"/>
  <c r="V413" i="6"/>
  <c r="W413" i="6"/>
  <c r="V414" i="6"/>
  <c r="W414" i="6"/>
  <c r="V415" i="6"/>
  <c r="W415" i="6"/>
  <c r="V416" i="6"/>
  <c r="W416" i="6"/>
  <c r="V417" i="6"/>
  <c r="W417" i="6"/>
  <c r="V418" i="6"/>
  <c r="W418" i="6"/>
  <c r="V419" i="6"/>
  <c r="W419" i="6"/>
  <c r="V420" i="6"/>
  <c r="W420" i="6"/>
  <c r="V421" i="6"/>
  <c r="W421" i="6"/>
  <c r="V422" i="6"/>
  <c r="W422" i="6"/>
  <c r="V423" i="6"/>
  <c r="W423" i="6"/>
  <c r="V424" i="6"/>
  <c r="W424" i="6"/>
  <c r="V425" i="6"/>
  <c r="W425" i="6"/>
  <c r="V426" i="6"/>
  <c r="W426" i="6"/>
  <c r="V427" i="6"/>
  <c r="W427" i="6"/>
  <c r="V428" i="6"/>
  <c r="W428" i="6"/>
  <c r="V429" i="6"/>
  <c r="W429" i="6"/>
  <c r="V430" i="6"/>
  <c r="W430" i="6"/>
  <c r="V431" i="6"/>
  <c r="W431" i="6"/>
  <c r="V432" i="6"/>
  <c r="W432" i="6"/>
  <c r="V433" i="6"/>
  <c r="W433" i="6"/>
  <c r="V434" i="6"/>
  <c r="W434" i="6"/>
  <c r="V435" i="6"/>
  <c r="W435" i="6"/>
  <c r="V436" i="6"/>
  <c r="W436" i="6"/>
  <c r="V437" i="6"/>
  <c r="W437" i="6"/>
  <c r="V438" i="6"/>
  <c r="W438" i="6"/>
  <c r="V439" i="6"/>
  <c r="W439" i="6"/>
  <c r="V440" i="6"/>
  <c r="W440" i="6"/>
  <c r="V441" i="6"/>
  <c r="W441" i="6"/>
  <c r="V442" i="6"/>
  <c r="W442" i="6"/>
  <c r="V443" i="6"/>
  <c r="W443" i="6"/>
  <c r="V444" i="6"/>
  <c r="W444" i="6"/>
  <c r="V445" i="6"/>
  <c r="W445" i="6"/>
  <c r="V446" i="6"/>
  <c r="W446" i="6"/>
  <c r="V447" i="6"/>
  <c r="W447" i="6"/>
  <c r="V448" i="6"/>
  <c r="W448" i="6"/>
  <c r="V449" i="6"/>
  <c r="W449" i="6"/>
  <c r="V450" i="6"/>
  <c r="W450" i="6"/>
  <c r="V451" i="6"/>
  <c r="W451" i="6"/>
  <c r="V452" i="6"/>
  <c r="W452" i="6"/>
  <c r="V453" i="6"/>
  <c r="W453" i="6"/>
  <c r="V454" i="6"/>
  <c r="W454" i="6"/>
  <c r="V455" i="6"/>
  <c r="W455" i="6"/>
  <c r="V456" i="6"/>
  <c r="W456" i="6"/>
  <c r="V457" i="6"/>
  <c r="W457" i="6"/>
  <c r="V458" i="6"/>
  <c r="W458" i="6"/>
  <c r="V459" i="6"/>
  <c r="W459" i="6"/>
  <c r="V460" i="6"/>
  <c r="W460" i="6"/>
  <c r="V461" i="6"/>
  <c r="W461" i="6"/>
  <c r="V462" i="6"/>
  <c r="W462" i="6"/>
  <c r="V463" i="6"/>
  <c r="W463" i="6"/>
  <c r="V464" i="6"/>
  <c r="W464" i="6"/>
  <c r="V465" i="6"/>
  <c r="W465" i="6"/>
  <c r="V466" i="6"/>
  <c r="W466" i="6"/>
  <c r="V467" i="6"/>
  <c r="W467" i="6"/>
  <c r="V468" i="6"/>
  <c r="W468" i="6"/>
  <c r="V469" i="6"/>
  <c r="W469" i="6"/>
  <c r="V470" i="6"/>
  <c r="W470" i="6"/>
  <c r="V471" i="6"/>
  <c r="W471" i="6"/>
  <c r="V472" i="6"/>
  <c r="W472" i="6"/>
  <c r="V473" i="6"/>
  <c r="W473" i="6"/>
  <c r="V474" i="6"/>
  <c r="W474" i="6"/>
  <c r="V475" i="6"/>
  <c r="W475" i="6"/>
  <c r="V476" i="6"/>
  <c r="W476" i="6"/>
  <c r="V477" i="6"/>
  <c r="W477" i="6"/>
  <c r="V478" i="6"/>
  <c r="W478" i="6"/>
  <c r="V479" i="6"/>
  <c r="W479" i="6"/>
  <c r="V480" i="6"/>
  <c r="W480" i="6"/>
  <c r="V481" i="6"/>
  <c r="W481" i="6"/>
  <c r="V482" i="6"/>
  <c r="W482" i="6"/>
  <c r="V483" i="6"/>
  <c r="W483" i="6"/>
  <c r="V484" i="6"/>
  <c r="W484" i="6"/>
  <c r="V485" i="6"/>
  <c r="W485" i="6"/>
  <c r="V486" i="6"/>
  <c r="W486" i="6"/>
  <c r="V487" i="6"/>
  <c r="W487" i="6"/>
  <c r="V488" i="6"/>
  <c r="W488" i="6"/>
  <c r="V489" i="6"/>
  <c r="W489" i="6"/>
  <c r="V490" i="6"/>
  <c r="W490" i="6"/>
  <c r="V491" i="6"/>
  <c r="W491" i="6"/>
  <c r="V492" i="6"/>
  <c r="W492" i="6"/>
  <c r="V493" i="6"/>
  <c r="W493" i="6"/>
  <c r="V494" i="6"/>
  <c r="W494" i="6"/>
  <c r="V495" i="6"/>
  <c r="W495" i="6"/>
  <c r="V496" i="6"/>
  <c r="W496" i="6"/>
  <c r="V497" i="6"/>
  <c r="W497" i="6"/>
  <c r="V498" i="6"/>
  <c r="W498" i="6"/>
  <c r="V499" i="6"/>
  <c r="W499" i="6"/>
  <c r="V500" i="6"/>
  <c r="W500" i="6"/>
  <c r="V501" i="6"/>
  <c r="W501" i="6"/>
  <c r="V502" i="6"/>
  <c r="W502" i="6"/>
  <c r="V503" i="6"/>
  <c r="W503" i="6"/>
  <c r="V504" i="6"/>
  <c r="W504" i="6"/>
  <c r="V505" i="6"/>
  <c r="W505" i="6"/>
  <c r="V506" i="6"/>
  <c r="W506" i="6"/>
  <c r="V507" i="6"/>
  <c r="W507" i="6"/>
  <c r="V508" i="6"/>
  <c r="W508" i="6"/>
  <c r="V509" i="6"/>
  <c r="W509" i="6"/>
  <c r="V510" i="6"/>
  <c r="W510" i="6"/>
  <c r="V511" i="6"/>
  <c r="W511" i="6"/>
  <c r="V512" i="6"/>
  <c r="W512" i="6"/>
  <c r="V513" i="6"/>
  <c r="W513" i="6"/>
  <c r="V514" i="6"/>
  <c r="W514" i="6"/>
  <c r="V515" i="6"/>
  <c r="W515" i="6"/>
  <c r="V516" i="6"/>
  <c r="W516" i="6"/>
  <c r="V517" i="6"/>
  <c r="W517" i="6"/>
  <c r="V518" i="6"/>
  <c r="W518" i="6"/>
  <c r="V519" i="6"/>
  <c r="W519" i="6"/>
  <c r="V520" i="6"/>
  <c r="W520" i="6"/>
  <c r="V521" i="6"/>
  <c r="W521" i="6"/>
  <c r="V522" i="6"/>
  <c r="W522" i="6"/>
  <c r="V523" i="6"/>
  <c r="W523" i="6"/>
  <c r="V524" i="6"/>
  <c r="W524" i="6"/>
  <c r="V525" i="6"/>
  <c r="W525" i="6"/>
  <c r="V526" i="6"/>
  <c r="W526" i="6"/>
  <c r="V527" i="6"/>
  <c r="W527" i="6"/>
  <c r="V528" i="6"/>
  <c r="W528" i="6"/>
  <c r="V529" i="6"/>
  <c r="W529" i="6"/>
  <c r="V530" i="6"/>
  <c r="W530" i="6"/>
  <c r="V531" i="6"/>
  <c r="W531" i="6"/>
  <c r="V532" i="6"/>
  <c r="W532" i="6"/>
  <c r="V533" i="6"/>
  <c r="W533" i="6"/>
  <c r="V534" i="6"/>
  <c r="W534" i="6"/>
  <c r="V535" i="6"/>
  <c r="W535" i="6"/>
  <c r="V536" i="6"/>
  <c r="W536" i="6"/>
  <c r="V537" i="6"/>
  <c r="W537" i="6"/>
  <c r="V538" i="6"/>
  <c r="W538" i="6"/>
  <c r="V539" i="6"/>
  <c r="W539" i="6"/>
  <c r="V540" i="6"/>
  <c r="W540" i="6"/>
  <c r="V541" i="6"/>
  <c r="W541" i="6"/>
  <c r="V542" i="6"/>
  <c r="W542" i="6"/>
  <c r="V543" i="6"/>
  <c r="W543" i="6"/>
  <c r="V544" i="6"/>
  <c r="W544" i="6"/>
  <c r="V545" i="6"/>
  <c r="W545" i="6"/>
  <c r="V546" i="6"/>
  <c r="W546" i="6"/>
  <c r="V547" i="6"/>
  <c r="W547" i="6"/>
  <c r="V548" i="6"/>
  <c r="W548" i="6"/>
  <c r="V549" i="6"/>
  <c r="W549" i="6"/>
  <c r="V550" i="6"/>
  <c r="W550" i="6"/>
  <c r="V551" i="6"/>
  <c r="W551" i="6"/>
  <c r="V552" i="6"/>
  <c r="W552" i="6"/>
  <c r="V553" i="6"/>
  <c r="W553" i="6"/>
  <c r="V554" i="6"/>
  <c r="W554" i="6"/>
  <c r="V555" i="6"/>
  <c r="W555" i="6"/>
  <c r="V556" i="6"/>
  <c r="W556" i="6"/>
  <c r="V557" i="6"/>
  <c r="W557" i="6"/>
  <c r="V558" i="6"/>
  <c r="W558" i="6"/>
  <c r="V559" i="6"/>
  <c r="W559" i="6"/>
  <c r="V560" i="6"/>
  <c r="W560" i="6"/>
  <c r="V561" i="6"/>
  <c r="W561" i="6"/>
  <c r="V562" i="6"/>
  <c r="W562" i="6"/>
  <c r="V563" i="6"/>
  <c r="W563" i="6"/>
  <c r="V564" i="6"/>
  <c r="W564" i="6"/>
  <c r="V565" i="6"/>
  <c r="W565" i="6"/>
  <c r="V566" i="6"/>
  <c r="W566" i="6"/>
  <c r="V567" i="6"/>
  <c r="W567" i="6"/>
  <c r="V568" i="6"/>
  <c r="W568" i="6"/>
  <c r="V569" i="6"/>
  <c r="W569" i="6"/>
  <c r="V570" i="6"/>
  <c r="W570" i="6"/>
  <c r="V571" i="6"/>
  <c r="W571" i="6"/>
  <c r="V572" i="6"/>
  <c r="W572" i="6"/>
  <c r="V573" i="6"/>
  <c r="W573" i="6"/>
  <c r="V574" i="6"/>
  <c r="W574" i="6"/>
  <c r="V575" i="6"/>
  <c r="W575" i="6"/>
  <c r="V576" i="6"/>
  <c r="W576" i="6"/>
  <c r="V577" i="6"/>
  <c r="W577" i="6"/>
  <c r="V578" i="6"/>
  <c r="W578" i="6"/>
  <c r="V579" i="6"/>
  <c r="W579" i="6"/>
  <c r="V580" i="6"/>
  <c r="W580" i="6"/>
  <c r="V581" i="6"/>
  <c r="W581" i="6"/>
  <c r="V582" i="6"/>
  <c r="W582" i="6"/>
  <c r="V583" i="6"/>
  <c r="W583" i="6"/>
  <c r="V584" i="6"/>
  <c r="W584" i="6"/>
  <c r="V585" i="6"/>
  <c r="W585" i="6"/>
  <c r="V586" i="6"/>
  <c r="W586" i="6"/>
  <c r="V587" i="6"/>
  <c r="W587" i="6"/>
  <c r="V588" i="6"/>
  <c r="W588" i="6"/>
  <c r="V589" i="6"/>
  <c r="W589" i="6"/>
  <c r="V590" i="6"/>
  <c r="W590" i="6"/>
  <c r="V591" i="6"/>
  <c r="W591" i="6"/>
  <c r="V592" i="6"/>
  <c r="W592" i="6"/>
  <c r="V593" i="6"/>
  <c r="W593" i="6"/>
  <c r="V594" i="6"/>
  <c r="W594" i="6"/>
  <c r="V595" i="6"/>
  <c r="W595" i="6"/>
  <c r="V596" i="6"/>
  <c r="W596" i="6"/>
  <c r="V597" i="6"/>
  <c r="W597" i="6"/>
  <c r="V598" i="6"/>
  <c r="W598" i="6"/>
  <c r="V599" i="6"/>
  <c r="W599" i="6"/>
  <c r="V600" i="6"/>
  <c r="W600" i="6"/>
  <c r="V601" i="6"/>
  <c r="W601" i="6"/>
  <c r="V602" i="6"/>
  <c r="W602" i="6"/>
  <c r="V603" i="6"/>
  <c r="W603" i="6"/>
  <c r="V604" i="6"/>
  <c r="W604" i="6"/>
  <c r="V605" i="6"/>
  <c r="W605" i="6"/>
  <c r="V606" i="6"/>
  <c r="W606" i="6"/>
  <c r="V607" i="6"/>
  <c r="W607" i="6"/>
  <c r="V608" i="6"/>
  <c r="W608" i="6"/>
  <c r="V609" i="6"/>
  <c r="W609" i="6"/>
  <c r="V610" i="6"/>
  <c r="W610" i="6"/>
  <c r="V611" i="6"/>
  <c r="W611" i="6"/>
  <c r="V612" i="6"/>
  <c r="W612" i="6"/>
  <c r="V613" i="6"/>
  <c r="W613" i="6"/>
  <c r="V614" i="6"/>
  <c r="W614" i="6"/>
  <c r="V615" i="6"/>
  <c r="W615" i="6"/>
  <c r="V616" i="6"/>
  <c r="W616" i="6"/>
  <c r="V617" i="6"/>
  <c r="W617" i="6"/>
  <c r="V618" i="6"/>
  <c r="W618" i="6"/>
  <c r="V619" i="6"/>
  <c r="W619" i="6"/>
  <c r="V620" i="6"/>
  <c r="W620" i="6"/>
  <c r="V621" i="6"/>
  <c r="W621" i="6"/>
  <c r="V622" i="6"/>
  <c r="W622" i="6"/>
  <c r="V623" i="6"/>
  <c r="W623" i="6"/>
  <c r="V624" i="6"/>
  <c r="W624" i="6"/>
  <c r="V625" i="6"/>
  <c r="W625" i="6"/>
  <c r="V626" i="6"/>
  <c r="W626" i="6"/>
  <c r="V627" i="6"/>
  <c r="W627" i="6"/>
  <c r="V628" i="6"/>
  <c r="W628" i="6"/>
  <c r="V629" i="6"/>
  <c r="W629" i="6"/>
  <c r="V630" i="6"/>
  <c r="W630" i="6"/>
  <c r="V631" i="6"/>
  <c r="W631" i="6"/>
  <c r="V632" i="6"/>
  <c r="W632" i="6"/>
  <c r="V633" i="6"/>
  <c r="W633" i="6"/>
  <c r="V634" i="6"/>
  <c r="W634" i="6"/>
  <c r="V635" i="6"/>
  <c r="W635" i="6"/>
  <c r="V636" i="6"/>
  <c r="W636" i="6"/>
  <c r="V637" i="6"/>
  <c r="W637" i="6"/>
  <c r="V638" i="6"/>
  <c r="W638" i="6"/>
  <c r="V639" i="6"/>
  <c r="W639" i="6"/>
  <c r="V640" i="6"/>
  <c r="W640" i="6"/>
  <c r="V641" i="6"/>
  <c r="W641" i="6"/>
  <c r="V642" i="6"/>
  <c r="W642" i="6"/>
  <c r="V643" i="6"/>
  <c r="W643" i="6"/>
  <c r="V644" i="6"/>
  <c r="W644" i="6"/>
  <c r="V645" i="6"/>
  <c r="W645" i="6"/>
  <c r="V646" i="6"/>
  <c r="W646" i="6"/>
  <c r="V647" i="6"/>
  <c r="W647" i="6"/>
  <c r="V648" i="6"/>
  <c r="W648" i="6"/>
  <c r="V649" i="6"/>
  <c r="W649" i="6"/>
  <c r="V650" i="6"/>
  <c r="W650" i="6"/>
  <c r="V651" i="6"/>
  <c r="W651" i="6"/>
  <c r="V652" i="6"/>
  <c r="W652" i="6"/>
  <c r="V653" i="6"/>
  <c r="W653" i="6"/>
  <c r="V654" i="6"/>
  <c r="W654" i="6"/>
  <c r="V655" i="6"/>
  <c r="W655" i="6"/>
  <c r="V656" i="6"/>
  <c r="W656" i="6"/>
  <c r="V657" i="6"/>
  <c r="W657" i="6"/>
  <c r="V658" i="6"/>
  <c r="W658" i="6"/>
  <c r="V659" i="6"/>
  <c r="W659" i="6"/>
  <c r="V660" i="6"/>
  <c r="W660" i="6"/>
  <c r="V661" i="6"/>
  <c r="W661" i="6"/>
  <c r="V662" i="6"/>
  <c r="W662" i="6"/>
  <c r="V663" i="6"/>
  <c r="W663" i="6"/>
  <c r="V664" i="6"/>
  <c r="W664" i="6"/>
  <c r="V665" i="6"/>
  <c r="W665" i="6"/>
  <c r="V666" i="6"/>
  <c r="W666" i="6"/>
  <c r="V667" i="6"/>
  <c r="W667" i="6"/>
  <c r="V668" i="6"/>
  <c r="W668" i="6"/>
  <c r="V669" i="6"/>
  <c r="W669" i="6"/>
  <c r="V670" i="6"/>
  <c r="W670" i="6"/>
  <c r="V671" i="6"/>
  <c r="W671" i="6"/>
  <c r="V672" i="6"/>
  <c r="W672" i="6"/>
  <c r="V673" i="6"/>
  <c r="W673" i="6"/>
  <c r="V674" i="6"/>
  <c r="W674" i="6"/>
  <c r="V675" i="6"/>
  <c r="W675" i="6"/>
  <c r="V676" i="6"/>
  <c r="W676" i="6"/>
  <c r="V677" i="6"/>
  <c r="W677" i="6"/>
  <c r="V678" i="6"/>
  <c r="W678" i="6"/>
  <c r="V679" i="6"/>
  <c r="W679" i="6"/>
  <c r="V680" i="6"/>
  <c r="W680" i="6"/>
  <c r="V681" i="6"/>
  <c r="W681" i="6"/>
  <c r="V682" i="6"/>
  <c r="W682" i="6"/>
  <c r="V683" i="6"/>
  <c r="W683" i="6"/>
  <c r="V684" i="6"/>
  <c r="W684" i="6"/>
  <c r="V685" i="6"/>
  <c r="W685" i="6"/>
  <c r="V686" i="6"/>
  <c r="W686" i="6"/>
  <c r="V687" i="6"/>
  <c r="W687" i="6"/>
  <c r="V688" i="6"/>
  <c r="W688" i="6"/>
  <c r="V689" i="6"/>
  <c r="W689" i="6"/>
  <c r="V690" i="6"/>
  <c r="W690" i="6"/>
  <c r="V691" i="6"/>
  <c r="W691" i="6"/>
  <c r="V692" i="6"/>
  <c r="W692" i="6"/>
  <c r="V693" i="6"/>
  <c r="W693" i="6"/>
  <c r="V694" i="6"/>
  <c r="W694" i="6"/>
  <c r="V695" i="6"/>
  <c r="W695" i="6"/>
  <c r="V696" i="6"/>
  <c r="W696" i="6"/>
  <c r="V697" i="6"/>
  <c r="W697" i="6"/>
  <c r="V698" i="6"/>
  <c r="W698" i="6"/>
  <c r="V699" i="6"/>
  <c r="W699" i="6"/>
  <c r="V700" i="6"/>
  <c r="W700" i="6"/>
  <c r="V701" i="6"/>
  <c r="W701" i="6"/>
  <c r="V702" i="6"/>
  <c r="W702" i="6"/>
  <c r="V703" i="6"/>
  <c r="W703" i="6"/>
  <c r="V704" i="6"/>
  <c r="W704" i="6"/>
  <c r="V705" i="6"/>
  <c r="W705" i="6"/>
  <c r="V706" i="6"/>
  <c r="W706" i="6"/>
  <c r="V707" i="6"/>
  <c r="W707" i="6"/>
  <c r="V708" i="6"/>
  <c r="W708" i="6"/>
  <c r="V709" i="6"/>
  <c r="W709" i="6"/>
  <c r="V710" i="6"/>
  <c r="W710" i="6"/>
  <c r="V711" i="6"/>
  <c r="W711" i="6"/>
  <c r="V712" i="6"/>
  <c r="W712" i="6"/>
  <c r="V713" i="6"/>
  <c r="W713" i="6"/>
  <c r="V714" i="6"/>
  <c r="W714" i="6"/>
  <c r="V715" i="6"/>
  <c r="W715" i="6"/>
  <c r="V716" i="6"/>
  <c r="W716" i="6"/>
  <c r="V717" i="6"/>
  <c r="W717" i="6"/>
  <c r="V718" i="6"/>
  <c r="W718" i="6"/>
  <c r="V719" i="6"/>
  <c r="W719" i="6"/>
  <c r="V720" i="6"/>
  <c r="W720" i="6"/>
  <c r="V721" i="6"/>
  <c r="W721" i="6"/>
  <c r="V722" i="6"/>
  <c r="W722" i="6"/>
  <c r="V723" i="6"/>
  <c r="W723" i="6"/>
  <c r="V724" i="6"/>
  <c r="W724" i="6"/>
  <c r="V725" i="6"/>
  <c r="W725" i="6"/>
  <c r="V726" i="6"/>
  <c r="W726" i="6"/>
  <c r="V727" i="6"/>
  <c r="W727" i="6"/>
  <c r="V728" i="6"/>
  <c r="W728" i="6"/>
  <c r="V729" i="6"/>
  <c r="W729" i="6"/>
  <c r="V730" i="6"/>
  <c r="W730" i="6"/>
  <c r="V731" i="6"/>
  <c r="W731" i="6"/>
  <c r="V732" i="6"/>
  <c r="W732" i="6"/>
  <c r="V733" i="6"/>
  <c r="W733" i="6"/>
  <c r="V734" i="6"/>
  <c r="W734" i="6"/>
  <c r="V735" i="6"/>
  <c r="W735" i="6"/>
  <c r="V736" i="6"/>
  <c r="W736" i="6"/>
  <c r="V737" i="6"/>
  <c r="W737" i="6"/>
  <c r="V738" i="6"/>
  <c r="W738" i="6"/>
  <c r="V739" i="6"/>
  <c r="W739" i="6"/>
  <c r="V740" i="6"/>
  <c r="W740" i="6"/>
  <c r="V741" i="6"/>
  <c r="W741" i="6"/>
  <c r="V742" i="6"/>
  <c r="W742" i="6"/>
  <c r="V743" i="6"/>
  <c r="W743" i="6"/>
  <c r="V744" i="6"/>
  <c r="W744" i="6"/>
  <c r="V745" i="6"/>
  <c r="W745" i="6"/>
  <c r="V746" i="6"/>
  <c r="W746" i="6"/>
  <c r="V747" i="6"/>
  <c r="W747" i="6"/>
  <c r="V748" i="6"/>
  <c r="W748" i="6"/>
  <c r="V749" i="6"/>
  <c r="W749" i="6"/>
  <c r="V750" i="6"/>
  <c r="W750" i="6"/>
  <c r="V751" i="6"/>
  <c r="W751" i="6"/>
  <c r="V752" i="6"/>
  <c r="W752" i="6"/>
  <c r="V753" i="6"/>
  <c r="W753" i="6"/>
  <c r="V754" i="6"/>
  <c r="W754" i="6"/>
  <c r="V755" i="6"/>
  <c r="W755" i="6"/>
  <c r="V756" i="6"/>
  <c r="W756" i="6"/>
  <c r="V757" i="6"/>
  <c r="W757" i="6"/>
  <c r="V758" i="6"/>
  <c r="W758" i="6"/>
  <c r="V759" i="6"/>
  <c r="W759" i="6"/>
  <c r="V760" i="6"/>
  <c r="W760" i="6"/>
  <c r="V761" i="6"/>
  <c r="W761" i="6"/>
  <c r="V762" i="6"/>
  <c r="W762" i="6"/>
  <c r="V763" i="6"/>
  <c r="W763" i="6"/>
  <c r="V764" i="6"/>
  <c r="W764" i="6"/>
  <c r="V765" i="6"/>
  <c r="W765" i="6"/>
  <c r="V766" i="6"/>
  <c r="W766" i="6"/>
  <c r="V767" i="6"/>
  <c r="W767" i="6"/>
  <c r="V768" i="6"/>
  <c r="W768" i="6"/>
  <c r="V769" i="6"/>
  <c r="W769" i="6"/>
  <c r="V770" i="6"/>
  <c r="W770" i="6"/>
  <c r="V771" i="6"/>
  <c r="W771" i="6"/>
  <c r="V772" i="6"/>
  <c r="W772" i="6"/>
  <c r="V773" i="6"/>
  <c r="W773" i="6"/>
  <c r="V774" i="6"/>
  <c r="W774" i="6"/>
  <c r="V775" i="6"/>
  <c r="W775" i="6"/>
  <c r="V776" i="6"/>
  <c r="W776" i="6"/>
  <c r="V777" i="6"/>
  <c r="W777" i="6"/>
  <c r="V778" i="6"/>
  <c r="W778" i="6"/>
  <c r="V779" i="6"/>
  <c r="W779" i="6"/>
  <c r="V780" i="6"/>
  <c r="W780" i="6"/>
  <c r="V781" i="6"/>
  <c r="W781" i="6"/>
  <c r="V782" i="6"/>
  <c r="W782" i="6"/>
  <c r="V783" i="6"/>
  <c r="W783" i="6"/>
  <c r="V784" i="6"/>
  <c r="W784" i="6"/>
  <c r="V785" i="6"/>
  <c r="W785" i="6"/>
  <c r="V786" i="6"/>
  <c r="W786" i="6"/>
  <c r="V787" i="6"/>
  <c r="W787" i="6"/>
  <c r="V788" i="6"/>
  <c r="W788" i="6"/>
  <c r="V789" i="6"/>
  <c r="W789" i="6"/>
  <c r="V790" i="6"/>
  <c r="W790" i="6"/>
  <c r="V791" i="6"/>
  <c r="W791" i="6"/>
  <c r="V792" i="6"/>
  <c r="W792" i="6"/>
  <c r="V793" i="6"/>
  <c r="W793" i="6"/>
  <c r="V794" i="6"/>
  <c r="W794" i="6"/>
  <c r="V795" i="6"/>
  <c r="W795" i="6"/>
  <c r="V796" i="6"/>
  <c r="W796" i="6"/>
  <c r="V797" i="6"/>
  <c r="W797" i="6"/>
  <c r="V798" i="6"/>
  <c r="W798" i="6"/>
  <c r="V799" i="6"/>
  <c r="W799" i="6"/>
  <c r="V800" i="6"/>
  <c r="W800" i="6"/>
  <c r="V801" i="6"/>
  <c r="W801" i="6"/>
  <c r="V802" i="6"/>
  <c r="W802" i="6"/>
  <c r="V803" i="6"/>
  <c r="W803" i="6"/>
  <c r="V804" i="6"/>
  <c r="W804" i="6"/>
  <c r="V805" i="6"/>
  <c r="W805" i="6"/>
  <c r="V806" i="6"/>
  <c r="W806" i="6"/>
  <c r="V807" i="6"/>
  <c r="W807" i="6"/>
  <c r="V808" i="6"/>
  <c r="W808" i="6"/>
  <c r="V809" i="6"/>
  <c r="W809" i="6"/>
  <c r="V810" i="6"/>
  <c r="W810" i="6"/>
  <c r="V811" i="6"/>
  <c r="W811" i="6"/>
  <c r="V812" i="6"/>
  <c r="W812" i="6"/>
  <c r="V813" i="6"/>
  <c r="W813" i="6"/>
  <c r="V814" i="6"/>
  <c r="W814" i="6"/>
  <c r="V815" i="6"/>
  <c r="W815" i="6"/>
  <c r="V816" i="6"/>
  <c r="W816" i="6"/>
  <c r="V817" i="6"/>
  <c r="W817" i="6"/>
  <c r="V818" i="6"/>
  <c r="W818" i="6"/>
  <c r="V819" i="6"/>
  <c r="W819" i="6"/>
  <c r="V820" i="6"/>
  <c r="W820" i="6"/>
  <c r="V821" i="6"/>
  <c r="W821" i="6"/>
  <c r="V822" i="6"/>
  <c r="W822" i="6"/>
  <c r="V823" i="6"/>
  <c r="W823" i="6"/>
  <c r="V824" i="6"/>
  <c r="W824" i="6"/>
  <c r="V825" i="6"/>
  <c r="W825" i="6"/>
  <c r="V826" i="6"/>
  <c r="W826" i="6"/>
  <c r="V827" i="6"/>
  <c r="W827" i="6"/>
  <c r="V828" i="6"/>
  <c r="W828" i="6"/>
  <c r="V829" i="6"/>
  <c r="W829" i="6"/>
  <c r="V830" i="6"/>
  <c r="W830" i="6"/>
  <c r="V831" i="6"/>
  <c r="W831" i="6"/>
  <c r="V832" i="6"/>
  <c r="W832" i="6"/>
  <c r="V833" i="6"/>
  <c r="W833" i="6"/>
  <c r="V834" i="6"/>
  <c r="W834" i="6"/>
  <c r="V835" i="6"/>
  <c r="W835" i="6"/>
  <c r="V836" i="6"/>
  <c r="W836" i="6"/>
  <c r="V837" i="6"/>
  <c r="W837" i="6"/>
  <c r="V838" i="6"/>
  <c r="W838" i="6"/>
  <c r="V839" i="6"/>
  <c r="W839" i="6"/>
  <c r="V840" i="6"/>
  <c r="W840" i="6"/>
  <c r="V841" i="6"/>
  <c r="W841" i="6"/>
  <c r="V842" i="6"/>
  <c r="W842" i="6"/>
  <c r="V843" i="6"/>
  <c r="W843" i="6"/>
  <c r="V844" i="6"/>
  <c r="W844" i="6"/>
  <c r="V845" i="6"/>
  <c r="W845" i="6"/>
  <c r="V846" i="6"/>
  <c r="W846" i="6"/>
  <c r="V847" i="6"/>
  <c r="W847" i="6"/>
  <c r="V848" i="6"/>
  <c r="W848" i="6"/>
  <c r="V849" i="6"/>
  <c r="W849" i="6"/>
  <c r="V850" i="6"/>
  <c r="W850" i="6"/>
  <c r="V851" i="6"/>
  <c r="W851" i="6"/>
  <c r="V852" i="6"/>
  <c r="W852" i="6"/>
  <c r="V853" i="6"/>
  <c r="W853" i="6"/>
  <c r="V854" i="6"/>
  <c r="W854" i="6"/>
  <c r="V855" i="6"/>
  <c r="W855" i="6"/>
  <c r="V856" i="6"/>
  <c r="W856" i="6"/>
  <c r="V857" i="6"/>
  <c r="W857" i="6"/>
  <c r="V858" i="6"/>
  <c r="W858" i="6"/>
  <c r="V859" i="6"/>
  <c r="W859" i="6"/>
  <c r="V860" i="6"/>
  <c r="W860" i="6"/>
  <c r="V861" i="6"/>
  <c r="W861" i="6"/>
  <c r="V862" i="6"/>
  <c r="W862" i="6"/>
  <c r="V863" i="6"/>
  <c r="W863" i="6"/>
  <c r="V864" i="6"/>
  <c r="W864" i="6"/>
  <c r="V865" i="6"/>
  <c r="W865" i="6"/>
  <c r="V866" i="6"/>
  <c r="W866" i="6"/>
  <c r="V867" i="6"/>
  <c r="W867" i="6"/>
  <c r="V868" i="6"/>
  <c r="W868" i="6"/>
  <c r="V869" i="6"/>
  <c r="W869" i="6"/>
  <c r="V870" i="6"/>
  <c r="W870" i="6"/>
  <c r="V871" i="6"/>
  <c r="W871" i="6"/>
  <c r="V872" i="6"/>
  <c r="W872" i="6"/>
  <c r="V873" i="6"/>
  <c r="W873" i="6"/>
  <c r="V874" i="6"/>
  <c r="W874" i="6"/>
  <c r="V875" i="6"/>
  <c r="W875" i="6"/>
  <c r="V876" i="6"/>
  <c r="W876" i="6"/>
  <c r="V877" i="6"/>
  <c r="W877" i="6"/>
  <c r="V878" i="6"/>
  <c r="W878" i="6"/>
  <c r="V879" i="6"/>
  <c r="W879" i="6"/>
  <c r="V880" i="6"/>
  <c r="W880" i="6"/>
  <c r="V881" i="6"/>
  <c r="W881" i="6"/>
  <c r="V882" i="6"/>
  <c r="W882" i="6"/>
  <c r="V883" i="6"/>
  <c r="W883" i="6"/>
  <c r="V884" i="6"/>
  <c r="W884" i="6"/>
  <c r="V885" i="6"/>
  <c r="W885" i="6"/>
  <c r="V886" i="6"/>
  <c r="W886" i="6"/>
  <c r="V887" i="6"/>
  <c r="W887" i="6"/>
  <c r="V888" i="6"/>
  <c r="W888" i="6"/>
  <c r="V889" i="6"/>
  <c r="W889" i="6"/>
  <c r="V890" i="6"/>
  <c r="W890" i="6"/>
  <c r="V891" i="6"/>
  <c r="W891" i="6"/>
  <c r="V892" i="6"/>
  <c r="W892" i="6"/>
  <c r="V893" i="6"/>
  <c r="W893" i="6"/>
  <c r="V894" i="6"/>
  <c r="W894" i="6"/>
  <c r="V895" i="6"/>
  <c r="W895" i="6"/>
  <c r="V896" i="6"/>
  <c r="W896" i="6"/>
  <c r="V897" i="6"/>
  <c r="W897" i="6"/>
  <c r="V898" i="6"/>
  <c r="W898" i="6"/>
  <c r="V899" i="6"/>
  <c r="W899" i="6"/>
  <c r="V900" i="6"/>
  <c r="W900" i="6"/>
  <c r="V901" i="6"/>
  <c r="W901" i="6"/>
  <c r="V902" i="6"/>
  <c r="W902" i="6"/>
  <c r="V903" i="6"/>
  <c r="W903" i="6"/>
  <c r="V904" i="6"/>
  <c r="W904" i="6"/>
  <c r="V905" i="6"/>
  <c r="W905" i="6"/>
  <c r="V906" i="6"/>
  <c r="W906" i="6"/>
  <c r="V907" i="6"/>
  <c r="W907" i="6"/>
  <c r="V908" i="6"/>
  <c r="W908" i="6"/>
  <c r="V909" i="6"/>
  <c r="W909" i="6"/>
  <c r="V910" i="6"/>
  <c r="W910" i="6"/>
  <c r="V911" i="6"/>
  <c r="W911" i="6"/>
  <c r="V912" i="6"/>
  <c r="W912" i="6"/>
  <c r="V913" i="6"/>
  <c r="W913" i="6"/>
  <c r="V914" i="6"/>
  <c r="W914" i="6"/>
  <c r="V915" i="6"/>
  <c r="W915" i="6"/>
  <c r="V916" i="6"/>
  <c r="W916" i="6"/>
  <c r="V917" i="6"/>
  <c r="W917" i="6"/>
  <c r="V918" i="6"/>
  <c r="W918" i="6"/>
  <c r="V919" i="6"/>
  <c r="W919" i="6"/>
  <c r="V920" i="6"/>
  <c r="W920" i="6"/>
  <c r="V921" i="6"/>
  <c r="W921" i="6"/>
  <c r="V922" i="6"/>
  <c r="W922" i="6"/>
  <c r="V923" i="6"/>
  <c r="W923" i="6"/>
  <c r="V924" i="6"/>
  <c r="W924" i="6"/>
  <c r="V925" i="6"/>
  <c r="W925" i="6"/>
  <c r="V926" i="6"/>
  <c r="W926" i="6"/>
  <c r="V927" i="6"/>
  <c r="W927" i="6"/>
  <c r="V928" i="6"/>
  <c r="W928" i="6"/>
  <c r="V929" i="6"/>
  <c r="W929" i="6"/>
  <c r="V930" i="6"/>
  <c r="W930" i="6"/>
  <c r="V931" i="6"/>
  <c r="W931" i="6"/>
  <c r="V932" i="6"/>
  <c r="W932" i="6"/>
  <c r="V933" i="6"/>
  <c r="W933" i="6"/>
  <c r="V934" i="6"/>
  <c r="W934" i="6"/>
  <c r="V935" i="6"/>
  <c r="W935" i="6"/>
  <c r="V936" i="6"/>
  <c r="W936" i="6"/>
  <c r="V937" i="6"/>
  <c r="W937" i="6"/>
  <c r="V938" i="6"/>
  <c r="W938" i="6"/>
  <c r="V939" i="6"/>
  <c r="W939" i="6"/>
  <c r="V940" i="6"/>
  <c r="W940" i="6"/>
  <c r="V941" i="6"/>
  <c r="W941" i="6"/>
  <c r="V942" i="6"/>
  <c r="W942" i="6"/>
  <c r="V943" i="6"/>
  <c r="W943" i="6"/>
  <c r="V944" i="6"/>
  <c r="W944" i="6"/>
  <c r="V945" i="6"/>
  <c r="W945" i="6"/>
  <c r="V946" i="6"/>
  <c r="W946" i="6"/>
  <c r="V947" i="6"/>
  <c r="W947" i="6"/>
  <c r="W2" i="6"/>
  <c r="V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650" i="6"/>
  <c r="T651" i="6"/>
  <c r="T652" i="6"/>
  <c r="T653" i="6"/>
  <c r="T654" i="6"/>
  <c r="T655" i="6"/>
  <c r="T656" i="6"/>
  <c r="T657" i="6"/>
  <c r="T658" i="6"/>
  <c r="T659" i="6"/>
  <c r="T660" i="6"/>
  <c r="T661" i="6"/>
  <c r="T662" i="6"/>
  <c r="T663" i="6"/>
  <c r="T664" i="6"/>
  <c r="T665" i="6"/>
  <c r="T666" i="6"/>
  <c r="T667" i="6"/>
  <c r="T668" i="6"/>
  <c r="T669" i="6"/>
  <c r="T670" i="6"/>
  <c r="T671" i="6"/>
  <c r="T672" i="6"/>
  <c r="T673" i="6"/>
  <c r="T674" i="6"/>
  <c r="T675" i="6"/>
  <c r="T676" i="6"/>
  <c r="T677" i="6"/>
  <c r="T678" i="6"/>
  <c r="T679" i="6"/>
  <c r="T680" i="6"/>
  <c r="T681" i="6"/>
  <c r="T682" i="6"/>
  <c r="T683" i="6"/>
  <c r="T684" i="6"/>
  <c r="T685" i="6"/>
  <c r="T686" i="6"/>
  <c r="T687" i="6"/>
  <c r="T688" i="6"/>
  <c r="T689" i="6"/>
  <c r="T690" i="6"/>
  <c r="T691" i="6"/>
  <c r="T692" i="6"/>
  <c r="T693" i="6"/>
  <c r="T694" i="6"/>
  <c r="T695" i="6"/>
  <c r="T696" i="6"/>
  <c r="T697" i="6"/>
  <c r="T698" i="6"/>
  <c r="T699" i="6"/>
  <c r="T700" i="6"/>
  <c r="T701" i="6"/>
  <c r="T702" i="6"/>
  <c r="T703" i="6"/>
  <c r="T704" i="6"/>
  <c r="T705" i="6"/>
  <c r="T706" i="6"/>
  <c r="T707" i="6"/>
  <c r="T708" i="6"/>
  <c r="T709" i="6"/>
  <c r="T710" i="6"/>
  <c r="T711" i="6"/>
  <c r="T712" i="6"/>
  <c r="T713" i="6"/>
  <c r="T714" i="6"/>
  <c r="T715" i="6"/>
  <c r="T716" i="6"/>
  <c r="T717" i="6"/>
  <c r="T718" i="6"/>
  <c r="T719" i="6"/>
  <c r="T720" i="6"/>
  <c r="T721" i="6"/>
  <c r="T722" i="6"/>
  <c r="T723" i="6"/>
  <c r="T724" i="6"/>
  <c r="T725" i="6"/>
  <c r="T726" i="6"/>
  <c r="T727" i="6"/>
  <c r="T728" i="6"/>
  <c r="T729" i="6"/>
  <c r="T730" i="6"/>
  <c r="T731" i="6"/>
  <c r="T732" i="6"/>
  <c r="T733" i="6"/>
  <c r="T734" i="6"/>
  <c r="T735" i="6"/>
  <c r="T736" i="6"/>
  <c r="T737" i="6"/>
  <c r="T738" i="6"/>
  <c r="T739" i="6"/>
  <c r="T740" i="6"/>
  <c r="T741" i="6"/>
  <c r="T742" i="6"/>
  <c r="T743" i="6"/>
  <c r="T744" i="6"/>
  <c r="T745" i="6"/>
  <c r="T746" i="6"/>
  <c r="T747" i="6"/>
  <c r="T748" i="6"/>
  <c r="T749" i="6"/>
  <c r="T750" i="6"/>
  <c r="T751" i="6"/>
  <c r="T752" i="6"/>
  <c r="T753" i="6"/>
  <c r="T754" i="6"/>
  <c r="T755" i="6"/>
  <c r="T756" i="6"/>
  <c r="T757" i="6"/>
  <c r="T758" i="6"/>
  <c r="T759" i="6"/>
  <c r="T760" i="6"/>
  <c r="T761" i="6"/>
  <c r="T762" i="6"/>
  <c r="T763" i="6"/>
  <c r="T764" i="6"/>
  <c r="T765" i="6"/>
  <c r="T766" i="6"/>
  <c r="T767" i="6"/>
  <c r="T768" i="6"/>
  <c r="T769" i="6"/>
  <c r="T770" i="6"/>
  <c r="T771" i="6"/>
  <c r="T772" i="6"/>
  <c r="T773" i="6"/>
  <c r="T774" i="6"/>
  <c r="T775" i="6"/>
  <c r="T776" i="6"/>
  <c r="T777" i="6"/>
  <c r="T778" i="6"/>
  <c r="T779" i="6"/>
  <c r="T780" i="6"/>
  <c r="T781" i="6"/>
  <c r="T782" i="6"/>
  <c r="T783" i="6"/>
  <c r="T784" i="6"/>
  <c r="T785" i="6"/>
  <c r="T786" i="6"/>
  <c r="T787" i="6"/>
  <c r="T788" i="6"/>
  <c r="T789" i="6"/>
  <c r="T790" i="6"/>
  <c r="T791" i="6"/>
  <c r="T792" i="6"/>
  <c r="T793" i="6"/>
  <c r="T794" i="6"/>
  <c r="T795" i="6"/>
  <c r="T796" i="6"/>
  <c r="T797" i="6"/>
  <c r="T798" i="6"/>
  <c r="T799" i="6"/>
  <c r="T800" i="6"/>
  <c r="T801" i="6"/>
  <c r="T802" i="6"/>
  <c r="T803" i="6"/>
  <c r="T804" i="6"/>
  <c r="T805" i="6"/>
  <c r="T806" i="6"/>
  <c r="T807" i="6"/>
  <c r="T808" i="6"/>
  <c r="T809" i="6"/>
  <c r="T810" i="6"/>
  <c r="T811" i="6"/>
  <c r="T812" i="6"/>
  <c r="T813" i="6"/>
  <c r="T814" i="6"/>
  <c r="T815" i="6"/>
  <c r="T816" i="6"/>
  <c r="T817" i="6"/>
  <c r="T818" i="6"/>
  <c r="T819" i="6"/>
  <c r="T820" i="6"/>
  <c r="T821" i="6"/>
  <c r="T822" i="6"/>
  <c r="T823" i="6"/>
  <c r="T824" i="6"/>
  <c r="T825" i="6"/>
  <c r="T826" i="6"/>
  <c r="T827" i="6"/>
  <c r="T828" i="6"/>
  <c r="T829" i="6"/>
  <c r="T830" i="6"/>
  <c r="T831" i="6"/>
  <c r="T832" i="6"/>
  <c r="T833" i="6"/>
  <c r="T834" i="6"/>
  <c r="T835" i="6"/>
  <c r="T836" i="6"/>
  <c r="T837" i="6"/>
  <c r="T838" i="6"/>
  <c r="T839" i="6"/>
  <c r="T840" i="6"/>
  <c r="T841" i="6"/>
  <c r="T842" i="6"/>
  <c r="T843" i="6"/>
  <c r="T844" i="6"/>
  <c r="T845" i="6"/>
  <c r="T846" i="6"/>
  <c r="T847" i="6"/>
  <c r="T848" i="6"/>
  <c r="T849" i="6"/>
  <c r="T850" i="6"/>
  <c r="T851" i="6"/>
  <c r="T852" i="6"/>
  <c r="T853" i="6"/>
  <c r="T854" i="6"/>
  <c r="T855" i="6"/>
  <c r="T856" i="6"/>
  <c r="T857" i="6"/>
  <c r="T858" i="6"/>
  <c r="T859" i="6"/>
  <c r="T860" i="6"/>
  <c r="T861" i="6"/>
  <c r="T862" i="6"/>
  <c r="T863" i="6"/>
  <c r="T864" i="6"/>
  <c r="T865" i="6"/>
  <c r="T866" i="6"/>
  <c r="T867" i="6"/>
  <c r="T868" i="6"/>
  <c r="T869" i="6"/>
  <c r="T870" i="6"/>
  <c r="T871" i="6"/>
  <c r="T872" i="6"/>
  <c r="T873" i="6"/>
  <c r="T874" i="6"/>
  <c r="T875" i="6"/>
  <c r="T876" i="6"/>
  <c r="T877" i="6"/>
  <c r="T878" i="6"/>
  <c r="T879" i="6"/>
  <c r="T880" i="6"/>
  <c r="T881" i="6"/>
  <c r="T882" i="6"/>
  <c r="T883" i="6"/>
  <c r="T884" i="6"/>
  <c r="T885" i="6"/>
  <c r="T886" i="6"/>
  <c r="T887" i="6"/>
  <c r="T888" i="6"/>
  <c r="T889" i="6"/>
  <c r="T890" i="6"/>
  <c r="T891" i="6"/>
  <c r="T892" i="6"/>
  <c r="T893" i="6"/>
  <c r="T894" i="6"/>
  <c r="T895" i="6"/>
  <c r="T896" i="6"/>
  <c r="T897" i="6"/>
  <c r="T898" i="6"/>
  <c r="T899" i="6"/>
  <c r="T900" i="6"/>
  <c r="T901" i="6"/>
  <c r="T902" i="6"/>
  <c r="T903" i="6"/>
  <c r="T904" i="6"/>
  <c r="T905" i="6"/>
  <c r="T906" i="6"/>
  <c r="T907" i="6"/>
  <c r="T908" i="6"/>
  <c r="T909" i="6"/>
  <c r="T910" i="6"/>
  <c r="T911" i="6"/>
  <c r="T912" i="6"/>
  <c r="T913" i="6"/>
  <c r="T914" i="6"/>
  <c r="T915" i="6"/>
  <c r="T916" i="6"/>
  <c r="T917" i="6"/>
  <c r="T918" i="6"/>
  <c r="T919" i="6"/>
  <c r="T920" i="6"/>
  <c r="T921" i="6"/>
  <c r="T922" i="6"/>
  <c r="T923" i="6"/>
  <c r="T924" i="6"/>
  <c r="T925" i="6"/>
  <c r="T926" i="6"/>
  <c r="T927" i="6"/>
  <c r="T928" i="6"/>
  <c r="T929" i="6"/>
  <c r="T930" i="6"/>
  <c r="T931" i="6"/>
  <c r="T932" i="6"/>
  <c r="T933" i="6"/>
  <c r="T934" i="6"/>
  <c r="T935" i="6"/>
  <c r="T936" i="6"/>
  <c r="T937" i="6"/>
  <c r="T938" i="6"/>
  <c r="T939" i="6"/>
  <c r="T940" i="6"/>
  <c r="T941" i="6"/>
  <c r="T942" i="6"/>
  <c r="T943" i="6"/>
  <c r="T944" i="6"/>
  <c r="T945" i="6"/>
  <c r="T946" i="6"/>
  <c r="T947" i="6"/>
  <c r="AG3" i="6"/>
  <c r="A4" i="1"/>
  <c r="A5" i="1" s="1"/>
  <c r="A6" i="1" s="1"/>
  <c r="A7" i="1" s="1"/>
  <c r="A8" i="1" s="1"/>
  <c r="A9" i="1" s="1"/>
  <c r="A10" i="1" s="1"/>
  <c r="A11" i="1" s="1"/>
  <c r="A12" i="1" s="1"/>
  <c r="J45" i="6"/>
  <c r="J77" i="6"/>
  <c r="J85" i="6"/>
  <c r="J103" i="6"/>
  <c r="J117" i="6"/>
  <c r="J157" i="6"/>
  <c r="J223" i="6"/>
  <c r="J231" i="6"/>
  <c r="J237" i="6"/>
  <c r="J277" i="6"/>
  <c r="J309" i="6"/>
  <c r="J317" i="6"/>
  <c r="J349" i="6"/>
  <c r="J359" i="6"/>
  <c r="J413" i="6"/>
  <c r="J455" i="6"/>
  <c r="J486" i="6"/>
  <c r="J494" i="6"/>
  <c r="J526" i="6"/>
  <c r="J527" i="6"/>
  <c r="J535" i="6"/>
  <c r="J565" i="6"/>
  <c r="J629" i="6"/>
  <c r="J639" i="6"/>
  <c r="J662" i="6"/>
  <c r="J675" i="6"/>
  <c r="J679" i="6"/>
  <c r="J749" i="6"/>
  <c r="J797" i="6"/>
  <c r="J813" i="6"/>
  <c r="J822" i="6"/>
  <c r="J839" i="6"/>
  <c r="J869" i="6"/>
  <c r="J885" i="6"/>
  <c r="J926" i="6"/>
  <c r="J934" i="6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" i="4"/>
  <c r="L220" i="4"/>
  <c r="K220" i="4"/>
  <c r="J220" i="4"/>
  <c r="I220" i="4"/>
  <c r="H220" i="4"/>
  <c r="G220" i="4"/>
  <c r="F220" i="4"/>
  <c r="E220" i="4"/>
  <c r="D220" i="4"/>
  <c r="C220" i="4"/>
  <c r="L219" i="4"/>
  <c r="K219" i="4"/>
  <c r="J219" i="4"/>
  <c r="I219" i="4"/>
  <c r="H219" i="4"/>
  <c r="G219" i="4"/>
  <c r="F219" i="4"/>
  <c r="E219" i="4"/>
  <c r="D219" i="4"/>
  <c r="C219" i="4"/>
  <c r="L218" i="4"/>
  <c r="K218" i="4"/>
  <c r="J218" i="4"/>
  <c r="I218" i="4"/>
  <c r="H218" i="4"/>
  <c r="G218" i="4"/>
  <c r="F218" i="4"/>
  <c r="E218" i="4"/>
  <c r="D218" i="4"/>
  <c r="C218" i="4"/>
  <c r="L217" i="4"/>
  <c r="K217" i="4"/>
  <c r="J217" i="4"/>
  <c r="I217" i="4"/>
  <c r="H217" i="4"/>
  <c r="G217" i="4"/>
  <c r="F217" i="4"/>
  <c r="E217" i="4"/>
  <c r="D217" i="4"/>
  <c r="C217" i="4"/>
  <c r="L216" i="4"/>
  <c r="K216" i="4"/>
  <c r="J216" i="4"/>
  <c r="I216" i="4"/>
  <c r="H216" i="4"/>
  <c r="G216" i="4"/>
  <c r="F216" i="4"/>
  <c r="E216" i="4"/>
  <c r="D216" i="4"/>
  <c r="C216" i="4"/>
  <c r="L215" i="4"/>
  <c r="K215" i="4"/>
  <c r="J215" i="4"/>
  <c r="I215" i="4"/>
  <c r="H215" i="4"/>
  <c r="G215" i="4"/>
  <c r="F215" i="4"/>
  <c r="E215" i="4"/>
  <c r="D215" i="4"/>
  <c r="C215" i="4"/>
  <c r="L214" i="4"/>
  <c r="K214" i="4"/>
  <c r="J214" i="4"/>
  <c r="I214" i="4"/>
  <c r="H214" i="4"/>
  <c r="G214" i="4"/>
  <c r="F214" i="4"/>
  <c r="E214" i="4"/>
  <c r="D214" i="4"/>
  <c r="C214" i="4"/>
  <c r="L213" i="4"/>
  <c r="K213" i="4"/>
  <c r="J213" i="4"/>
  <c r="I213" i="4"/>
  <c r="H213" i="4"/>
  <c r="G213" i="4"/>
  <c r="F213" i="4"/>
  <c r="E213" i="4"/>
  <c r="D213" i="4"/>
  <c r="C213" i="4"/>
  <c r="L212" i="4"/>
  <c r="K212" i="4"/>
  <c r="J212" i="4"/>
  <c r="I212" i="4"/>
  <c r="H212" i="4"/>
  <c r="G212" i="4"/>
  <c r="F212" i="4"/>
  <c r="E212" i="4"/>
  <c r="D212" i="4"/>
  <c r="C212" i="4"/>
  <c r="L211" i="4"/>
  <c r="K211" i="4"/>
  <c r="J211" i="4"/>
  <c r="I211" i="4"/>
  <c r="H211" i="4"/>
  <c r="G211" i="4"/>
  <c r="F211" i="4"/>
  <c r="E211" i="4"/>
  <c r="D211" i="4"/>
  <c r="C211" i="4"/>
  <c r="L210" i="4"/>
  <c r="K210" i="4"/>
  <c r="J210" i="4"/>
  <c r="I210" i="4"/>
  <c r="H210" i="4"/>
  <c r="G210" i="4"/>
  <c r="F210" i="4"/>
  <c r="E210" i="4"/>
  <c r="D210" i="4"/>
  <c r="C210" i="4"/>
  <c r="L209" i="4"/>
  <c r="K209" i="4"/>
  <c r="J209" i="4"/>
  <c r="I209" i="4"/>
  <c r="H209" i="4"/>
  <c r="G209" i="4"/>
  <c r="F209" i="4"/>
  <c r="E209" i="4"/>
  <c r="D209" i="4"/>
  <c r="C209" i="4"/>
  <c r="L208" i="4"/>
  <c r="K208" i="4"/>
  <c r="J208" i="4"/>
  <c r="I208" i="4"/>
  <c r="H208" i="4"/>
  <c r="G208" i="4"/>
  <c r="F208" i="4"/>
  <c r="E208" i="4"/>
  <c r="D208" i="4"/>
  <c r="C208" i="4"/>
  <c r="L207" i="4"/>
  <c r="K207" i="4"/>
  <c r="J207" i="4"/>
  <c r="I207" i="4"/>
  <c r="H207" i="4"/>
  <c r="G207" i="4"/>
  <c r="F207" i="4"/>
  <c r="E207" i="4"/>
  <c r="D207" i="4"/>
  <c r="C207" i="4"/>
  <c r="L206" i="4"/>
  <c r="K206" i="4"/>
  <c r="J206" i="4"/>
  <c r="I206" i="4"/>
  <c r="H206" i="4"/>
  <c r="G206" i="4"/>
  <c r="F206" i="4"/>
  <c r="E206" i="4"/>
  <c r="D206" i="4"/>
  <c r="C206" i="4"/>
  <c r="L205" i="4"/>
  <c r="K205" i="4"/>
  <c r="J205" i="4"/>
  <c r="I205" i="4"/>
  <c r="H205" i="4"/>
  <c r="G205" i="4"/>
  <c r="F205" i="4"/>
  <c r="E205" i="4"/>
  <c r="D205" i="4"/>
  <c r="C205" i="4"/>
  <c r="L204" i="4"/>
  <c r="K204" i="4"/>
  <c r="J204" i="4"/>
  <c r="I204" i="4"/>
  <c r="H204" i="4"/>
  <c r="G204" i="4"/>
  <c r="F204" i="4"/>
  <c r="E204" i="4"/>
  <c r="D204" i="4"/>
  <c r="C204" i="4"/>
  <c r="L203" i="4"/>
  <c r="K203" i="4"/>
  <c r="J203" i="4"/>
  <c r="I203" i="4"/>
  <c r="H203" i="4"/>
  <c r="G203" i="4"/>
  <c r="F203" i="4"/>
  <c r="E203" i="4"/>
  <c r="D203" i="4"/>
  <c r="C203" i="4"/>
  <c r="L202" i="4"/>
  <c r="K202" i="4"/>
  <c r="J202" i="4"/>
  <c r="I202" i="4"/>
  <c r="H202" i="4"/>
  <c r="G202" i="4"/>
  <c r="F202" i="4"/>
  <c r="E202" i="4"/>
  <c r="D202" i="4"/>
  <c r="C202" i="4"/>
  <c r="L201" i="4"/>
  <c r="K201" i="4"/>
  <c r="J201" i="4"/>
  <c r="I201" i="4"/>
  <c r="H201" i="4"/>
  <c r="G201" i="4"/>
  <c r="F201" i="4"/>
  <c r="E201" i="4"/>
  <c r="D201" i="4"/>
  <c r="C201" i="4"/>
  <c r="L200" i="4"/>
  <c r="K200" i="4"/>
  <c r="J200" i="4"/>
  <c r="I200" i="4"/>
  <c r="H200" i="4"/>
  <c r="G200" i="4"/>
  <c r="F200" i="4"/>
  <c r="E200" i="4"/>
  <c r="D200" i="4"/>
  <c r="C200" i="4"/>
  <c r="L199" i="4"/>
  <c r="K199" i="4"/>
  <c r="J199" i="4"/>
  <c r="I199" i="4"/>
  <c r="H199" i="4"/>
  <c r="G199" i="4"/>
  <c r="F199" i="4"/>
  <c r="E199" i="4"/>
  <c r="D199" i="4"/>
  <c r="C199" i="4"/>
  <c r="L198" i="4"/>
  <c r="K198" i="4"/>
  <c r="J198" i="4"/>
  <c r="I198" i="4"/>
  <c r="H198" i="4"/>
  <c r="G198" i="4"/>
  <c r="F198" i="4"/>
  <c r="E198" i="4"/>
  <c r="D198" i="4"/>
  <c r="C198" i="4"/>
  <c r="L197" i="4"/>
  <c r="K197" i="4"/>
  <c r="J197" i="4"/>
  <c r="I197" i="4"/>
  <c r="H197" i="4"/>
  <c r="G197" i="4"/>
  <c r="F197" i="4"/>
  <c r="E197" i="4"/>
  <c r="D197" i="4"/>
  <c r="C197" i="4"/>
  <c r="L196" i="4"/>
  <c r="K196" i="4"/>
  <c r="J196" i="4"/>
  <c r="I196" i="4"/>
  <c r="H196" i="4"/>
  <c r="G196" i="4"/>
  <c r="F196" i="4"/>
  <c r="E196" i="4"/>
  <c r="D196" i="4"/>
  <c r="C196" i="4"/>
  <c r="L195" i="4"/>
  <c r="K195" i="4"/>
  <c r="J195" i="4"/>
  <c r="I195" i="4"/>
  <c r="H195" i="4"/>
  <c r="G195" i="4"/>
  <c r="F195" i="4"/>
  <c r="E195" i="4"/>
  <c r="D195" i="4"/>
  <c r="C195" i="4"/>
  <c r="L194" i="4"/>
  <c r="K194" i="4"/>
  <c r="J194" i="4"/>
  <c r="I194" i="4"/>
  <c r="H194" i="4"/>
  <c r="G194" i="4"/>
  <c r="F194" i="4"/>
  <c r="E194" i="4"/>
  <c r="D194" i="4"/>
  <c r="C194" i="4"/>
  <c r="L193" i="4"/>
  <c r="K193" i="4"/>
  <c r="J193" i="4"/>
  <c r="I193" i="4"/>
  <c r="H193" i="4"/>
  <c r="G193" i="4"/>
  <c r="F193" i="4"/>
  <c r="E193" i="4"/>
  <c r="D193" i="4"/>
  <c r="C193" i="4"/>
  <c r="L192" i="4"/>
  <c r="K192" i="4"/>
  <c r="J192" i="4"/>
  <c r="I192" i="4"/>
  <c r="H192" i="4"/>
  <c r="G192" i="4"/>
  <c r="F192" i="4"/>
  <c r="E192" i="4"/>
  <c r="D192" i="4"/>
  <c r="C192" i="4"/>
  <c r="L191" i="4"/>
  <c r="K191" i="4"/>
  <c r="J191" i="4"/>
  <c r="I191" i="4"/>
  <c r="H191" i="4"/>
  <c r="G191" i="4"/>
  <c r="F191" i="4"/>
  <c r="E191" i="4"/>
  <c r="D191" i="4"/>
  <c r="C191" i="4"/>
  <c r="L190" i="4"/>
  <c r="K190" i="4"/>
  <c r="J190" i="4"/>
  <c r="I190" i="4"/>
  <c r="H190" i="4"/>
  <c r="G190" i="4"/>
  <c r="F190" i="4"/>
  <c r="E190" i="4"/>
  <c r="D190" i="4"/>
  <c r="C190" i="4"/>
  <c r="L189" i="4"/>
  <c r="K189" i="4"/>
  <c r="J189" i="4"/>
  <c r="I189" i="4"/>
  <c r="H189" i="4"/>
  <c r="G189" i="4"/>
  <c r="F189" i="4"/>
  <c r="E189" i="4"/>
  <c r="D189" i="4"/>
  <c r="C189" i="4"/>
  <c r="L188" i="4"/>
  <c r="K188" i="4"/>
  <c r="J188" i="4"/>
  <c r="I188" i="4"/>
  <c r="H188" i="4"/>
  <c r="G188" i="4"/>
  <c r="F188" i="4"/>
  <c r="E188" i="4"/>
  <c r="D188" i="4"/>
  <c r="C188" i="4"/>
  <c r="L187" i="4"/>
  <c r="K187" i="4"/>
  <c r="J187" i="4"/>
  <c r="I187" i="4"/>
  <c r="H187" i="4"/>
  <c r="G187" i="4"/>
  <c r="F187" i="4"/>
  <c r="E187" i="4"/>
  <c r="D187" i="4"/>
  <c r="C187" i="4"/>
  <c r="L186" i="4"/>
  <c r="K186" i="4"/>
  <c r="J186" i="4"/>
  <c r="I186" i="4"/>
  <c r="H186" i="4"/>
  <c r="G186" i="4"/>
  <c r="F186" i="4"/>
  <c r="E186" i="4"/>
  <c r="D186" i="4"/>
  <c r="C186" i="4"/>
  <c r="L185" i="4"/>
  <c r="K185" i="4"/>
  <c r="J185" i="4"/>
  <c r="I185" i="4"/>
  <c r="H185" i="4"/>
  <c r="G185" i="4"/>
  <c r="F185" i="4"/>
  <c r="E185" i="4"/>
  <c r="D185" i="4"/>
  <c r="C185" i="4"/>
  <c r="L184" i="4"/>
  <c r="K184" i="4"/>
  <c r="J184" i="4"/>
  <c r="I184" i="4"/>
  <c r="H184" i="4"/>
  <c r="G184" i="4"/>
  <c r="F184" i="4"/>
  <c r="E184" i="4"/>
  <c r="D184" i="4"/>
  <c r="C184" i="4"/>
  <c r="L183" i="4"/>
  <c r="K183" i="4"/>
  <c r="J183" i="4"/>
  <c r="I183" i="4"/>
  <c r="H183" i="4"/>
  <c r="G183" i="4"/>
  <c r="F183" i="4"/>
  <c r="E183" i="4"/>
  <c r="D183" i="4"/>
  <c r="C183" i="4"/>
  <c r="L182" i="4"/>
  <c r="K182" i="4"/>
  <c r="J182" i="4"/>
  <c r="I182" i="4"/>
  <c r="H182" i="4"/>
  <c r="G182" i="4"/>
  <c r="F182" i="4"/>
  <c r="E182" i="4"/>
  <c r="D182" i="4"/>
  <c r="C182" i="4"/>
  <c r="L181" i="4"/>
  <c r="K181" i="4"/>
  <c r="J181" i="4"/>
  <c r="I181" i="4"/>
  <c r="H181" i="4"/>
  <c r="G181" i="4"/>
  <c r="F181" i="4"/>
  <c r="E181" i="4"/>
  <c r="D181" i="4"/>
  <c r="C181" i="4"/>
  <c r="L180" i="4"/>
  <c r="K180" i="4"/>
  <c r="J180" i="4"/>
  <c r="I180" i="4"/>
  <c r="H180" i="4"/>
  <c r="G180" i="4"/>
  <c r="F180" i="4"/>
  <c r="E180" i="4"/>
  <c r="D180" i="4"/>
  <c r="C180" i="4"/>
  <c r="L179" i="4"/>
  <c r="K179" i="4"/>
  <c r="J179" i="4"/>
  <c r="I179" i="4"/>
  <c r="H179" i="4"/>
  <c r="G179" i="4"/>
  <c r="F179" i="4"/>
  <c r="E179" i="4"/>
  <c r="D179" i="4"/>
  <c r="C179" i="4"/>
  <c r="L178" i="4"/>
  <c r="K178" i="4"/>
  <c r="J178" i="4"/>
  <c r="I178" i="4"/>
  <c r="H178" i="4"/>
  <c r="G178" i="4"/>
  <c r="F178" i="4"/>
  <c r="E178" i="4"/>
  <c r="D178" i="4"/>
  <c r="C178" i="4"/>
  <c r="L177" i="4"/>
  <c r="K177" i="4"/>
  <c r="J177" i="4"/>
  <c r="I177" i="4"/>
  <c r="H177" i="4"/>
  <c r="G177" i="4"/>
  <c r="F177" i="4"/>
  <c r="E177" i="4"/>
  <c r="D177" i="4"/>
  <c r="C177" i="4"/>
  <c r="L176" i="4"/>
  <c r="K176" i="4"/>
  <c r="J176" i="4"/>
  <c r="I176" i="4"/>
  <c r="H176" i="4"/>
  <c r="G176" i="4"/>
  <c r="F176" i="4"/>
  <c r="E176" i="4"/>
  <c r="D176" i="4"/>
  <c r="C176" i="4"/>
  <c r="L175" i="4"/>
  <c r="K175" i="4"/>
  <c r="J175" i="4"/>
  <c r="I175" i="4"/>
  <c r="H175" i="4"/>
  <c r="G175" i="4"/>
  <c r="F175" i="4"/>
  <c r="E175" i="4"/>
  <c r="D175" i="4"/>
  <c r="C175" i="4"/>
  <c r="L174" i="4"/>
  <c r="K174" i="4"/>
  <c r="J174" i="4"/>
  <c r="I174" i="4"/>
  <c r="H174" i="4"/>
  <c r="G174" i="4"/>
  <c r="F174" i="4"/>
  <c r="E174" i="4"/>
  <c r="D174" i="4"/>
  <c r="C174" i="4"/>
  <c r="L173" i="4"/>
  <c r="K173" i="4"/>
  <c r="J173" i="4"/>
  <c r="I173" i="4"/>
  <c r="H173" i="4"/>
  <c r="G173" i="4"/>
  <c r="F173" i="4"/>
  <c r="E173" i="4"/>
  <c r="D173" i="4"/>
  <c r="C173" i="4"/>
  <c r="L172" i="4"/>
  <c r="K172" i="4"/>
  <c r="J172" i="4"/>
  <c r="I172" i="4"/>
  <c r="H172" i="4"/>
  <c r="G172" i="4"/>
  <c r="F172" i="4"/>
  <c r="E172" i="4"/>
  <c r="D172" i="4"/>
  <c r="C172" i="4"/>
  <c r="L171" i="4"/>
  <c r="K171" i="4"/>
  <c r="J171" i="4"/>
  <c r="I171" i="4"/>
  <c r="H171" i="4"/>
  <c r="G171" i="4"/>
  <c r="F171" i="4"/>
  <c r="E171" i="4"/>
  <c r="D171" i="4"/>
  <c r="C171" i="4"/>
  <c r="L170" i="4"/>
  <c r="K170" i="4"/>
  <c r="J170" i="4"/>
  <c r="I170" i="4"/>
  <c r="H170" i="4"/>
  <c r="G170" i="4"/>
  <c r="F170" i="4"/>
  <c r="E170" i="4"/>
  <c r="D170" i="4"/>
  <c r="C170" i="4"/>
  <c r="L169" i="4"/>
  <c r="K169" i="4"/>
  <c r="J169" i="4"/>
  <c r="I169" i="4"/>
  <c r="H169" i="4"/>
  <c r="G169" i="4"/>
  <c r="F169" i="4"/>
  <c r="E169" i="4"/>
  <c r="D169" i="4"/>
  <c r="C169" i="4"/>
  <c r="L168" i="4"/>
  <c r="K168" i="4"/>
  <c r="J168" i="4"/>
  <c r="I168" i="4"/>
  <c r="H168" i="4"/>
  <c r="G168" i="4"/>
  <c r="F168" i="4"/>
  <c r="E168" i="4"/>
  <c r="D168" i="4"/>
  <c r="C168" i="4"/>
  <c r="L167" i="4"/>
  <c r="K167" i="4"/>
  <c r="J167" i="4"/>
  <c r="I167" i="4"/>
  <c r="H167" i="4"/>
  <c r="G167" i="4"/>
  <c r="F167" i="4"/>
  <c r="E167" i="4"/>
  <c r="D167" i="4"/>
  <c r="C167" i="4"/>
  <c r="L166" i="4"/>
  <c r="K166" i="4"/>
  <c r="J166" i="4"/>
  <c r="I166" i="4"/>
  <c r="H166" i="4"/>
  <c r="G166" i="4"/>
  <c r="F166" i="4"/>
  <c r="E166" i="4"/>
  <c r="D166" i="4"/>
  <c r="C166" i="4"/>
  <c r="L165" i="4"/>
  <c r="K165" i="4"/>
  <c r="J165" i="4"/>
  <c r="I165" i="4"/>
  <c r="H165" i="4"/>
  <c r="G165" i="4"/>
  <c r="F165" i="4"/>
  <c r="E165" i="4"/>
  <c r="D165" i="4"/>
  <c r="C165" i="4"/>
  <c r="L164" i="4"/>
  <c r="K164" i="4"/>
  <c r="J164" i="4"/>
  <c r="I164" i="4"/>
  <c r="H164" i="4"/>
  <c r="G164" i="4"/>
  <c r="F164" i="4"/>
  <c r="E164" i="4"/>
  <c r="D164" i="4"/>
  <c r="C164" i="4"/>
  <c r="L163" i="4"/>
  <c r="K163" i="4"/>
  <c r="J163" i="4"/>
  <c r="I163" i="4"/>
  <c r="H163" i="4"/>
  <c r="G163" i="4"/>
  <c r="F163" i="4"/>
  <c r="E163" i="4"/>
  <c r="D163" i="4"/>
  <c r="C163" i="4"/>
  <c r="L162" i="4"/>
  <c r="K162" i="4"/>
  <c r="J162" i="4"/>
  <c r="I162" i="4"/>
  <c r="H162" i="4"/>
  <c r="G162" i="4"/>
  <c r="F162" i="4"/>
  <c r="E162" i="4"/>
  <c r="D162" i="4"/>
  <c r="C162" i="4"/>
  <c r="L161" i="4"/>
  <c r="K161" i="4"/>
  <c r="J161" i="4"/>
  <c r="I161" i="4"/>
  <c r="H161" i="4"/>
  <c r="G161" i="4"/>
  <c r="F161" i="4"/>
  <c r="E161" i="4"/>
  <c r="D161" i="4"/>
  <c r="C161" i="4"/>
  <c r="L160" i="4"/>
  <c r="K160" i="4"/>
  <c r="J160" i="4"/>
  <c r="I160" i="4"/>
  <c r="H160" i="4"/>
  <c r="G160" i="4"/>
  <c r="F160" i="4"/>
  <c r="E160" i="4"/>
  <c r="D160" i="4"/>
  <c r="C160" i="4"/>
  <c r="L159" i="4"/>
  <c r="K159" i="4"/>
  <c r="J159" i="4"/>
  <c r="I159" i="4"/>
  <c r="H159" i="4"/>
  <c r="G159" i="4"/>
  <c r="F159" i="4"/>
  <c r="E159" i="4"/>
  <c r="D159" i="4"/>
  <c r="C159" i="4"/>
  <c r="L158" i="4"/>
  <c r="K158" i="4"/>
  <c r="J158" i="4"/>
  <c r="I158" i="4"/>
  <c r="H158" i="4"/>
  <c r="G158" i="4"/>
  <c r="F158" i="4"/>
  <c r="E158" i="4"/>
  <c r="D158" i="4"/>
  <c r="C158" i="4"/>
  <c r="L157" i="4"/>
  <c r="K157" i="4"/>
  <c r="J157" i="4"/>
  <c r="I157" i="4"/>
  <c r="H157" i="4"/>
  <c r="G157" i="4"/>
  <c r="F157" i="4"/>
  <c r="E157" i="4"/>
  <c r="D157" i="4"/>
  <c r="C157" i="4"/>
  <c r="L156" i="4"/>
  <c r="K156" i="4"/>
  <c r="J156" i="4"/>
  <c r="I156" i="4"/>
  <c r="H156" i="4"/>
  <c r="G156" i="4"/>
  <c r="F156" i="4"/>
  <c r="E156" i="4"/>
  <c r="D156" i="4"/>
  <c r="C156" i="4"/>
  <c r="L155" i="4"/>
  <c r="K155" i="4"/>
  <c r="J155" i="4"/>
  <c r="I155" i="4"/>
  <c r="H155" i="4"/>
  <c r="G155" i="4"/>
  <c r="F155" i="4"/>
  <c r="E155" i="4"/>
  <c r="D155" i="4"/>
  <c r="C155" i="4"/>
  <c r="L154" i="4"/>
  <c r="K154" i="4"/>
  <c r="J154" i="4"/>
  <c r="I154" i="4"/>
  <c r="H154" i="4"/>
  <c r="G154" i="4"/>
  <c r="F154" i="4"/>
  <c r="E154" i="4"/>
  <c r="D154" i="4"/>
  <c r="C154" i="4"/>
  <c r="L153" i="4"/>
  <c r="K153" i="4"/>
  <c r="J153" i="4"/>
  <c r="I153" i="4"/>
  <c r="H153" i="4"/>
  <c r="G153" i="4"/>
  <c r="F153" i="4"/>
  <c r="E153" i="4"/>
  <c r="D153" i="4"/>
  <c r="C153" i="4"/>
  <c r="L152" i="4"/>
  <c r="K152" i="4"/>
  <c r="J152" i="4"/>
  <c r="I152" i="4"/>
  <c r="H152" i="4"/>
  <c r="G152" i="4"/>
  <c r="F152" i="4"/>
  <c r="E152" i="4"/>
  <c r="D152" i="4"/>
  <c r="C152" i="4"/>
  <c r="L151" i="4"/>
  <c r="K151" i="4"/>
  <c r="J151" i="4"/>
  <c r="I151" i="4"/>
  <c r="H151" i="4"/>
  <c r="G151" i="4"/>
  <c r="F151" i="4"/>
  <c r="E151" i="4"/>
  <c r="D151" i="4"/>
  <c r="C151" i="4"/>
  <c r="L150" i="4"/>
  <c r="K150" i="4"/>
  <c r="J150" i="4"/>
  <c r="I150" i="4"/>
  <c r="H150" i="4"/>
  <c r="G150" i="4"/>
  <c r="F150" i="4"/>
  <c r="E150" i="4"/>
  <c r="D150" i="4"/>
  <c r="C150" i="4"/>
  <c r="L149" i="4"/>
  <c r="K149" i="4"/>
  <c r="J149" i="4"/>
  <c r="I149" i="4"/>
  <c r="H149" i="4"/>
  <c r="G149" i="4"/>
  <c r="F149" i="4"/>
  <c r="E149" i="4"/>
  <c r="D149" i="4"/>
  <c r="C149" i="4"/>
  <c r="L148" i="4"/>
  <c r="K148" i="4"/>
  <c r="J148" i="4"/>
  <c r="I148" i="4"/>
  <c r="H148" i="4"/>
  <c r="G148" i="4"/>
  <c r="F148" i="4"/>
  <c r="E148" i="4"/>
  <c r="D148" i="4"/>
  <c r="C148" i="4"/>
  <c r="L147" i="4"/>
  <c r="K147" i="4"/>
  <c r="J147" i="4"/>
  <c r="I147" i="4"/>
  <c r="H147" i="4"/>
  <c r="G147" i="4"/>
  <c r="F147" i="4"/>
  <c r="E147" i="4"/>
  <c r="D147" i="4"/>
  <c r="C147" i="4"/>
  <c r="L146" i="4"/>
  <c r="K146" i="4"/>
  <c r="J146" i="4"/>
  <c r="I146" i="4"/>
  <c r="H146" i="4"/>
  <c r="G146" i="4"/>
  <c r="F146" i="4"/>
  <c r="E146" i="4"/>
  <c r="D146" i="4"/>
  <c r="C146" i="4"/>
  <c r="L145" i="4"/>
  <c r="K145" i="4"/>
  <c r="J145" i="4"/>
  <c r="I145" i="4"/>
  <c r="H145" i="4"/>
  <c r="G145" i="4"/>
  <c r="F145" i="4"/>
  <c r="E145" i="4"/>
  <c r="D145" i="4"/>
  <c r="C145" i="4"/>
  <c r="L144" i="4"/>
  <c r="K144" i="4"/>
  <c r="J144" i="4"/>
  <c r="I144" i="4"/>
  <c r="H144" i="4"/>
  <c r="G144" i="4"/>
  <c r="F144" i="4"/>
  <c r="E144" i="4"/>
  <c r="D144" i="4"/>
  <c r="C144" i="4"/>
  <c r="L143" i="4"/>
  <c r="K143" i="4"/>
  <c r="J143" i="4"/>
  <c r="I143" i="4"/>
  <c r="H143" i="4"/>
  <c r="G143" i="4"/>
  <c r="F143" i="4"/>
  <c r="E143" i="4"/>
  <c r="D143" i="4"/>
  <c r="C143" i="4"/>
  <c r="L142" i="4"/>
  <c r="K142" i="4"/>
  <c r="J142" i="4"/>
  <c r="I142" i="4"/>
  <c r="H142" i="4"/>
  <c r="G142" i="4"/>
  <c r="F142" i="4"/>
  <c r="E142" i="4"/>
  <c r="D142" i="4"/>
  <c r="C142" i="4"/>
  <c r="L141" i="4"/>
  <c r="K141" i="4"/>
  <c r="J141" i="4"/>
  <c r="I141" i="4"/>
  <c r="H141" i="4"/>
  <c r="G141" i="4"/>
  <c r="F141" i="4"/>
  <c r="E141" i="4"/>
  <c r="D141" i="4"/>
  <c r="C141" i="4"/>
  <c r="L140" i="4"/>
  <c r="K140" i="4"/>
  <c r="J140" i="4"/>
  <c r="I140" i="4"/>
  <c r="H140" i="4"/>
  <c r="G140" i="4"/>
  <c r="F140" i="4"/>
  <c r="E140" i="4"/>
  <c r="D140" i="4"/>
  <c r="C140" i="4"/>
  <c r="L139" i="4"/>
  <c r="K139" i="4"/>
  <c r="J139" i="4"/>
  <c r="I139" i="4"/>
  <c r="H139" i="4"/>
  <c r="G139" i="4"/>
  <c r="F139" i="4"/>
  <c r="E139" i="4"/>
  <c r="D139" i="4"/>
  <c r="C139" i="4"/>
  <c r="L138" i="4"/>
  <c r="K138" i="4"/>
  <c r="J138" i="4"/>
  <c r="I138" i="4"/>
  <c r="H138" i="4"/>
  <c r="G138" i="4"/>
  <c r="F138" i="4"/>
  <c r="E138" i="4"/>
  <c r="D138" i="4"/>
  <c r="C138" i="4"/>
  <c r="L137" i="4"/>
  <c r="K137" i="4"/>
  <c r="J137" i="4"/>
  <c r="I137" i="4"/>
  <c r="H137" i="4"/>
  <c r="G137" i="4"/>
  <c r="F137" i="4"/>
  <c r="E137" i="4"/>
  <c r="D137" i="4"/>
  <c r="C137" i="4"/>
  <c r="L136" i="4"/>
  <c r="K136" i="4"/>
  <c r="J136" i="4"/>
  <c r="I136" i="4"/>
  <c r="H136" i="4"/>
  <c r="G136" i="4"/>
  <c r="F136" i="4"/>
  <c r="E136" i="4"/>
  <c r="D136" i="4"/>
  <c r="C136" i="4"/>
  <c r="L135" i="4"/>
  <c r="K135" i="4"/>
  <c r="J135" i="4"/>
  <c r="I135" i="4"/>
  <c r="H135" i="4"/>
  <c r="G135" i="4"/>
  <c r="F135" i="4"/>
  <c r="E135" i="4"/>
  <c r="D135" i="4"/>
  <c r="C135" i="4"/>
  <c r="L134" i="4"/>
  <c r="K134" i="4"/>
  <c r="J134" i="4"/>
  <c r="I134" i="4"/>
  <c r="H134" i="4"/>
  <c r="G134" i="4"/>
  <c r="F134" i="4"/>
  <c r="E134" i="4"/>
  <c r="D134" i="4"/>
  <c r="C134" i="4"/>
  <c r="L133" i="4"/>
  <c r="K133" i="4"/>
  <c r="J133" i="4"/>
  <c r="I133" i="4"/>
  <c r="H133" i="4"/>
  <c r="G133" i="4"/>
  <c r="F133" i="4"/>
  <c r="E133" i="4"/>
  <c r="D133" i="4"/>
  <c r="C133" i="4"/>
  <c r="L132" i="4"/>
  <c r="K132" i="4"/>
  <c r="J132" i="4"/>
  <c r="I132" i="4"/>
  <c r="H132" i="4"/>
  <c r="G132" i="4"/>
  <c r="F132" i="4"/>
  <c r="E132" i="4"/>
  <c r="D132" i="4"/>
  <c r="C132" i="4"/>
  <c r="L131" i="4"/>
  <c r="K131" i="4"/>
  <c r="J131" i="4"/>
  <c r="I131" i="4"/>
  <c r="H131" i="4"/>
  <c r="G131" i="4"/>
  <c r="F131" i="4"/>
  <c r="E131" i="4"/>
  <c r="D131" i="4"/>
  <c r="C131" i="4"/>
  <c r="L130" i="4"/>
  <c r="K130" i="4"/>
  <c r="J130" i="4"/>
  <c r="I130" i="4"/>
  <c r="H130" i="4"/>
  <c r="G130" i="4"/>
  <c r="F130" i="4"/>
  <c r="E130" i="4"/>
  <c r="D130" i="4"/>
  <c r="C130" i="4"/>
  <c r="L129" i="4"/>
  <c r="K129" i="4"/>
  <c r="J129" i="4"/>
  <c r="I129" i="4"/>
  <c r="H129" i="4"/>
  <c r="G129" i="4"/>
  <c r="F129" i="4"/>
  <c r="E129" i="4"/>
  <c r="D129" i="4"/>
  <c r="C129" i="4"/>
  <c r="L128" i="4"/>
  <c r="K128" i="4"/>
  <c r="J128" i="4"/>
  <c r="I128" i="4"/>
  <c r="H128" i="4"/>
  <c r="G128" i="4"/>
  <c r="F128" i="4"/>
  <c r="E128" i="4"/>
  <c r="D128" i="4"/>
  <c r="C128" i="4"/>
  <c r="L127" i="4"/>
  <c r="K127" i="4"/>
  <c r="J127" i="4"/>
  <c r="I127" i="4"/>
  <c r="H127" i="4"/>
  <c r="G127" i="4"/>
  <c r="F127" i="4"/>
  <c r="E127" i="4"/>
  <c r="D127" i="4"/>
  <c r="C127" i="4"/>
  <c r="L126" i="4"/>
  <c r="K126" i="4"/>
  <c r="J126" i="4"/>
  <c r="I126" i="4"/>
  <c r="H126" i="4"/>
  <c r="G126" i="4"/>
  <c r="F126" i="4"/>
  <c r="E126" i="4"/>
  <c r="D126" i="4"/>
  <c r="C126" i="4"/>
  <c r="L125" i="4"/>
  <c r="K125" i="4"/>
  <c r="J125" i="4"/>
  <c r="I125" i="4"/>
  <c r="H125" i="4"/>
  <c r="G125" i="4"/>
  <c r="F125" i="4"/>
  <c r="E125" i="4"/>
  <c r="D125" i="4"/>
  <c r="C125" i="4"/>
  <c r="L124" i="4"/>
  <c r="K124" i="4"/>
  <c r="J124" i="4"/>
  <c r="I124" i="4"/>
  <c r="H124" i="4"/>
  <c r="G124" i="4"/>
  <c r="F124" i="4"/>
  <c r="E124" i="4"/>
  <c r="D124" i="4"/>
  <c r="C124" i="4"/>
  <c r="L123" i="4"/>
  <c r="K123" i="4"/>
  <c r="J123" i="4"/>
  <c r="I123" i="4"/>
  <c r="H123" i="4"/>
  <c r="G123" i="4"/>
  <c r="F123" i="4"/>
  <c r="E123" i="4"/>
  <c r="D123" i="4"/>
  <c r="C123" i="4"/>
  <c r="L122" i="4"/>
  <c r="K122" i="4"/>
  <c r="J122" i="4"/>
  <c r="I122" i="4"/>
  <c r="H122" i="4"/>
  <c r="G122" i="4"/>
  <c r="F122" i="4"/>
  <c r="E122" i="4"/>
  <c r="D122" i="4"/>
  <c r="C122" i="4"/>
  <c r="L121" i="4"/>
  <c r="K121" i="4"/>
  <c r="J121" i="4"/>
  <c r="I121" i="4"/>
  <c r="H121" i="4"/>
  <c r="G121" i="4"/>
  <c r="F121" i="4"/>
  <c r="E121" i="4"/>
  <c r="D121" i="4"/>
  <c r="C121" i="4"/>
  <c r="L120" i="4"/>
  <c r="K120" i="4"/>
  <c r="J120" i="4"/>
  <c r="I120" i="4"/>
  <c r="H120" i="4"/>
  <c r="G120" i="4"/>
  <c r="F120" i="4"/>
  <c r="E120" i="4"/>
  <c r="D120" i="4"/>
  <c r="C120" i="4"/>
  <c r="L119" i="4"/>
  <c r="K119" i="4"/>
  <c r="J119" i="4"/>
  <c r="I119" i="4"/>
  <c r="H119" i="4"/>
  <c r="G119" i="4"/>
  <c r="F119" i="4"/>
  <c r="E119" i="4"/>
  <c r="D119" i="4"/>
  <c r="C119" i="4"/>
  <c r="L118" i="4"/>
  <c r="K118" i="4"/>
  <c r="J118" i="4"/>
  <c r="I118" i="4"/>
  <c r="H118" i="4"/>
  <c r="G118" i="4"/>
  <c r="F118" i="4"/>
  <c r="E118" i="4"/>
  <c r="D118" i="4"/>
  <c r="C118" i="4"/>
  <c r="L117" i="4"/>
  <c r="K117" i="4"/>
  <c r="J117" i="4"/>
  <c r="I117" i="4"/>
  <c r="H117" i="4"/>
  <c r="G117" i="4"/>
  <c r="F117" i="4"/>
  <c r="E117" i="4"/>
  <c r="D117" i="4"/>
  <c r="C117" i="4"/>
  <c r="L116" i="4"/>
  <c r="K116" i="4"/>
  <c r="J116" i="4"/>
  <c r="I116" i="4"/>
  <c r="H116" i="4"/>
  <c r="G116" i="4"/>
  <c r="F116" i="4"/>
  <c r="E116" i="4"/>
  <c r="D116" i="4"/>
  <c r="C116" i="4"/>
  <c r="L115" i="4"/>
  <c r="K115" i="4"/>
  <c r="J115" i="4"/>
  <c r="I115" i="4"/>
  <c r="H115" i="4"/>
  <c r="G115" i="4"/>
  <c r="F115" i="4"/>
  <c r="E115" i="4"/>
  <c r="D115" i="4"/>
  <c r="C115" i="4"/>
  <c r="L114" i="4"/>
  <c r="K114" i="4"/>
  <c r="J114" i="4"/>
  <c r="I114" i="4"/>
  <c r="H114" i="4"/>
  <c r="G114" i="4"/>
  <c r="F114" i="4"/>
  <c r="E114" i="4"/>
  <c r="D114" i="4"/>
  <c r="C114" i="4"/>
  <c r="L113" i="4"/>
  <c r="K113" i="4"/>
  <c r="J113" i="4"/>
  <c r="I113" i="4"/>
  <c r="H113" i="4"/>
  <c r="G113" i="4"/>
  <c r="F113" i="4"/>
  <c r="E113" i="4"/>
  <c r="D113" i="4"/>
  <c r="C113" i="4"/>
  <c r="L112" i="4"/>
  <c r="K112" i="4"/>
  <c r="J112" i="4"/>
  <c r="I112" i="4"/>
  <c r="H112" i="4"/>
  <c r="G112" i="4"/>
  <c r="F112" i="4"/>
  <c r="E112" i="4"/>
  <c r="D112" i="4"/>
  <c r="C112" i="4"/>
  <c r="L111" i="4"/>
  <c r="K111" i="4"/>
  <c r="J111" i="4"/>
  <c r="I111" i="4"/>
  <c r="H111" i="4"/>
  <c r="G111" i="4"/>
  <c r="F111" i="4"/>
  <c r="E111" i="4"/>
  <c r="D111" i="4"/>
  <c r="C111" i="4"/>
  <c r="L110" i="4"/>
  <c r="K110" i="4"/>
  <c r="J110" i="4"/>
  <c r="I110" i="4"/>
  <c r="H110" i="4"/>
  <c r="G110" i="4"/>
  <c r="F110" i="4"/>
  <c r="E110" i="4"/>
  <c r="D110" i="4"/>
  <c r="C110" i="4"/>
  <c r="L109" i="4"/>
  <c r="K109" i="4"/>
  <c r="J109" i="4"/>
  <c r="I109" i="4"/>
  <c r="H109" i="4"/>
  <c r="G109" i="4"/>
  <c r="F109" i="4"/>
  <c r="E109" i="4"/>
  <c r="D109" i="4"/>
  <c r="C109" i="4"/>
  <c r="L108" i="4"/>
  <c r="K108" i="4"/>
  <c r="J108" i="4"/>
  <c r="I108" i="4"/>
  <c r="H108" i="4"/>
  <c r="G108" i="4"/>
  <c r="F108" i="4"/>
  <c r="E108" i="4"/>
  <c r="D108" i="4"/>
  <c r="C108" i="4"/>
  <c r="L107" i="4"/>
  <c r="K107" i="4"/>
  <c r="J107" i="4"/>
  <c r="I107" i="4"/>
  <c r="H107" i="4"/>
  <c r="G107" i="4"/>
  <c r="F107" i="4"/>
  <c r="E107" i="4"/>
  <c r="D107" i="4"/>
  <c r="C107" i="4"/>
  <c r="L106" i="4"/>
  <c r="K106" i="4"/>
  <c r="J106" i="4"/>
  <c r="I106" i="4"/>
  <c r="H106" i="4"/>
  <c r="G106" i="4"/>
  <c r="F106" i="4"/>
  <c r="E106" i="4"/>
  <c r="D106" i="4"/>
  <c r="C106" i="4"/>
  <c r="L105" i="4"/>
  <c r="K105" i="4"/>
  <c r="J105" i="4"/>
  <c r="I105" i="4"/>
  <c r="H105" i="4"/>
  <c r="G105" i="4"/>
  <c r="F105" i="4"/>
  <c r="E105" i="4"/>
  <c r="D105" i="4"/>
  <c r="C105" i="4"/>
  <c r="L104" i="4"/>
  <c r="K104" i="4"/>
  <c r="J104" i="4"/>
  <c r="I104" i="4"/>
  <c r="H104" i="4"/>
  <c r="G104" i="4"/>
  <c r="F104" i="4"/>
  <c r="E104" i="4"/>
  <c r="D104" i="4"/>
  <c r="C104" i="4"/>
  <c r="L103" i="4"/>
  <c r="K103" i="4"/>
  <c r="J103" i="4"/>
  <c r="I103" i="4"/>
  <c r="H103" i="4"/>
  <c r="G103" i="4"/>
  <c r="F103" i="4"/>
  <c r="E103" i="4"/>
  <c r="D103" i="4"/>
  <c r="C103" i="4"/>
  <c r="L102" i="4"/>
  <c r="K102" i="4"/>
  <c r="J102" i="4"/>
  <c r="I102" i="4"/>
  <c r="H102" i="4"/>
  <c r="G102" i="4"/>
  <c r="F102" i="4"/>
  <c r="E102" i="4"/>
  <c r="D102" i="4"/>
  <c r="C102" i="4"/>
  <c r="L101" i="4"/>
  <c r="K101" i="4"/>
  <c r="J101" i="4"/>
  <c r="I101" i="4"/>
  <c r="H101" i="4"/>
  <c r="G101" i="4"/>
  <c r="F101" i="4"/>
  <c r="E101" i="4"/>
  <c r="D101" i="4"/>
  <c r="C101" i="4"/>
  <c r="L100" i="4"/>
  <c r="K100" i="4"/>
  <c r="J100" i="4"/>
  <c r="I100" i="4"/>
  <c r="H100" i="4"/>
  <c r="G100" i="4"/>
  <c r="F100" i="4"/>
  <c r="E100" i="4"/>
  <c r="D100" i="4"/>
  <c r="C100" i="4"/>
  <c r="L99" i="4"/>
  <c r="K99" i="4"/>
  <c r="J99" i="4"/>
  <c r="I99" i="4"/>
  <c r="H99" i="4"/>
  <c r="G99" i="4"/>
  <c r="F99" i="4"/>
  <c r="E99" i="4"/>
  <c r="D99" i="4"/>
  <c r="C99" i="4"/>
  <c r="L98" i="4"/>
  <c r="K98" i="4"/>
  <c r="J98" i="4"/>
  <c r="I98" i="4"/>
  <c r="H98" i="4"/>
  <c r="G98" i="4"/>
  <c r="F98" i="4"/>
  <c r="E98" i="4"/>
  <c r="D98" i="4"/>
  <c r="C98" i="4"/>
  <c r="L97" i="4"/>
  <c r="K97" i="4"/>
  <c r="J97" i="4"/>
  <c r="I97" i="4"/>
  <c r="H97" i="4"/>
  <c r="G97" i="4"/>
  <c r="F97" i="4"/>
  <c r="E97" i="4"/>
  <c r="D97" i="4"/>
  <c r="C97" i="4"/>
  <c r="L96" i="4"/>
  <c r="K96" i="4"/>
  <c r="J96" i="4"/>
  <c r="I96" i="4"/>
  <c r="H96" i="4"/>
  <c r="G96" i="4"/>
  <c r="F96" i="4"/>
  <c r="E96" i="4"/>
  <c r="D96" i="4"/>
  <c r="C96" i="4"/>
  <c r="L95" i="4"/>
  <c r="K95" i="4"/>
  <c r="J95" i="4"/>
  <c r="I95" i="4"/>
  <c r="H95" i="4"/>
  <c r="G95" i="4"/>
  <c r="F95" i="4"/>
  <c r="E95" i="4"/>
  <c r="D95" i="4"/>
  <c r="C95" i="4"/>
  <c r="L94" i="4"/>
  <c r="K94" i="4"/>
  <c r="J94" i="4"/>
  <c r="I94" i="4"/>
  <c r="H94" i="4"/>
  <c r="G94" i="4"/>
  <c r="F94" i="4"/>
  <c r="E94" i="4"/>
  <c r="D94" i="4"/>
  <c r="C94" i="4"/>
  <c r="L93" i="4"/>
  <c r="K93" i="4"/>
  <c r="J93" i="4"/>
  <c r="I93" i="4"/>
  <c r="H93" i="4"/>
  <c r="G93" i="4"/>
  <c r="F93" i="4"/>
  <c r="E93" i="4"/>
  <c r="D93" i="4"/>
  <c r="C93" i="4"/>
  <c r="L92" i="4"/>
  <c r="K92" i="4"/>
  <c r="J92" i="4"/>
  <c r="I92" i="4"/>
  <c r="H92" i="4"/>
  <c r="G92" i="4"/>
  <c r="F92" i="4"/>
  <c r="E92" i="4"/>
  <c r="D92" i="4"/>
  <c r="C92" i="4"/>
  <c r="L91" i="4"/>
  <c r="K91" i="4"/>
  <c r="J91" i="4"/>
  <c r="I91" i="4"/>
  <c r="H91" i="4"/>
  <c r="G91" i="4"/>
  <c r="F91" i="4"/>
  <c r="E91" i="4"/>
  <c r="D91" i="4"/>
  <c r="C91" i="4"/>
  <c r="L90" i="4"/>
  <c r="K90" i="4"/>
  <c r="J90" i="4"/>
  <c r="I90" i="4"/>
  <c r="H90" i="4"/>
  <c r="G90" i="4"/>
  <c r="F90" i="4"/>
  <c r="E90" i="4"/>
  <c r="D90" i="4"/>
  <c r="C90" i="4"/>
  <c r="L89" i="4"/>
  <c r="K89" i="4"/>
  <c r="J89" i="4"/>
  <c r="I89" i="4"/>
  <c r="H89" i="4"/>
  <c r="G89" i="4"/>
  <c r="F89" i="4"/>
  <c r="E89" i="4"/>
  <c r="D89" i="4"/>
  <c r="C89" i="4"/>
  <c r="L88" i="4"/>
  <c r="K88" i="4"/>
  <c r="J88" i="4"/>
  <c r="I88" i="4"/>
  <c r="H88" i="4"/>
  <c r="G88" i="4"/>
  <c r="F88" i="4"/>
  <c r="E88" i="4"/>
  <c r="D88" i="4"/>
  <c r="C88" i="4"/>
  <c r="L87" i="4"/>
  <c r="K87" i="4"/>
  <c r="J87" i="4"/>
  <c r="I87" i="4"/>
  <c r="H87" i="4"/>
  <c r="G87" i="4"/>
  <c r="F87" i="4"/>
  <c r="E87" i="4"/>
  <c r="D87" i="4"/>
  <c r="C87" i="4"/>
  <c r="L86" i="4"/>
  <c r="K86" i="4"/>
  <c r="J86" i="4"/>
  <c r="I86" i="4"/>
  <c r="H86" i="4"/>
  <c r="G86" i="4"/>
  <c r="F86" i="4"/>
  <c r="E86" i="4"/>
  <c r="D86" i="4"/>
  <c r="C86" i="4"/>
  <c r="L85" i="4"/>
  <c r="K85" i="4"/>
  <c r="J85" i="4"/>
  <c r="I85" i="4"/>
  <c r="H85" i="4"/>
  <c r="G85" i="4"/>
  <c r="F85" i="4"/>
  <c r="E85" i="4"/>
  <c r="D85" i="4"/>
  <c r="C85" i="4"/>
  <c r="L84" i="4"/>
  <c r="K84" i="4"/>
  <c r="J84" i="4"/>
  <c r="I84" i="4"/>
  <c r="H84" i="4"/>
  <c r="G84" i="4"/>
  <c r="F84" i="4"/>
  <c r="E84" i="4"/>
  <c r="D84" i="4"/>
  <c r="C84" i="4"/>
  <c r="L83" i="4"/>
  <c r="K83" i="4"/>
  <c r="J83" i="4"/>
  <c r="I83" i="4"/>
  <c r="H83" i="4"/>
  <c r="G83" i="4"/>
  <c r="F83" i="4"/>
  <c r="E83" i="4"/>
  <c r="D83" i="4"/>
  <c r="C83" i="4"/>
  <c r="L82" i="4"/>
  <c r="K82" i="4"/>
  <c r="J82" i="4"/>
  <c r="I82" i="4"/>
  <c r="H82" i="4"/>
  <c r="G82" i="4"/>
  <c r="F82" i="4"/>
  <c r="E82" i="4"/>
  <c r="D82" i="4"/>
  <c r="C82" i="4"/>
  <c r="L81" i="4"/>
  <c r="K81" i="4"/>
  <c r="J81" i="4"/>
  <c r="I81" i="4"/>
  <c r="H81" i="4"/>
  <c r="G81" i="4"/>
  <c r="F81" i="4"/>
  <c r="E81" i="4"/>
  <c r="D81" i="4"/>
  <c r="C81" i="4"/>
  <c r="L80" i="4"/>
  <c r="K80" i="4"/>
  <c r="J80" i="4"/>
  <c r="I80" i="4"/>
  <c r="H80" i="4"/>
  <c r="G80" i="4"/>
  <c r="F80" i="4"/>
  <c r="E80" i="4"/>
  <c r="D80" i="4"/>
  <c r="C80" i="4"/>
  <c r="L79" i="4"/>
  <c r="K79" i="4"/>
  <c r="J79" i="4"/>
  <c r="I79" i="4"/>
  <c r="H79" i="4"/>
  <c r="G79" i="4"/>
  <c r="F79" i="4"/>
  <c r="E79" i="4"/>
  <c r="D79" i="4"/>
  <c r="C79" i="4"/>
  <c r="L78" i="4"/>
  <c r="K78" i="4"/>
  <c r="J78" i="4"/>
  <c r="I78" i="4"/>
  <c r="H78" i="4"/>
  <c r="G78" i="4"/>
  <c r="F78" i="4"/>
  <c r="E78" i="4"/>
  <c r="D78" i="4"/>
  <c r="C78" i="4"/>
  <c r="L77" i="4"/>
  <c r="K77" i="4"/>
  <c r="J77" i="4"/>
  <c r="I77" i="4"/>
  <c r="H77" i="4"/>
  <c r="G77" i="4"/>
  <c r="F77" i="4"/>
  <c r="E77" i="4"/>
  <c r="D77" i="4"/>
  <c r="C77" i="4"/>
  <c r="L76" i="4"/>
  <c r="K76" i="4"/>
  <c r="J76" i="4"/>
  <c r="I76" i="4"/>
  <c r="H76" i="4"/>
  <c r="G76" i="4"/>
  <c r="F76" i="4"/>
  <c r="E76" i="4"/>
  <c r="D76" i="4"/>
  <c r="C76" i="4"/>
  <c r="L75" i="4"/>
  <c r="K75" i="4"/>
  <c r="J75" i="4"/>
  <c r="I75" i="4"/>
  <c r="H75" i="4"/>
  <c r="G75" i="4"/>
  <c r="F75" i="4"/>
  <c r="E75" i="4"/>
  <c r="D75" i="4"/>
  <c r="C75" i="4"/>
  <c r="L74" i="4"/>
  <c r="K74" i="4"/>
  <c r="J74" i="4"/>
  <c r="I74" i="4"/>
  <c r="H74" i="4"/>
  <c r="G74" i="4"/>
  <c r="F74" i="4"/>
  <c r="E74" i="4"/>
  <c r="D74" i="4"/>
  <c r="C74" i="4"/>
  <c r="L73" i="4"/>
  <c r="K73" i="4"/>
  <c r="J73" i="4"/>
  <c r="I73" i="4"/>
  <c r="H73" i="4"/>
  <c r="G73" i="4"/>
  <c r="F73" i="4"/>
  <c r="E73" i="4"/>
  <c r="D73" i="4"/>
  <c r="C73" i="4"/>
  <c r="L72" i="4"/>
  <c r="K72" i="4"/>
  <c r="J72" i="4"/>
  <c r="I72" i="4"/>
  <c r="H72" i="4"/>
  <c r="G72" i="4"/>
  <c r="F72" i="4"/>
  <c r="E72" i="4"/>
  <c r="D72" i="4"/>
  <c r="C72" i="4"/>
  <c r="L71" i="4"/>
  <c r="K71" i="4"/>
  <c r="J71" i="4"/>
  <c r="I71" i="4"/>
  <c r="H71" i="4"/>
  <c r="G71" i="4"/>
  <c r="F71" i="4"/>
  <c r="E71" i="4"/>
  <c r="D71" i="4"/>
  <c r="C71" i="4"/>
  <c r="L70" i="4"/>
  <c r="K70" i="4"/>
  <c r="J70" i="4"/>
  <c r="I70" i="4"/>
  <c r="H70" i="4"/>
  <c r="G70" i="4"/>
  <c r="F70" i="4"/>
  <c r="E70" i="4"/>
  <c r="D70" i="4"/>
  <c r="C70" i="4"/>
  <c r="L69" i="4"/>
  <c r="K69" i="4"/>
  <c r="J69" i="4"/>
  <c r="I69" i="4"/>
  <c r="H69" i="4"/>
  <c r="G69" i="4"/>
  <c r="F69" i="4"/>
  <c r="E69" i="4"/>
  <c r="D69" i="4"/>
  <c r="C69" i="4"/>
  <c r="L68" i="4"/>
  <c r="K68" i="4"/>
  <c r="J68" i="4"/>
  <c r="I68" i="4"/>
  <c r="H68" i="4"/>
  <c r="G68" i="4"/>
  <c r="F68" i="4"/>
  <c r="E68" i="4"/>
  <c r="D68" i="4"/>
  <c r="C68" i="4"/>
  <c r="L67" i="4"/>
  <c r="K67" i="4"/>
  <c r="J67" i="4"/>
  <c r="I67" i="4"/>
  <c r="H67" i="4"/>
  <c r="G67" i="4"/>
  <c r="F67" i="4"/>
  <c r="E67" i="4"/>
  <c r="D67" i="4"/>
  <c r="C67" i="4"/>
  <c r="L66" i="4"/>
  <c r="K66" i="4"/>
  <c r="J66" i="4"/>
  <c r="I66" i="4"/>
  <c r="H66" i="4"/>
  <c r="G66" i="4"/>
  <c r="F66" i="4"/>
  <c r="E66" i="4"/>
  <c r="D66" i="4"/>
  <c r="C66" i="4"/>
  <c r="L65" i="4"/>
  <c r="K65" i="4"/>
  <c r="J65" i="4"/>
  <c r="I65" i="4"/>
  <c r="H65" i="4"/>
  <c r="G65" i="4"/>
  <c r="F65" i="4"/>
  <c r="E65" i="4"/>
  <c r="D65" i="4"/>
  <c r="C65" i="4"/>
  <c r="L64" i="4"/>
  <c r="K64" i="4"/>
  <c r="J64" i="4"/>
  <c r="I64" i="4"/>
  <c r="H64" i="4"/>
  <c r="G64" i="4"/>
  <c r="F64" i="4"/>
  <c r="E64" i="4"/>
  <c r="D64" i="4"/>
  <c r="C64" i="4"/>
  <c r="L63" i="4"/>
  <c r="K63" i="4"/>
  <c r="J63" i="4"/>
  <c r="I63" i="4"/>
  <c r="H63" i="4"/>
  <c r="G63" i="4"/>
  <c r="F63" i="4"/>
  <c r="E63" i="4"/>
  <c r="D63" i="4"/>
  <c r="C63" i="4"/>
  <c r="L62" i="4"/>
  <c r="K62" i="4"/>
  <c r="J62" i="4"/>
  <c r="I62" i="4"/>
  <c r="H62" i="4"/>
  <c r="G62" i="4"/>
  <c r="F62" i="4"/>
  <c r="E62" i="4"/>
  <c r="D62" i="4"/>
  <c r="C62" i="4"/>
  <c r="L61" i="4"/>
  <c r="K61" i="4"/>
  <c r="J61" i="4"/>
  <c r="I61" i="4"/>
  <c r="H61" i="4"/>
  <c r="G61" i="4"/>
  <c r="F61" i="4"/>
  <c r="E61" i="4"/>
  <c r="D61" i="4"/>
  <c r="C61" i="4"/>
  <c r="L60" i="4"/>
  <c r="K60" i="4"/>
  <c r="J60" i="4"/>
  <c r="I60" i="4"/>
  <c r="H60" i="4"/>
  <c r="G60" i="4"/>
  <c r="F60" i="4"/>
  <c r="E60" i="4"/>
  <c r="D60" i="4"/>
  <c r="C60" i="4"/>
  <c r="L59" i="4"/>
  <c r="K59" i="4"/>
  <c r="J59" i="4"/>
  <c r="I59" i="4"/>
  <c r="H59" i="4"/>
  <c r="G59" i="4"/>
  <c r="F59" i="4"/>
  <c r="E59" i="4"/>
  <c r="D59" i="4"/>
  <c r="C59" i="4"/>
  <c r="L58" i="4"/>
  <c r="K58" i="4"/>
  <c r="J58" i="4"/>
  <c r="I58" i="4"/>
  <c r="H58" i="4"/>
  <c r="G58" i="4"/>
  <c r="F58" i="4"/>
  <c r="E58" i="4"/>
  <c r="D58" i="4"/>
  <c r="C58" i="4"/>
  <c r="L57" i="4"/>
  <c r="K57" i="4"/>
  <c r="J57" i="4"/>
  <c r="I57" i="4"/>
  <c r="H57" i="4"/>
  <c r="G57" i="4"/>
  <c r="F57" i="4"/>
  <c r="E57" i="4"/>
  <c r="D57" i="4"/>
  <c r="C57" i="4"/>
  <c r="L56" i="4"/>
  <c r="K56" i="4"/>
  <c r="J56" i="4"/>
  <c r="I56" i="4"/>
  <c r="H56" i="4"/>
  <c r="G56" i="4"/>
  <c r="F56" i="4"/>
  <c r="E56" i="4"/>
  <c r="D56" i="4"/>
  <c r="C56" i="4"/>
  <c r="L55" i="4"/>
  <c r="K55" i="4"/>
  <c r="J55" i="4"/>
  <c r="I55" i="4"/>
  <c r="H55" i="4"/>
  <c r="G55" i="4"/>
  <c r="F55" i="4"/>
  <c r="E55" i="4"/>
  <c r="D55" i="4"/>
  <c r="C55" i="4"/>
  <c r="L54" i="4"/>
  <c r="K54" i="4"/>
  <c r="J54" i="4"/>
  <c r="I54" i="4"/>
  <c r="H54" i="4"/>
  <c r="G54" i="4"/>
  <c r="F54" i="4"/>
  <c r="E54" i="4"/>
  <c r="D54" i="4"/>
  <c r="C54" i="4"/>
  <c r="L53" i="4"/>
  <c r="K53" i="4"/>
  <c r="J53" i="4"/>
  <c r="I53" i="4"/>
  <c r="H53" i="4"/>
  <c r="G53" i="4"/>
  <c r="F53" i="4"/>
  <c r="E53" i="4"/>
  <c r="D53" i="4"/>
  <c r="C53" i="4"/>
  <c r="L52" i="4"/>
  <c r="K52" i="4"/>
  <c r="J52" i="4"/>
  <c r="I52" i="4"/>
  <c r="H52" i="4"/>
  <c r="G52" i="4"/>
  <c r="F52" i="4"/>
  <c r="E52" i="4"/>
  <c r="D52" i="4"/>
  <c r="C52" i="4"/>
  <c r="L51" i="4"/>
  <c r="K51" i="4"/>
  <c r="J51" i="4"/>
  <c r="I51" i="4"/>
  <c r="H51" i="4"/>
  <c r="G51" i="4"/>
  <c r="F51" i="4"/>
  <c r="E51" i="4"/>
  <c r="D51" i="4"/>
  <c r="C51" i="4"/>
  <c r="L50" i="4"/>
  <c r="K50" i="4"/>
  <c r="J50" i="4"/>
  <c r="I50" i="4"/>
  <c r="H50" i="4"/>
  <c r="G50" i="4"/>
  <c r="F50" i="4"/>
  <c r="E50" i="4"/>
  <c r="D50" i="4"/>
  <c r="C50" i="4"/>
  <c r="L49" i="4"/>
  <c r="K49" i="4"/>
  <c r="J49" i="4"/>
  <c r="I49" i="4"/>
  <c r="H49" i="4"/>
  <c r="G49" i="4"/>
  <c r="F49" i="4"/>
  <c r="E49" i="4"/>
  <c r="D49" i="4"/>
  <c r="C49" i="4"/>
  <c r="L48" i="4"/>
  <c r="K48" i="4"/>
  <c r="J48" i="4"/>
  <c r="I48" i="4"/>
  <c r="H48" i="4"/>
  <c r="G48" i="4"/>
  <c r="F48" i="4"/>
  <c r="E48" i="4"/>
  <c r="D48" i="4"/>
  <c r="C48" i="4"/>
  <c r="L47" i="4"/>
  <c r="K47" i="4"/>
  <c r="J47" i="4"/>
  <c r="I47" i="4"/>
  <c r="H47" i="4"/>
  <c r="G47" i="4"/>
  <c r="F47" i="4"/>
  <c r="E47" i="4"/>
  <c r="D47" i="4"/>
  <c r="C47" i="4"/>
  <c r="L46" i="4"/>
  <c r="K46" i="4"/>
  <c r="J46" i="4"/>
  <c r="I46" i="4"/>
  <c r="H46" i="4"/>
  <c r="G46" i="4"/>
  <c r="F46" i="4"/>
  <c r="E46" i="4"/>
  <c r="D46" i="4"/>
  <c r="C46" i="4"/>
  <c r="L45" i="4"/>
  <c r="K45" i="4"/>
  <c r="J45" i="4"/>
  <c r="I45" i="4"/>
  <c r="H45" i="4"/>
  <c r="G45" i="4"/>
  <c r="F45" i="4"/>
  <c r="E45" i="4"/>
  <c r="D45" i="4"/>
  <c r="C45" i="4"/>
  <c r="L44" i="4"/>
  <c r="K44" i="4"/>
  <c r="J44" i="4"/>
  <c r="I44" i="4"/>
  <c r="H44" i="4"/>
  <c r="G44" i="4"/>
  <c r="F44" i="4"/>
  <c r="E44" i="4"/>
  <c r="D44" i="4"/>
  <c r="C44" i="4"/>
  <c r="L43" i="4"/>
  <c r="K43" i="4"/>
  <c r="J43" i="4"/>
  <c r="I43" i="4"/>
  <c r="H43" i="4"/>
  <c r="G43" i="4"/>
  <c r="F43" i="4"/>
  <c r="E43" i="4"/>
  <c r="D43" i="4"/>
  <c r="C43" i="4"/>
  <c r="L42" i="4"/>
  <c r="K42" i="4"/>
  <c r="J42" i="4"/>
  <c r="I42" i="4"/>
  <c r="H42" i="4"/>
  <c r="G42" i="4"/>
  <c r="F42" i="4"/>
  <c r="E42" i="4"/>
  <c r="D42" i="4"/>
  <c r="C42" i="4"/>
  <c r="L41" i="4"/>
  <c r="K41" i="4"/>
  <c r="J41" i="4"/>
  <c r="I41" i="4"/>
  <c r="H41" i="4"/>
  <c r="G41" i="4"/>
  <c r="F41" i="4"/>
  <c r="E41" i="4"/>
  <c r="D41" i="4"/>
  <c r="C41" i="4"/>
  <c r="L40" i="4"/>
  <c r="K40" i="4"/>
  <c r="J40" i="4"/>
  <c r="I40" i="4"/>
  <c r="H40" i="4"/>
  <c r="G40" i="4"/>
  <c r="F40" i="4"/>
  <c r="E40" i="4"/>
  <c r="D40" i="4"/>
  <c r="C40" i="4"/>
  <c r="L39" i="4"/>
  <c r="K39" i="4"/>
  <c r="J39" i="4"/>
  <c r="I39" i="4"/>
  <c r="H39" i="4"/>
  <c r="G39" i="4"/>
  <c r="F39" i="4"/>
  <c r="E39" i="4"/>
  <c r="D39" i="4"/>
  <c r="C39" i="4"/>
  <c r="L38" i="4"/>
  <c r="K38" i="4"/>
  <c r="J38" i="4"/>
  <c r="I38" i="4"/>
  <c r="H38" i="4"/>
  <c r="G38" i="4"/>
  <c r="F38" i="4"/>
  <c r="E38" i="4"/>
  <c r="D38" i="4"/>
  <c r="C38" i="4"/>
  <c r="L37" i="4"/>
  <c r="K37" i="4"/>
  <c r="J37" i="4"/>
  <c r="I37" i="4"/>
  <c r="H37" i="4"/>
  <c r="G37" i="4"/>
  <c r="F37" i="4"/>
  <c r="E37" i="4"/>
  <c r="D37" i="4"/>
  <c r="C37" i="4"/>
  <c r="L36" i="4"/>
  <c r="K36" i="4"/>
  <c r="J36" i="4"/>
  <c r="I36" i="4"/>
  <c r="H36" i="4"/>
  <c r="G36" i="4"/>
  <c r="F36" i="4"/>
  <c r="E36" i="4"/>
  <c r="D36" i="4"/>
  <c r="C36" i="4"/>
  <c r="L35" i="4"/>
  <c r="K35" i="4"/>
  <c r="J35" i="4"/>
  <c r="I35" i="4"/>
  <c r="H35" i="4"/>
  <c r="G35" i="4"/>
  <c r="F35" i="4"/>
  <c r="E35" i="4"/>
  <c r="D35" i="4"/>
  <c r="C35" i="4"/>
  <c r="L34" i="4"/>
  <c r="K34" i="4"/>
  <c r="J34" i="4"/>
  <c r="I34" i="4"/>
  <c r="H34" i="4"/>
  <c r="G34" i="4"/>
  <c r="F34" i="4"/>
  <c r="E34" i="4"/>
  <c r="D34" i="4"/>
  <c r="C34" i="4"/>
  <c r="L33" i="4"/>
  <c r="K33" i="4"/>
  <c r="J33" i="4"/>
  <c r="I33" i="4"/>
  <c r="H33" i="4"/>
  <c r="G33" i="4"/>
  <c r="F33" i="4"/>
  <c r="E33" i="4"/>
  <c r="D33" i="4"/>
  <c r="C33" i="4"/>
  <c r="L32" i="4"/>
  <c r="K32" i="4"/>
  <c r="J32" i="4"/>
  <c r="I32" i="4"/>
  <c r="H32" i="4"/>
  <c r="G32" i="4"/>
  <c r="F32" i="4"/>
  <c r="E32" i="4"/>
  <c r="D32" i="4"/>
  <c r="C32" i="4"/>
  <c r="L31" i="4"/>
  <c r="K31" i="4"/>
  <c r="J31" i="4"/>
  <c r="I31" i="4"/>
  <c r="H31" i="4"/>
  <c r="G31" i="4"/>
  <c r="F31" i="4"/>
  <c r="E31" i="4"/>
  <c r="D31" i="4"/>
  <c r="C31" i="4"/>
  <c r="L30" i="4"/>
  <c r="K30" i="4"/>
  <c r="J30" i="4"/>
  <c r="I30" i="4"/>
  <c r="H30" i="4"/>
  <c r="G30" i="4"/>
  <c r="F30" i="4"/>
  <c r="E30" i="4"/>
  <c r="D30" i="4"/>
  <c r="C30" i="4"/>
  <c r="L29" i="4"/>
  <c r="K29" i="4"/>
  <c r="J29" i="4"/>
  <c r="I29" i="4"/>
  <c r="H29" i="4"/>
  <c r="G29" i="4"/>
  <c r="F29" i="4"/>
  <c r="E29" i="4"/>
  <c r="D29" i="4"/>
  <c r="C29" i="4"/>
  <c r="L28" i="4"/>
  <c r="K28" i="4"/>
  <c r="J28" i="4"/>
  <c r="I28" i="4"/>
  <c r="H28" i="4"/>
  <c r="G28" i="4"/>
  <c r="F28" i="4"/>
  <c r="E28" i="4"/>
  <c r="D28" i="4"/>
  <c r="C28" i="4"/>
  <c r="L27" i="4"/>
  <c r="K27" i="4"/>
  <c r="J27" i="4"/>
  <c r="I27" i="4"/>
  <c r="H27" i="4"/>
  <c r="G27" i="4"/>
  <c r="F27" i="4"/>
  <c r="E27" i="4"/>
  <c r="D27" i="4"/>
  <c r="C27" i="4"/>
  <c r="L26" i="4"/>
  <c r="K26" i="4"/>
  <c r="J26" i="4"/>
  <c r="I26" i="4"/>
  <c r="H26" i="4"/>
  <c r="G26" i="4"/>
  <c r="F26" i="4"/>
  <c r="E26" i="4"/>
  <c r="D26" i="4"/>
  <c r="C26" i="4"/>
  <c r="L25" i="4"/>
  <c r="K25" i="4"/>
  <c r="J25" i="4"/>
  <c r="I25" i="4"/>
  <c r="H25" i="4"/>
  <c r="G25" i="4"/>
  <c r="F25" i="4"/>
  <c r="E25" i="4"/>
  <c r="D25" i="4"/>
  <c r="C25" i="4"/>
  <c r="L24" i="4"/>
  <c r="K24" i="4"/>
  <c r="J24" i="4"/>
  <c r="I24" i="4"/>
  <c r="H24" i="4"/>
  <c r="G24" i="4"/>
  <c r="F24" i="4"/>
  <c r="E24" i="4"/>
  <c r="D24" i="4"/>
  <c r="C24" i="4"/>
  <c r="L23" i="4"/>
  <c r="K23" i="4"/>
  <c r="J23" i="4"/>
  <c r="I23" i="4"/>
  <c r="H23" i="4"/>
  <c r="G23" i="4"/>
  <c r="F23" i="4"/>
  <c r="E23" i="4"/>
  <c r="D23" i="4"/>
  <c r="C23" i="4"/>
  <c r="L22" i="4"/>
  <c r="K22" i="4"/>
  <c r="J22" i="4"/>
  <c r="I22" i="4"/>
  <c r="H22" i="4"/>
  <c r="G22" i="4"/>
  <c r="F22" i="4"/>
  <c r="E22" i="4"/>
  <c r="D22" i="4"/>
  <c r="C22" i="4"/>
  <c r="L21" i="4"/>
  <c r="K21" i="4"/>
  <c r="J21" i="4"/>
  <c r="I21" i="4"/>
  <c r="H21" i="4"/>
  <c r="G21" i="4"/>
  <c r="F21" i="4"/>
  <c r="E21" i="4"/>
  <c r="D21" i="4"/>
  <c r="C21" i="4"/>
  <c r="L20" i="4"/>
  <c r="K20" i="4"/>
  <c r="J20" i="4"/>
  <c r="I20" i="4"/>
  <c r="H20" i="4"/>
  <c r="G20" i="4"/>
  <c r="F20" i="4"/>
  <c r="E20" i="4"/>
  <c r="D20" i="4"/>
  <c r="C20" i="4"/>
  <c r="L19" i="4"/>
  <c r="K19" i="4"/>
  <c r="J19" i="4"/>
  <c r="I19" i="4"/>
  <c r="H19" i="4"/>
  <c r="G19" i="4"/>
  <c r="F19" i="4"/>
  <c r="E19" i="4"/>
  <c r="D19" i="4"/>
  <c r="C19" i="4"/>
  <c r="L18" i="4"/>
  <c r="K18" i="4"/>
  <c r="J18" i="4"/>
  <c r="I18" i="4"/>
  <c r="H18" i="4"/>
  <c r="G18" i="4"/>
  <c r="F18" i="4"/>
  <c r="E18" i="4"/>
  <c r="D18" i="4"/>
  <c r="C18" i="4"/>
  <c r="L17" i="4"/>
  <c r="K17" i="4"/>
  <c r="J17" i="4"/>
  <c r="I17" i="4"/>
  <c r="H17" i="4"/>
  <c r="G17" i="4"/>
  <c r="F17" i="4"/>
  <c r="E17" i="4"/>
  <c r="D17" i="4"/>
  <c r="C17" i="4"/>
  <c r="L16" i="4"/>
  <c r="K16" i="4"/>
  <c r="J16" i="4"/>
  <c r="I16" i="4"/>
  <c r="H16" i="4"/>
  <c r="G16" i="4"/>
  <c r="F16" i="4"/>
  <c r="E16" i="4"/>
  <c r="D16" i="4"/>
  <c r="C16" i="4"/>
  <c r="L15" i="4"/>
  <c r="K15" i="4"/>
  <c r="J15" i="4"/>
  <c r="I15" i="4"/>
  <c r="H15" i="4"/>
  <c r="G15" i="4"/>
  <c r="F15" i="4"/>
  <c r="E15" i="4"/>
  <c r="D15" i="4"/>
  <c r="C15" i="4"/>
  <c r="L14" i="4"/>
  <c r="K14" i="4"/>
  <c r="J14" i="4"/>
  <c r="I14" i="4"/>
  <c r="H14" i="4"/>
  <c r="G14" i="4"/>
  <c r="F14" i="4"/>
  <c r="E14" i="4"/>
  <c r="D14" i="4"/>
  <c r="C14" i="4"/>
  <c r="L13" i="4"/>
  <c r="K13" i="4"/>
  <c r="J13" i="4"/>
  <c r="I13" i="4"/>
  <c r="H13" i="4"/>
  <c r="G13" i="4"/>
  <c r="F13" i="4"/>
  <c r="E13" i="4"/>
  <c r="D13" i="4"/>
  <c r="C13" i="4"/>
  <c r="L12" i="4"/>
  <c r="K12" i="4"/>
  <c r="J12" i="4"/>
  <c r="I12" i="4"/>
  <c r="H12" i="4"/>
  <c r="G12" i="4"/>
  <c r="F12" i="4"/>
  <c r="E12" i="4"/>
  <c r="D12" i="4"/>
  <c r="C12" i="4"/>
  <c r="L11" i="4"/>
  <c r="K11" i="4"/>
  <c r="J11" i="4"/>
  <c r="I11" i="4"/>
  <c r="H11" i="4"/>
  <c r="G11" i="4"/>
  <c r="F11" i="4"/>
  <c r="E11" i="4"/>
  <c r="D11" i="4"/>
  <c r="C11" i="4"/>
  <c r="L10" i="4"/>
  <c r="K10" i="4"/>
  <c r="J10" i="4"/>
  <c r="I10" i="4"/>
  <c r="H10" i="4"/>
  <c r="G10" i="4"/>
  <c r="F10" i="4"/>
  <c r="E10" i="4"/>
  <c r="D10" i="4"/>
  <c r="C10" i="4"/>
  <c r="L9" i="4"/>
  <c r="K9" i="4"/>
  <c r="J9" i="4"/>
  <c r="I9" i="4"/>
  <c r="H9" i="4"/>
  <c r="G9" i="4"/>
  <c r="F9" i="4"/>
  <c r="E9" i="4"/>
  <c r="D9" i="4"/>
  <c r="C9" i="4"/>
  <c r="L8" i="4"/>
  <c r="K8" i="4"/>
  <c r="J8" i="4"/>
  <c r="I8" i="4"/>
  <c r="H8" i="4"/>
  <c r="G8" i="4"/>
  <c r="F8" i="4"/>
  <c r="E8" i="4"/>
  <c r="D8" i="4"/>
  <c r="C8" i="4"/>
  <c r="L7" i="4"/>
  <c r="K7" i="4"/>
  <c r="J7" i="4"/>
  <c r="I7" i="4"/>
  <c r="H7" i="4"/>
  <c r="G7" i="4"/>
  <c r="F7" i="4"/>
  <c r="E7" i="4"/>
  <c r="D7" i="4"/>
  <c r="C7" i="4"/>
  <c r="L6" i="4"/>
  <c r="K6" i="4"/>
  <c r="J6" i="4"/>
  <c r="I6" i="4"/>
  <c r="H6" i="4"/>
  <c r="G6" i="4"/>
  <c r="F6" i="4"/>
  <c r="E6" i="4"/>
  <c r="D6" i="4"/>
  <c r="C6" i="4"/>
  <c r="L5" i="4"/>
  <c r="K5" i="4"/>
  <c r="J5" i="4"/>
  <c r="I5" i="4"/>
  <c r="H5" i="4"/>
  <c r="G5" i="4"/>
  <c r="F5" i="4"/>
  <c r="E5" i="4"/>
  <c r="D5" i="4"/>
  <c r="C5" i="4"/>
  <c r="L4" i="4"/>
  <c r="K4" i="4"/>
  <c r="J4" i="4"/>
  <c r="I4" i="4"/>
  <c r="H4" i="4"/>
  <c r="G4" i="4"/>
  <c r="F4" i="4"/>
  <c r="E4" i="4"/>
  <c r="D4" i="4"/>
  <c r="C4" i="4"/>
  <c r="L3" i="4"/>
  <c r="K3" i="4"/>
  <c r="J3" i="4"/>
  <c r="I3" i="4"/>
  <c r="H3" i="4"/>
  <c r="G3" i="4"/>
  <c r="F3" i="4"/>
  <c r="E3" i="4"/>
  <c r="D3" i="4"/>
  <c r="C3" i="4"/>
  <c r="L2" i="4"/>
  <c r="K2" i="4"/>
  <c r="J2" i="4"/>
  <c r="I2" i="4"/>
  <c r="H2" i="4"/>
  <c r="G2" i="4"/>
  <c r="F2" i="4"/>
  <c r="E2" i="4"/>
  <c r="D2" i="4"/>
  <c r="C2" i="4"/>
  <c r="Y1873" i="6"/>
  <c r="G1873" i="6"/>
  <c r="Y1872" i="6"/>
  <c r="G1872" i="6"/>
  <c r="Y1871" i="6"/>
  <c r="G1871" i="6"/>
  <c r="Y1870" i="6"/>
  <c r="G1870" i="6"/>
  <c r="Y1869" i="6"/>
  <c r="G1869" i="6"/>
  <c r="Y1868" i="6"/>
  <c r="G1868" i="6"/>
  <c r="Y1867" i="6"/>
  <c r="G1867" i="6"/>
  <c r="Y1866" i="6"/>
  <c r="G1866" i="6"/>
  <c r="Y1865" i="6"/>
  <c r="G1865" i="6"/>
  <c r="Y1864" i="6"/>
  <c r="G1864" i="6"/>
  <c r="Y1863" i="6"/>
  <c r="G1863" i="6"/>
  <c r="Y1862" i="6"/>
  <c r="G1862" i="6"/>
  <c r="Y1861" i="6"/>
  <c r="G1861" i="6"/>
  <c r="Y1860" i="6"/>
  <c r="G1860" i="6"/>
  <c r="Y1859" i="6"/>
  <c r="G1859" i="6"/>
  <c r="Y1858" i="6"/>
  <c r="G1858" i="6"/>
  <c r="Y1857" i="6"/>
  <c r="G1857" i="6"/>
  <c r="Y1856" i="6"/>
  <c r="G1856" i="6"/>
  <c r="Y1855" i="6"/>
  <c r="G1855" i="6"/>
  <c r="Y1854" i="6"/>
  <c r="G1854" i="6"/>
  <c r="Y1853" i="6"/>
  <c r="G1853" i="6"/>
  <c r="Y1852" i="6"/>
  <c r="G1852" i="6"/>
  <c r="Y1851" i="6"/>
  <c r="G1851" i="6"/>
  <c r="Y1850" i="6"/>
  <c r="G1850" i="6"/>
  <c r="Y1849" i="6"/>
  <c r="G1849" i="6"/>
  <c r="Y1848" i="6"/>
  <c r="G1848" i="6"/>
  <c r="Y1847" i="6"/>
  <c r="G1847" i="6"/>
  <c r="Y1846" i="6"/>
  <c r="G1846" i="6"/>
  <c r="Y1845" i="6"/>
  <c r="G1845" i="6"/>
  <c r="Y1844" i="6"/>
  <c r="G1844" i="6"/>
  <c r="Y1843" i="6"/>
  <c r="G1843" i="6"/>
  <c r="Y1842" i="6"/>
  <c r="G1842" i="6"/>
  <c r="Y1841" i="6"/>
  <c r="G1841" i="6"/>
  <c r="Y1840" i="6"/>
  <c r="G1840" i="6"/>
  <c r="Y1839" i="6"/>
  <c r="G1839" i="6"/>
  <c r="Y1838" i="6"/>
  <c r="G1838" i="6"/>
  <c r="Y1837" i="6"/>
  <c r="G1837" i="6"/>
  <c r="Y1836" i="6"/>
  <c r="G1836" i="6"/>
  <c r="Y1835" i="6"/>
  <c r="G1835" i="6"/>
  <c r="Y1834" i="6"/>
  <c r="G1834" i="6"/>
  <c r="Y1833" i="6"/>
  <c r="G1833" i="6"/>
  <c r="Y1832" i="6"/>
  <c r="G1832" i="6"/>
  <c r="Y1831" i="6"/>
  <c r="G1831" i="6"/>
  <c r="Y1830" i="6"/>
  <c r="G1830" i="6"/>
  <c r="Y1829" i="6"/>
  <c r="G1829" i="6"/>
  <c r="Y1828" i="6"/>
  <c r="G1828" i="6"/>
  <c r="Y1827" i="6"/>
  <c r="G1827" i="6"/>
  <c r="Y1826" i="6"/>
  <c r="G1826" i="6"/>
  <c r="Y1825" i="6"/>
  <c r="G1825" i="6"/>
  <c r="Y1824" i="6"/>
  <c r="G1824" i="6"/>
  <c r="Y1823" i="6"/>
  <c r="G1823" i="6"/>
  <c r="Y1822" i="6"/>
  <c r="G1822" i="6"/>
  <c r="Y1821" i="6"/>
  <c r="G1821" i="6"/>
  <c r="Y1820" i="6"/>
  <c r="G1820" i="6"/>
  <c r="Y1819" i="6"/>
  <c r="G1819" i="6"/>
  <c r="Y1818" i="6"/>
  <c r="G1818" i="6"/>
  <c r="Y1817" i="6"/>
  <c r="G1817" i="6"/>
  <c r="Y1816" i="6"/>
  <c r="G1816" i="6"/>
  <c r="Y1815" i="6"/>
  <c r="G1815" i="6"/>
  <c r="Y1814" i="6"/>
  <c r="G1814" i="6"/>
  <c r="Y1813" i="6"/>
  <c r="G1813" i="6"/>
  <c r="Y1812" i="6"/>
  <c r="G1812" i="6"/>
  <c r="Y1811" i="6"/>
  <c r="G1811" i="6"/>
  <c r="Y1810" i="6"/>
  <c r="G1810" i="6"/>
  <c r="Y1809" i="6"/>
  <c r="G1809" i="6"/>
  <c r="Y1808" i="6"/>
  <c r="G1808" i="6"/>
  <c r="Y1807" i="6"/>
  <c r="G1807" i="6"/>
  <c r="Y1806" i="6"/>
  <c r="G1806" i="6"/>
  <c r="Y1805" i="6"/>
  <c r="G1805" i="6"/>
  <c r="Y1804" i="6"/>
  <c r="G1804" i="6"/>
  <c r="Y1803" i="6"/>
  <c r="G1803" i="6"/>
  <c r="Y1802" i="6"/>
  <c r="G1802" i="6"/>
  <c r="Y1801" i="6"/>
  <c r="G1801" i="6"/>
  <c r="Y1800" i="6"/>
  <c r="G1800" i="6"/>
  <c r="Y1799" i="6"/>
  <c r="G1799" i="6"/>
  <c r="Y1798" i="6"/>
  <c r="G1798" i="6"/>
  <c r="Y1797" i="6"/>
  <c r="G1797" i="6"/>
  <c r="Y1796" i="6"/>
  <c r="G1796" i="6"/>
  <c r="Y1795" i="6"/>
  <c r="G1795" i="6"/>
  <c r="Y1794" i="6"/>
  <c r="G1794" i="6"/>
  <c r="Y1793" i="6"/>
  <c r="G1793" i="6"/>
  <c r="Y1792" i="6"/>
  <c r="G1792" i="6"/>
  <c r="Y1791" i="6"/>
  <c r="G1791" i="6"/>
  <c r="Y1790" i="6"/>
  <c r="G1790" i="6"/>
  <c r="Y1789" i="6"/>
  <c r="G1789" i="6"/>
  <c r="Y1788" i="6"/>
  <c r="G1788" i="6"/>
  <c r="Y1787" i="6"/>
  <c r="G1787" i="6"/>
  <c r="Y1786" i="6"/>
  <c r="G1786" i="6"/>
  <c r="Y1785" i="6"/>
  <c r="G1785" i="6"/>
  <c r="Y1784" i="6"/>
  <c r="G1784" i="6"/>
  <c r="Y1783" i="6"/>
  <c r="G1783" i="6"/>
  <c r="Y1782" i="6"/>
  <c r="G1782" i="6"/>
  <c r="Y1781" i="6"/>
  <c r="G1781" i="6"/>
  <c r="Y1780" i="6"/>
  <c r="G1780" i="6"/>
  <c r="Y1779" i="6"/>
  <c r="G1779" i="6"/>
  <c r="Y1778" i="6"/>
  <c r="G1778" i="6"/>
  <c r="Y1777" i="6"/>
  <c r="G1777" i="6"/>
  <c r="Y1776" i="6"/>
  <c r="G1776" i="6"/>
  <c r="Y1775" i="6"/>
  <c r="G1775" i="6"/>
  <c r="Y1774" i="6"/>
  <c r="G1774" i="6"/>
  <c r="Y1773" i="6"/>
  <c r="G1773" i="6"/>
  <c r="Y1772" i="6"/>
  <c r="G1772" i="6"/>
  <c r="Y1771" i="6"/>
  <c r="G1771" i="6"/>
  <c r="Y1770" i="6"/>
  <c r="G1770" i="6"/>
  <c r="Y1769" i="6"/>
  <c r="G1769" i="6"/>
  <c r="Y1768" i="6"/>
  <c r="G1768" i="6"/>
  <c r="Y1767" i="6"/>
  <c r="G1767" i="6"/>
  <c r="Y1766" i="6"/>
  <c r="G1766" i="6"/>
  <c r="Y1765" i="6"/>
  <c r="G1765" i="6"/>
  <c r="Y1764" i="6"/>
  <c r="G1764" i="6"/>
  <c r="Y1763" i="6"/>
  <c r="G1763" i="6"/>
  <c r="Y1762" i="6"/>
  <c r="G1762" i="6"/>
  <c r="Y1761" i="6"/>
  <c r="G1761" i="6"/>
  <c r="Y1760" i="6"/>
  <c r="G1760" i="6"/>
  <c r="Y1759" i="6"/>
  <c r="G1759" i="6"/>
  <c r="Y1758" i="6"/>
  <c r="G1758" i="6"/>
  <c r="Y1757" i="6"/>
  <c r="G1757" i="6"/>
  <c r="Y1756" i="6"/>
  <c r="G1756" i="6"/>
  <c r="Y1755" i="6"/>
  <c r="G1755" i="6"/>
  <c r="Y1754" i="6"/>
  <c r="G1754" i="6"/>
  <c r="Y1753" i="6"/>
  <c r="G1753" i="6"/>
  <c r="Y1752" i="6"/>
  <c r="G1752" i="6"/>
  <c r="Y1751" i="6"/>
  <c r="G1751" i="6"/>
  <c r="Y1750" i="6"/>
  <c r="G1750" i="6"/>
  <c r="Y1749" i="6"/>
  <c r="G1749" i="6"/>
  <c r="Y1748" i="6"/>
  <c r="G1748" i="6"/>
  <c r="Y1747" i="6"/>
  <c r="G1747" i="6"/>
  <c r="Y1746" i="6"/>
  <c r="G1746" i="6"/>
  <c r="Y1745" i="6"/>
  <c r="G1745" i="6"/>
  <c r="Y1744" i="6"/>
  <c r="G1744" i="6"/>
  <c r="Y1743" i="6"/>
  <c r="G1743" i="6"/>
  <c r="Y1742" i="6"/>
  <c r="G1742" i="6"/>
  <c r="Y1741" i="6"/>
  <c r="G1741" i="6"/>
  <c r="Y1740" i="6"/>
  <c r="G1740" i="6"/>
  <c r="Y1739" i="6"/>
  <c r="G1739" i="6"/>
  <c r="Y1738" i="6"/>
  <c r="G1738" i="6"/>
  <c r="Y1737" i="6"/>
  <c r="G1737" i="6"/>
  <c r="Y1736" i="6"/>
  <c r="G1736" i="6"/>
  <c r="Y1735" i="6"/>
  <c r="G1735" i="6"/>
  <c r="Y1734" i="6"/>
  <c r="G1734" i="6"/>
  <c r="Y1733" i="6"/>
  <c r="G1733" i="6"/>
  <c r="Y1732" i="6"/>
  <c r="G1732" i="6"/>
  <c r="Y1731" i="6"/>
  <c r="G1731" i="6"/>
  <c r="Y1730" i="6"/>
  <c r="G1730" i="6"/>
  <c r="Y1729" i="6"/>
  <c r="G1729" i="6"/>
  <c r="Y1728" i="6"/>
  <c r="G1728" i="6"/>
  <c r="Y1727" i="6"/>
  <c r="G1727" i="6"/>
  <c r="Y1726" i="6"/>
  <c r="G1726" i="6"/>
  <c r="Y1725" i="6"/>
  <c r="G1725" i="6"/>
  <c r="Y1724" i="6"/>
  <c r="G1724" i="6"/>
  <c r="Y1723" i="6"/>
  <c r="G1723" i="6"/>
  <c r="Y1722" i="6"/>
  <c r="G1722" i="6"/>
  <c r="Y1721" i="6"/>
  <c r="G1721" i="6"/>
  <c r="Y1720" i="6"/>
  <c r="G1720" i="6"/>
  <c r="Y1719" i="6"/>
  <c r="G1719" i="6"/>
  <c r="Y1718" i="6"/>
  <c r="G1718" i="6"/>
  <c r="Y1717" i="6"/>
  <c r="G1717" i="6"/>
  <c r="Y1716" i="6"/>
  <c r="G1716" i="6"/>
  <c r="Y1715" i="6"/>
  <c r="G1715" i="6"/>
  <c r="Y1714" i="6"/>
  <c r="G1714" i="6"/>
  <c r="Y1713" i="6"/>
  <c r="G1713" i="6"/>
  <c r="Y1712" i="6"/>
  <c r="G1712" i="6"/>
  <c r="Y1711" i="6"/>
  <c r="G1711" i="6"/>
  <c r="Y1710" i="6"/>
  <c r="G1710" i="6"/>
  <c r="Y1709" i="6"/>
  <c r="G1709" i="6"/>
  <c r="Y1708" i="6"/>
  <c r="G1708" i="6"/>
  <c r="Y1707" i="6"/>
  <c r="G1707" i="6"/>
  <c r="Y1706" i="6"/>
  <c r="G1706" i="6"/>
  <c r="Y1705" i="6"/>
  <c r="G1705" i="6"/>
  <c r="Y1704" i="6"/>
  <c r="G1704" i="6"/>
  <c r="Y1703" i="6"/>
  <c r="G1703" i="6"/>
  <c r="Y1702" i="6"/>
  <c r="G1702" i="6"/>
  <c r="Y1701" i="6"/>
  <c r="G1701" i="6"/>
  <c r="Y1700" i="6"/>
  <c r="G1700" i="6"/>
  <c r="Y1699" i="6"/>
  <c r="G1699" i="6"/>
  <c r="Y1698" i="6"/>
  <c r="G1698" i="6"/>
  <c r="Y1697" i="6"/>
  <c r="G1697" i="6"/>
  <c r="Y1696" i="6"/>
  <c r="G1696" i="6"/>
  <c r="Y1695" i="6"/>
  <c r="G1695" i="6"/>
  <c r="Y1694" i="6"/>
  <c r="G1694" i="6"/>
  <c r="Y1693" i="6"/>
  <c r="G1693" i="6"/>
  <c r="Y1692" i="6"/>
  <c r="G1692" i="6"/>
  <c r="Y1691" i="6"/>
  <c r="G1691" i="6"/>
  <c r="Y1690" i="6"/>
  <c r="G1690" i="6"/>
  <c r="Y1689" i="6"/>
  <c r="G1689" i="6"/>
  <c r="Y1688" i="6"/>
  <c r="G1688" i="6"/>
  <c r="Y1687" i="6"/>
  <c r="G1687" i="6"/>
  <c r="Y1686" i="6"/>
  <c r="G1686" i="6"/>
  <c r="Y1685" i="6"/>
  <c r="G1685" i="6"/>
  <c r="Y1684" i="6"/>
  <c r="G1684" i="6"/>
  <c r="Y1683" i="6"/>
  <c r="G1683" i="6"/>
  <c r="Y1682" i="6"/>
  <c r="G1682" i="6"/>
  <c r="Y1681" i="6"/>
  <c r="G1681" i="6"/>
  <c r="Y1680" i="6"/>
  <c r="G1680" i="6"/>
  <c r="Y1679" i="6"/>
  <c r="G1679" i="6"/>
  <c r="Y1678" i="6"/>
  <c r="G1678" i="6"/>
  <c r="Y1677" i="6"/>
  <c r="G1677" i="6"/>
  <c r="Y1676" i="6"/>
  <c r="G1676" i="6"/>
  <c r="Y1675" i="6"/>
  <c r="G1675" i="6"/>
  <c r="Y1674" i="6"/>
  <c r="G1674" i="6"/>
  <c r="Y1673" i="6"/>
  <c r="G1673" i="6"/>
  <c r="Y1672" i="6"/>
  <c r="G1672" i="6"/>
  <c r="Y1671" i="6"/>
  <c r="G1671" i="6"/>
  <c r="Y1670" i="6"/>
  <c r="G1670" i="6"/>
  <c r="Y1669" i="6"/>
  <c r="G1669" i="6"/>
  <c r="Y1668" i="6"/>
  <c r="G1668" i="6"/>
  <c r="Y1667" i="6"/>
  <c r="G1667" i="6"/>
  <c r="Y1666" i="6"/>
  <c r="G1666" i="6"/>
  <c r="Y1665" i="6"/>
  <c r="G1665" i="6"/>
  <c r="Y1664" i="6"/>
  <c r="G1664" i="6"/>
  <c r="Y1663" i="6"/>
  <c r="G1663" i="6"/>
  <c r="Y1662" i="6"/>
  <c r="G1662" i="6"/>
  <c r="Y1661" i="6"/>
  <c r="G1661" i="6"/>
  <c r="Y1660" i="6"/>
  <c r="G1660" i="6"/>
  <c r="Y1659" i="6"/>
  <c r="G1659" i="6"/>
  <c r="Y1658" i="6"/>
  <c r="G1658" i="6"/>
  <c r="Y1657" i="6"/>
  <c r="G1657" i="6"/>
  <c r="Y1656" i="6"/>
  <c r="G1656" i="6"/>
  <c r="Y1655" i="6"/>
  <c r="G1655" i="6"/>
  <c r="Y1654" i="6"/>
  <c r="G1654" i="6"/>
  <c r="Y1653" i="6"/>
  <c r="G1653" i="6"/>
  <c r="Y1652" i="6"/>
  <c r="G1652" i="6"/>
  <c r="Y1651" i="6"/>
  <c r="G1651" i="6"/>
  <c r="Y1650" i="6"/>
  <c r="G1650" i="6"/>
  <c r="Y1649" i="6"/>
  <c r="G1649" i="6"/>
  <c r="Y1648" i="6"/>
  <c r="G1648" i="6"/>
  <c r="Y1647" i="6"/>
  <c r="G1647" i="6"/>
  <c r="Y1646" i="6"/>
  <c r="G1646" i="6"/>
  <c r="Y1645" i="6"/>
  <c r="G1645" i="6"/>
  <c r="Y1644" i="6"/>
  <c r="G1644" i="6"/>
  <c r="Y1643" i="6"/>
  <c r="G1643" i="6"/>
  <c r="Y1642" i="6"/>
  <c r="G1642" i="6"/>
  <c r="Y1641" i="6"/>
  <c r="G1641" i="6"/>
  <c r="Y1640" i="6"/>
  <c r="G1640" i="6"/>
  <c r="Y1639" i="6"/>
  <c r="G1639" i="6"/>
  <c r="Y1638" i="6"/>
  <c r="G1638" i="6"/>
  <c r="Y1637" i="6"/>
  <c r="G1637" i="6"/>
  <c r="Y1636" i="6"/>
  <c r="G1636" i="6"/>
  <c r="Y1635" i="6"/>
  <c r="G1635" i="6"/>
  <c r="Y1634" i="6"/>
  <c r="G1634" i="6"/>
  <c r="Y1633" i="6"/>
  <c r="G1633" i="6"/>
  <c r="Y1632" i="6"/>
  <c r="G1632" i="6"/>
  <c r="Y1631" i="6"/>
  <c r="G1631" i="6"/>
  <c r="Y1630" i="6"/>
  <c r="G1630" i="6"/>
  <c r="Y1629" i="6"/>
  <c r="G1629" i="6"/>
  <c r="Y1628" i="6"/>
  <c r="G1628" i="6"/>
  <c r="Y1627" i="6"/>
  <c r="G1627" i="6"/>
  <c r="Y1626" i="6"/>
  <c r="G1626" i="6"/>
  <c r="Y1625" i="6"/>
  <c r="G1625" i="6"/>
  <c r="Y1624" i="6"/>
  <c r="G1624" i="6"/>
  <c r="Y1623" i="6"/>
  <c r="G1623" i="6"/>
  <c r="Y1622" i="6"/>
  <c r="G1622" i="6"/>
  <c r="Y1621" i="6"/>
  <c r="G1621" i="6"/>
  <c r="Y1620" i="6"/>
  <c r="G1620" i="6"/>
  <c r="Y1619" i="6"/>
  <c r="G1619" i="6"/>
  <c r="Y1618" i="6"/>
  <c r="G1618" i="6"/>
  <c r="Y1617" i="6"/>
  <c r="G1617" i="6"/>
  <c r="Y1616" i="6"/>
  <c r="G1616" i="6"/>
  <c r="Y1615" i="6"/>
  <c r="G1615" i="6"/>
  <c r="Y1614" i="6"/>
  <c r="G1614" i="6"/>
  <c r="Y1613" i="6"/>
  <c r="G1613" i="6"/>
  <c r="Y1612" i="6"/>
  <c r="G1612" i="6"/>
  <c r="Y1611" i="6"/>
  <c r="G1611" i="6"/>
  <c r="Y1610" i="6"/>
  <c r="G1610" i="6"/>
  <c r="Y1609" i="6"/>
  <c r="G1609" i="6"/>
  <c r="Y1608" i="6"/>
  <c r="G1608" i="6"/>
  <c r="Y1607" i="6"/>
  <c r="G1607" i="6"/>
  <c r="Y1606" i="6"/>
  <c r="G1606" i="6"/>
  <c r="Y1605" i="6"/>
  <c r="G1605" i="6"/>
  <c r="Y1604" i="6"/>
  <c r="G1604" i="6"/>
  <c r="Y1603" i="6"/>
  <c r="G1603" i="6"/>
  <c r="Y1602" i="6"/>
  <c r="G1602" i="6"/>
  <c r="Y1601" i="6"/>
  <c r="G1601" i="6"/>
  <c r="Y1600" i="6"/>
  <c r="G1600" i="6"/>
  <c r="Y1599" i="6"/>
  <c r="G1599" i="6"/>
  <c r="Y1598" i="6"/>
  <c r="G1598" i="6"/>
  <c r="Y1597" i="6"/>
  <c r="G1597" i="6"/>
  <c r="Y1596" i="6"/>
  <c r="G1596" i="6"/>
  <c r="Y1595" i="6"/>
  <c r="G1595" i="6"/>
  <c r="Y1594" i="6"/>
  <c r="G1594" i="6"/>
  <c r="Y1593" i="6"/>
  <c r="G1593" i="6"/>
  <c r="Y1592" i="6"/>
  <c r="G1592" i="6"/>
  <c r="Y1591" i="6"/>
  <c r="G1591" i="6"/>
  <c r="Y1590" i="6"/>
  <c r="G1590" i="6"/>
  <c r="Y1589" i="6"/>
  <c r="G1589" i="6"/>
  <c r="Y1588" i="6"/>
  <c r="G1588" i="6"/>
  <c r="Y1587" i="6"/>
  <c r="G1587" i="6"/>
  <c r="Y1586" i="6"/>
  <c r="G1586" i="6"/>
  <c r="Y1585" i="6"/>
  <c r="G1585" i="6"/>
  <c r="Y1584" i="6"/>
  <c r="G1584" i="6"/>
  <c r="Y1583" i="6"/>
  <c r="G1583" i="6"/>
  <c r="Y1582" i="6"/>
  <c r="G1582" i="6"/>
  <c r="Y1581" i="6"/>
  <c r="G1581" i="6"/>
  <c r="Y1580" i="6"/>
  <c r="G1580" i="6"/>
  <c r="Y1579" i="6"/>
  <c r="G1579" i="6"/>
  <c r="Y1578" i="6"/>
  <c r="G1578" i="6"/>
  <c r="Y1577" i="6"/>
  <c r="G1577" i="6"/>
  <c r="Y1576" i="6"/>
  <c r="G1576" i="6"/>
  <c r="Y1575" i="6"/>
  <c r="G1575" i="6"/>
  <c r="Y1574" i="6"/>
  <c r="G1574" i="6"/>
  <c r="Y1573" i="6"/>
  <c r="G1573" i="6"/>
  <c r="Y1572" i="6"/>
  <c r="G1572" i="6"/>
  <c r="Y1571" i="6"/>
  <c r="G1571" i="6"/>
  <c r="Y1570" i="6"/>
  <c r="G1570" i="6"/>
  <c r="Y1569" i="6"/>
  <c r="G1569" i="6"/>
  <c r="Y1568" i="6"/>
  <c r="G1568" i="6"/>
  <c r="Y1567" i="6"/>
  <c r="G1567" i="6"/>
  <c r="Y1566" i="6"/>
  <c r="G1566" i="6"/>
  <c r="Y1565" i="6"/>
  <c r="G1565" i="6"/>
  <c r="Y1564" i="6"/>
  <c r="G1564" i="6"/>
  <c r="Y1563" i="6"/>
  <c r="G1563" i="6"/>
  <c r="Y1562" i="6"/>
  <c r="G1562" i="6"/>
  <c r="Y1561" i="6"/>
  <c r="G1561" i="6"/>
  <c r="Y1560" i="6"/>
  <c r="G1560" i="6"/>
  <c r="Y1559" i="6"/>
  <c r="G1559" i="6"/>
  <c r="Y1558" i="6"/>
  <c r="G1558" i="6"/>
  <c r="Y1557" i="6"/>
  <c r="G1557" i="6"/>
  <c r="Y1556" i="6"/>
  <c r="G1556" i="6"/>
  <c r="Y1555" i="6"/>
  <c r="G1555" i="6"/>
  <c r="Y1554" i="6"/>
  <c r="G1554" i="6"/>
  <c r="Y1553" i="6"/>
  <c r="G1553" i="6"/>
  <c r="Y1552" i="6"/>
  <c r="G1552" i="6"/>
  <c r="Y1551" i="6"/>
  <c r="G1551" i="6"/>
  <c r="Y1550" i="6"/>
  <c r="G1550" i="6"/>
  <c r="Y1549" i="6"/>
  <c r="G1549" i="6"/>
  <c r="Y1548" i="6"/>
  <c r="G1548" i="6"/>
  <c r="Y1547" i="6"/>
  <c r="G1547" i="6"/>
  <c r="Y1546" i="6"/>
  <c r="G1546" i="6"/>
  <c r="Y1545" i="6"/>
  <c r="G1545" i="6"/>
  <c r="Y1544" i="6"/>
  <c r="G1544" i="6"/>
  <c r="Y1543" i="6"/>
  <c r="G1543" i="6"/>
  <c r="Y1542" i="6"/>
  <c r="G1542" i="6"/>
  <c r="Y1541" i="6"/>
  <c r="G1541" i="6"/>
  <c r="Y1540" i="6"/>
  <c r="G1540" i="6"/>
  <c r="Y1539" i="6"/>
  <c r="G1539" i="6"/>
  <c r="Y1538" i="6"/>
  <c r="G1538" i="6"/>
  <c r="Y1537" i="6"/>
  <c r="G1537" i="6"/>
  <c r="Y1536" i="6"/>
  <c r="G1536" i="6"/>
  <c r="Y1535" i="6"/>
  <c r="G1535" i="6"/>
  <c r="Y1534" i="6"/>
  <c r="G1534" i="6"/>
  <c r="Y1533" i="6"/>
  <c r="G1533" i="6"/>
  <c r="Y1532" i="6"/>
  <c r="G1532" i="6"/>
  <c r="Y1531" i="6"/>
  <c r="G1531" i="6"/>
  <c r="Y1530" i="6"/>
  <c r="G1530" i="6"/>
  <c r="Y1529" i="6"/>
  <c r="G1529" i="6"/>
  <c r="Y1528" i="6"/>
  <c r="G1528" i="6"/>
  <c r="Y1527" i="6"/>
  <c r="G1527" i="6"/>
  <c r="Y1526" i="6"/>
  <c r="G1526" i="6"/>
  <c r="Y1525" i="6"/>
  <c r="G1525" i="6"/>
  <c r="Y1524" i="6"/>
  <c r="G1524" i="6"/>
  <c r="Y1523" i="6"/>
  <c r="G1523" i="6"/>
  <c r="Y1522" i="6"/>
  <c r="G1522" i="6"/>
  <c r="Y1521" i="6"/>
  <c r="G1521" i="6"/>
  <c r="Y1520" i="6"/>
  <c r="G1520" i="6"/>
  <c r="Y1519" i="6"/>
  <c r="G1519" i="6"/>
  <c r="Y1518" i="6"/>
  <c r="G1518" i="6"/>
  <c r="Y1517" i="6"/>
  <c r="G1517" i="6"/>
  <c r="Y1516" i="6"/>
  <c r="G1516" i="6"/>
  <c r="Y1515" i="6"/>
  <c r="G1515" i="6"/>
  <c r="Y1514" i="6"/>
  <c r="G1514" i="6"/>
  <c r="Y1513" i="6"/>
  <c r="G1513" i="6"/>
  <c r="Y1512" i="6"/>
  <c r="G1512" i="6"/>
  <c r="Y1511" i="6"/>
  <c r="G1511" i="6"/>
  <c r="Y1510" i="6"/>
  <c r="G1510" i="6"/>
  <c r="Y1509" i="6"/>
  <c r="G1509" i="6"/>
  <c r="Y1508" i="6"/>
  <c r="G1508" i="6"/>
  <c r="Y1507" i="6"/>
  <c r="G1507" i="6"/>
  <c r="Y1506" i="6"/>
  <c r="G1506" i="6"/>
  <c r="Y1505" i="6"/>
  <c r="G1505" i="6"/>
  <c r="Y1504" i="6"/>
  <c r="G1504" i="6"/>
  <c r="Y1503" i="6"/>
  <c r="G1503" i="6"/>
  <c r="Y1502" i="6"/>
  <c r="G1502" i="6"/>
  <c r="Y1501" i="6"/>
  <c r="G1501" i="6"/>
  <c r="Y1500" i="6"/>
  <c r="G1500" i="6"/>
  <c r="Y1499" i="6"/>
  <c r="G1499" i="6"/>
  <c r="Y1498" i="6"/>
  <c r="G1498" i="6"/>
  <c r="Y1497" i="6"/>
  <c r="G1497" i="6"/>
  <c r="Y1496" i="6"/>
  <c r="G1496" i="6"/>
  <c r="Y1495" i="6"/>
  <c r="G1495" i="6"/>
  <c r="Y1494" i="6"/>
  <c r="G1494" i="6"/>
  <c r="Y1493" i="6"/>
  <c r="G1493" i="6"/>
  <c r="Y1492" i="6"/>
  <c r="G1492" i="6"/>
  <c r="Y1491" i="6"/>
  <c r="G1491" i="6"/>
  <c r="Y1490" i="6"/>
  <c r="G1490" i="6"/>
  <c r="Y1489" i="6"/>
  <c r="G1489" i="6"/>
  <c r="Y1488" i="6"/>
  <c r="G1488" i="6"/>
  <c r="Y1487" i="6"/>
  <c r="G1487" i="6"/>
  <c r="Y1486" i="6"/>
  <c r="G1486" i="6"/>
  <c r="Y1485" i="6"/>
  <c r="G1485" i="6"/>
  <c r="Y1484" i="6"/>
  <c r="G1484" i="6"/>
  <c r="Y1483" i="6"/>
  <c r="G1483" i="6"/>
  <c r="Y1482" i="6"/>
  <c r="G1482" i="6"/>
  <c r="Y1481" i="6"/>
  <c r="G1481" i="6"/>
  <c r="Y1480" i="6"/>
  <c r="G1480" i="6"/>
  <c r="Y1479" i="6"/>
  <c r="G1479" i="6"/>
  <c r="Y1478" i="6"/>
  <c r="G1478" i="6"/>
  <c r="Y1477" i="6"/>
  <c r="G1477" i="6"/>
  <c r="Y1476" i="6"/>
  <c r="G1476" i="6"/>
  <c r="Y1475" i="6"/>
  <c r="G1475" i="6"/>
  <c r="Y1474" i="6"/>
  <c r="G1474" i="6"/>
  <c r="Y1473" i="6"/>
  <c r="G1473" i="6"/>
  <c r="Y1472" i="6"/>
  <c r="G1472" i="6"/>
  <c r="Y1471" i="6"/>
  <c r="G1471" i="6"/>
  <c r="Y1470" i="6"/>
  <c r="G1470" i="6"/>
  <c r="Y1469" i="6"/>
  <c r="G1469" i="6"/>
  <c r="Y1468" i="6"/>
  <c r="G1468" i="6"/>
  <c r="Y1467" i="6"/>
  <c r="G1467" i="6"/>
  <c r="Y1466" i="6"/>
  <c r="G1466" i="6"/>
  <c r="Y1465" i="6"/>
  <c r="G1465" i="6"/>
  <c r="Y1464" i="6"/>
  <c r="G1464" i="6"/>
  <c r="Y1463" i="6"/>
  <c r="G1463" i="6"/>
  <c r="Y1462" i="6"/>
  <c r="G1462" i="6"/>
  <c r="Y1461" i="6"/>
  <c r="G1461" i="6"/>
  <c r="Y1460" i="6"/>
  <c r="G1460" i="6"/>
  <c r="Y1459" i="6"/>
  <c r="G1459" i="6"/>
  <c r="Y1458" i="6"/>
  <c r="G1458" i="6"/>
  <c r="Y1457" i="6"/>
  <c r="G1457" i="6"/>
  <c r="Y1456" i="6"/>
  <c r="G1456" i="6"/>
  <c r="Y1455" i="6"/>
  <c r="G1455" i="6"/>
  <c r="Y1454" i="6"/>
  <c r="G1454" i="6"/>
  <c r="Y1453" i="6"/>
  <c r="G1453" i="6"/>
  <c r="Y1452" i="6"/>
  <c r="G1452" i="6"/>
  <c r="Y1451" i="6"/>
  <c r="G1451" i="6"/>
  <c r="Y1450" i="6"/>
  <c r="G1450" i="6"/>
  <c r="Y1449" i="6"/>
  <c r="G1449" i="6"/>
  <c r="Y1448" i="6"/>
  <c r="G1448" i="6"/>
  <c r="Y1447" i="6"/>
  <c r="G1447" i="6"/>
  <c r="Y1446" i="6"/>
  <c r="G1446" i="6"/>
  <c r="Y1445" i="6"/>
  <c r="G1445" i="6"/>
  <c r="Y1444" i="6"/>
  <c r="G1444" i="6"/>
  <c r="Y1443" i="6"/>
  <c r="G1443" i="6"/>
  <c r="Y1442" i="6"/>
  <c r="G1442" i="6"/>
  <c r="Y1441" i="6"/>
  <c r="G1441" i="6"/>
  <c r="Y1440" i="6"/>
  <c r="G1440" i="6"/>
  <c r="Y1439" i="6"/>
  <c r="G1439" i="6"/>
  <c r="Y1438" i="6"/>
  <c r="G1438" i="6"/>
  <c r="Y1437" i="6"/>
  <c r="G1437" i="6"/>
  <c r="Y1436" i="6"/>
  <c r="G1436" i="6"/>
  <c r="Y1435" i="6"/>
  <c r="G1435" i="6"/>
  <c r="Y1434" i="6"/>
  <c r="G1434" i="6"/>
  <c r="Y1433" i="6"/>
  <c r="G1433" i="6"/>
  <c r="Y1432" i="6"/>
  <c r="G1432" i="6"/>
  <c r="Y1431" i="6"/>
  <c r="G1431" i="6"/>
  <c r="Y1430" i="6"/>
  <c r="G1430" i="6"/>
  <c r="Y1429" i="6"/>
  <c r="G1429" i="6"/>
  <c r="Y1428" i="6"/>
  <c r="G1428" i="6"/>
  <c r="Y1427" i="6"/>
  <c r="G1427" i="6"/>
  <c r="Y1426" i="6"/>
  <c r="G1426" i="6"/>
  <c r="Y1425" i="6"/>
  <c r="G1425" i="6"/>
  <c r="Y1424" i="6"/>
  <c r="G1424" i="6"/>
  <c r="Y1423" i="6"/>
  <c r="G1423" i="6"/>
  <c r="Y1422" i="6"/>
  <c r="G1422" i="6"/>
  <c r="Y1421" i="6"/>
  <c r="G1421" i="6"/>
  <c r="Y1420" i="6"/>
  <c r="G1420" i="6"/>
  <c r="Y1419" i="6"/>
  <c r="G1419" i="6"/>
  <c r="Y1418" i="6"/>
  <c r="G1418" i="6"/>
  <c r="Y1417" i="6"/>
  <c r="G1417" i="6"/>
  <c r="Y1416" i="6"/>
  <c r="G1416" i="6"/>
  <c r="Y1415" i="6"/>
  <c r="G1415" i="6"/>
  <c r="Y1414" i="6"/>
  <c r="G1414" i="6"/>
  <c r="Y1413" i="6"/>
  <c r="G1413" i="6"/>
  <c r="Y1412" i="6"/>
  <c r="G1412" i="6"/>
  <c r="Y1411" i="6"/>
  <c r="G1411" i="6"/>
  <c r="Y1410" i="6"/>
  <c r="G1410" i="6"/>
  <c r="Y1409" i="6"/>
  <c r="G1409" i="6"/>
  <c r="Y1408" i="6"/>
  <c r="G1408" i="6"/>
  <c r="Y1407" i="6"/>
  <c r="G1407" i="6"/>
  <c r="Y1406" i="6"/>
  <c r="G1406" i="6"/>
  <c r="Y1405" i="6"/>
  <c r="G1405" i="6"/>
  <c r="Y1404" i="6"/>
  <c r="G1404" i="6"/>
  <c r="Y1403" i="6"/>
  <c r="G1403" i="6"/>
  <c r="Y1402" i="6"/>
  <c r="G1402" i="6"/>
  <c r="Y1401" i="6"/>
  <c r="G1401" i="6"/>
  <c r="Y1400" i="6"/>
  <c r="G1400" i="6"/>
  <c r="Y1399" i="6"/>
  <c r="G1399" i="6"/>
  <c r="Y1398" i="6"/>
  <c r="G1398" i="6"/>
  <c r="Y1397" i="6"/>
  <c r="G1397" i="6"/>
  <c r="Y1396" i="6"/>
  <c r="G1396" i="6"/>
  <c r="Y1395" i="6"/>
  <c r="G1395" i="6"/>
  <c r="Y1394" i="6"/>
  <c r="G1394" i="6"/>
  <c r="Y1393" i="6"/>
  <c r="G1393" i="6"/>
  <c r="Y1392" i="6"/>
  <c r="G1392" i="6"/>
  <c r="Y1391" i="6"/>
  <c r="G1391" i="6"/>
  <c r="Y1390" i="6"/>
  <c r="G1390" i="6"/>
  <c r="Y1389" i="6"/>
  <c r="G1389" i="6"/>
  <c r="Y1388" i="6"/>
  <c r="G1388" i="6"/>
  <c r="Y1387" i="6"/>
  <c r="G1387" i="6"/>
  <c r="Y1386" i="6"/>
  <c r="G1386" i="6"/>
  <c r="Y1385" i="6"/>
  <c r="G1385" i="6"/>
  <c r="Y1384" i="6"/>
  <c r="G1384" i="6"/>
  <c r="Y1383" i="6"/>
  <c r="G1383" i="6"/>
  <c r="Y1382" i="6"/>
  <c r="G1382" i="6"/>
  <c r="Y1381" i="6"/>
  <c r="G1381" i="6"/>
  <c r="Y1380" i="6"/>
  <c r="G1380" i="6"/>
  <c r="Y1379" i="6"/>
  <c r="G1379" i="6"/>
  <c r="Y1378" i="6"/>
  <c r="G1378" i="6"/>
  <c r="Y1377" i="6"/>
  <c r="G1377" i="6"/>
  <c r="Y1376" i="6"/>
  <c r="G1376" i="6"/>
  <c r="Y1375" i="6"/>
  <c r="G1375" i="6"/>
  <c r="Y1374" i="6"/>
  <c r="G1374" i="6"/>
  <c r="Y1373" i="6"/>
  <c r="G1373" i="6"/>
  <c r="Y1372" i="6"/>
  <c r="G1372" i="6"/>
  <c r="Y1371" i="6"/>
  <c r="G1371" i="6"/>
  <c r="Y1370" i="6"/>
  <c r="G1370" i="6"/>
  <c r="Y1369" i="6"/>
  <c r="G1369" i="6"/>
  <c r="Y1368" i="6"/>
  <c r="G1368" i="6"/>
  <c r="Y1367" i="6"/>
  <c r="G1367" i="6"/>
  <c r="Y1366" i="6"/>
  <c r="G1366" i="6"/>
  <c r="Y1365" i="6"/>
  <c r="G1365" i="6"/>
  <c r="Y1364" i="6"/>
  <c r="G1364" i="6"/>
  <c r="Y1363" i="6"/>
  <c r="G1363" i="6"/>
  <c r="Y1362" i="6"/>
  <c r="G1362" i="6"/>
  <c r="Y1361" i="6"/>
  <c r="G1361" i="6"/>
  <c r="Y1360" i="6"/>
  <c r="G1360" i="6"/>
  <c r="Y1359" i="6"/>
  <c r="G1359" i="6"/>
  <c r="Y1358" i="6"/>
  <c r="G1358" i="6"/>
  <c r="Y1357" i="6"/>
  <c r="G1357" i="6"/>
  <c r="Y1356" i="6"/>
  <c r="G1356" i="6"/>
  <c r="Y1355" i="6"/>
  <c r="G1355" i="6"/>
  <c r="Y1354" i="6"/>
  <c r="G1354" i="6"/>
  <c r="Y1353" i="6"/>
  <c r="G1353" i="6"/>
  <c r="Y1352" i="6"/>
  <c r="G1352" i="6"/>
  <c r="Y1351" i="6"/>
  <c r="G1351" i="6"/>
  <c r="Y1350" i="6"/>
  <c r="G1350" i="6"/>
  <c r="Y1349" i="6"/>
  <c r="G1349" i="6"/>
  <c r="Y1348" i="6"/>
  <c r="G1348" i="6"/>
  <c r="Y1347" i="6"/>
  <c r="G1347" i="6"/>
  <c r="Y1346" i="6"/>
  <c r="G1346" i="6"/>
  <c r="Y1345" i="6"/>
  <c r="G1345" i="6"/>
  <c r="Y1344" i="6"/>
  <c r="G1344" i="6"/>
  <c r="Y1343" i="6"/>
  <c r="G1343" i="6"/>
  <c r="Y1342" i="6"/>
  <c r="G1342" i="6"/>
  <c r="Y1341" i="6"/>
  <c r="G1341" i="6"/>
  <c r="Y1340" i="6"/>
  <c r="G1340" i="6"/>
  <c r="Y1339" i="6"/>
  <c r="G1339" i="6"/>
  <c r="Y1338" i="6"/>
  <c r="G1338" i="6"/>
  <c r="Y1337" i="6"/>
  <c r="G1337" i="6"/>
  <c r="Y1336" i="6"/>
  <c r="G1336" i="6"/>
  <c r="Y1335" i="6"/>
  <c r="G1335" i="6"/>
  <c r="Y1334" i="6"/>
  <c r="G1334" i="6"/>
  <c r="Y1333" i="6"/>
  <c r="G1333" i="6"/>
  <c r="Y1332" i="6"/>
  <c r="G1332" i="6"/>
  <c r="Y1331" i="6"/>
  <c r="G1331" i="6"/>
  <c r="Y1330" i="6"/>
  <c r="G1330" i="6"/>
  <c r="Y1329" i="6"/>
  <c r="G1329" i="6"/>
  <c r="Y1328" i="6"/>
  <c r="G1328" i="6"/>
  <c r="Y1327" i="6"/>
  <c r="G1327" i="6"/>
  <c r="Y1326" i="6"/>
  <c r="G1326" i="6"/>
  <c r="Y1325" i="6"/>
  <c r="G1325" i="6"/>
  <c r="Y1324" i="6"/>
  <c r="G1324" i="6"/>
  <c r="Y1323" i="6"/>
  <c r="G1323" i="6"/>
  <c r="Y1322" i="6"/>
  <c r="G1322" i="6"/>
  <c r="Y1321" i="6"/>
  <c r="G1321" i="6"/>
  <c r="Y1320" i="6"/>
  <c r="G1320" i="6"/>
  <c r="Y1319" i="6"/>
  <c r="G1319" i="6"/>
  <c r="Y1318" i="6"/>
  <c r="G1318" i="6"/>
  <c r="Y1317" i="6"/>
  <c r="G1317" i="6"/>
  <c r="Y1316" i="6"/>
  <c r="G1316" i="6"/>
  <c r="Y1315" i="6"/>
  <c r="G1315" i="6"/>
  <c r="Y1314" i="6"/>
  <c r="G1314" i="6"/>
  <c r="Y1313" i="6"/>
  <c r="G1313" i="6"/>
  <c r="Y1312" i="6"/>
  <c r="G1312" i="6"/>
  <c r="Y1311" i="6"/>
  <c r="G1311" i="6"/>
  <c r="Y1310" i="6"/>
  <c r="G1310" i="6"/>
  <c r="Y1309" i="6"/>
  <c r="G1309" i="6"/>
  <c r="Y1308" i="6"/>
  <c r="G1308" i="6"/>
  <c r="Y1307" i="6"/>
  <c r="G1307" i="6"/>
  <c r="Y1306" i="6"/>
  <c r="G1306" i="6"/>
  <c r="Y1305" i="6"/>
  <c r="G1305" i="6"/>
  <c r="Y1304" i="6"/>
  <c r="G1304" i="6"/>
  <c r="Y1303" i="6"/>
  <c r="G1303" i="6"/>
  <c r="Y1302" i="6"/>
  <c r="G1302" i="6"/>
  <c r="Y1301" i="6"/>
  <c r="G1301" i="6"/>
  <c r="Y1300" i="6"/>
  <c r="G1300" i="6"/>
  <c r="Y1299" i="6"/>
  <c r="G1299" i="6"/>
  <c r="Y1298" i="6"/>
  <c r="G1298" i="6"/>
  <c r="Y1297" i="6"/>
  <c r="G1297" i="6"/>
  <c r="Y1296" i="6"/>
  <c r="G1296" i="6"/>
  <c r="Y1295" i="6"/>
  <c r="G1295" i="6"/>
  <c r="Y1294" i="6"/>
  <c r="G1294" i="6"/>
  <c r="Y1293" i="6"/>
  <c r="G1293" i="6"/>
  <c r="Y1292" i="6"/>
  <c r="G1292" i="6"/>
  <c r="Y1291" i="6"/>
  <c r="G1291" i="6"/>
  <c r="Y1290" i="6"/>
  <c r="G1290" i="6"/>
  <c r="Y1289" i="6"/>
  <c r="G1289" i="6"/>
  <c r="Y1288" i="6"/>
  <c r="G1288" i="6"/>
  <c r="Y1287" i="6"/>
  <c r="G1287" i="6"/>
  <c r="Y1286" i="6"/>
  <c r="G1286" i="6"/>
  <c r="Y1285" i="6"/>
  <c r="G1285" i="6"/>
  <c r="Y1284" i="6"/>
  <c r="G1284" i="6"/>
  <c r="Y1283" i="6"/>
  <c r="G1283" i="6"/>
  <c r="Y1282" i="6"/>
  <c r="G1282" i="6"/>
  <c r="Y1281" i="6"/>
  <c r="G1281" i="6"/>
  <c r="Y1280" i="6"/>
  <c r="G1280" i="6"/>
  <c r="Y1279" i="6"/>
  <c r="G1279" i="6"/>
  <c r="Y1278" i="6"/>
  <c r="G1278" i="6"/>
  <c r="Y1277" i="6"/>
  <c r="G1277" i="6"/>
  <c r="Y1276" i="6"/>
  <c r="G1276" i="6"/>
  <c r="Y1275" i="6"/>
  <c r="G1275" i="6"/>
  <c r="Y1274" i="6"/>
  <c r="G1274" i="6"/>
  <c r="Y1273" i="6"/>
  <c r="G1273" i="6"/>
  <c r="Y1272" i="6"/>
  <c r="G1272" i="6"/>
  <c r="Y1271" i="6"/>
  <c r="G1271" i="6"/>
  <c r="Y1270" i="6"/>
  <c r="G1270" i="6"/>
  <c r="Y1269" i="6"/>
  <c r="G1269" i="6"/>
  <c r="Y1268" i="6"/>
  <c r="G1268" i="6"/>
  <c r="Y1267" i="6"/>
  <c r="G1267" i="6"/>
  <c r="Y1266" i="6"/>
  <c r="G1266" i="6"/>
  <c r="Y1265" i="6"/>
  <c r="G1265" i="6"/>
  <c r="Y1264" i="6"/>
  <c r="G1264" i="6"/>
  <c r="Y1263" i="6"/>
  <c r="G1263" i="6"/>
  <c r="Y1262" i="6"/>
  <c r="G1262" i="6"/>
  <c r="Y1261" i="6"/>
  <c r="G1261" i="6"/>
  <c r="Y1260" i="6"/>
  <c r="G1260" i="6"/>
  <c r="Y1259" i="6"/>
  <c r="G1259" i="6"/>
  <c r="Y1258" i="6"/>
  <c r="G1258" i="6"/>
  <c r="Y1257" i="6"/>
  <c r="G1257" i="6"/>
  <c r="Y1256" i="6"/>
  <c r="G1256" i="6"/>
  <c r="Y1255" i="6"/>
  <c r="G1255" i="6"/>
  <c r="Y1254" i="6"/>
  <c r="G1254" i="6"/>
  <c r="Y1253" i="6"/>
  <c r="G1253" i="6"/>
  <c r="Y1252" i="6"/>
  <c r="G1252" i="6"/>
  <c r="Y1251" i="6"/>
  <c r="G1251" i="6"/>
  <c r="Y1250" i="6"/>
  <c r="G1250" i="6"/>
  <c r="Y1249" i="6"/>
  <c r="G1249" i="6"/>
  <c r="Y1248" i="6"/>
  <c r="G1248" i="6"/>
  <c r="Y1247" i="6"/>
  <c r="G1247" i="6"/>
  <c r="Y1246" i="6"/>
  <c r="G1246" i="6"/>
  <c r="Y1245" i="6"/>
  <c r="G1245" i="6"/>
  <c r="Y1244" i="6"/>
  <c r="G1244" i="6"/>
  <c r="Y1243" i="6"/>
  <c r="G1243" i="6"/>
  <c r="Y1242" i="6"/>
  <c r="G1242" i="6"/>
  <c r="Y1241" i="6"/>
  <c r="G1241" i="6"/>
  <c r="Y1240" i="6"/>
  <c r="G1240" i="6"/>
  <c r="Y1239" i="6"/>
  <c r="G1239" i="6"/>
  <c r="Y1238" i="6"/>
  <c r="G1238" i="6"/>
  <c r="Y1237" i="6"/>
  <c r="G1237" i="6"/>
  <c r="Y1236" i="6"/>
  <c r="G1236" i="6"/>
  <c r="Y1235" i="6"/>
  <c r="G1235" i="6"/>
  <c r="Y1234" i="6"/>
  <c r="G1234" i="6"/>
  <c r="Y1233" i="6"/>
  <c r="G1233" i="6"/>
  <c r="Y1232" i="6"/>
  <c r="G1232" i="6"/>
  <c r="Y1231" i="6"/>
  <c r="G1231" i="6"/>
  <c r="Y1230" i="6"/>
  <c r="G1230" i="6"/>
  <c r="Y1229" i="6"/>
  <c r="G1229" i="6"/>
  <c r="Y1228" i="6"/>
  <c r="G1228" i="6"/>
  <c r="Y1227" i="6"/>
  <c r="G1227" i="6"/>
  <c r="Y1226" i="6"/>
  <c r="G1226" i="6"/>
  <c r="Y1225" i="6"/>
  <c r="G1225" i="6"/>
  <c r="Y1224" i="6"/>
  <c r="G1224" i="6"/>
  <c r="Y1223" i="6"/>
  <c r="G1223" i="6"/>
  <c r="Y1222" i="6"/>
  <c r="G1222" i="6"/>
  <c r="Y1221" i="6"/>
  <c r="G1221" i="6"/>
  <c r="Y1220" i="6"/>
  <c r="G1220" i="6"/>
  <c r="Y1219" i="6"/>
  <c r="G1219" i="6"/>
  <c r="Y1218" i="6"/>
  <c r="G1218" i="6"/>
  <c r="Y1217" i="6"/>
  <c r="G1217" i="6"/>
  <c r="Y1216" i="6"/>
  <c r="G1216" i="6"/>
  <c r="Y1215" i="6"/>
  <c r="G1215" i="6"/>
  <c r="Y1214" i="6"/>
  <c r="G1214" i="6"/>
  <c r="Y1213" i="6"/>
  <c r="G1213" i="6"/>
  <c r="Y1212" i="6"/>
  <c r="G1212" i="6"/>
  <c r="Y1211" i="6"/>
  <c r="G1211" i="6"/>
  <c r="Y1210" i="6"/>
  <c r="G1210" i="6"/>
  <c r="Y1209" i="6"/>
  <c r="G1209" i="6"/>
  <c r="Y1208" i="6"/>
  <c r="G1208" i="6"/>
  <c r="Y1207" i="6"/>
  <c r="G1207" i="6"/>
  <c r="Y1206" i="6"/>
  <c r="G1206" i="6"/>
  <c r="Y1205" i="6"/>
  <c r="G1205" i="6"/>
  <c r="Y1204" i="6"/>
  <c r="G1204" i="6"/>
  <c r="Y1203" i="6"/>
  <c r="G1203" i="6"/>
  <c r="Y1202" i="6"/>
  <c r="G1202" i="6"/>
  <c r="Y1201" i="6"/>
  <c r="G1201" i="6"/>
  <c r="Y1200" i="6"/>
  <c r="G1200" i="6"/>
  <c r="Y1199" i="6"/>
  <c r="G1199" i="6"/>
  <c r="Y1198" i="6"/>
  <c r="G1198" i="6"/>
  <c r="Y1197" i="6"/>
  <c r="G1197" i="6"/>
  <c r="Y1196" i="6"/>
  <c r="G1196" i="6"/>
  <c r="Y1195" i="6"/>
  <c r="G1195" i="6"/>
  <c r="Y1194" i="6"/>
  <c r="G1194" i="6"/>
  <c r="Y1193" i="6"/>
  <c r="G1193" i="6"/>
  <c r="Y1192" i="6"/>
  <c r="G1192" i="6"/>
  <c r="Y1191" i="6"/>
  <c r="G1191" i="6"/>
  <c r="Y1190" i="6"/>
  <c r="G1190" i="6"/>
  <c r="Y1189" i="6"/>
  <c r="G1189" i="6"/>
  <c r="Y1188" i="6"/>
  <c r="G1188" i="6"/>
  <c r="Y1187" i="6"/>
  <c r="G1187" i="6"/>
  <c r="Y1186" i="6"/>
  <c r="G1186" i="6"/>
  <c r="Y1185" i="6"/>
  <c r="G1185" i="6"/>
  <c r="Y1184" i="6"/>
  <c r="G1184" i="6"/>
  <c r="Y1183" i="6"/>
  <c r="G1183" i="6"/>
  <c r="Y1182" i="6"/>
  <c r="G1182" i="6"/>
  <c r="Y1181" i="6"/>
  <c r="G1181" i="6"/>
  <c r="Y1180" i="6"/>
  <c r="G1180" i="6"/>
  <c r="Y1179" i="6"/>
  <c r="G1179" i="6"/>
  <c r="Y1178" i="6"/>
  <c r="G1178" i="6"/>
  <c r="Y1177" i="6"/>
  <c r="G1177" i="6"/>
  <c r="Y1176" i="6"/>
  <c r="G1176" i="6"/>
  <c r="Y1175" i="6"/>
  <c r="G1175" i="6"/>
  <c r="Y1174" i="6"/>
  <c r="G1174" i="6"/>
  <c r="Y1173" i="6"/>
  <c r="G1173" i="6"/>
  <c r="Y1172" i="6"/>
  <c r="G1172" i="6"/>
  <c r="Y1171" i="6"/>
  <c r="G1171" i="6"/>
  <c r="Y1170" i="6"/>
  <c r="G1170" i="6"/>
  <c r="Y1169" i="6"/>
  <c r="G1169" i="6"/>
  <c r="Y1168" i="6"/>
  <c r="G1168" i="6"/>
  <c r="Y1167" i="6"/>
  <c r="G1167" i="6"/>
  <c r="Y1166" i="6"/>
  <c r="G1166" i="6"/>
  <c r="Y1165" i="6"/>
  <c r="G1165" i="6"/>
  <c r="Y1164" i="6"/>
  <c r="G1164" i="6"/>
  <c r="Y1163" i="6"/>
  <c r="G1163" i="6"/>
  <c r="Y1162" i="6"/>
  <c r="G1162" i="6"/>
  <c r="Y1161" i="6"/>
  <c r="G1161" i="6"/>
  <c r="Y1160" i="6"/>
  <c r="G1160" i="6"/>
  <c r="Y1159" i="6"/>
  <c r="G1159" i="6"/>
  <c r="Y1158" i="6"/>
  <c r="G1158" i="6"/>
  <c r="Y1157" i="6"/>
  <c r="G1157" i="6"/>
  <c r="Y1156" i="6"/>
  <c r="G1156" i="6"/>
  <c r="Y1155" i="6"/>
  <c r="G1155" i="6"/>
  <c r="Y1154" i="6"/>
  <c r="G1154" i="6"/>
  <c r="Y1153" i="6"/>
  <c r="G1153" i="6"/>
  <c r="Y1152" i="6"/>
  <c r="G1152" i="6"/>
  <c r="Y1151" i="6"/>
  <c r="G1151" i="6"/>
  <c r="Y1150" i="6"/>
  <c r="G1150" i="6"/>
  <c r="Y1149" i="6"/>
  <c r="G1149" i="6"/>
  <c r="Y1148" i="6"/>
  <c r="G1148" i="6"/>
  <c r="Y1147" i="6"/>
  <c r="G1147" i="6"/>
  <c r="Y1146" i="6"/>
  <c r="G1146" i="6"/>
  <c r="Y1145" i="6"/>
  <c r="G1145" i="6"/>
  <c r="Y1144" i="6"/>
  <c r="G1144" i="6"/>
  <c r="Y1143" i="6"/>
  <c r="G1143" i="6"/>
  <c r="Y1142" i="6"/>
  <c r="G1142" i="6"/>
  <c r="Y1141" i="6"/>
  <c r="G1141" i="6"/>
  <c r="Y1140" i="6"/>
  <c r="G1140" i="6"/>
  <c r="Y1139" i="6"/>
  <c r="G1139" i="6"/>
  <c r="Y1138" i="6"/>
  <c r="G1138" i="6"/>
  <c r="Y1137" i="6"/>
  <c r="G1137" i="6"/>
  <c r="Y1136" i="6"/>
  <c r="G1136" i="6"/>
  <c r="Y1135" i="6"/>
  <c r="G1135" i="6"/>
  <c r="Y1134" i="6"/>
  <c r="G1134" i="6"/>
  <c r="Y1133" i="6"/>
  <c r="G1133" i="6"/>
  <c r="Y1132" i="6"/>
  <c r="G1132" i="6"/>
  <c r="Y1131" i="6"/>
  <c r="G1131" i="6"/>
  <c r="Y1130" i="6"/>
  <c r="G1130" i="6"/>
  <c r="Y1129" i="6"/>
  <c r="G1129" i="6"/>
  <c r="Y1128" i="6"/>
  <c r="G1128" i="6"/>
  <c r="Y1127" i="6"/>
  <c r="G1127" i="6"/>
  <c r="Y1126" i="6"/>
  <c r="G1126" i="6"/>
  <c r="Y1125" i="6"/>
  <c r="G1125" i="6"/>
  <c r="Y1124" i="6"/>
  <c r="G1124" i="6"/>
  <c r="Y1123" i="6"/>
  <c r="G1123" i="6"/>
  <c r="Y1122" i="6"/>
  <c r="G1122" i="6"/>
  <c r="Y1121" i="6"/>
  <c r="G1121" i="6"/>
  <c r="Y1120" i="6"/>
  <c r="G1120" i="6"/>
  <c r="Y1119" i="6"/>
  <c r="G1119" i="6"/>
  <c r="Y1118" i="6"/>
  <c r="G1118" i="6"/>
  <c r="Y1117" i="6"/>
  <c r="G1117" i="6"/>
  <c r="Y1116" i="6"/>
  <c r="G1116" i="6"/>
  <c r="Y1115" i="6"/>
  <c r="G1115" i="6"/>
  <c r="Y1114" i="6"/>
  <c r="G1114" i="6"/>
  <c r="Y1113" i="6"/>
  <c r="G1113" i="6"/>
  <c r="Y1112" i="6"/>
  <c r="G1112" i="6"/>
  <c r="Y1111" i="6"/>
  <c r="G1111" i="6"/>
  <c r="Y1110" i="6"/>
  <c r="G1110" i="6"/>
  <c r="Y1109" i="6"/>
  <c r="G1109" i="6"/>
  <c r="Y1108" i="6"/>
  <c r="G1108" i="6"/>
  <c r="Y1107" i="6"/>
  <c r="G1107" i="6"/>
  <c r="Y1106" i="6"/>
  <c r="G1106" i="6"/>
  <c r="Y1105" i="6"/>
  <c r="G1105" i="6"/>
  <c r="Y1104" i="6"/>
  <c r="G1104" i="6"/>
  <c r="Y1103" i="6"/>
  <c r="G1103" i="6"/>
  <c r="Y1102" i="6"/>
  <c r="G1102" i="6"/>
  <c r="Y1101" i="6"/>
  <c r="G1101" i="6"/>
  <c r="Y1100" i="6"/>
  <c r="G1100" i="6"/>
  <c r="Y1099" i="6"/>
  <c r="G1099" i="6"/>
  <c r="Y1098" i="6"/>
  <c r="G1098" i="6"/>
  <c r="Y1097" i="6"/>
  <c r="G1097" i="6"/>
  <c r="Y1096" i="6"/>
  <c r="G1096" i="6"/>
  <c r="Y1095" i="6"/>
  <c r="G1095" i="6"/>
  <c r="Y1094" i="6"/>
  <c r="G1094" i="6"/>
  <c r="Y1093" i="6"/>
  <c r="G1093" i="6"/>
  <c r="Y1092" i="6"/>
  <c r="G1092" i="6"/>
  <c r="Y1091" i="6"/>
  <c r="G1091" i="6"/>
  <c r="Y1090" i="6"/>
  <c r="G1090" i="6"/>
  <c r="Y1089" i="6"/>
  <c r="G1089" i="6"/>
  <c r="Y1088" i="6"/>
  <c r="G1088" i="6"/>
  <c r="Y1087" i="6"/>
  <c r="G1087" i="6"/>
  <c r="Y1086" i="6"/>
  <c r="G1086" i="6"/>
  <c r="Y1085" i="6"/>
  <c r="G1085" i="6"/>
  <c r="Y1084" i="6"/>
  <c r="G1084" i="6"/>
  <c r="Y1083" i="6"/>
  <c r="G1083" i="6"/>
  <c r="Y1082" i="6"/>
  <c r="G1082" i="6"/>
  <c r="Y1081" i="6"/>
  <c r="G1081" i="6"/>
  <c r="Y1080" i="6"/>
  <c r="G1080" i="6"/>
  <c r="Y1079" i="6"/>
  <c r="G1079" i="6"/>
  <c r="Y1078" i="6"/>
  <c r="G1078" i="6"/>
  <c r="Y1077" i="6"/>
  <c r="G1077" i="6"/>
  <c r="Y1076" i="6"/>
  <c r="G1076" i="6"/>
  <c r="Y1075" i="6"/>
  <c r="G1075" i="6"/>
  <c r="Y1074" i="6"/>
  <c r="G1074" i="6"/>
  <c r="Y1073" i="6"/>
  <c r="G1073" i="6"/>
  <c r="Y1072" i="6"/>
  <c r="G1072" i="6"/>
  <c r="Y1071" i="6"/>
  <c r="G1071" i="6"/>
  <c r="Y1070" i="6"/>
  <c r="G1070" i="6"/>
  <c r="Y1069" i="6"/>
  <c r="G1069" i="6"/>
  <c r="Y1068" i="6"/>
  <c r="G1068" i="6"/>
  <c r="Y1067" i="6"/>
  <c r="G1067" i="6"/>
  <c r="Y1066" i="6"/>
  <c r="G1066" i="6"/>
  <c r="Y1065" i="6"/>
  <c r="G1065" i="6"/>
  <c r="Y1064" i="6"/>
  <c r="G1064" i="6"/>
  <c r="Y1063" i="6"/>
  <c r="G1063" i="6"/>
  <c r="Y1062" i="6"/>
  <c r="G1062" i="6"/>
  <c r="Y1061" i="6"/>
  <c r="G1061" i="6"/>
  <c r="Y1060" i="6"/>
  <c r="G1060" i="6"/>
  <c r="Y1059" i="6"/>
  <c r="G1059" i="6"/>
  <c r="Y1058" i="6"/>
  <c r="G1058" i="6"/>
  <c r="Y1057" i="6"/>
  <c r="G1057" i="6"/>
  <c r="Y1056" i="6"/>
  <c r="G1056" i="6"/>
  <c r="Y1055" i="6"/>
  <c r="G1055" i="6"/>
  <c r="Y1054" i="6"/>
  <c r="G1054" i="6"/>
  <c r="Y1053" i="6"/>
  <c r="G1053" i="6"/>
  <c r="Y1052" i="6"/>
  <c r="G1052" i="6"/>
  <c r="Y1051" i="6"/>
  <c r="G1051" i="6"/>
  <c r="Y1050" i="6"/>
  <c r="G1050" i="6"/>
  <c r="Y1049" i="6"/>
  <c r="G1049" i="6"/>
  <c r="Y1048" i="6"/>
  <c r="G1048" i="6"/>
  <c r="Y1047" i="6"/>
  <c r="G1047" i="6"/>
  <c r="Y1046" i="6"/>
  <c r="G1046" i="6"/>
  <c r="Y1045" i="6"/>
  <c r="G1045" i="6"/>
  <c r="Y1044" i="6"/>
  <c r="G1044" i="6"/>
  <c r="Y1043" i="6"/>
  <c r="G1043" i="6"/>
  <c r="Y1042" i="6"/>
  <c r="G1042" i="6"/>
  <c r="Y1041" i="6"/>
  <c r="G1041" i="6"/>
  <c r="Y1040" i="6"/>
  <c r="G1040" i="6"/>
  <c r="Y1039" i="6"/>
  <c r="G1039" i="6"/>
  <c r="Y1038" i="6"/>
  <c r="G1038" i="6"/>
  <c r="Y1037" i="6"/>
  <c r="G1037" i="6"/>
  <c r="Y1036" i="6"/>
  <c r="G1036" i="6"/>
  <c r="Y1035" i="6"/>
  <c r="G1035" i="6"/>
  <c r="Y1034" i="6"/>
  <c r="G1034" i="6"/>
  <c r="Y1033" i="6"/>
  <c r="G1033" i="6"/>
  <c r="Y1032" i="6"/>
  <c r="G1032" i="6"/>
  <c r="Y1031" i="6"/>
  <c r="G1031" i="6"/>
  <c r="Y1030" i="6"/>
  <c r="G1030" i="6"/>
  <c r="Y1029" i="6"/>
  <c r="G1029" i="6"/>
  <c r="Y1028" i="6"/>
  <c r="G1028" i="6"/>
  <c r="Y1027" i="6"/>
  <c r="G1027" i="6"/>
  <c r="Y1026" i="6"/>
  <c r="G1026" i="6"/>
  <c r="Y1025" i="6"/>
  <c r="G1025" i="6"/>
  <c r="Y1024" i="6"/>
  <c r="G1024" i="6"/>
  <c r="Y1023" i="6"/>
  <c r="G1023" i="6"/>
  <c r="Y1022" i="6"/>
  <c r="G1022" i="6"/>
  <c r="Y1021" i="6"/>
  <c r="G1021" i="6"/>
  <c r="Y1020" i="6"/>
  <c r="G1020" i="6"/>
  <c r="Y1019" i="6"/>
  <c r="G1019" i="6"/>
  <c r="Y1018" i="6"/>
  <c r="G1018" i="6"/>
  <c r="Y1017" i="6"/>
  <c r="G1017" i="6"/>
  <c r="Y1016" i="6"/>
  <c r="G1016" i="6"/>
  <c r="Y1015" i="6"/>
  <c r="G1015" i="6"/>
  <c r="Y1014" i="6"/>
  <c r="G1014" i="6"/>
  <c r="Y1013" i="6"/>
  <c r="G1013" i="6"/>
  <c r="Y1012" i="6"/>
  <c r="G1012" i="6"/>
  <c r="Y1011" i="6"/>
  <c r="G1011" i="6"/>
  <c r="Y1010" i="6"/>
  <c r="G1010" i="6"/>
  <c r="Y1009" i="6"/>
  <c r="G1009" i="6"/>
  <c r="Y1008" i="6"/>
  <c r="G1008" i="6"/>
  <c r="Y1007" i="6"/>
  <c r="G1007" i="6"/>
  <c r="Y1006" i="6"/>
  <c r="G1006" i="6"/>
  <c r="Y1005" i="6"/>
  <c r="G1005" i="6"/>
  <c r="Y1004" i="6"/>
  <c r="G1004" i="6"/>
  <c r="Y1003" i="6"/>
  <c r="G1003" i="6"/>
  <c r="Y1002" i="6"/>
  <c r="G1002" i="6"/>
  <c r="Y1001" i="6"/>
  <c r="G1001" i="6"/>
  <c r="Y1000" i="6"/>
  <c r="G1000" i="6"/>
  <c r="Y999" i="6"/>
  <c r="G999" i="6"/>
  <c r="Y998" i="6"/>
  <c r="G998" i="6"/>
  <c r="Y997" i="6"/>
  <c r="G997" i="6"/>
  <c r="Y996" i="6"/>
  <c r="G996" i="6"/>
  <c r="Y995" i="6"/>
  <c r="G995" i="6"/>
  <c r="Y994" i="6"/>
  <c r="G994" i="6"/>
  <c r="Y993" i="6"/>
  <c r="G993" i="6"/>
  <c r="Y992" i="6"/>
  <c r="G992" i="6"/>
  <c r="Y991" i="6"/>
  <c r="G991" i="6"/>
  <c r="Y990" i="6"/>
  <c r="G990" i="6"/>
  <c r="Y989" i="6"/>
  <c r="G989" i="6"/>
  <c r="Y988" i="6"/>
  <c r="G988" i="6"/>
  <c r="Y987" i="6"/>
  <c r="G987" i="6"/>
  <c r="Y986" i="6"/>
  <c r="G986" i="6"/>
  <c r="Y985" i="6"/>
  <c r="G985" i="6"/>
  <c r="Y984" i="6"/>
  <c r="G984" i="6"/>
  <c r="Y983" i="6"/>
  <c r="G983" i="6"/>
  <c r="Y982" i="6"/>
  <c r="G982" i="6"/>
  <c r="Y981" i="6"/>
  <c r="G981" i="6"/>
  <c r="Y980" i="6"/>
  <c r="G980" i="6"/>
  <c r="Y979" i="6"/>
  <c r="G979" i="6"/>
  <c r="Y978" i="6"/>
  <c r="G978" i="6"/>
  <c r="Y977" i="6"/>
  <c r="G977" i="6"/>
  <c r="Y976" i="6"/>
  <c r="G976" i="6"/>
  <c r="Y975" i="6"/>
  <c r="G975" i="6"/>
  <c r="Y974" i="6"/>
  <c r="G974" i="6"/>
  <c r="Y973" i="6"/>
  <c r="G973" i="6"/>
  <c r="Y972" i="6"/>
  <c r="G972" i="6"/>
  <c r="Y971" i="6"/>
  <c r="G971" i="6"/>
  <c r="Y970" i="6"/>
  <c r="G970" i="6"/>
  <c r="Y969" i="6"/>
  <c r="G969" i="6"/>
  <c r="Y968" i="6"/>
  <c r="G968" i="6"/>
  <c r="Y967" i="6"/>
  <c r="G967" i="6"/>
  <c r="Y966" i="6"/>
  <c r="G966" i="6"/>
  <c r="Y965" i="6"/>
  <c r="G965" i="6"/>
  <c r="Y964" i="6"/>
  <c r="G964" i="6"/>
  <c r="Y963" i="6"/>
  <c r="G963" i="6"/>
  <c r="Y962" i="6"/>
  <c r="G962" i="6"/>
  <c r="Y961" i="6"/>
  <c r="G961" i="6"/>
  <c r="Y960" i="6"/>
  <c r="G960" i="6"/>
  <c r="Y959" i="6"/>
  <c r="G959" i="6"/>
  <c r="Y958" i="6"/>
  <c r="G958" i="6"/>
  <c r="Y957" i="6"/>
  <c r="G957" i="6"/>
  <c r="Y956" i="6"/>
  <c r="G956" i="6"/>
  <c r="Y955" i="6"/>
  <c r="G955" i="6"/>
  <c r="Y954" i="6"/>
  <c r="G954" i="6"/>
  <c r="Y953" i="6"/>
  <c r="G953" i="6"/>
  <c r="Y952" i="6"/>
  <c r="G952" i="6"/>
  <c r="Y951" i="6"/>
  <c r="G951" i="6"/>
  <c r="Y950" i="6"/>
  <c r="G950" i="6"/>
  <c r="Y949" i="6"/>
  <c r="G949" i="6"/>
  <c r="Y948" i="6"/>
  <c r="G948" i="6"/>
  <c r="Y947" i="6"/>
  <c r="Y946" i="6"/>
  <c r="Y945" i="6"/>
  <c r="Y944" i="6"/>
  <c r="Y943" i="6"/>
  <c r="Y942" i="6"/>
  <c r="Y941" i="6"/>
  <c r="Y940" i="6"/>
  <c r="Y939" i="6"/>
  <c r="Y938" i="6"/>
  <c r="Y937" i="6"/>
  <c r="Y936" i="6"/>
  <c r="Y935" i="6"/>
  <c r="Y934" i="6"/>
  <c r="Y933" i="6"/>
  <c r="Y932" i="6"/>
  <c r="Y931" i="6"/>
  <c r="Y930" i="6"/>
  <c r="Y929" i="6"/>
  <c r="Y928" i="6"/>
  <c r="Y927" i="6"/>
  <c r="Y926" i="6"/>
  <c r="Y925" i="6"/>
  <c r="Y924" i="6"/>
  <c r="Y923" i="6"/>
  <c r="Y922" i="6"/>
  <c r="Y921" i="6"/>
  <c r="Y920" i="6"/>
  <c r="Y919" i="6"/>
  <c r="Y918" i="6"/>
  <c r="Y917" i="6"/>
  <c r="Y916" i="6"/>
  <c r="Y915" i="6"/>
  <c r="Y914" i="6"/>
  <c r="Y913" i="6"/>
  <c r="Y912" i="6"/>
  <c r="Y911" i="6"/>
  <c r="Y910" i="6"/>
  <c r="Y909" i="6"/>
  <c r="Y908" i="6"/>
  <c r="Y907" i="6"/>
  <c r="Y906" i="6"/>
  <c r="Y905" i="6"/>
  <c r="Y904" i="6"/>
  <c r="Y903" i="6"/>
  <c r="Y902" i="6"/>
  <c r="Y901" i="6"/>
  <c r="Y900" i="6"/>
  <c r="Y899" i="6"/>
  <c r="Y898" i="6"/>
  <c r="Y897" i="6"/>
  <c r="Y896" i="6"/>
  <c r="Y895" i="6"/>
  <c r="Y894" i="6"/>
  <c r="Y893" i="6"/>
  <c r="Y892" i="6"/>
  <c r="Y891" i="6"/>
  <c r="Y890" i="6"/>
  <c r="Y889" i="6"/>
  <c r="Y888" i="6"/>
  <c r="Y887" i="6"/>
  <c r="Y886" i="6"/>
  <c r="Y885" i="6"/>
  <c r="Y884" i="6"/>
  <c r="Y883" i="6"/>
  <c r="Y882" i="6"/>
  <c r="Y881" i="6"/>
  <c r="Y880" i="6"/>
  <c r="Y879" i="6"/>
  <c r="Y878" i="6"/>
  <c r="Y877" i="6"/>
  <c r="Y876" i="6"/>
  <c r="Y875" i="6"/>
  <c r="Y874" i="6"/>
  <c r="Y873" i="6"/>
  <c r="Y872" i="6"/>
  <c r="Y871" i="6"/>
  <c r="Y870" i="6"/>
  <c r="Y869" i="6"/>
  <c r="Y868" i="6"/>
  <c r="Y867" i="6"/>
  <c r="Y866" i="6"/>
  <c r="Y865" i="6"/>
  <c r="Y864" i="6"/>
  <c r="Y863" i="6"/>
  <c r="Y862" i="6"/>
  <c r="Y861" i="6"/>
  <c r="Y860" i="6"/>
  <c r="Y859" i="6"/>
  <c r="Y858" i="6"/>
  <c r="Y857" i="6"/>
  <c r="Y856" i="6"/>
  <c r="Y855" i="6"/>
  <c r="Y854" i="6"/>
  <c r="Y853" i="6"/>
  <c r="Y852" i="6"/>
  <c r="Y851" i="6"/>
  <c r="Y850" i="6"/>
  <c r="Y849" i="6"/>
  <c r="Y848" i="6"/>
  <c r="Y847" i="6"/>
  <c r="Y846" i="6"/>
  <c r="Y845" i="6"/>
  <c r="Y844" i="6"/>
  <c r="Y843" i="6"/>
  <c r="Y842" i="6"/>
  <c r="Y841" i="6"/>
  <c r="Y840" i="6"/>
  <c r="Y839" i="6"/>
  <c r="Y838" i="6"/>
  <c r="Y837" i="6"/>
  <c r="Y836" i="6"/>
  <c r="Y835" i="6"/>
  <c r="Y834" i="6"/>
  <c r="Y833" i="6"/>
  <c r="Y832" i="6"/>
  <c r="Y831" i="6"/>
  <c r="Y830" i="6"/>
  <c r="Y829" i="6"/>
  <c r="Y828" i="6"/>
  <c r="Y827" i="6"/>
  <c r="Y826" i="6"/>
  <c r="Y825" i="6"/>
  <c r="Y824" i="6"/>
  <c r="Y823" i="6"/>
  <c r="Y822" i="6"/>
  <c r="Y821" i="6"/>
  <c r="Y820" i="6"/>
  <c r="Y819" i="6"/>
  <c r="Y818" i="6"/>
  <c r="Y817" i="6"/>
  <c r="Y816" i="6"/>
  <c r="Y815" i="6"/>
  <c r="Y814" i="6"/>
  <c r="Y813" i="6"/>
  <c r="Y812" i="6"/>
  <c r="Y811" i="6"/>
  <c r="Y810" i="6"/>
  <c r="Y809" i="6"/>
  <c r="Y808" i="6"/>
  <c r="Y807" i="6"/>
  <c r="Y806" i="6"/>
  <c r="Y805" i="6"/>
  <c r="Y804" i="6"/>
  <c r="Y803" i="6"/>
  <c r="Y802" i="6"/>
  <c r="Y801" i="6"/>
  <c r="Y800" i="6"/>
  <c r="Y799" i="6"/>
  <c r="Y798" i="6"/>
  <c r="Y797" i="6"/>
  <c r="Y796" i="6"/>
  <c r="Y795" i="6"/>
  <c r="Y794" i="6"/>
  <c r="Y793" i="6"/>
  <c r="Y792" i="6"/>
  <c r="Y791" i="6"/>
  <c r="Y790" i="6"/>
  <c r="Y789" i="6"/>
  <c r="Y788" i="6"/>
  <c r="Y787" i="6"/>
  <c r="Y786" i="6"/>
  <c r="Y785" i="6"/>
  <c r="Y784" i="6"/>
  <c r="Y783" i="6"/>
  <c r="Y782" i="6"/>
  <c r="Y781" i="6"/>
  <c r="Y780" i="6"/>
  <c r="Y779" i="6"/>
  <c r="Y778" i="6"/>
  <c r="Y777" i="6"/>
  <c r="Y776" i="6"/>
  <c r="Y775" i="6"/>
  <c r="Y774" i="6"/>
  <c r="Y773" i="6"/>
  <c r="Y772" i="6"/>
  <c r="Y771" i="6"/>
  <c r="Y770" i="6"/>
  <c r="Y769" i="6"/>
  <c r="Y768" i="6"/>
  <c r="Y767" i="6"/>
  <c r="Y766" i="6"/>
  <c r="Y765" i="6"/>
  <c r="Y764" i="6"/>
  <c r="Y763" i="6"/>
  <c r="Y762" i="6"/>
  <c r="Y761" i="6"/>
  <c r="Y760" i="6"/>
  <c r="Y759" i="6"/>
  <c r="Y758" i="6"/>
  <c r="Y757" i="6"/>
  <c r="Y756" i="6"/>
  <c r="Y755" i="6"/>
  <c r="Y754" i="6"/>
  <c r="Y753" i="6"/>
  <c r="Y752" i="6"/>
  <c r="Y751" i="6"/>
  <c r="Y750" i="6"/>
  <c r="Y749" i="6"/>
  <c r="Y748" i="6"/>
  <c r="Y747" i="6"/>
  <c r="Y746" i="6"/>
  <c r="Y745" i="6"/>
  <c r="Y744" i="6"/>
  <c r="Y743" i="6"/>
  <c r="Y742" i="6"/>
  <c r="Y741" i="6"/>
  <c r="Y740" i="6"/>
  <c r="Y739" i="6"/>
  <c r="Y738" i="6"/>
  <c r="Y737" i="6"/>
  <c r="Y736" i="6"/>
  <c r="Y735" i="6"/>
  <c r="Y734" i="6"/>
  <c r="Y733" i="6"/>
  <c r="Y732" i="6"/>
  <c r="Y731" i="6"/>
  <c r="Y730" i="6"/>
  <c r="Y729" i="6"/>
  <c r="Y728" i="6"/>
  <c r="Y727" i="6"/>
  <c r="Y726" i="6"/>
  <c r="Y725" i="6"/>
  <c r="Y724" i="6"/>
  <c r="Y723" i="6"/>
  <c r="Y722" i="6"/>
  <c r="Y721" i="6"/>
  <c r="Y720" i="6"/>
  <c r="Y719" i="6"/>
  <c r="Y718" i="6"/>
  <c r="Y717" i="6"/>
  <c r="Y716" i="6"/>
  <c r="Y715" i="6"/>
  <c r="Y714" i="6"/>
  <c r="Y713" i="6"/>
  <c r="Y712" i="6"/>
  <c r="Y711" i="6"/>
  <c r="Y710" i="6"/>
  <c r="Y709" i="6"/>
  <c r="Y708" i="6"/>
  <c r="Y707" i="6"/>
  <c r="Y706" i="6"/>
  <c r="Y705" i="6"/>
  <c r="Y704" i="6"/>
  <c r="Y703" i="6"/>
  <c r="Y702" i="6"/>
  <c r="Y701" i="6"/>
  <c r="Y700" i="6"/>
  <c r="Y699" i="6"/>
  <c r="Y698" i="6"/>
  <c r="Y697" i="6"/>
  <c r="Y696" i="6"/>
  <c r="Y695" i="6"/>
  <c r="Y694" i="6"/>
  <c r="Y693" i="6"/>
  <c r="Y692" i="6"/>
  <c r="Y691" i="6"/>
  <c r="Y690" i="6"/>
  <c r="Y689" i="6"/>
  <c r="Y688" i="6"/>
  <c r="Y687" i="6"/>
  <c r="Y686" i="6"/>
  <c r="Y685" i="6"/>
  <c r="Y684" i="6"/>
  <c r="Y683" i="6"/>
  <c r="Y682" i="6"/>
  <c r="Y681" i="6"/>
  <c r="Y680" i="6"/>
  <c r="Y679" i="6"/>
  <c r="Y678" i="6"/>
  <c r="Y677" i="6"/>
  <c r="Y676" i="6"/>
  <c r="Y675" i="6"/>
  <c r="Y674" i="6"/>
  <c r="Y673" i="6"/>
  <c r="Y672" i="6"/>
  <c r="Y671" i="6"/>
  <c r="Y670" i="6"/>
  <c r="Y669" i="6"/>
  <c r="Y668" i="6"/>
  <c r="Y667" i="6"/>
  <c r="Y666" i="6"/>
  <c r="Y665" i="6"/>
  <c r="Y664" i="6"/>
  <c r="Y663" i="6"/>
  <c r="Y662" i="6"/>
  <c r="Y661" i="6"/>
  <c r="Y660" i="6"/>
  <c r="Y659" i="6"/>
  <c r="Y658" i="6"/>
  <c r="Y657" i="6"/>
  <c r="Y656" i="6"/>
  <c r="Y655" i="6"/>
  <c r="Y654" i="6"/>
  <c r="Y653" i="6"/>
  <c r="Y652" i="6"/>
  <c r="Y651" i="6"/>
  <c r="Y650" i="6"/>
  <c r="Y649" i="6"/>
  <c r="Y648" i="6"/>
  <c r="Y647" i="6"/>
  <c r="Y646" i="6"/>
  <c r="Y645" i="6"/>
  <c r="Y644" i="6"/>
  <c r="Y643" i="6"/>
  <c r="Y642" i="6"/>
  <c r="Y641" i="6"/>
  <c r="Y640" i="6"/>
  <c r="Y639" i="6"/>
  <c r="Y638" i="6"/>
  <c r="Y637" i="6"/>
  <c r="Y636" i="6"/>
  <c r="Y635" i="6"/>
  <c r="Y634" i="6"/>
  <c r="Y633" i="6"/>
  <c r="Y632" i="6"/>
  <c r="Y631" i="6"/>
  <c r="Y630" i="6"/>
  <c r="Y629" i="6"/>
  <c r="Y628" i="6"/>
  <c r="Y627" i="6"/>
  <c r="Y626" i="6"/>
  <c r="Y625" i="6"/>
  <c r="Y624" i="6"/>
  <c r="Y623" i="6"/>
  <c r="Y622" i="6"/>
  <c r="Y621" i="6"/>
  <c r="Y620" i="6"/>
  <c r="Y619" i="6"/>
  <c r="Y618" i="6"/>
  <c r="Y617" i="6"/>
  <c r="Y616" i="6"/>
  <c r="Y615" i="6"/>
  <c r="Y614" i="6"/>
  <c r="Y613" i="6"/>
  <c r="Y612" i="6"/>
  <c r="Y611" i="6"/>
  <c r="Y610" i="6"/>
  <c r="Y609" i="6"/>
  <c r="Y608" i="6"/>
  <c r="Y607" i="6"/>
  <c r="Y606" i="6"/>
  <c r="Y605" i="6"/>
  <c r="Y604" i="6"/>
  <c r="Y603" i="6"/>
  <c r="Y602" i="6"/>
  <c r="Y601" i="6"/>
  <c r="Y600" i="6"/>
  <c r="Y599" i="6"/>
  <c r="Y598" i="6"/>
  <c r="Y597" i="6"/>
  <c r="Y596" i="6"/>
  <c r="Y595" i="6"/>
  <c r="Y594" i="6"/>
  <c r="Y593" i="6"/>
  <c r="Y592" i="6"/>
  <c r="Y591" i="6"/>
  <c r="Y590" i="6"/>
  <c r="Y589" i="6"/>
  <c r="Y588" i="6"/>
  <c r="Y587" i="6"/>
  <c r="Y586" i="6"/>
  <c r="Y585" i="6"/>
  <c r="Y584" i="6"/>
  <c r="Y583" i="6"/>
  <c r="Y582" i="6"/>
  <c r="Y581" i="6"/>
  <c r="Y580" i="6"/>
  <c r="Y579" i="6"/>
  <c r="Y578" i="6"/>
  <c r="Y577" i="6"/>
  <c r="Y576" i="6"/>
  <c r="Y575" i="6"/>
  <c r="Y574" i="6"/>
  <c r="Y573" i="6"/>
  <c r="Y572" i="6"/>
  <c r="Y571" i="6"/>
  <c r="Y570" i="6"/>
  <c r="Y569" i="6"/>
  <c r="Y568" i="6"/>
  <c r="Y567" i="6"/>
  <c r="Y566" i="6"/>
  <c r="Y565" i="6"/>
  <c r="Y564" i="6"/>
  <c r="Y563" i="6"/>
  <c r="Y562" i="6"/>
  <c r="Y561" i="6"/>
  <c r="Y560" i="6"/>
  <c r="Y559" i="6"/>
  <c r="Y558" i="6"/>
  <c r="Y557" i="6"/>
  <c r="Y556" i="6"/>
  <c r="Y555" i="6"/>
  <c r="Y554" i="6"/>
  <c r="Y553" i="6"/>
  <c r="Y552" i="6"/>
  <c r="Y551" i="6"/>
  <c r="Y550" i="6"/>
  <c r="Y549" i="6"/>
  <c r="Y548" i="6"/>
  <c r="Y547" i="6"/>
  <c r="Y546" i="6"/>
  <c r="Y545" i="6"/>
  <c r="Y544" i="6"/>
  <c r="Y543" i="6"/>
  <c r="Y542" i="6"/>
  <c r="Y541" i="6"/>
  <c r="Y540" i="6"/>
  <c r="Y539" i="6"/>
  <c r="Y538" i="6"/>
  <c r="Y537" i="6"/>
  <c r="Y536" i="6"/>
  <c r="Y535" i="6"/>
  <c r="Y534" i="6"/>
  <c r="Y533" i="6"/>
  <c r="Y532" i="6"/>
  <c r="Y531" i="6"/>
  <c r="Y530" i="6"/>
  <c r="Y529" i="6"/>
  <c r="Y528" i="6"/>
  <c r="Y527" i="6"/>
  <c r="Y526" i="6"/>
  <c r="Y525" i="6"/>
  <c r="Y524" i="6"/>
  <c r="Y523" i="6"/>
  <c r="Y522" i="6"/>
  <c r="Y521" i="6"/>
  <c r="Y520" i="6"/>
  <c r="Y519" i="6"/>
  <c r="Y518" i="6"/>
  <c r="Y517" i="6"/>
  <c r="Y516" i="6"/>
  <c r="Y515" i="6"/>
  <c r="Y514" i="6"/>
  <c r="Y513" i="6"/>
  <c r="Y512" i="6"/>
  <c r="Y511" i="6"/>
  <c r="Y510" i="6"/>
  <c r="Y509" i="6"/>
  <c r="Y508" i="6"/>
  <c r="Y507" i="6"/>
  <c r="Y506" i="6"/>
  <c r="Y505" i="6"/>
  <c r="Y504" i="6"/>
  <c r="Y503" i="6"/>
  <c r="Y502" i="6"/>
  <c r="Y501" i="6"/>
  <c r="Y500" i="6"/>
  <c r="Y499" i="6"/>
  <c r="Y498" i="6"/>
  <c r="Y497" i="6"/>
  <c r="Y496" i="6"/>
  <c r="Y495" i="6"/>
  <c r="Y494" i="6"/>
  <c r="Y493" i="6"/>
  <c r="Y492" i="6"/>
  <c r="Y491" i="6"/>
  <c r="Y490" i="6"/>
  <c r="Y489" i="6"/>
  <c r="Y488" i="6"/>
  <c r="Y487" i="6"/>
  <c r="Y486" i="6"/>
  <c r="Y485" i="6"/>
  <c r="Y484" i="6"/>
  <c r="Y483" i="6"/>
  <c r="Y482" i="6"/>
  <c r="Y481" i="6"/>
  <c r="Y480" i="6"/>
  <c r="Y479" i="6"/>
  <c r="Y478" i="6"/>
  <c r="Y477" i="6"/>
  <c r="Y476" i="6"/>
  <c r="Y475" i="6"/>
  <c r="Y474" i="6"/>
  <c r="Y473" i="6"/>
  <c r="Y472" i="6"/>
  <c r="Y471" i="6"/>
  <c r="Y470" i="6"/>
  <c r="Y469" i="6"/>
  <c r="Y468" i="6"/>
  <c r="Y467" i="6"/>
  <c r="Y466" i="6"/>
  <c r="Y465" i="6"/>
  <c r="Y464" i="6"/>
  <c r="Y463" i="6"/>
  <c r="Y462" i="6"/>
  <c r="Y461" i="6"/>
  <c r="Y460" i="6"/>
  <c r="Y459" i="6"/>
  <c r="Y458" i="6"/>
  <c r="Y457" i="6"/>
  <c r="Y456" i="6"/>
  <c r="Y455" i="6"/>
  <c r="Y454" i="6"/>
  <c r="Y453" i="6"/>
  <c r="Y452" i="6"/>
  <c r="Y451" i="6"/>
  <c r="Y450" i="6"/>
  <c r="Y449" i="6"/>
  <c r="Y448" i="6"/>
  <c r="Y447" i="6"/>
  <c r="Y446" i="6"/>
  <c r="Y445" i="6"/>
  <c r="Y444" i="6"/>
  <c r="Y443" i="6"/>
  <c r="Y442" i="6"/>
  <c r="Y441" i="6"/>
  <c r="Y440" i="6"/>
  <c r="Y439" i="6"/>
  <c r="Y438" i="6"/>
  <c r="Y437" i="6"/>
  <c r="Y436" i="6"/>
  <c r="Y435" i="6"/>
  <c r="Y434" i="6"/>
  <c r="Y433" i="6"/>
  <c r="Y432" i="6"/>
  <c r="Y431" i="6"/>
  <c r="Y430" i="6"/>
  <c r="Y429" i="6"/>
  <c r="Y428" i="6"/>
  <c r="Y427" i="6"/>
  <c r="Y426" i="6"/>
  <c r="Y425" i="6"/>
  <c r="Y424" i="6"/>
  <c r="Y423" i="6"/>
  <c r="Y422" i="6"/>
  <c r="Y421" i="6"/>
  <c r="Y420" i="6"/>
  <c r="Y419" i="6"/>
  <c r="Y418" i="6"/>
  <c r="Y417" i="6"/>
  <c r="Y416" i="6"/>
  <c r="Y415" i="6"/>
  <c r="Y414" i="6"/>
  <c r="Y413" i="6"/>
  <c r="Y412" i="6"/>
  <c r="Y411" i="6"/>
  <c r="Y410" i="6"/>
  <c r="Y409" i="6"/>
  <c r="Y408" i="6"/>
  <c r="Y407" i="6"/>
  <c r="Y406" i="6"/>
  <c r="Y405" i="6"/>
  <c r="Y404" i="6"/>
  <c r="Y403" i="6"/>
  <c r="Y402" i="6"/>
  <c r="Y401" i="6"/>
  <c r="Y400" i="6"/>
  <c r="Y399" i="6"/>
  <c r="Y398" i="6"/>
  <c r="Y397" i="6"/>
  <c r="Y396" i="6"/>
  <c r="Y395" i="6"/>
  <c r="Y394" i="6"/>
  <c r="Y393" i="6"/>
  <c r="Y392" i="6"/>
  <c r="Y391" i="6"/>
  <c r="Y390" i="6"/>
  <c r="Y389" i="6"/>
  <c r="Y388" i="6"/>
  <c r="Y387" i="6"/>
  <c r="Y386" i="6"/>
  <c r="Y385" i="6"/>
  <c r="Y384" i="6"/>
  <c r="Y383" i="6"/>
  <c r="Y382" i="6"/>
  <c r="Y381" i="6"/>
  <c r="Y380" i="6"/>
  <c r="Y379" i="6"/>
  <c r="Y378" i="6"/>
  <c r="Y377" i="6"/>
  <c r="Y376" i="6"/>
  <c r="Y375" i="6"/>
  <c r="Y374" i="6"/>
  <c r="Y373" i="6"/>
  <c r="Y372" i="6"/>
  <c r="Y371" i="6"/>
  <c r="Y370" i="6"/>
  <c r="Y369" i="6"/>
  <c r="Y368" i="6"/>
  <c r="Y367" i="6"/>
  <c r="Y366" i="6"/>
  <c r="Y365" i="6"/>
  <c r="Y364" i="6"/>
  <c r="Y363" i="6"/>
  <c r="Y362" i="6"/>
  <c r="Y361" i="6"/>
  <c r="Y360" i="6"/>
  <c r="Y359" i="6"/>
  <c r="Y358" i="6"/>
  <c r="Y357" i="6"/>
  <c r="Y356" i="6"/>
  <c r="Y355" i="6"/>
  <c r="Y354" i="6"/>
  <c r="Y353" i="6"/>
  <c r="Y352" i="6"/>
  <c r="Y351" i="6"/>
  <c r="Y350" i="6"/>
  <c r="Y349" i="6"/>
  <c r="Y348" i="6"/>
  <c r="Y347" i="6"/>
  <c r="Y346" i="6"/>
  <c r="Y345" i="6"/>
  <c r="Y344" i="6"/>
  <c r="Y343" i="6"/>
  <c r="Y342" i="6"/>
  <c r="Y341" i="6"/>
  <c r="Y340" i="6"/>
  <c r="Y339" i="6"/>
  <c r="Y338" i="6"/>
  <c r="Y337" i="6"/>
  <c r="Y336" i="6"/>
  <c r="Y335" i="6"/>
  <c r="Y334" i="6"/>
  <c r="Y333" i="6"/>
  <c r="Y332" i="6"/>
  <c r="Y331" i="6"/>
  <c r="Y330" i="6"/>
  <c r="Y329" i="6"/>
  <c r="Y328" i="6"/>
  <c r="Y327" i="6"/>
  <c r="Y326" i="6"/>
  <c r="Y325" i="6"/>
  <c r="Y324" i="6"/>
  <c r="Y323" i="6"/>
  <c r="Y322" i="6"/>
  <c r="Y321" i="6"/>
  <c r="Y320" i="6"/>
  <c r="Y319" i="6"/>
  <c r="Y318" i="6"/>
  <c r="Y317" i="6"/>
  <c r="Y316" i="6"/>
  <c r="Y315" i="6"/>
  <c r="Y314" i="6"/>
  <c r="Y313" i="6"/>
  <c r="Y312" i="6"/>
  <c r="Y311" i="6"/>
  <c r="Y310" i="6"/>
  <c r="Y309" i="6"/>
  <c r="Y308" i="6"/>
  <c r="Y307" i="6"/>
  <c r="Y306" i="6"/>
  <c r="Y305" i="6"/>
  <c r="Y304" i="6"/>
  <c r="Y303" i="6"/>
  <c r="Y302" i="6"/>
  <c r="Y301" i="6"/>
  <c r="Y300" i="6"/>
  <c r="Y299" i="6"/>
  <c r="Y298" i="6"/>
  <c r="Y297" i="6"/>
  <c r="Y296" i="6"/>
  <c r="Y295" i="6"/>
  <c r="Y294" i="6"/>
  <c r="Y293" i="6"/>
  <c r="Y292" i="6"/>
  <c r="Y291" i="6"/>
  <c r="Y290" i="6"/>
  <c r="Y289" i="6"/>
  <c r="Y288" i="6"/>
  <c r="Y287" i="6"/>
  <c r="Y286" i="6"/>
  <c r="Y285" i="6"/>
  <c r="Y284" i="6"/>
  <c r="Y283" i="6"/>
  <c r="Y282" i="6"/>
  <c r="Y281" i="6"/>
  <c r="Y280" i="6"/>
  <c r="Y279" i="6"/>
  <c r="Y278" i="6"/>
  <c r="Y277" i="6"/>
  <c r="Y276" i="6"/>
  <c r="Y275" i="6"/>
  <c r="Y274" i="6"/>
  <c r="Y273" i="6"/>
  <c r="Y272" i="6"/>
  <c r="Y271" i="6"/>
  <c r="Y270" i="6"/>
  <c r="Y269" i="6"/>
  <c r="Y268" i="6"/>
  <c r="Y267" i="6"/>
  <c r="Y266" i="6"/>
  <c r="Y265" i="6"/>
  <c r="Y264" i="6"/>
  <c r="Y263" i="6"/>
  <c r="Y262" i="6"/>
  <c r="Y261" i="6"/>
  <c r="Y260" i="6"/>
  <c r="Y259" i="6"/>
  <c r="Y258" i="6"/>
  <c r="Y257" i="6"/>
  <c r="Y256" i="6"/>
  <c r="Y255" i="6"/>
  <c r="Y254" i="6"/>
  <c r="Y253" i="6"/>
  <c r="Y252" i="6"/>
  <c r="Y251" i="6"/>
  <c r="Y250" i="6"/>
  <c r="Y249" i="6"/>
  <c r="Y248" i="6"/>
  <c r="Y247" i="6"/>
  <c r="Y246" i="6"/>
  <c r="Y245" i="6"/>
  <c r="Y244" i="6"/>
  <c r="Y243" i="6"/>
  <c r="Y242" i="6"/>
  <c r="Y241" i="6"/>
  <c r="Y240" i="6"/>
  <c r="Y239" i="6"/>
  <c r="Y238" i="6"/>
  <c r="Y237" i="6"/>
  <c r="Y236" i="6"/>
  <c r="Y235" i="6"/>
  <c r="Y234" i="6"/>
  <c r="Y233" i="6"/>
  <c r="Y232" i="6"/>
  <c r="Y231" i="6"/>
  <c r="Y230" i="6"/>
  <c r="Y229" i="6"/>
  <c r="Y228" i="6"/>
  <c r="Y227" i="6"/>
  <c r="Y226" i="6"/>
  <c r="Y225" i="6"/>
  <c r="Y224" i="6"/>
  <c r="Y223" i="6"/>
  <c r="Y222" i="6"/>
  <c r="Y221" i="6"/>
  <c r="Y220" i="6"/>
  <c r="Y219" i="6"/>
  <c r="Y218" i="6"/>
  <c r="Y217" i="6"/>
  <c r="Y216" i="6"/>
  <c r="Y215" i="6"/>
  <c r="Y214" i="6"/>
  <c r="Y213" i="6"/>
  <c r="Y212" i="6"/>
  <c r="Y211" i="6"/>
  <c r="Y210" i="6"/>
  <c r="Y209" i="6"/>
  <c r="Y208" i="6"/>
  <c r="Y207" i="6"/>
  <c r="Y206" i="6"/>
  <c r="Y205" i="6"/>
  <c r="Y204" i="6"/>
  <c r="Y203" i="6"/>
  <c r="Y202" i="6"/>
  <c r="Y201" i="6"/>
  <c r="Y200" i="6"/>
  <c r="Y199" i="6"/>
  <c r="Y198" i="6"/>
  <c r="Y197" i="6"/>
  <c r="Y196" i="6"/>
  <c r="Y195" i="6"/>
  <c r="Y194" i="6"/>
  <c r="Y193" i="6"/>
  <c r="Y192" i="6"/>
  <c r="Y191" i="6"/>
  <c r="Y190" i="6"/>
  <c r="Y189" i="6"/>
  <c r="Y188" i="6"/>
  <c r="Y187" i="6"/>
  <c r="Y186" i="6"/>
  <c r="Y185" i="6"/>
  <c r="Y184" i="6"/>
  <c r="Y183" i="6"/>
  <c r="Y182" i="6"/>
  <c r="Y181" i="6"/>
  <c r="Y180" i="6"/>
  <c r="Y179" i="6"/>
  <c r="Y178" i="6"/>
  <c r="Y177" i="6"/>
  <c r="Y176" i="6"/>
  <c r="Y175" i="6"/>
  <c r="Y174" i="6"/>
  <c r="Y173" i="6"/>
  <c r="Y172" i="6"/>
  <c r="Y171" i="6"/>
  <c r="Y170" i="6"/>
  <c r="Y169" i="6"/>
  <c r="Y168" i="6"/>
  <c r="Y167" i="6"/>
  <c r="Y166" i="6"/>
  <c r="Y165" i="6"/>
  <c r="Y164" i="6"/>
  <c r="Y163" i="6"/>
  <c r="Y162" i="6"/>
  <c r="Y161" i="6"/>
  <c r="Y160" i="6"/>
  <c r="Y159" i="6"/>
  <c r="Y158" i="6"/>
  <c r="Y157" i="6"/>
  <c r="Y156" i="6"/>
  <c r="Y155" i="6"/>
  <c r="Y154" i="6"/>
  <c r="Y153" i="6"/>
  <c r="Y152" i="6"/>
  <c r="Y151" i="6"/>
  <c r="Y150" i="6"/>
  <c r="Y149" i="6"/>
  <c r="Y148" i="6"/>
  <c r="Y147" i="6"/>
  <c r="Y146" i="6"/>
  <c r="Y145" i="6"/>
  <c r="Y144" i="6"/>
  <c r="Y143" i="6"/>
  <c r="Y142" i="6"/>
  <c r="Y141" i="6"/>
  <c r="Y140" i="6"/>
  <c r="Y139" i="6"/>
  <c r="Y138" i="6"/>
  <c r="Y137" i="6"/>
  <c r="Y136" i="6"/>
  <c r="Y135" i="6"/>
  <c r="Y134" i="6"/>
  <c r="Y133" i="6"/>
  <c r="Y132" i="6"/>
  <c r="Y131" i="6"/>
  <c r="Y130" i="6"/>
  <c r="Y129" i="6"/>
  <c r="Y128" i="6"/>
  <c r="Y127" i="6"/>
  <c r="Y126" i="6"/>
  <c r="Y125" i="6"/>
  <c r="Y124" i="6"/>
  <c r="Y123" i="6"/>
  <c r="Y122" i="6"/>
  <c r="Y121" i="6"/>
  <c r="Y120" i="6"/>
  <c r="Y119" i="6"/>
  <c r="Y118" i="6"/>
  <c r="Y117" i="6"/>
  <c r="Y116" i="6"/>
  <c r="Y115" i="6"/>
  <c r="Y114" i="6"/>
  <c r="Y113" i="6"/>
  <c r="Y112" i="6"/>
  <c r="Y111" i="6"/>
  <c r="Y110" i="6"/>
  <c r="Y109" i="6"/>
  <c r="Y108" i="6"/>
  <c r="Y107" i="6"/>
  <c r="Y106" i="6"/>
  <c r="Y105" i="6"/>
  <c r="Y104" i="6"/>
  <c r="Y103" i="6"/>
  <c r="Y102" i="6"/>
  <c r="Y101" i="6"/>
  <c r="Y100" i="6"/>
  <c r="Y99" i="6"/>
  <c r="Y98" i="6"/>
  <c r="Y97" i="6"/>
  <c r="Y96" i="6"/>
  <c r="Y95" i="6"/>
  <c r="Y94" i="6"/>
  <c r="Y93" i="6"/>
  <c r="Y92" i="6"/>
  <c r="Y91" i="6"/>
  <c r="Y90" i="6"/>
  <c r="Y89" i="6"/>
  <c r="Y88" i="6"/>
  <c r="Y87" i="6"/>
  <c r="Y86" i="6"/>
  <c r="Y85" i="6"/>
  <c r="Y84" i="6"/>
  <c r="Y83" i="6"/>
  <c r="Y82" i="6"/>
  <c r="Y81" i="6"/>
  <c r="Y80" i="6"/>
  <c r="Y79" i="6"/>
  <c r="Y78" i="6"/>
  <c r="Y77" i="6"/>
  <c r="Y76" i="6"/>
  <c r="Y75" i="6"/>
  <c r="Y74" i="6"/>
  <c r="Y73" i="6"/>
  <c r="Y72" i="6"/>
  <c r="Y71" i="6"/>
  <c r="Y70" i="6"/>
  <c r="Y69" i="6"/>
  <c r="Y68" i="6"/>
  <c r="Y67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Q1879" i="7"/>
  <c r="F1879" i="7"/>
  <c r="F1873" i="6" s="1"/>
  <c r="Q1878" i="7"/>
  <c r="F1878" i="7"/>
  <c r="F1872" i="6" s="1"/>
  <c r="Q1877" i="7"/>
  <c r="F1877" i="7"/>
  <c r="F1871" i="6" s="1"/>
  <c r="Q1876" i="7"/>
  <c r="F1876" i="7"/>
  <c r="F1870" i="6" s="1"/>
  <c r="Q1875" i="7"/>
  <c r="F1875" i="7"/>
  <c r="F1869" i="6" s="1"/>
  <c r="Q1874" i="7"/>
  <c r="F1874" i="7"/>
  <c r="F1868" i="6" s="1"/>
  <c r="Q1873" i="7"/>
  <c r="F1873" i="7"/>
  <c r="F1867" i="6" s="1"/>
  <c r="Q1872" i="7"/>
  <c r="F1872" i="7"/>
  <c r="F1866" i="6" s="1"/>
  <c r="Q1871" i="7"/>
  <c r="F1871" i="7"/>
  <c r="F1865" i="6" s="1"/>
  <c r="Q1870" i="7"/>
  <c r="F1870" i="7"/>
  <c r="F1864" i="6" s="1"/>
  <c r="Q1869" i="7"/>
  <c r="F1869" i="7"/>
  <c r="F1863" i="6" s="1"/>
  <c r="Q1868" i="7"/>
  <c r="F1868" i="7"/>
  <c r="F1862" i="6" s="1"/>
  <c r="Q1867" i="7"/>
  <c r="F1867" i="7"/>
  <c r="F1861" i="6" s="1"/>
  <c r="Q1866" i="7"/>
  <c r="F1866" i="7"/>
  <c r="F1860" i="6" s="1"/>
  <c r="Q1865" i="7"/>
  <c r="F1865" i="7"/>
  <c r="F1859" i="6" s="1"/>
  <c r="Q1864" i="7"/>
  <c r="F1864" i="7"/>
  <c r="F1858" i="6" s="1"/>
  <c r="Q1863" i="7"/>
  <c r="F1863" i="7"/>
  <c r="F1857" i="6" s="1"/>
  <c r="Q1862" i="7"/>
  <c r="F1862" i="7"/>
  <c r="F1856" i="6" s="1"/>
  <c r="Q1861" i="7"/>
  <c r="F1861" i="7"/>
  <c r="F1855" i="6" s="1"/>
  <c r="Q1860" i="7"/>
  <c r="F1860" i="7"/>
  <c r="F1854" i="6" s="1"/>
  <c r="Q1859" i="7"/>
  <c r="F1859" i="7"/>
  <c r="F1853" i="6" s="1"/>
  <c r="Q1858" i="7"/>
  <c r="F1858" i="7"/>
  <c r="F1852" i="6" s="1"/>
  <c r="Q1857" i="7"/>
  <c r="F1857" i="7"/>
  <c r="F1851" i="6" s="1"/>
  <c r="Q1856" i="7"/>
  <c r="F1856" i="7"/>
  <c r="F1850" i="6" s="1"/>
  <c r="Q1855" i="7"/>
  <c r="F1855" i="7"/>
  <c r="F1849" i="6" s="1"/>
  <c r="Q1854" i="7"/>
  <c r="F1854" i="7"/>
  <c r="F1848" i="6" s="1"/>
  <c r="Q1853" i="7"/>
  <c r="F1853" i="7"/>
  <c r="F1847" i="6" s="1"/>
  <c r="Q1852" i="7"/>
  <c r="F1852" i="7"/>
  <c r="F1846" i="6" s="1"/>
  <c r="Q1851" i="7"/>
  <c r="F1851" i="7"/>
  <c r="F1845" i="6" s="1"/>
  <c r="Q1850" i="7"/>
  <c r="F1850" i="7"/>
  <c r="F1844" i="6" s="1"/>
  <c r="Q1849" i="7"/>
  <c r="F1849" i="7"/>
  <c r="F1843" i="6" s="1"/>
  <c r="Q1848" i="7"/>
  <c r="F1848" i="7"/>
  <c r="F1842" i="6" s="1"/>
  <c r="Q1847" i="7"/>
  <c r="F1847" i="7"/>
  <c r="F1841" i="6" s="1"/>
  <c r="Q1846" i="7"/>
  <c r="F1846" i="7"/>
  <c r="F1840" i="6" s="1"/>
  <c r="Q1845" i="7"/>
  <c r="F1845" i="7"/>
  <c r="F1839" i="6" s="1"/>
  <c r="Q1844" i="7"/>
  <c r="F1844" i="7"/>
  <c r="F1838" i="6" s="1"/>
  <c r="Q1843" i="7"/>
  <c r="F1843" i="7"/>
  <c r="F1837" i="6" s="1"/>
  <c r="Q1842" i="7"/>
  <c r="F1842" i="7"/>
  <c r="F1836" i="6" s="1"/>
  <c r="Q1841" i="7"/>
  <c r="F1841" i="7"/>
  <c r="F1835" i="6" s="1"/>
  <c r="Q1840" i="7"/>
  <c r="F1840" i="7"/>
  <c r="F1834" i="6" s="1"/>
  <c r="Q1839" i="7"/>
  <c r="F1839" i="7"/>
  <c r="F1833" i="6" s="1"/>
  <c r="Q1838" i="7"/>
  <c r="F1838" i="7"/>
  <c r="F1832" i="6" s="1"/>
  <c r="Q1837" i="7"/>
  <c r="F1837" i="7"/>
  <c r="F1831" i="6" s="1"/>
  <c r="Q1836" i="7"/>
  <c r="F1836" i="7"/>
  <c r="F1830" i="6" s="1"/>
  <c r="Q1835" i="7"/>
  <c r="F1835" i="7"/>
  <c r="F1829" i="6" s="1"/>
  <c r="Q1834" i="7"/>
  <c r="F1834" i="7"/>
  <c r="F1828" i="6" s="1"/>
  <c r="Q1833" i="7"/>
  <c r="F1833" i="7"/>
  <c r="F1827" i="6" s="1"/>
  <c r="Q1832" i="7"/>
  <c r="F1832" i="7"/>
  <c r="F1826" i="6" s="1"/>
  <c r="Q1831" i="7"/>
  <c r="F1831" i="7"/>
  <c r="F1825" i="6" s="1"/>
  <c r="Q1830" i="7"/>
  <c r="F1830" i="7"/>
  <c r="F1824" i="6" s="1"/>
  <c r="Q1829" i="7"/>
  <c r="F1829" i="7"/>
  <c r="F1823" i="6" s="1"/>
  <c r="Q1828" i="7"/>
  <c r="F1828" i="7"/>
  <c r="F1822" i="6" s="1"/>
  <c r="Q1827" i="7"/>
  <c r="F1827" i="7"/>
  <c r="F1821" i="6" s="1"/>
  <c r="Q1826" i="7"/>
  <c r="F1826" i="7"/>
  <c r="F1820" i="6" s="1"/>
  <c r="Q1825" i="7"/>
  <c r="F1825" i="7"/>
  <c r="F1819" i="6" s="1"/>
  <c r="Q1824" i="7"/>
  <c r="F1824" i="7"/>
  <c r="F1818" i="6" s="1"/>
  <c r="Q1823" i="7"/>
  <c r="F1823" i="7"/>
  <c r="F1817" i="6" s="1"/>
  <c r="Q1822" i="7"/>
  <c r="F1822" i="7"/>
  <c r="F1816" i="6" s="1"/>
  <c r="Q1821" i="7"/>
  <c r="F1821" i="7"/>
  <c r="F1815" i="6" s="1"/>
  <c r="Q1820" i="7"/>
  <c r="F1820" i="7"/>
  <c r="F1814" i="6" s="1"/>
  <c r="Q1819" i="7"/>
  <c r="F1819" i="7"/>
  <c r="F1813" i="6" s="1"/>
  <c r="Q1818" i="7"/>
  <c r="F1818" i="7"/>
  <c r="F1812" i="6" s="1"/>
  <c r="Q1817" i="7"/>
  <c r="F1817" i="7"/>
  <c r="F1811" i="6" s="1"/>
  <c r="Q1816" i="7"/>
  <c r="F1816" i="7"/>
  <c r="F1810" i="6" s="1"/>
  <c r="Q1815" i="7"/>
  <c r="F1815" i="7"/>
  <c r="F1809" i="6" s="1"/>
  <c r="Q1814" i="7"/>
  <c r="F1814" i="7"/>
  <c r="F1808" i="6" s="1"/>
  <c r="Q1813" i="7"/>
  <c r="F1813" i="7"/>
  <c r="F1807" i="6" s="1"/>
  <c r="Q1812" i="7"/>
  <c r="F1812" i="7"/>
  <c r="F1806" i="6" s="1"/>
  <c r="Q1811" i="7"/>
  <c r="F1811" i="7"/>
  <c r="F1805" i="6" s="1"/>
  <c r="Q1810" i="7"/>
  <c r="F1810" i="7"/>
  <c r="F1804" i="6" s="1"/>
  <c r="Q1809" i="7"/>
  <c r="F1809" i="7"/>
  <c r="F1803" i="6" s="1"/>
  <c r="Q1808" i="7"/>
  <c r="F1808" i="7"/>
  <c r="F1802" i="6" s="1"/>
  <c r="Q1807" i="7"/>
  <c r="F1807" i="7"/>
  <c r="F1801" i="6" s="1"/>
  <c r="Q1806" i="7"/>
  <c r="F1806" i="7"/>
  <c r="F1800" i="6" s="1"/>
  <c r="Q1805" i="7"/>
  <c r="F1805" i="7"/>
  <c r="F1799" i="6" s="1"/>
  <c r="Q1804" i="7"/>
  <c r="F1804" i="7"/>
  <c r="F1798" i="6" s="1"/>
  <c r="Q1803" i="7"/>
  <c r="F1803" i="7"/>
  <c r="F1797" i="6" s="1"/>
  <c r="Q1802" i="7"/>
  <c r="F1802" i="7"/>
  <c r="F1796" i="6" s="1"/>
  <c r="Q1801" i="7"/>
  <c r="F1801" i="7"/>
  <c r="F1795" i="6" s="1"/>
  <c r="Q1800" i="7"/>
  <c r="F1800" i="7"/>
  <c r="F1794" i="6" s="1"/>
  <c r="Q1799" i="7"/>
  <c r="F1799" i="7"/>
  <c r="F1793" i="6" s="1"/>
  <c r="Q1798" i="7"/>
  <c r="F1798" i="7"/>
  <c r="F1792" i="6" s="1"/>
  <c r="Q1797" i="7"/>
  <c r="F1797" i="7"/>
  <c r="F1791" i="6" s="1"/>
  <c r="Q1796" i="7"/>
  <c r="F1796" i="7"/>
  <c r="F1790" i="6" s="1"/>
  <c r="Q1795" i="7"/>
  <c r="F1795" i="7"/>
  <c r="F1789" i="6" s="1"/>
  <c r="Q1794" i="7"/>
  <c r="F1794" i="7"/>
  <c r="F1788" i="6" s="1"/>
  <c r="Q1793" i="7"/>
  <c r="F1793" i="7"/>
  <c r="F1787" i="6" s="1"/>
  <c r="Q1792" i="7"/>
  <c r="F1792" i="7"/>
  <c r="F1786" i="6" s="1"/>
  <c r="Q1791" i="7"/>
  <c r="F1791" i="7"/>
  <c r="F1785" i="6" s="1"/>
  <c r="Q1790" i="7"/>
  <c r="F1790" i="7"/>
  <c r="F1784" i="6" s="1"/>
  <c r="Q1789" i="7"/>
  <c r="F1789" i="7"/>
  <c r="F1783" i="6" s="1"/>
  <c r="Q1788" i="7"/>
  <c r="F1788" i="7"/>
  <c r="F1782" i="6" s="1"/>
  <c r="Q1787" i="7"/>
  <c r="F1787" i="7"/>
  <c r="F1781" i="6" s="1"/>
  <c r="Q1786" i="7"/>
  <c r="F1786" i="7"/>
  <c r="F1780" i="6" s="1"/>
  <c r="Q1785" i="7"/>
  <c r="F1785" i="7"/>
  <c r="F1779" i="6" s="1"/>
  <c r="Q1784" i="7"/>
  <c r="F1784" i="7"/>
  <c r="F1778" i="6" s="1"/>
  <c r="Q1783" i="7"/>
  <c r="F1783" i="7"/>
  <c r="F1777" i="6" s="1"/>
  <c r="Q1782" i="7"/>
  <c r="F1782" i="7"/>
  <c r="F1776" i="6" s="1"/>
  <c r="Q1781" i="7"/>
  <c r="F1781" i="7"/>
  <c r="F1775" i="6" s="1"/>
  <c r="Q1780" i="7"/>
  <c r="F1780" i="7"/>
  <c r="F1774" i="6" s="1"/>
  <c r="Q1779" i="7"/>
  <c r="F1779" i="7"/>
  <c r="F1773" i="6" s="1"/>
  <c r="Q1778" i="7"/>
  <c r="F1778" i="7"/>
  <c r="F1772" i="6" s="1"/>
  <c r="Q1777" i="7"/>
  <c r="F1777" i="7"/>
  <c r="F1771" i="6" s="1"/>
  <c r="Q1776" i="7"/>
  <c r="F1776" i="7"/>
  <c r="F1770" i="6" s="1"/>
  <c r="Q1775" i="7"/>
  <c r="F1775" i="7"/>
  <c r="F1769" i="6" s="1"/>
  <c r="Q1774" i="7"/>
  <c r="F1774" i="7"/>
  <c r="F1768" i="6" s="1"/>
  <c r="Q1773" i="7"/>
  <c r="F1773" i="7"/>
  <c r="F1767" i="6" s="1"/>
  <c r="Q1772" i="7"/>
  <c r="F1772" i="7"/>
  <c r="F1766" i="6" s="1"/>
  <c r="Q1771" i="7"/>
  <c r="F1771" i="7"/>
  <c r="F1765" i="6" s="1"/>
  <c r="Q1770" i="7"/>
  <c r="F1770" i="7"/>
  <c r="F1764" i="6" s="1"/>
  <c r="Q1769" i="7"/>
  <c r="F1769" i="7"/>
  <c r="F1763" i="6" s="1"/>
  <c r="Q1768" i="7"/>
  <c r="F1768" i="7"/>
  <c r="F1762" i="6" s="1"/>
  <c r="Q1767" i="7"/>
  <c r="F1767" i="7"/>
  <c r="F1761" i="6" s="1"/>
  <c r="Q1766" i="7"/>
  <c r="F1766" i="7"/>
  <c r="F1760" i="6" s="1"/>
  <c r="Q1765" i="7"/>
  <c r="F1765" i="7"/>
  <c r="F1759" i="6" s="1"/>
  <c r="Q1764" i="7"/>
  <c r="F1764" i="7"/>
  <c r="F1758" i="6" s="1"/>
  <c r="Q1763" i="7"/>
  <c r="F1763" i="7"/>
  <c r="F1757" i="6" s="1"/>
  <c r="Q1762" i="7"/>
  <c r="F1762" i="7"/>
  <c r="F1756" i="6" s="1"/>
  <c r="Q1761" i="7"/>
  <c r="F1761" i="7"/>
  <c r="F1755" i="6" s="1"/>
  <c r="Q1760" i="7"/>
  <c r="F1760" i="7"/>
  <c r="F1754" i="6" s="1"/>
  <c r="Q1759" i="7"/>
  <c r="F1759" i="7"/>
  <c r="F1753" i="6" s="1"/>
  <c r="Q1758" i="7"/>
  <c r="F1758" i="7"/>
  <c r="F1752" i="6" s="1"/>
  <c r="Q1757" i="7"/>
  <c r="F1757" i="7"/>
  <c r="F1751" i="6" s="1"/>
  <c r="Q1756" i="7"/>
  <c r="F1756" i="7"/>
  <c r="F1750" i="6" s="1"/>
  <c r="Q1755" i="7"/>
  <c r="F1755" i="7"/>
  <c r="F1749" i="6" s="1"/>
  <c r="Q1754" i="7"/>
  <c r="F1754" i="7"/>
  <c r="F1748" i="6" s="1"/>
  <c r="Q1753" i="7"/>
  <c r="F1753" i="7"/>
  <c r="F1747" i="6" s="1"/>
  <c r="Q1752" i="7"/>
  <c r="F1752" i="7"/>
  <c r="F1746" i="6" s="1"/>
  <c r="Q1751" i="7"/>
  <c r="F1751" i="7"/>
  <c r="F1745" i="6" s="1"/>
  <c r="Q1750" i="7"/>
  <c r="F1750" i="7"/>
  <c r="F1744" i="6" s="1"/>
  <c r="Q1749" i="7"/>
  <c r="F1749" i="7"/>
  <c r="F1743" i="6" s="1"/>
  <c r="Q1748" i="7"/>
  <c r="F1748" i="7"/>
  <c r="F1742" i="6" s="1"/>
  <c r="Q1747" i="7"/>
  <c r="F1747" i="7"/>
  <c r="F1741" i="6" s="1"/>
  <c r="Q1746" i="7"/>
  <c r="F1746" i="7"/>
  <c r="F1740" i="6" s="1"/>
  <c r="Q1745" i="7"/>
  <c r="F1745" i="7"/>
  <c r="F1739" i="6" s="1"/>
  <c r="Q1744" i="7"/>
  <c r="F1744" i="7"/>
  <c r="F1738" i="6" s="1"/>
  <c r="Q1743" i="7"/>
  <c r="F1743" i="7"/>
  <c r="F1737" i="6" s="1"/>
  <c r="Q1742" i="7"/>
  <c r="F1742" i="7"/>
  <c r="F1736" i="6" s="1"/>
  <c r="Q1741" i="7"/>
  <c r="F1741" i="7"/>
  <c r="F1735" i="6" s="1"/>
  <c r="Q1740" i="7"/>
  <c r="F1740" i="7"/>
  <c r="F1734" i="6" s="1"/>
  <c r="Q1739" i="7"/>
  <c r="F1739" i="7"/>
  <c r="F1733" i="6" s="1"/>
  <c r="Q1738" i="7"/>
  <c r="F1738" i="7"/>
  <c r="F1732" i="6" s="1"/>
  <c r="Q1737" i="7"/>
  <c r="F1737" i="7"/>
  <c r="F1731" i="6" s="1"/>
  <c r="Q1736" i="7"/>
  <c r="F1736" i="7"/>
  <c r="F1730" i="6" s="1"/>
  <c r="Q1735" i="7"/>
  <c r="F1735" i="7"/>
  <c r="F1729" i="6" s="1"/>
  <c r="Q1734" i="7"/>
  <c r="F1734" i="7"/>
  <c r="F1728" i="6" s="1"/>
  <c r="Q1733" i="7"/>
  <c r="F1733" i="7"/>
  <c r="F1727" i="6" s="1"/>
  <c r="Q1732" i="7"/>
  <c r="F1732" i="7"/>
  <c r="F1726" i="6" s="1"/>
  <c r="Q1731" i="7"/>
  <c r="F1731" i="7"/>
  <c r="F1725" i="6" s="1"/>
  <c r="Q1730" i="7"/>
  <c r="F1730" i="7"/>
  <c r="F1724" i="6" s="1"/>
  <c r="Q1729" i="7"/>
  <c r="F1729" i="7"/>
  <c r="F1723" i="6" s="1"/>
  <c r="Q1728" i="7"/>
  <c r="F1728" i="7"/>
  <c r="F1722" i="6" s="1"/>
  <c r="Q1727" i="7"/>
  <c r="F1727" i="7"/>
  <c r="F1721" i="6" s="1"/>
  <c r="Q1726" i="7"/>
  <c r="F1726" i="7"/>
  <c r="F1720" i="6" s="1"/>
  <c r="Q1725" i="7"/>
  <c r="F1725" i="7"/>
  <c r="F1719" i="6" s="1"/>
  <c r="Q1724" i="7"/>
  <c r="F1724" i="7"/>
  <c r="F1718" i="6" s="1"/>
  <c r="Q1723" i="7"/>
  <c r="F1723" i="7"/>
  <c r="F1717" i="6" s="1"/>
  <c r="Q1722" i="7"/>
  <c r="F1722" i="7"/>
  <c r="F1716" i="6" s="1"/>
  <c r="Q1721" i="7"/>
  <c r="F1721" i="7"/>
  <c r="F1715" i="6" s="1"/>
  <c r="Q1720" i="7"/>
  <c r="F1720" i="7"/>
  <c r="F1714" i="6" s="1"/>
  <c r="Q1719" i="7"/>
  <c r="F1719" i="7"/>
  <c r="F1713" i="6" s="1"/>
  <c r="Q1718" i="7"/>
  <c r="F1718" i="7"/>
  <c r="F1712" i="6" s="1"/>
  <c r="Q1717" i="7"/>
  <c r="F1717" i="7"/>
  <c r="F1711" i="6" s="1"/>
  <c r="Q1716" i="7"/>
  <c r="F1716" i="7"/>
  <c r="F1710" i="6" s="1"/>
  <c r="Q1715" i="7"/>
  <c r="F1715" i="7"/>
  <c r="F1709" i="6" s="1"/>
  <c r="Q1714" i="7"/>
  <c r="F1714" i="7"/>
  <c r="F1708" i="6" s="1"/>
  <c r="Q1713" i="7"/>
  <c r="F1713" i="7"/>
  <c r="F1707" i="6" s="1"/>
  <c r="Q1712" i="7"/>
  <c r="F1712" i="7"/>
  <c r="F1706" i="6" s="1"/>
  <c r="Q1711" i="7"/>
  <c r="F1711" i="7"/>
  <c r="F1705" i="6" s="1"/>
  <c r="Q1710" i="7"/>
  <c r="F1710" i="7"/>
  <c r="F1704" i="6" s="1"/>
  <c r="Q1709" i="7"/>
  <c r="F1709" i="7"/>
  <c r="F1703" i="6" s="1"/>
  <c r="Q1708" i="7"/>
  <c r="F1708" i="7"/>
  <c r="F1702" i="6" s="1"/>
  <c r="Q1707" i="7"/>
  <c r="F1707" i="7"/>
  <c r="F1701" i="6" s="1"/>
  <c r="Q1706" i="7"/>
  <c r="F1706" i="7"/>
  <c r="F1700" i="6" s="1"/>
  <c r="Q1705" i="7"/>
  <c r="F1705" i="7"/>
  <c r="F1699" i="6" s="1"/>
  <c r="Q1704" i="7"/>
  <c r="F1704" i="7"/>
  <c r="F1698" i="6" s="1"/>
  <c r="Q1703" i="7"/>
  <c r="F1703" i="7"/>
  <c r="F1697" i="6" s="1"/>
  <c r="Q1702" i="7"/>
  <c r="F1702" i="7"/>
  <c r="F1696" i="6" s="1"/>
  <c r="Q1701" i="7"/>
  <c r="F1701" i="7"/>
  <c r="F1695" i="6" s="1"/>
  <c r="Q1700" i="7"/>
  <c r="F1700" i="7"/>
  <c r="F1694" i="6" s="1"/>
  <c r="Q1699" i="7"/>
  <c r="F1699" i="7"/>
  <c r="F1693" i="6" s="1"/>
  <c r="Q1698" i="7"/>
  <c r="F1698" i="7"/>
  <c r="F1692" i="6" s="1"/>
  <c r="Q1697" i="7"/>
  <c r="F1697" i="7"/>
  <c r="F1691" i="6" s="1"/>
  <c r="Q1696" i="7"/>
  <c r="F1696" i="7"/>
  <c r="F1690" i="6" s="1"/>
  <c r="Q1695" i="7"/>
  <c r="F1695" i="7"/>
  <c r="F1689" i="6" s="1"/>
  <c r="Q1694" i="7"/>
  <c r="F1694" i="7"/>
  <c r="F1688" i="6" s="1"/>
  <c r="Q1693" i="7"/>
  <c r="F1693" i="7"/>
  <c r="F1687" i="6" s="1"/>
  <c r="Q1692" i="7"/>
  <c r="F1692" i="7"/>
  <c r="F1686" i="6" s="1"/>
  <c r="Q1691" i="7"/>
  <c r="F1691" i="7"/>
  <c r="F1685" i="6" s="1"/>
  <c r="Q1690" i="7"/>
  <c r="F1690" i="7"/>
  <c r="F1684" i="6" s="1"/>
  <c r="Q1689" i="7"/>
  <c r="F1689" i="7"/>
  <c r="F1683" i="6" s="1"/>
  <c r="Q1688" i="7"/>
  <c r="F1688" i="7"/>
  <c r="F1682" i="6" s="1"/>
  <c r="Q1687" i="7"/>
  <c r="F1687" i="7"/>
  <c r="F1681" i="6" s="1"/>
  <c r="Q1686" i="7"/>
  <c r="F1686" i="7"/>
  <c r="F1680" i="6" s="1"/>
  <c r="Q1685" i="7"/>
  <c r="F1685" i="7"/>
  <c r="F1679" i="6" s="1"/>
  <c r="Q1684" i="7"/>
  <c r="F1684" i="7"/>
  <c r="F1678" i="6" s="1"/>
  <c r="Q1683" i="7"/>
  <c r="F1683" i="7"/>
  <c r="F1677" i="6" s="1"/>
  <c r="Q1682" i="7"/>
  <c r="F1682" i="7"/>
  <c r="F1676" i="6" s="1"/>
  <c r="Q1681" i="7"/>
  <c r="F1681" i="7"/>
  <c r="F1675" i="6" s="1"/>
  <c r="Q1680" i="7"/>
  <c r="F1680" i="7"/>
  <c r="F1674" i="6" s="1"/>
  <c r="Q1679" i="7"/>
  <c r="F1679" i="7"/>
  <c r="F1673" i="6" s="1"/>
  <c r="Q1678" i="7"/>
  <c r="F1678" i="7"/>
  <c r="F1672" i="6" s="1"/>
  <c r="Q1677" i="7"/>
  <c r="F1677" i="7"/>
  <c r="F1671" i="6" s="1"/>
  <c r="Q1676" i="7"/>
  <c r="F1676" i="7"/>
  <c r="F1670" i="6" s="1"/>
  <c r="Q1675" i="7"/>
  <c r="F1675" i="7"/>
  <c r="F1669" i="6" s="1"/>
  <c r="Q1674" i="7"/>
  <c r="F1674" i="7"/>
  <c r="F1668" i="6" s="1"/>
  <c r="Q1673" i="7"/>
  <c r="F1673" i="7"/>
  <c r="F1667" i="6" s="1"/>
  <c r="Q1672" i="7"/>
  <c r="F1672" i="7"/>
  <c r="F1666" i="6" s="1"/>
  <c r="Q1671" i="7"/>
  <c r="F1671" i="7"/>
  <c r="F1665" i="6" s="1"/>
  <c r="Q1670" i="7"/>
  <c r="F1670" i="7"/>
  <c r="F1664" i="6" s="1"/>
  <c r="Q1669" i="7"/>
  <c r="F1669" i="7"/>
  <c r="F1663" i="6" s="1"/>
  <c r="Q1668" i="7"/>
  <c r="F1668" i="7"/>
  <c r="F1662" i="6" s="1"/>
  <c r="Q1667" i="7"/>
  <c r="F1667" i="7"/>
  <c r="F1661" i="6" s="1"/>
  <c r="Q1666" i="7"/>
  <c r="F1666" i="7"/>
  <c r="F1660" i="6" s="1"/>
  <c r="Q1665" i="7"/>
  <c r="F1665" i="7"/>
  <c r="F1659" i="6" s="1"/>
  <c r="Q1664" i="7"/>
  <c r="F1664" i="7"/>
  <c r="F1658" i="6" s="1"/>
  <c r="Q1663" i="7"/>
  <c r="F1663" i="7"/>
  <c r="F1657" i="6" s="1"/>
  <c r="Q1662" i="7"/>
  <c r="F1662" i="7"/>
  <c r="F1656" i="6" s="1"/>
  <c r="Q1661" i="7"/>
  <c r="F1661" i="7"/>
  <c r="F1655" i="6" s="1"/>
  <c r="Q1660" i="7"/>
  <c r="F1660" i="7"/>
  <c r="F1654" i="6" s="1"/>
  <c r="Q1659" i="7"/>
  <c r="F1659" i="7"/>
  <c r="F1653" i="6" s="1"/>
  <c r="Q1658" i="7"/>
  <c r="F1658" i="7"/>
  <c r="F1652" i="6" s="1"/>
  <c r="Q1657" i="7"/>
  <c r="F1657" i="7"/>
  <c r="F1651" i="6" s="1"/>
  <c r="Q1656" i="7"/>
  <c r="F1656" i="7"/>
  <c r="F1650" i="6" s="1"/>
  <c r="Q1655" i="7"/>
  <c r="F1655" i="7"/>
  <c r="F1649" i="6" s="1"/>
  <c r="Q1654" i="7"/>
  <c r="F1654" i="7"/>
  <c r="F1648" i="6" s="1"/>
  <c r="Q1653" i="7"/>
  <c r="F1653" i="7"/>
  <c r="F1647" i="6" s="1"/>
  <c r="Q1652" i="7"/>
  <c r="F1652" i="7"/>
  <c r="F1646" i="6" s="1"/>
  <c r="Q1651" i="7"/>
  <c r="F1651" i="7"/>
  <c r="F1645" i="6" s="1"/>
  <c r="Q1650" i="7"/>
  <c r="F1650" i="7"/>
  <c r="F1644" i="6" s="1"/>
  <c r="Q1649" i="7"/>
  <c r="F1649" i="7"/>
  <c r="F1643" i="6" s="1"/>
  <c r="Q1648" i="7"/>
  <c r="F1648" i="7"/>
  <c r="F1642" i="6" s="1"/>
  <c r="Q1647" i="7"/>
  <c r="F1647" i="7"/>
  <c r="F1641" i="6" s="1"/>
  <c r="Q1646" i="7"/>
  <c r="F1646" i="7"/>
  <c r="F1640" i="6" s="1"/>
  <c r="Q1645" i="7"/>
  <c r="F1645" i="7"/>
  <c r="F1639" i="6" s="1"/>
  <c r="Q1644" i="7"/>
  <c r="F1644" i="7"/>
  <c r="F1638" i="6" s="1"/>
  <c r="Q1643" i="7"/>
  <c r="F1643" i="7"/>
  <c r="F1637" i="6" s="1"/>
  <c r="Q1642" i="7"/>
  <c r="F1642" i="7"/>
  <c r="F1636" i="6" s="1"/>
  <c r="Q1641" i="7"/>
  <c r="F1641" i="7"/>
  <c r="F1635" i="6" s="1"/>
  <c r="Q1640" i="7"/>
  <c r="F1640" i="7"/>
  <c r="F1634" i="6" s="1"/>
  <c r="Q1639" i="7"/>
  <c r="F1639" i="7"/>
  <c r="F1633" i="6" s="1"/>
  <c r="Q1638" i="7"/>
  <c r="F1638" i="7"/>
  <c r="F1632" i="6" s="1"/>
  <c r="Q1637" i="7"/>
  <c r="F1637" i="7"/>
  <c r="F1631" i="6" s="1"/>
  <c r="Q1636" i="7"/>
  <c r="F1636" i="7"/>
  <c r="F1630" i="6" s="1"/>
  <c r="Q1635" i="7"/>
  <c r="F1635" i="7"/>
  <c r="F1629" i="6" s="1"/>
  <c r="Q1634" i="7"/>
  <c r="F1634" i="7"/>
  <c r="F1628" i="6" s="1"/>
  <c r="Q1633" i="7"/>
  <c r="F1633" i="7"/>
  <c r="F1627" i="6" s="1"/>
  <c r="Q1632" i="7"/>
  <c r="F1632" i="7"/>
  <c r="F1626" i="6" s="1"/>
  <c r="Q1631" i="7"/>
  <c r="F1631" i="7"/>
  <c r="F1625" i="6" s="1"/>
  <c r="Q1630" i="7"/>
  <c r="F1630" i="7"/>
  <c r="F1624" i="6" s="1"/>
  <c r="Q1629" i="7"/>
  <c r="F1629" i="7"/>
  <c r="F1623" i="6" s="1"/>
  <c r="Q1628" i="7"/>
  <c r="F1628" i="7"/>
  <c r="F1622" i="6" s="1"/>
  <c r="Q1627" i="7"/>
  <c r="F1627" i="7"/>
  <c r="F1621" i="6" s="1"/>
  <c r="Q1626" i="7"/>
  <c r="F1626" i="7"/>
  <c r="F1620" i="6" s="1"/>
  <c r="Q1625" i="7"/>
  <c r="F1625" i="7"/>
  <c r="F1619" i="6" s="1"/>
  <c r="Q1624" i="7"/>
  <c r="F1624" i="7"/>
  <c r="F1618" i="6" s="1"/>
  <c r="Q1623" i="7"/>
  <c r="F1623" i="7"/>
  <c r="F1617" i="6" s="1"/>
  <c r="Q1622" i="7"/>
  <c r="F1622" i="7"/>
  <c r="F1616" i="6" s="1"/>
  <c r="Q1621" i="7"/>
  <c r="F1621" i="7"/>
  <c r="F1615" i="6" s="1"/>
  <c r="Q1620" i="7"/>
  <c r="F1620" i="7"/>
  <c r="F1614" i="6" s="1"/>
  <c r="Q1619" i="7"/>
  <c r="F1619" i="7"/>
  <c r="F1613" i="6" s="1"/>
  <c r="Q1618" i="7"/>
  <c r="F1618" i="7"/>
  <c r="F1612" i="6" s="1"/>
  <c r="Q1617" i="7"/>
  <c r="F1617" i="7"/>
  <c r="F1611" i="6" s="1"/>
  <c r="Q1616" i="7"/>
  <c r="F1616" i="7"/>
  <c r="F1610" i="6" s="1"/>
  <c r="Q1615" i="7"/>
  <c r="F1615" i="7"/>
  <c r="F1609" i="6" s="1"/>
  <c r="Q1614" i="7"/>
  <c r="F1614" i="7"/>
  <c r="F1608" i="6" s="1"/>
  <c r="Q1613" i="7"/>
  <c r="F1613" i="7"/>
  <c r="F1607" i="6" s="1"/>
  <c r="Q1612" i="7"/>
  <c r="F1612" i="7"/>
  <c r="F1606" i="6" s="1"/>
  <c r="Q1611" i="7"/>
  <c r="F1611" i="7"/>
  <c r="F1605" i="6" s="1"/>
  <c r="Q1610" i="7"/>
  <c r="F1610" i="7"/>
  <c r="F1604" i="6" s="1"/>
  <c r="Q1609" i="7"/>
  <c r="F1609" i="7"/>
  <c r="F1603" i="6" s="1"/>
  <c r="Q1608" i="7"/>
  <c r="F1608" i="7"/>
  <c r="F1602" i="6" s="1"/>
  <c r="Q1607" i="7"/>
  <c r="F1607" i="7"/>
  <c r="F1601" i="6" s="1"/>
  <c r="Q1606" i="7"/>
  <c r="F1606" i="7"/>
  <c r="F1600" i="6" s="1"/>
  <c r="Q1605" i="7"/>
  <c r="F1605" i="7"/>
  <c r="F1599" i="6" s="1"/>
  <c r="Q1604" i="7"/>
  <c r="F1604" i="7"/>
  <c r="F1598" i="6" s="1"/>
  <c r="Q1603" i="7"/>
  <c r="F1603" i="7"/>
  <c r="F1597" i="6" s="1"/>
  <c r="Q1602" i="7"/>
  <c r="F1602" i="7"/>
  <c r="F1596" i="6" s="1"/>
  <c r="Q1601" i="7"/>
  <c r="F1601" i="7"/>
  <c r="F1595" i="6" s="1"/>
  <c r="Q1600" i="7"/>
  <c r="F1600" i="7"/>
  <c r="F1594" i="6" s="1"/>
  <c r="Q1599" i="7"/>
  <c r="F1599" i="7"/>
  <c r="F1593" i="6" s="1"/>
  <c r="Q1598" i="7"/>
  <c r="F1598" i="7"/>
  <c r="F1592" i="6" s="1"/>
  <c r="Q1597" i="7"/>
  <c r="F1597" i="7"/>
  <c r="F1591" i="6" s="1"/>
  <c r="Q1596" i="7"/>
  <c r="F1596" i="7"/>
  <c r="F1590" i="6" s="1"/>
  <c r="Q1595" i="7"/>
  <c r="F1595" i="7"/>
  <c r="F1589" i="6" s="1"/>
  <c r="Q1594" i="7"/>
  <c r="F1594" i="7"/>
  <c r="F1588" i="6" s="1"/>
  <c r="Q1593" i="7"/>
  <c r="F1593" i="7"/>
  <c r="F1587" i="6" s="1"/>
  <c r="Q1592" i="7"/>
  <c r="F1592" i="7"/>
  <c r="F1586" i="6" s="1"/>
  <c r="Q1591" i="7"/>
  <c r="F1591" i="7"/>
  <c r="F1585" i="6" s="1"/>
  <c r="Q1590" i="7"/>
  <c r="F1590" i="7"/>
  <c r="F1584" i="6" s="1"/>
  <c r="Q1589" i="7"/>
  <c r="F1589" i="7"/>
  <c r="F1583" i="6" s="1"/>
  <c r="Q1588" i="7"/>
  <c r="F1588" i="7"/>
  <c r="F1582" i="6" s="1"/>
  <c r="Q1587" i="7"/>
  <c r="F1587" i="7"/>
  <c r="F1581" i="6" s="1"/>
  <c r="Q1586" i="7"/>
  <c r="F1586" i="7"/>
  <c r="F1580" i="6" s="1"/>
  <c r="Q1585" i="7"/>
  <c r="F1585" i="7"/>
  <c r="F1579" i="6" s="1"/>
  <c r="Q1584" i="7"/>
  <c r="F1584" i="7"/>
  <c r="F1578" i="6" s="1"/>
  <c r="Q1583" i="7"/>
  <c r="F1583" i="7"/>
  <c r="F1577" i="6" s="1"/>
  <c r="Q1582" i="7"/>
  <c r="F1582" i="7"/>
  <c r="F1576" i="6" s="1"/>
  <c r="Q1581" i="7"/>
  <c r="F1581" i="7"/>
  <c r="F1575" i="6" s="1"/>
  <c r="Q1580" i="7"/>
  <c r="F1580" i="7"/>
  <c r="F1574" i="6" s="1"/>
  <c r="Q1579" i="7"/>
  <c r="F1579" i="7"/>
  <c r="F1573" i="6" s="1"/>
  <c r="Q1578" i="7"/>
  <c r="F1578" i="7"/>
  <c r="F1572" i="6" s="1"/>
  <c r="Q1577" i="7"/>
  <c r="F1577" i="7"/>
  <c r="F1571" i="6" s="1"/>
  <c r="Q1576" i="7"/>
  <c r="F1576" i="7"/>
  <c r="F1570" i="6" s="1"/>
  <c r="Q1575" i="7"/>
  <c r="F1575" i="7"/>
  <c r="F1569" i="6" s="1"/>
  <c r="Q1574" i="7"/>
  <c r="F1574" i="7"/>
  <c r="F1568" i="6" s="1"/>
  <c r="Q1573" i="7"/>
  <c r="F1573" i="7"/>
  <c r="F1567" i="6" s="1"/>
  <c r="Q1572" i="7"/>
  <c r="F1572" i="7"/>
  <c r="F1566" i="6" s="1"/>
  <c r="Q1571" i="7"/>
  <c r="F1571" i="7"/>
  <c r="F1565" i="6" s="1"/>
  <c r="Q1570" i="7"/>
  <c r="F1570" i="7"/>
  <c r="F1564" i="6" s="1"/>
  <c r="Q1569" i="7"/>
  <c r="F1569" i="7"/>
  <c r="F1563" i="6" s="1"/>
  <c r="Q1568" i="7"/>
  <c r="F1568" i="7"/>
  <c r="F1562" i="6" s="1"/>
  <c r="Q1567" i="7"/>
  <c r="F1567" i="7"/>
  <c r="F1561" i="6" s="1"/>
  <c r="Q1566" i="7"/>
  <c r="F1566" i="7"/>
  <c r="F1560" i="6" s="1"/>
  <c r="Q1565" i="7"/>
  <c r="F1565" i="7"/>
  <c r="F1559" i="6" s="1"/>
  <c r="Q1564" i="7"/>
  <c r="F1564" i="7"/>
  <c r="F1558" i="6" s="1"/>
  <c r="Q1563" i="7"/>
  <c r="F1563" i="7"/>
  <c r="F1557" i="6" s="1"/>
  <c r="Q1562" i="7"/>
  <c r="F1562" i="7"/>
  <c r="F1556" i="6" s="1"/>
  <c r="Q1561" i="7"/>
  <c r="F1561" i="7"/>
  <c r="F1555" i="6" s="1"/>
  <c r="Q1560" i="7"/>
  <c r="F1560" i="7"/>
  <c r="F1554" i="6" s="1"/>
  <c r="Q1559" i="7"/>
  <c r="F1559" i="7"/>
  <c r="F1553" i="6" s="1"/>
  <c r="Q1558" i="7"/>
  <c r="F1558" i="7"/>
  <c r="F1552" i="6" s="1"/>
  <c r="Q1557" i="7"/>
  <c r="F1557" i="7"/>
  <c r="F1551" i="6" s="1"/>
  <c r="Q1556" i="7"/>
  <c r="F1556" i="7"/>
  <c r="F1550" i="6" s="1"/>
  <c r="Q1555" i="7"/>
  <c r="F1555" i="7"/>
  <c r="F1549" i="6" s="1"/>
  <c r="Q1554" i="7"/>
  <c r="F1554" i="7"/>
  <c r="F1548" i="6" s="1"/>
  <c r="Q1553" i="7"/>
  <c r="F1553" i="7"/>
  <c r="F1547" i="6" s="1"/>
  <c r="Q1552" i="7"/>
  <c r="F1552" i="7"/>
  <c r="F1546" i="6" s="1"/>
  <c r="Q1551" i="7"/>
  <c r="F1551" i="7"/>
  <c r="F1545" i="6" s="1"/>
  <c r="Q1550" i="7"/>
  <c r="F1550" i="7"/>
  <c r="F1544" i="6" s="1"/>
  <c r="Q1549" i="7"/>
  <c r="F1549" i="7"/>
  <c r="F1543" i="6" s="1"/>
  <c r="Q1548" i="7"/>
  <c r="F1548" i="7"/>
  <c r="F1542" i="6" s="1"/>
  <c r="Q1547" i="7"/>
  <c r="F1547" i="7"/>
  <c r="F1541" i="6" s="1"/>
  <c r="Q1546" i="7"/>
  <c r="F1546" i="7"/>
  <c r="F1540" i="6" s="1"/>
  <c r="Q1545" i="7"/>
  <c r="F1545" i="7"/>
  <c r="F1539" i="6" s="1"/>
  <c r="Q1544" i="7"/>
  <c r="F1544" i="7"/>
  <c r="F1538" i="6" s="1"/>
  <c r="Q1543" i="7"/>
  <c r="F1543" i="7"/>
  <c r="F1537" i="6" s="1"/>
  <c r="Q1542" i="7"/>
  <c r="F1542" i="7"/>
  <c r="F1536" i="6" s="1"/>
  <c r="Q1541" i="7"/>
  <c r="F1541" i="7"/>
  <c r="F1535" i="6" s="1"/>
  <c r="Q1540" i="7"/>
  <c r="F1540" i="7"/>
  <c r="F1534" i="6" s="1"/>
  <c r="Q1539" i="7"/>
  <c r="F1539" i="7"/>
  <c r="F1533" i="6" s="1"/>
  <c r="Q1538" i="7"/>
  <c r="F1538" i="7"/>
  <c r="F1532" i="6" s="1"/>
  <c r="Q1537" i="7"/>
  <c r="F1537" i="7"/>
  <c r="F1531" i="6" s="1"/>
  <c r="Q1536" i="7"/>
  <c r="F1536" i="7"/>
  <c r="F1530" i="6" s="1"/>
  <c r="Q1535" i="7"/>
  <c r="F1535" i="7"/>
  <c r="F1529" i="6" s="1"/>
  <c r="Q1534" i="7"/>
  <c r="F1534" i="7"/>
  <c r="F1528" i="6" s="1"/>
  <c r="Q1533" i="7"/>
  <c r="F1533" i="7"/>
  <c r="F1527" i="6" s="1"/>
  <c r="Q1532" i="7"/>
  <c r="F1532" i="7"/>
  <c r="F1526" i="6" s="1"/>
  <c r="Q1531" i="7"/>
  <c r="F1531" i="7"/>
  <c r="F1525" i="6" s="1"/>
  <c r="Q1530" i="7"/>
  <c r="F1530" i="7"/>
  <c r="F1524" i="6" s="1"/>
  <c r="Q1529" i="7"/>
  <c r="F1529" i="7"/>
  <c r="F1523" i="6" s="1"/>
  <c r="Q1528" i="7"/>
  <c r="F1528" i="7"/>
  <c r="F1522" i="6" s="1"/>
  <c r="Q1527" i="7"/>
  <c r="F1527" i="7"/>
  <c r="F1521" i="6" s="1"/>
  <c r="Q1526" i="7"/>
  <c r="F1526" i="7"/>
  <c r="F1520" i="6" s="1"/>
  <c r="Q1525" i="7"/>
  <c r="F1525" i="7"/>
  <c r="F1519" i="6" s="1"/>
  <c r="Q1524" i="7"/>
  <c r="F1524" i="7"/>
  <c r="F1518" i="6" s="1"/>
  <c r="Q1523" i="7"/>
  <c r="F1523" i="7"/>
  <c r="F1517" i="6" s="1"/>
  <c r="Q1522" i="7"/>
  <c r="F1522" i="7"/>
  <c r="F1516" i="6" s="1"/>
  <c r="Q1521" i="7"/>
  <c r="F1521" i="7"/>
  <c r="F1515" i="6" s="1"/>
  <c r="Q1520" i="7"/>
  <c r="F1520" i="7"/>
  <c r="F1514" i="6" s="1"/>
  <c r="Q1519" i="7"/>
  <c r="F1519" i="7"/>
  <c r="F1513" i="6" s="1"/>
  <c r="Q1518" i="7"/>
  <c r="F1518" i="7"/>
  <c r="F1512" i="6" s="1"/>
  <c r="Q1517" i="7"/>
  <c r="F1517" i="7"/>
  <c r="F1511" i="6" s="1"/>
  <c r="Q1516" i="7"/>
  <c r="F1516" i="7"/>
  <c r="F1510" i="6" s="1"/>
  <c r="Q1515" i="7"/>
  <c r="F1515" i="7"/>
  <c r="F1509" i="6" s="1"/>
  <c r="Q1514" i="7"/>
  <c r="F1514" i="7"/>
  <c r="F1508" i="6" s="1"/>
  <c r="Q1513" i="7"/>
  <c r="F1513" i="7"/>
  <c r="F1507" i="6" s="1"/>
  <c r="Q1512" i="7"/>
  <c r="F1512" i="7"/>
  <c r="F1506" i="6" s="1"/>
  <c r="Q1511" i="7"/>
  <c r="F1511" i="7"/>
  <c r="F1505" i="6" s="1"/>
  <c r="Q1510" i="7"/>
  <c r="F1510" i="7"/>
  <c r="F1504" i="6" s="1"/>
  <c r="Q1509" i="7"/>
  <c r="F1509" i="7"/>
  <c r="F1503" i="6" s="1"/>
  <c r="Q1508" i="7"/>
  <c r="F1508" i="7"/>
  <c r="F1502" i="6" s="1"/>
  <c r="Q1507" i="7"/>
  <c r="F1507" i="7"/>
  <c r="F1501" i="6" s="1"/>
  <c r="Q1506" i="7"/>
  <c r="F1506" i="7"/>
  <c r="F1500" i="6" s="1"/>
  <c r="Q1505" i="7"/>
  <c r="F1505" i="7"/>
  <c r="F1499" i="6" s="1"/>
  <c r="Q1504" i="7"/>
  <c r="F1504" i="7"/>
  <c r="F1498" i="6" s="1"/>
  <c r="Q1503" i="7"/>
  <c r="F1503" i="7"/>
  <c r="F1497" i="6" s="1"/>
  <c r="Q1502" i="7"/>
  <c r="F1502" i="7"/>
  <c r="F1496" i="6" s="1"/>
  <c r="Q1501" i="7"/>
  <c r="F1501" i="7"/>
  <c r="F1495" i="6" s="1"/>
  <c r="Q1500" i="7"/>
  <c r="F1500" i="7"/>
  <c r="F1494" i="6" s="1"/>
  <c r="Q1499" i="7"/>
  <c r="F1499" i="7"/>
  <c r="F1493" i="6" s="1"/>
  <c r="Q1498" i="7"/>
  <c r="F1498" i="7"/>
  <c r="F1492" i="6" s="1"/>
  <c r="Q1497" i="7"/>
  <c r="F1497" i="7"/>
  <c r="F1491" i="6" s="1"/>
  <c r="Q1496" i="7"/>
  <c r="F1496" i="7"/>
  <c r="F1490" i="6" s="1"/>
  <c r="Q1495" i="7"/>
  <c r="F1495" i="7"/>
  <c r="F1489" i="6" s="1"/>
  <c r="Q1494" i="7"/>
  <c r="F1494" i="7"/>
  <c r="F1488" i="6" s="1"/>
  <c r="Q1493" i="7"/>
  <c r="F1493" i="7"/>
  <c r="F1487" i="6" s="1"/>
  <c r="Q1492" i="7"/>
  <c r="F1492" i="7"/>
  <c r="F1486" i="6" s="1"/>
  <c r="Q1491" i="7"/>
  <c r="F1491" i="7"/>
  <c r="F1485" i="6" s="1"/>
  <c r="Q1490" i="7"/>
  <c r="F1490" i="7"/>
  <c r="F1484" i="6" s="1"/>
  <c r="Q1489" i="7"/>
  <c r="F1489" i="7"/>
  <c r="F1483" i="6" s="1"/>
  <c r="Q1488" i="7"/>
  <c r="F1488" i="7"/>
  <c r="F1482" i="6" s="1"/>
  <c r="Q1487" i="7"/>
  <c r="F1487" i="7"/>
  <c r="F1481" i="6" s="1"/>
  <c r="Q1486" i="7"/>
  <c r="F1486" i="7"/>
  <c r="F1480" i="6" s="1"/>
  <c r="Q1485" i="7"/>
  <c r="F1485" i="7"/>
  <c r="F1479" i="6" s="1"/>
  <c r="Q1484" i="7"/>
  <c r="F1484" i="7"/>
  <c r="F1478" i="6" s="1"/>
  <c r="Q1483" i="7"/>
  <c r="F1483" i="7"/>
  <c r="F1477" i="6" s="1"/>
  <c r="Q1482" i="7"/>
  <c r="F1482" i="7"/>
  <c r="F1476" i="6" s="1"/>
  <c r="Q1481" i="7"/>
  <c r="F1481" i="7"/>
  <c r="F1475" i="6" s="1"/>
  <c r="Q1480" i="7"/>
  <c r="F1480" i="7"/>
  <c r="F1474" i="6" s="1"/>
  <c r="Q1479" i="7"/>
  <c r="F1479" i="7"/>
  <c r="F1473" i="6" s="1"/>
  <c r="Q1478" i="7"/>
  <c r="F1478" i="7"/>
  <c r="F1472" i="6" s="1"/>
  <c r="Q1477" i="7"/>
  <c r="F1477" i="7"/>
  <c r="F1471" i="6" s="1"/>
  <c r="Q1476" i="7"/>
  <c r="F1476" i="7"/>
  <c r="F1470" i="6" s="1"/>
  <c r="Q1475" i="7"/>
  <c r="F1475" i="7"/>
  <c r="F1469" i="6" s="1"/>
  <c r="Q1474" i="7"/>
  <c r="F1474" i="7"/>
  <c r="F1468" i="6" s="1"/>
  <c r="Q1473" i="7"/>
  <c r="F1473" i="7"/>
  <c r="F1467" i="6" s="1"/>
  <c r="Q1472" i="7"/>
  <c r="F1472" i="7"/>
  <c r="F1466" i="6" s="1"/>
  <c r="Q1471" i="7"/>
  <c r="F1471" i="7"/>
  <c r="F1465" i="6" s="1"/>
  <c r="Q1470" i="7"/>
  <c r="F1470" i="7"/>
  <c r="F1464" i="6" s="1"/>
  <c r="Q1469" i="7"/>
  <c r="F1469" i="7"/>
  <c r="F1463" i="6" s="1"/>
  <c r="Q1468" i="7"/>
  <c r="F1468" i="7"/>
  <c r="F1462" i="6" s="1"/>
  <c r="Q1467" i="7"/>
  <c r="F1467" i="7"/>
  <c r="F1461" i="6" s="1"/>
  <c r="Q1466" i="7"/>
  <c r="F1466" i="7"/>
  <c r="F1460" i="6" s="1"/>
  <c r="Q1465" i="7"/>
  <c r="F1465" i="7"/>
  <c r="F1459" i="6" s="1"/>
  <c r="Q1464" i="7"/>
  <c r="F1464" i="7"/>
  <c r="F1458" i="6" s="1"/>
  <c r="Q1463" i="7"/>
  <c r="F1463" i="7"/>
  <c r="F1457" i="6" s="1"/>
  <c r="Q1462" i="7"/>
  <c r="F1462" i="7"/>
  <c r="F1456" i="6" s="1"/>
  <c r="Q1461" i="7"/>
  <c r="F1461" i="7"/>
  <c r="F1455" i="6" s="1"/>
  <c r="Q1460" i="7"/>
  <c r="F1460" i="7"/>
  <c r="F1454" i="6" s="1"/>
  <c r="Q1459" i="7"/>
  <c r="F1459" i="7"/>
  <c r="F1453" i="6" s="1"/>
  <c r="Q1458" i="7"/>
  <c r="F1458" i="7"/>
  <c r="F1452" i="6" s="1"/>
  <c r="Q1457" i="7"/>
  <c r="F1457" i="7"/>
  <c r="F1451" i="6" s="1"/>
  <c r="Q1456" i="7"/>
  <c r="F1456" i="7"/>
  <c r="F1450" i="6" s="1"/>
  <c r="Q1455" i="7"/>
  <c r="F1455" i="7"/>
  <c r="F1449" i="6" s="1"/>
  <c r="Q1454" i="7"/>
  <c r="F1454" i="7"/>
  <c r="F1448" i="6" s="1"/>
  <c r="Q1453" i="7"/>
  <c r="F1453" i="7"/>
  <c r="F1447" i="6" s="1"/>
  <c r="Q1452" i="7"/>
  <c r="F1452" i="7"/>
  <c r="F1446" i="6" s="1"/>
  <c r="Q1451" i="7"/>
  <c r="F1451" i="7"/>
  <c r="F1445" i="6" s="1"/>
  <c r="Q1450" i="7"/>
  <c r="F1450" i="7"/>
  <c r="F1444" i="6" s="1"/>
  <c r="Q1449" i="7"/>
  <c r="F1449" i="7"/>
  <c r="F1443" i="6" s="1"/>
  <c r="Q1448" i="7"/>
  <c r="F1448" i="7"/>
  <c r="F1442" i="6" s="1"/>
  <c r="Q1447" i="7"/>
  <c r="F1447" i="7"/>
  <c r="F1441" i="6" s="1"/>
  <c r="Q1446" i="7"/>
  <c r="F1446" i="7"/>
  <c r="F1440" i="6" s="1"/>
  <c r="Q1445" i="7"/>
  <c r="F1445" i="7"/>
  <c r="F1439" i="6" s="1"/>
  <c r="Q1444" i="7"/>
  <c r="F1444" i="7"/>
  <c r="F1438" i="6" s="1"/>
  <c r="Q1443" i="7"/>
  <c r="F1443" i="7"/>
  <c r="F1437" i="6" s="1"/>
  <c r="Q1442" i="7"/>
  <c r="F1442" i="7"/>
  <c r="F1436" i="6" s="1"/>
  <c r="Q1441" i="7"/>
  <c r="F1441" i="7"/>
  <c r="F1435" i="6" s="1"/>
  <c r="Q1440" i="7"/>
  <c r="F1440" i="7"/>
  <c r="F1434" i="6" s="1"/>
  <c r="Q1439" i="7"/>
  <c r="F1439" i="7"/>
  <c r="F1433" i="6" s="1"/>
  <c r="Q1438" i="7"/>
  <c r="F1438" i="7"/>
  <c r="F1432" i="6" s="1"/>
  <c r="Q1437" i="7"/>
  <c r="F1437" i="7"/>
  <c r="F1431" i="6" s="1"/>
  <c r="Q1436" i="7"/>
  <c r="F1436" i="7"/>
  <c r="F1430" i="6" s="1"/>
  <c r="Q1435" i="7"/>
  <c r="F1435" i="7"/>
  <c r="F1429" i="6" s="1"/>
  <c r="Q1434" i="7"/>
  <c r="F1434" i="7"/>
  <c r="F1428" i="6" s="1"/>
  <c r="Q1433" i="7"/>
  <c r="F1433" i="7"/>
  <c r="F1427" i="6" s="1"/>
  <c r="Q1432" i="7"/>
  <c r="F1432" i="7"/>
  <c r="F1426" i="6" s="1"/>
  <c r="Q1431" i="7"/>
  <c r="F1431" i="7"/>
  <c r="F1425" i="6" s="1"/>
  <c r="Q1430" i="7"/>
  <c r="F1430" i="7"/>
  <c r="F1424" i="6" s="1"/>
  <c r="Q1429" i="7"/>
  <c r="F1429" i="7"/>
  <c r="F1423" i="6" s="1"/>
  <c r="Q1428" i="7"/>
  <c r="F1428" i="7"/>
  <c r="F1422" i="6" s="1"/>
  <c r="Q1427" i="7"/>
  <c r="F1427" i="7"/>
  <c r="F1421" i="6" s="1"/>
  <c r="Q1426" i="7"/>
  <c r="F1426" i="7"/>
  <c r="F1420" i="6" s="1"/>
  <c r="Q1425" i="7"/>
  <c r="F1425" i="7"/>
  <c r="F1419" i="6" s="1"/>
  <c r="Q1424" i="7"/>
  <c r="F1424" i="7"/>
  <c r="F1418" i="6" s="1"/>
  <c r="Q1423" i="7"/>
  <c r="F1423" i="7"/>
  <c r="F1417" i="6" s="1"/>
  <c r="Q1422" i="7"/>
  <c r="F1422" i="7"/>
  <c r="F1416" i="6" s="1"/>
  <c r="Q1421" i="7"/>
  <c r="F1421" i="7"/>
  <c r="F1415" i="6" s="1"/>
  <c r="Q1420" i="7"/>
  <c r="F1420" i="7"/>
  <c r="F1414" i="6" s="1"/>
  <c r="Q1419" i="7"/>
  <c r="F1419" i="7"/>
  <c r="F1413" i="6" s="1"/>
  <c r="Q1418" i="7"/>
  <c r="F1418" i="7"/>
  <c r="F1412" i="6" s="1"/>
  <c r="Q1417" i="7"/>
  <c r="F1417" i="7"/>
  <c r="F1411" i="6" s="1"/>
  <c r="Q1416" i="7"/>
  <c r="F1416" i="7"/>
  <c r="F1410" i="6" s="1"/>
  <c r="Q1415" i="7"/>
  <c r="F1415" i="7"/>
  <c r="F1409" i="6" s="1"/>
  <c r="Q1414" i="7"/>
  <c r="F1414" i="7"/>
  <c r="F1408" i="6" s="1"/>
  <c r="Q1413" i="7"/>
  <c r="F1413" i="7"/>
  <c r="F1407" i="6" s="1"/>
  <c r="Q1412" i="7"/>
  <c r="F1412" i="7"/>
  <c r="F1406" i="6" s="1"/>
  <c r="Q1411" i="7"/>
  <c r="F1411" i="7"/>
  <c r="F1405" i="6" s="1"/>
  <c r="Q1410" i="7"/>
  <c r="F1410" i="7"/>
  <c r="F1404" i="6" s="1"/>
  <c r="Q1409" i="7"/>
  <c r="F1409" i="7"/>
  <c r="F1403" i="6" s="1"/>
  <c r="Q1408" i="7"/>
  <c r="F1408" i="7"/>
  <c r="F1402" i="6" s="1"/>
  <c r="Q1407" i="7"/>
  <c r="F1407" i="7"/>
  <c r="F1401" i="6" s="1"/>
  <c r="Q1406" i="7"/>
  <c r="F1406" i="7"/>
  <c r="F1400" i="6" s="1"/>
  <c r="Q1405" i="7"/>
  <c r="F1405" i="7"/>
  <c r="F1399" i="6" s="1"/>
  <c r="Q1404" i="7"/>
  <c r="F1404" i="7"/>
  <c r="F1398" i="6" s="1"/>
  <c r="Q1403" i="7"/>
  <c r="F1403" i="7"/>
  <c r="F1397" i="6" s="1"/>
  <c r="Q1402" i="7"/>
  <c r="F1402" i="7"/>
  <c r="F1396" i="6" s="1"/>
  <c r="Q1401" i="7"/>
  <c r="F1401" i="7"/>
  <c r="F1395" i="6" s="1"/>
  <c r="Q1400" i="7"/>
  <c r="F1400" i="7"/>
  <c r="F1394" i="6" s="1"/>
  <c r="Q1399" i="7"/>
  <c r="F1399" i="7"/>
  <c r="F1393" i="6" s="1"/>
  <c r="Q1398" i="7"/>
  <c r="F1398" i="7"/>
  <c r="F1392" i="6" s="1"/>
  <c r="Q1397" i="7"/>
  <c r="F1397" i="7"/>
  <c r="F1391" i="6" s="1"/>
  <c r="Q1396" i="7"/>
  <c r="F1396" i="7"/>
  <c r="F1390" i="6" s="1"/>
  <c r="Q1395" i="7"/>
  <c r="F1395" i="7"/>
  <c r="F1389" i="6" s="1"/>
  <c r="Q1394" i="7"/>
  <c r="F1394" i="7"/>
  <c r="F1388" i="6" s="1"/>
  <c r="Q1393" i="7"/>
  <c r="F1393" i="7"/>
  <c r="F1387" i="6" s="1"/>
  <c r="Q1392" i="7"/>
  <c r="F1392" i="7"/>
  <c r="F1386" i="6" s="1"/>
  <c r="Q1391" i="7"/>
  <c r="F1391" i="7"/>
  <c r="F1385" i="6" s="1"/>
  <c r="Q1390" i="7"/>
  <c r="F1390" i="7"/>
  <c r="F1384" i="6" s="1"/>
  <c r="Q1389" i="7"/>
  <c r="F1389" i="7"/>
  <c r="F1383" i="6" s="1"/>
  <c r="Q1388" i="7"/>
  <c r="F1388" i="7"/>
  <c r="F1382" i="6" s="1"/>
  <c r="Q1387" i="7"/>
  <c r="F1387" i="7"/>
  <c r="F1381" i="6" s="1"/>
  <c r="Q1386" i="7"/>
  <c r="F1386" i="7"/>
  <c r="F1380" i="6" s="1"/>
  <c r="Q1385" i="7"/>
  <c r="F1385" i="7"/>
  <c r="F1379" i="6" s="1"/>
  <c r="Q1384" i="7"/>
  <c r="F1384" i="7"/>
  <c r="F1378" i="6" s="1"/>
  <c r="Q1383" i="7"/>
  <c r="F1383" i="7"/>
  <c r="F1377" i="6" s="1"/>
  <c r="Q1382" i="7"/>
  <c r="F1382" i="7"/>
  <c r="F1376" i="6" s="1"/>
  <c r="Q1381" i="7"/>
  <c r="F1381" i="7"/>
  <c r="F1375" i="6" s="1"/>
  <c r="Q1380" i="7"/>
  <c r="F1380" i="7"/>
  <c r="F1374" i="6" s="1"/>
  <c r="Q1379" i="7"/>
  <c r="F1379" i="7"/>
  <c r="F1373" i="6" s="1"/>
  <c r="Q1378" i="7"/>
  <c r="F1378" i="7"/>
  <c r="F1372" i="6" s="1"/>
  <c r="Q1377" i="7"/>
  <c r="F1377" i="7"/>
  <c r="F1371" i="6" s="1"/>
  <c r="Q1376" i="7"/>
  <c r="F1376" i="7"/>
  <c r="F1370" i="6" s="1"/>
  <c r="Q1375" i="7"/>
  <c r="F1375" i="7"/>
  <c r="F1369" i="6" s="1"/>
  <c r="Q1374" i="7"/>
  <c r="F1374" i="7"/>
  <c r="F1368" i="6" s="1"/>
  <c r="Q1373" i="7"/>
  <c r="F1373" i="7"/>
  <c r="F1367" i="6" s="1"/>
  <c r="Q1372" i="7"/>
  <c r="F1372" i="7"/>
  <c r="F1366" i="6" s="1"/>
  <c r="Q1371" i="7"/>
  <c r="F1371" i="7"/>
  <c r="F1365" i="6" s="1"/>
  <c r="Q1370" i="7"/>
  <c r="F1370" i="7"/>
  <c r="F1364" i="6" s="1"/>
  <c r="Q1369" i="7"/>
  <c r="F1369" i="7"/>
  <c r="F1363" i="6" s="1"/>
  <c r="Q1368" i="7"/>
  <c r="F1368" i="7"/>
  <c r="F1362" i="6" s="1"/>
  <c r="Q1367" i="7"/>
  <c r="F1367" i="7"/>
  <c r="F1361" i="6" s="1"/>
  <c r="Q1366" i="7"/>
  <c r="F1366" i="7"/>
  <c r="F1360" i="6" s="1"/>
  <c r="Q1365" i="7"/>
  <c r="F1365" i="7"/>
  <c r="F1359" i="6" s="1"/>
  <c r="Q1364" i="7"/>
  <c r="F1364" i="7"/>
  <c r="F1358" i="6" s="1"/>
  <c r="Q1363" i="7"/>
  <c r="F1363" i="7"/>
  <c r="F1357" i="6" s="1"/>
  <c r="Q1362" i="7"/>
  <c r="F1362" i="7"/>
  <c r="F1356" i="6" s="1"/>
  <c r="Q1361" i="7"/>
  <c r="F1361" i="7"/>
  <c r="F1355" i="6" s="1"/>
  <c r="Q1360" i="7"/>
  <c r="F1360" i="7"/>
  <c r="F1354" i="6" s="1"/>
  <c r="Q1359" i="7"/>
  <c r="F1359" i="7"/>
  <c r="F1353" i="6" s="1"/>
  <c r="Q1358" i="7"/>
  <c r="F1358" i="7"/>
  <c r="F1352" i="6" s="1"/>
  <c r="Q1357" i="7"/>
  <c r="F1357" i="7"/>
  <c r="F1351" i="6" s="1"/>
  <c r="Q1356" i="7"/>
  <c r="F1356" i="7"/>
  <c r="F1350" i="6" s="1"/>
  <c r="Q1355" i="7"/>
  <c r="F1355" i="7"/>
  <c r="F1349" i="6" s="1"/>
  <c r="Q1354" i="7"/>
  <c r="F1354" i="7"/>
  <c r="F1348" i="6" s="1"/>
  <c r="Q1353" i="7"/>
  <c r="F1353" i="7"/>
  <c r="F1347" i="6" s="1"/>
  <c r="Q1352" i="7"/>
  <c r="F1352" i="7"/>
  <c r="F1346" i="6" s="1"/>
  <c r="Q1351" i="7"/>
  <c r="F1351" i="7"/>
  <c r="F1345" i="6" s="1"/>
  <c r="Q1350" i="7"/>
  <c r="F1350" i="7"/>
  <c r="F1344" i="6" s="1"/>
  <c r="Q1349" i="7"/>
  <c r="F1349" i="7"/>
  <c r="F1343" i="6" s="1"/>
  <c r="Q1348" i="7"/>
  <c r="F1348" i="7"/>
  <c r="F1342" i="6" s="1"/>
  <c r="Q1347" i="7"/>
  <c r="F1347" i="7"/>
  <c r="F1341" i="6" s="1"/>
  <c r="Q1346" i="7"/>
  <c r="F1346" i="7"/>
  <c r="F1340" i="6" s="1"/>
  <c r="Q1345" i="7"/>
  <c r="F1345" i="7"/>
  <c r="F1339" i="6" s="1"/>
  <c r="Q1344" i="7"/>
  <c r="F1344" i="7"/>
  <c r="F1338" i="6" s="1"/>
  <c r="Q1343" i="7"/>
  <c r="F1343" i="7"/>
  <c r="F1337" i="6" s="1"/>
  <c r="Q1342" i="7"/>
  <c r="F1342" i="7"/>
  <c r="F1336" i="6" s="1"/>
  <c r="Q1341" i="7"/>
  <c r="F1341" i="7"/>
  <c r="F1335" i="6" s="1"/>
  <c r="Q1340" i="7"/>
  <c r="F1340" i="7"/>
  <c r="F1334" i="6" s="1"/>
  <c r="Q1339" i="7"/>
  <c r="F1339" i="7"/>
  <c r="F1333" i="6" s="1"/>
  <c r="Q1338" i="7"/>
  <c r="F1338" i="7"/>
  <c r="F1332" i="6" s="1"/>
  <c r="Q1337" i="7"/>
  <c r="F1337" i="7"/>
  <c r="F1331" i="6" s="1"/>
  <c r="Q1336" i="7"/>
  <c r="F1336" i="7"/>
  <c r="F1330" i="6" s="1"/>
  <c r="Q1335" i="7"/>
  <c r="F1335" i="7"/>
  <c r="F1329" i="6" s="1"/>
  <c r="Q1334" i="7"/>
  <c r="F1334" i="7"/>
  <c r="F1328" i="6" s="1"/>
  <c r="Q1333" i="7"/>
  <c r="F1333" i="7"/>
  <c r="F1327" i="6" s="1"/>
  <c r="Q1332" i="7"/>
  <c r="F1332" i="7"/>
  <c r="F1326" i="6" s="1"/>
  <c r="Q1331" i="7"/>
  <c r="F1331" i="7"/>
  <c r="F1325" i="6" s="1"/>
  <c r="Q1330" i="7"/>
  <c r="F1330" i="7"/>
  <c r="F1324" i="6" s="1"/>
  <c r="Q1329" i="7"/>
  <c r="F1329" i="7"/>
  <c r="F1323" i="6" s="1"/>
  <c r="Q1328" i="7"/>
  <c r="F1328" i="7"/>
  <c r="F1322" i="6" s="1"/>
  <c r="Q1327" i="7"/>
  <c r="F1327" i="7"/>
  <c r="F1321" i="6" s="1"/>
  <c r="Q1326" i="7"/>
  <c r="F1326" i="7"/>
  <c r="F1320" i="6" s="1"/>
  <c r="Q1325" i="7"/>
  <c r="F1325" i="7"/>
  <c r="F1319" i="6" s="1"/>
  <c r="Q1324" i="7"/>
  <c r="F1324" i="7"/>
  <c r="F1318" i="6" s="1"/>
  <c r="Q1323" i="7"/>
  <c r="F1323" i="7"/>
  <c r="F1317" i="6" s="1"/>
  <c r="Q1322" i="7"/>
  <c r="F1322" i="7"/>
  <c r="F1316" i="6" s="1"/>
  <c r="Q1321" i="7"/>
  <c r="F1321" i="7"/>
  <c r="F1315" i="6" s="1"/>
  <c r="Q1320" i="7"/>
  <c r="F1320" i="7"/>
  <c r="F1314" i="6" s="1"/>
  <c r="Q1319" i="7"/>
  <c r="F1319" i="7"/>
  <c r="F1313" i="6" s="1"/>
  <c r="Q1318" i="7"/>
  <c r="F1318" i="7"/>
  <c r="F1312" i="6" s="1"/>
  <c r="Q1317" i="7"/>
  <c r="F1317" i="7"/>
  <c r="F1311" i="6" s="1"/>
  <c r="Q1316" i="7"/>
  <c r="F1316" i="7"/>
  <c r="F1310" i="6" s="1"/>
  <c r="Q1315" i="7"/>
  <c r="F1315" i="7"/>
  <c r="F1309" i="6" s="1"/>
  <c r="Q1314" i="7"/>
  <c r="F1314" i="7"/>
  <c r="F1308" i="6" s="1"/>
  <c r="Q1313" i="7"/>
  <c r="F1313" i="7"/>
  <c r="F1307" i="6" s="1"/>
  <c r="Q1312" i="7"/>
  <c r="F1312" i="7"/>
  <c r="F1306" i="6" s="1"/>
  <c r="Q1311" i="7"/>
  <c r="F1311" i="7"/>
  <c r="F1305" i="6" s="1"/>
  <c r="Q1310" i="7"/>
  <c r="F1310" i="7"/>
  <c r="F1304" i="6" s="1"/>
  <c r="Q1309" i="7"/>
  <c r="F1309" i="7"/>
  <c r="F1303" i="6" s="1"/>
  <c r="Q1308" i="7"/>
  <c r="F1308" i="7"/>
  <c r="F1302" i="6" s="1"/>
  <c r="Q1307" i="7"/>
  <c r="F1307" i="7"/>
  <c r="F1301" i="6" s="1"/>
  <c r="Q1306" i="7"/>
  <c r="F1306" i="7"/>
  <c r="F1300" i="6" s="1"/>
  <c r="Q1305" i="7"/>
  <c r="F1305" i="7"/>
  <c r="F1299" i="6" s="1"/>
  <c r="Q1304" i="7"/>
  <c r="F1304" i="7"/>
  <c r="F1298" i="6" s="1"/>
  <c r="Q1303" i="7"/>
  <c r="F1303" i="7"/>
  <c r="F1297" i="6" s="1"/>
  <c r="Q1302" i="7"/>
  <c r="F1302" i="7"/>
  <c r="F1296" i="6" s="1"/>
  <c r="Q1301" i="7"/>
  <c r="F1301" i="7"/>
  <c r="F1295" i="6" s="1"/>
  <c r="Q1300" i="7"/>
  <c r="F1300" i="7"/>
  <c r="F1294" i="6" s="1"/>
  <c r="Q1299" i="7"/>
  <c r="F1299" i="7"/>
  <c r="F1293" i="6" s="1"/>
  <c r="Q1298" i="7"/>
  <c r="F1298" i="7"/>
  <c r="F1292" i="6" s="1"/>
  <c r="Q1297" i="7"/>
  <c r="F1297" i="7"/>
  <c r="F1291" i="6" s="1"/>
  <c r="Q1296" i="7"/>
  <c r="F1296" i="7"/>
  <c r="F1290" i="6" s="1"/>
  <c r="Q1295" i="7"/>
  <c r="F1295" i="7"/>
  <c r="F1289" i="6" s="1"/>
  <c r="Q1294" i="7"/>
  <c r="F1294" i="7"/>
  <c r="F1288" i="6" s="1"/>
  <c r="Q1293" i="7"/>
  <c r="F1293" i="7"/>
  <c r="F1287" i="6" s="1"/>
  <c r="Q1292" i="7"/>
  <c r="F1292" i="7"/>
  <c r="F1286" i="6" s="1"/>
  <c r="Q1291" i="7"/>
  <c r="F1291" i="7"/>
  <c r="F1285" i="6" s="1"/>
  <c r="Q1290" i="7"/>
  <c r="F1290" i="7"/>
  <c r="F1284" i="6" s="1"/>
  <c r="Q1289" i="7"/>
  <c r="F1289" i="7"/>
  <c r="F1283" i="6" s="1"/>
  <c r="Q1288" i="7"/>
  <c r="F1288" i="7"/>
  <c r="F1282" i="6" s="1"/>
  <c r="Q1287" i="7"/>
  <c r="F1287" i="7"/>
  <c r="F1281" i="6" s="1"/>
  <c r="Q1286" i="7"/>
  <c r="F1286" i="7"/>
  <c r="F1280" i="6" s="1"/>
  <c r="Q1285" i="7"/>
  <c r="F1285" i="7"/>
  <c r="F1279" i="6" s="1"/>
  <c r="Q1284" i="7"/>
  <c r="F1284" i="7"/>
  <c r="F1278" i="6" s="1"/>
  <c r="Q1283" i="7"/>
  <c r="F1283" i="7"/>
  <c r="F1277" i="6" s="1"/>
  <c r="Q1282" i="7"/>
  <c r="F1282" i="7"/>
  <c r="F1276" i="6" s="1"/>
  <c r="Q1281" i="7"/>
  <c r="F1281" i="7"/>
  <c r="F1275" i="6" s="1"/>
  <c r="Q1280" i="7"/>
  <c r="F1280" i="7"/>
  <c r="F1274" i="6" s="1"/>
  <c r="Q1279" i="7"/>
  <c r="F1279" i="7"/>
  <c r="F1273" i="6" s="1"/>
  <c r="Q1278" i="7"/>
  <c r="F1278" i="7"/>
  <c r="F1272" i="6" s="1"/>
  <c r="Q1277" i="7"/>
  <c r="F1277" i="7"/>
  <c r="F1271" i="6" s="1"/>
  <c r="Q1276" i="7"/>
  <c r="F1276" i="7"/>
  <c r="F1270" i="6" s="1"/>
  <c r="Q1275" i="7"/>
  <c r="F1275" i="7"/>
  <c r="F1269" i="6" s="1"/>
  <c r="Q1274" i="7"/>
  <c r="F1274" i="7"/>
  <c r="F1268" i="6" s="1"/>
  <c r="Q1273" i="7"/>
  <c r="F1273" i="7"/>
  <c r="F1267" i="6" s="1"/>
  <c r="Q1272" i="7"/>
  <c r="F1272" i="7"/>
  <c r="F1266" i="6" s="1"/>
  <c r="Q1271" i="7"/>
  <c r="F1271" i="7"/>
  <c r="F1265" i="6" s="1"/>
  <c r="Q1270" i="7"/>
  <c r="F1270" i="7"/>
  <c r="F1264" i="6" s="1"/>
  <c r="Q1269" i="7"/>
  <c r="F1269" i="7"/>
  <c r="F1263" i="6" s="1"/>
  <c r="Q1268" i="7"/>
  <c r="F1268" i="7"/>
  <c r="F1262" i="6" s="1"/>
  <c r="Q1267" i="7"/>
  <c r="F1267" i="7"/>
  <c r="F1261" i="6" s="1"/>
  <c r="Q1266" i="7"/>
  <c r="F1266" i="7"/>
  <c r="F1260" i="6" s="1"/>
  <c r="Q1265" i="7"/>
  <c r="F1265" i="7"/>
  <c r="F1259" i="6" s="1"/>
  <c r="Q1264" i="7"/>
  <c r="F1264" i="7"/>
  <c r="F1258" i="6" s="1"/>
  <c r="Q1263" i="7"/>
  <c r="F1263" i="7"/>
  <c r="F1257" i="6" s="1"/>
  <c r="Q1262" i="7"/>
  <c r="F1262" i="7"/>
  <c r="F1256" i="6" s="1"/>
  <c r="Q1261" i="7"/>
  <c r="F1261" i="7"/>
  <c r="F1255" i="6" s="1"/>
  <c r="Q1260" i="7"/>
  <c r="F1260" i="7"/>
  <c r="F1254" i="6" s="1"/>
  <c r="Q1259" i="7"/>
  <c r="F1259" i="7"/>
  <c r="F1253" i="6" s="1"/>
  <c r="Q1258" i="7"/>
  <c r="F1258" i="7"/>
  <c r="F1252" i="6" s="1"/>
  <c r="Q1257" i="7"/>
  <c r="F1257" i="7"/>
  <c r="F1251" i="6" s="1"/>
  <c r="Q1256" i="7"/>
  <c r="F1256" i="7"/>
  <c r="F1250" i="6" s="1"/>
  <c r="Q1255" i="7"/>
  <c r="F1255" i="7"/>
  <c r="F1249" i="6" s="1"/>
  <c r="Q1254" i="7"/>
  <c r="F1254" i="7"/>
  <c r="F1248" i="6" s="1"/>
  <c r="Q1253" i="7"/>
  <c r="F1253" i="7"/>
  <c r="F1247" i="6" s="1"/>
  <c r="Q1252" i="7"/>
  <c r="F1252" i="7"/>
  <c r="F1246" i="6" s="1"/>
  <c r="Q1251" i="7"/>
  <c r="F1251" i="7"/>
  <c r="F1245" i="6" s="1"/>
  <c r="Q1250" i="7"/>
  <c r="F1250" i="7"/>
  <c r="F1244" i="6" s="1"/>
  <c r="Q1249" i="7"/>
  <c r="F1249" i="7"/>
  <c r="F1243" i="6" s="1"/>
  <c r="Q1248" i="7"/>
  <c r="F1248" i="7"/>
  <c r="F1242" i="6" s="1"/>
  <c r="Q1247" i="7"/>
  <c r="F1247" i="7"/>
  <c r="F1241" i="6" s="1"/>
  <c r="Q1246" i="7"/>
  <c r="F1246" i="7"/>
  <c r="F1240" i="6" s="1"/>
  <c r="Q1245" i="7"/>
  <c r="F1245" i="7"/>
  <c r="F1239" i="6" s="1"/>
  <c r="Q1244" i="7"/>
  <c r="F1244" i="7"/>
  <c r="F1238" i="6" s="1"/>
  <c r="Q1243" i="7"/>
  <c r="F1243" i="7"/>
  <c r="F1237" i="6" s="1"/>
  <c r="Q1242" i="7"/>
  <c r="F1242" i="7"/>
  <c r="F1236" i="6" s="1"/>
  <c r="Q1241" i="7"/>
  <c r="F1241" i="7"/>
  <c r="F1235" i="6" s="1"/>
  <c r="Q1240" i="7"/>
  <c r="F1240" i="7"/>
  <c r="F1234" i="6" s="1"/>
  <c r="Q1239" i="7"/>
  <c r="F1239" i="7"/>
  <c r="F1233" i="6" s="1"/>
  <c r="Q1238" i="7"/>
  <c r="F1238" i="7"/>
  <c r="F1232" i="6" s="1"/>
  <c r="Q1237" i="7"/>
  <c r="F1237" i="7"/>
  <c r="F1231" i="6" s="1"/>
  <c r="Q1236" i="7"/>
  <c r="F1236" i="7"/>
  <c r="F1230" i="6" s="1"/>
  <c r="Q1235" i="7"/>
  <c r="F1235" i="7"/>
  <c r="F1229" i="6" s="1"/>
  <c r="Q1234" i="7"/>
  <c r="F1234" i="7"/>
  <c r="F1228" i="6" s="1"/>
  <c r="Q1233" i="7"/>
  <c r="F1233" i="7"/>
  <c r="F1227" i="6" s="1"/>
  <c r="Q1232" i="7"/>
  <c r="F1232" i="7"/>
  <c r="F1226" i="6" s="1"/>
  <c r="Q1231" i="7"/>
  <c r="F1231" i="7"/>
  <c r="F1225" i="6" s="1"/>
  <c r="Q1230" i="7"/>
  <c r="F1230" i="7"/>
  <c r="F1224" i="6" s="1"/>
  <c r="Q1229" i="7"/>
  <c r="F1229" i="7"/>
  <c r="F1223" i="6" s="1"/>
  <c r="Q1228" i="7"/>
  <c r="F1228" i="7"/>
  <c r="F1222" i="6" s="1"/>
  <c r="Q1227" i="7"/>
  <c r="F1227" i="7"/>
  <c r="F1221" i="6" s="1"/>
  <c r="Q1226" i="7"/>
  <c r="F1226" i="7"/>
  <c r="F1220" i="6" s="1"/>
  <c r="Q1225" i="7"/>
  <c r="F1225" i="7"/>
  <c r="F1219" i="6" s="1"/>
  <c r="Q1224" i="7"/>
  <c r="F1224" i="7"/>
  <c r="F1218" i="6" s="1"/>
  <c r="Q1223" i="7"/>
  <c r="F1223" i="7"/>
  <c r="F1217" i="6" s="1"/>
  <c r="Q1222" i="7"/>
  <c r="F1222" i="7"/>
  <c r="F1216" i="6" s="1"/>
  <c r="Q1221" i="7"/>
  <c r="F1221" i="7"/>
  <c r="F1215" i="6" s="1"/>
  <c r="Q1220" i="7"/>
  <c r="F1220" i="7"/>
  <c r="F1214" i="6" s="1"/>
  <c r="Q1219" i="7"/>
  <c r="F1219" i="7"/>
  <c r="F1213" i="6" s="1"/>
  <c r="Q1218" i="7"/>
  <c r="F1218" i="7"/>
  <c r="F1212" i="6" s="1"/>
  <c r="Q1217" i="7"/>
  <c r="F1217" i="7"/>
  <c r="F1211" i="6" s="1"/>
  <c r="Q1216" i="7"/>
  <c r="F1216" i="7"/>
  <c r="F1210" i="6" s="1"/>
  <c r="Q1215" i="7"/>
  <c r="Q1214" i="7"/>
  <c r="Q1213" i="7"/>
  <c r="Q1212" i="7"/>
  <c r="Q1211" i="7"/>
  <c r="Q1210" i="7"/>
  <c r="Q1209" i="7"/>
  <c r="Q1208" i="7"/>
  <c r="Q1207" i="7"/>
  <c r="Q1206" i="7"/>
  <c r="Q1205" i="7"/>
  <c r="Q1204" i="7"/>
  <c r="Q1203" i="7"/>
  <c r="Q1202" i="7"/>
  <c r="Q1201" i="7"/>
  <c r="Q1200" i="7"/>
  <c r="Q1199" i="7"/>
  <c r="Q1198" i="7"/>
  <c r="Q1197" i="7"/>
  <c r="Q1196" i="7"/>
  <c r="Q1195" i="7"/>
  <c r="Q1194" i="7"/>
  <c r="Q1193" i="7"/>
  <c r="Q1192" i="7"/>
  <c r="Q1191" i="7"/>
  <c r="Q1190" i="7"/>
  <c r="Q1189" i="7"/>
  <c r="Q1188" i="7"/>
  <c r="Q1187" i="7"/>
  <c r="Q1186" i="7"/>
  <c r="Q1185" i="7"/>
  <c r="Q1184" i="7"/>
  <c r="Q1183" i="7"/>
  <c r="Q1182" i="7"/>
  <c r="Q1181" i="7"/>
  <c r="Q1180" i="7"/>
  <c r="Q1179" i="7"/>
  <c r="Q1178" i="7"/>
  <c r="Q1177" i="7"/>
  <c r="Q1176" i="7"/>
  <c r="Q1175" i="7"/>
  <c r="Q1174" i="7"/>
  <c r="Q1173" i="7"/>
  <c r="Q1172" i="7"/>
  <c r="Q1171" i="7"/>
  <c r="Q1170" i="7"/>
  <c r="Q1169" i="7"/>
  <c r="Q1168" i="7"/>
  <c r="Q1167" i="7"/>
  <c r="Q1166" i="7"/>
  <c r="Q1165" i="7"/>
  <c r="Q1164" i="7"/>
  <c r="Q1163" i="7"/>
  <c r="Q1162" i="7"/>
  <c r="Q1161" i="7"/>
  <c r="Q1160" i="7"/>
  <c r="Q1159" i="7"/>
  <c r="Q1158" i="7"/>
  <c r="Q1157" i="7"/>
  <c r="Q1156" i="7"/>
  <c r="P1156" i="7"/>
  <c r="Q1155" i="7"/>
  <c r="P1155" i="7"/>
  <c r="Q1154" i="7"/>
  <c r="P1154" i="7"/>
  <c r="Q1153" i="7"/>
  <c r="P1153" i="7"/>
  <c r="Q1152" i="7"/>
  <c r="P1152" i="7"/>
  <c r="Q1151" i="7"/>
  <c r="P1151" i="7"/>
  <c r="Q1150" i="7"/>
  <c r="P1150" i="7"/>
  <c r="Q1149" i="7"/>
  <c r="P1149" i="7"/>
  <c r="Q1148" i="7"/>
  <c r="P1148" i="7"/>
  <c r="Q1147" i="7"/>
  <c r="P1147" i="7"/>
  <c r="Q1146" i="7"/>
  <c r="P1146" i="7"/>
  <c r="Q1145" i="7"/>
  <c r="P1145" i="7"/>
  <c r="Q1144" i="7"/>
  <c r="P1144" i="7"/>
  <c r="Q1143" i="7"/>
  <c r="P1143" i="7"/>
  <c r="Q1142" i="7"/>
  <c r="P1142" i="7"/>
  <c r="Q1141" i="7"/>
  <c r="P1141" i="7"/>
  <c r="Q1140" i="7"/>
  <c r="P1140" i="7"/>
  <c r="Q1139" i="7"/>
  <c r="P1139" i="7"/>
  <c r="Q1138" i="7"/>
  <c r="P1138" i="7"/>
  <c r="Q1137" i="7"/>
  <c r="P1137" i="7"/>
  <c r="Q1136" i="7"/>
  <c r="P1136" i="7"/>
  <c r="Q1135" i="7"/>
  <c r="P1135" i="7"/>
  <c r="Q1134" i="7"/>
  <c r="P1134" i="7"/>
  <c r="Q1133" i="7"/>
  <c r="P1133" i="7"/>
  <c r="Q1132" i="7"/>
  <c r="P1132" i="7"/>
  <c r="Q1131" i="7"/>
  <c r="P1131" i="7"/>
  <c r="Q1130" i="7"/>
  <c r="P1130" i="7"/>
  <c r="Q1129" i="7"/>
  <c r="P1129" i="7"/>
  <c r="Q1128" i="7"/>
  <c r="P1128" i="7"/>
  <c r="Q1127" i="7"/>
  <c r="P1127" i="7"/>
  <c r="Q1126" i="7"/>
  <c r="P1126" i="7"/>
  <c r="Q1125" i="7"/>
  <c r="P1125" i="7"/>
  <c r="Q1124" i="7"/>
  <c r="P1124" i="7"/>
  <c r="Q1123" i="7"/>
  <c r="P1123" i="7"/>
  <c r="Q1122" i="7"/>
  <c r="P1122" i="7"/>
  <c r="Q1121" i="7"/>
  <c r="P1121" i="7"/>
  <c r="Q1120" i="7"/>
  <c r="P1120" i="7"/>
  <c r="Q1119" i="7"/>
  <c r="P1119" i="7"/>
  <c r="Q1118" i="7"/>
  <c r="P1118" i="7"/>
  <c r="Q1117" i="7"/>
  <c r="P1117" i="7"/>
  <c r="Q1116" i="7"/>
  <c r="P1116" i="7"/>
  <c r="Q1115" i="7"/>
  <c r="P1115" i="7"/>
  <c r="Q1114" i="7"/>
  <c r="P1114" i="7"/>
  <c r="Q1113" i="7"/>
  <c r="P1113" i="7"/>
  <c r="Q1112" i="7"/>
  <c r="P1112" i="7"/>
  <c r="Q1111" i="7"/>
  <c r="P1111" i="7"/>
  <c r="Q1110" i="7"/>
  <c r="P1110" i="7"/>
  <c r="Q1109" i="7"/>
  <c r="P1109" i="7"/>
  <c r="Q1108" i="7"/>
  <c r="P1108" i="7"/>
  <c r="Q1107" i="7"/>
  <c r="P1107" i="7"/>
  <c r="Q1106" i="7"/>
  <c r="P1106" i="7"/>
  <c r="Q1105" i="7"/>
  <c r="P1105" i="7"/>
  <c r="Q1104" i="7"/>
  <c r="P1104" i="7"/>
  <c r="Q1103" i="7"/>
  <c r="P1103" i="7"/>
  <c r="Q1102" i="7"/>
  <c r="P1102" i="7"/>
  <c r="Q1101" i="7"/>
  <c r="P1101" i="7"/>
  <c r="Q1100" i="7"/>
  <c r="P1100" i="7"/>
  <c r="Q1099" i="7"/>
  <c r="P1099" i="7"/>
  <c r="Q1098" i="7"/>
  <c r="P1098" i="7"/>
  <c r="Q1097" i="7"/>
  <c r="P1097" i="7"/>
  <c r="Q1096" i="7"/>
  <c r="P1096" i="7"/>
  <c r="Q1095" i="7"/>
  <c r="P1095" i="7"/>
  <c r="Q1094" i="7"/>
  <c r="P1094" i="7"/>
  <c r="Q1093" i="7"/>
  <c r="P1093" i="7"/>
  <c r="Q1092" i="7"/>
  <c r="P1092" i="7"/>
  <c r="Q1091" i="7"/>
  <c r="P1091" i="7"/>
  <c r="Q1090" i="7"/>
  <c r="P1090" i="7"/>
  <c r="Q1089" i="7"/>
  <c r="P1089" i="7"/>
  <c r="Q1088" i="7"/>
  <c r="P1088" i="7"/>
  <c r="Q1087" i="7"/>
  <c r="P1087" i="7"/>
  <c r="Q1086" i="7"/>
  <c r="P1086" i="7"/>
  <c r="Q1085" i="7"/>
  <c r="P1085" i="7"/>
  <c r="Q1084" i="7"/>
  <c r="P1084" i="7"/>
  <c r="Q1083" i="7"/>
  <c r="P1083" i="7"/>
  <c r="Q1082" i="7"/>
  <c r="P1082" i="7"/>
  <c r="Q1081" i="7"/>
  <c r="P1081" i="7"/>
  <c r="Q1080" i="7"/>
  <c r="P1080" i="7"/>
  <c r="Q1079" i="7"/>
  <c r="P1079" i="7"/>
  <c r="Q1078" i="7"/>
  <c r="P1078" i="7"/>
  <c r="Q1077" i="7"/>
  <c r="P1077" i="7"/>
  <c r="Q1076" i="7"/>
  <c r="P1076" i="7"/>
  <c r="Q1075" i="7"/>
  <c r="P1075" i="7"/>
  <c r="Q1074" i="7"/>
  <c r="P1074" i="7"/>
  <c r="Q1073" i="7"/>
  <c r="P1073" i="7"/>
  <c r="Q1072" i="7"/>
  <c r="P1072" i="7"/>
  <c r="Q1071" i="7"/>
  <c r="P1071" i="7"/>
  <c r="Q1070" i="7"/>
  <c r="P1070" i="7"/>
  <c r="Q1069" i="7"/>
  <c r="P1069" i="7"/>
  <c r="Q1068" i="7"/>
  <c r="P1068" i="7"/>
  <c r="Q1067" i="7"/>
  <c r="P1067" i="7"/>
  <c r="Q1066" i="7"/>
  <c r="P1066" i="7"/>
  <c r="Q1065" i="7"/>
  <c r="P1065" i="7"/>
  <c r="Q1064" i="7"/>
  <c r="P1064" i="7"/>
  <c r="Q1063" i="7"/>
  <c r="P1063" i="7"/>
  <c r="Q1062" i="7"/>
  <c r="P1062" i="7"/>
  <c r="Q1061" i="7"/>
  <c r="P1061" i="7"/>
  <c r="Q1060" i="7"/>
  <c r="P1060" i="7"/>
  <c r="Q1059" i="7"/>
  <c r="P1059" i="7"/>
  <c r="Q1058" i="7"/>
  <c r="P1058" i="7"/>
  <c r="Q1057" i="7"/>
  <c r="P1057" i="7"/>
  <c r="Q1056" i="7"/>
  <c r="P1056" i="7"/>
  <c r="Q1055" i="7"/>
  <c r="P1055" i="7"/>
  <c r="Q1054" i="7"/>
  <c r="P1054" i="7"/>
  <c r="Q1053" i="7"/>
  <c r="P1053" i="7"/>
  <c r="Q1052" i="7"/>
  <c r="P1052" i="7"/>
  <c r="Q1051" i="7"/>
  <c r="P1051" i="7"/>
  <c r="Q1050" i="7"/>
  <c r="P1050" i="7"/>
  <c r="Q1049" i="7"/>
  <c r="P1049" i="7"/>
  <c r="Q1048" i="7"/>
  <c r="P1048" i="7"/>
  <c r="Q1047" i="7"/>
  <c r="P1047" i="7"/>
  <c r="Q1046" i="7"/>
  <c r="P1046" i="7"/>
  <c r="Q1045" i="7"/>
  <c r="P1045" i="7"/>
  <c r="Q1044" i="7"/>
  <c r="P1044" i="7"/>
  <c r="Q1043" i="7"/>
  <c r="P1043" i="7"/>
  <c r="Q1042" i="7"/>
  <c r="P1042" i="7"/>
  <c r="Q1041" i="7"/>
  <c r="P1041" i="7"/>
  <c r="Q1040" i="7"/>
  <c r="P1040" i="7"/>
  <c r="Q1039" i="7"/>
  <c r="P1039" i="7"/>
  <c r="Q1038" i="7"/>
  <c r="P1038" i="7"/>
  <c r="Q1037" i="7"/>
  <c r="P1037" i="7"/>
  <c r="Q1036" i="7"/>
  <c r="P1036" i="7"/>
  <c r="Q1035" i="7"/>
  <c r="P1035" i="7"/>
  <c r="Q1034" i="7"/>
  <c r="P1034" i="7"/>
  <c r="Q1033" i="7"/>
  <c r="P1033" i="7"/>
  <c r="Q1032" i="7"/>
  <c r="P1032" i="7"/>
  <c r="Q1031" i="7"/>
  <c r="P1031" i="7"/>
  <c r="Q1030" i="7"/>
  <c r="P1030" i="7"/>
  <c r="Q1029" i="7"/>
  <c r="P1029" i="7"/>
  <c r="Q1028" i="7"/>
  <c r="P1028" i="7"/>
  <c r="Q1027" i="7"/>
  <c r="P1027" i="7"/>
  <c r="Q1026" i="7"/>
  <c r="P1026" i="7"/>
  <c r="Q1025" i="7"/>
  <c r="P1025" i="7"/>
  <c r="Q1024" i="7"/>
  <c r="P1024" i="7"/>
  <c r="Q1023" i="7"/>
  <c r="P1023" i="7"/>
  <c r="Q1022" i="7"/>
  <c r="P1022" i="7"/>
  <c r="Q1021" i="7"/>
  <c r="P1021" i="7"/>
  <c r="Q1020" i="7"/>
  <c r="P1020" i="7"/>
  <c r="Q1019" i="7"/>
  <c r="P1019" i="7"/>
  <c r="Q1018" i="7"/>
  <c r="P1018" i="7"/>
  <c r="Q1017" i="7"/>
  <c r="P1017" i="7"/>
  <c r="Q1016" i="7"/>
  <c r="P1016" i="7"/>
  <c r="Q1015" i="7"/>
  <c r="P1015" i="7"/>
  <c r="Q1014" i="7"/>
  <c r="P1014" i="7"/>
  <c r="Q1013" i="7"/>
  <c r="P1013" i="7"/>
  <c r="Q1012" i="7"/>
  <c r="P1012" i="7"/>
  <c r="Q1011" i="7"/>
  <c r="P1011" i="7"/>
  <c r="Q1010" i="7"/>
  <c r="P1010" i="7"/>
  <c r="Q1009" i="7"/>
  <c r="P1009" i="7"/>
  <c r="Q1008" i="7"/>
  <c r="P1008" i="7"/>
  <c r="Q1007" i="7"/>
  <c r="P1007" i="7"/>
  <c r="Q1006" i="7"/>
  <c r="P1006" i="7"/>
  <c r="Q1005" i="7"/>
  <c r="P1005" i="7"/>
  <c r="Q1004" i="7"/>
  <c r="P1004" i="7"/>
  <c r="Q1003" i="7"/>
  <c r="P1003" i="7"/>
  <c r="Q1002" i="7"/>
  <c r="P1002" i="7"/>
  <c r="Q1001" i="7"/>
  <c r="P1001" i="7"/>
  <c r="Q1000" i="7"/>
  <c r="P1000" i="7"/>
  <c r="Q999" i="7"/>
  <c r="P999" i="7"/>
  <c r="Q998" i="7"/>
  <c r="P998" i="7"/>
  <c r="Q997" i="7"/>
  <c r="P997" i="7"/>
  <c r="Q996" i="7"/>
  <c r="P996" i="7"/>
  <c r="Q995" i="7"/>
  <c r="P995" i="7"/>
  <c r="Q994" i="7"/>
  <c r="P994" i="7"/>
  <c r="Q993" i="7"/>
  <c r="P993" i="7"/>
  <c r="Q992" i="7"/>
  <c r="P992" i="7"/>
  <c r="Q991" i="7"/>
  <c r="P991" i="7"/>
  <c r="Q990" i="7"/>
  <c r="P990" i="7"/>
  <c r="Q989" i="7"/>
  <c r="P989" i="7"/>
  <c r="Q988" i="7"/>
  <c r="P988" i="7"/>
  <c r="Q987" i="7"/>
  <c r="P987" i="7"/>
  <c r="Q986" i="7"/>
  <c r="P986" i="7"/>
  <c r="Q985" i="7"/>
  <c r="P985" i="7"/>
  <c r="Q984" i="7"/>
  <c r="P984" i="7"/>
  <c r="Q983" i="7"/>
  <c r="P983" i="7"/>
  <c r="Q982" i="7"/>
  <c r="P982" i="7"/>
  <c r="Q981" i="7"/>
  <c r="P981" i="7"/>
  <c r="Q980" i="7"/>
  <c r="P980" i="7"/>
  <c r="Q979" i="7"/>
  <c r="P979" i="7"/>
  <c r="Q978" i="7"/>
  <c r="P978" i="7"/>
  <c r="Q977" i="7"/>
  <c r="P977" i="7"/>
  <c r="Q976" i="7"/>
  <c r="P976" i="7"/>
  <c r="Q975" i="7"/>
  <c r="P975" i="7"/>
  <c r="Q974" i="7"/>
  <c r="P974" i="7"/>
  <c r="Q973" i="7"/>
  <c r="P973" i="7"/>
  <c r="Q972" i="7"/>
  <c r="P972" i="7"/>
  <c r="Q971" i="7"/>
  <c r="P971" i="7"/>
  <c r="Q970" i="7"/>
  <c r="P970" i="7"/>
  <c r="Q969" i="7"/>
  <c r="P969" i="7"/>
  <c r="Q968" i="7"/>
  <c r="P968" i="7"/>
  <c r="Q967" i="7"/>
  <c r="P967" i="7"/>
  <c r="Q966" i="7"/>
  <c r="P966" i="7"/>
  <c r="Q965" i="7"/>
  <c r="P965" i="7"/>
  <c r="Q964" i="7"/>
  <c r="P964" i="7"/>
  <c r="Q963" i="7"/>
  <c r="P963" i="7"/>
  <c r="Q962" i="7"/>
  <c r="P962" i="7"/>
  <c r="Q961" i="7"/>
  <c r="P961" i="7"/>
  <c r="Q960" i="7"/>
  <c r="P960" i="7"/>
  <c r="Q959" i="7"/>
  <c r="P959" i="7"/>
  <c r="Q958" i="7"/>
  <c r="P958" i="7"/>
  <c r="Q957" i="7"/>
  <c r="P957" i="7"/>
  <c r="Q956" i="7"/>
  <c r="P956" i="7"/>
  <c r="Q955" i="7"/>
  <c r="P955" i="7"/>
  <c r="Q954" i="7"/>
  <c r="P954" i="7"/>
  <c r="Y953" i="7"/>
  <c r="N953" i="7"/>
  <c r="I953" i="7"/>
  <c r="H953" i="7"/>
  <c r="F953" i="7"/>
  <c r="E953" i="7"/>
  <c r="D953" i="7"/>
  <c r="C953" i="7"/>
  <c r="B953" i="7"/>
  <c r="A953" i="7"/>
  <c r="Y952" i="7"/>
  <c r="N952" i="7"/>
  <c r="I952" i="7"/>
  <c r="H952" i="7"/>
  <c r="F952" i="7"/>
  <c r="E952" i="7"/>
  <c r="D952" i="7"/>
  <c r="C952" i="7"/>
  <c r="B952" i="7"/>
  <c r="A952" i="7"/>
  <c r="Y951" i="7"/>
  <c r="N951" i="7"/>
  <c r="I951" i="7"/>
  <c r="H951" i="7"/>
  <c r="F951" i="7"/>
  <c r="E951" i="7"/>
  <c r="D951" i="7"/>
  <c r="C951" i="7"/>
  <c r="B951" i="7"/>
  <c r="A951" i="7"/>
  <c r="Y950" i="7"/>
  <c r="N950" i="7"/>
  <c r="I950" i="7"/>
  <c r="H950" i="7"/>
  <c r="F950" i="7"/>
  <c r="E950" i="7"/>
  <c r="D950" i="7"/>
  <c r="C950" i="7"/>
  <c r="B950" i="7"/>
  <c r="A950" i="7"/>
  <c r="Y949" i="7"/>
  <c r="N949" i="7"/>
  <c r="I949" i="7"/>
  <c r="H949" i="7"/>
  <c r="F949" i="7"/>
  <c r="E949" i="7"/>
  <c r="D949" i="7"/>
  <c r="C949" i="7"/>
  <c r="B949" i="7"/>
  <c r="A949" i="7"/>
  <c r="Y948" i="7"/>
  <c r="N948" i="7"/>
  <c r="I948" i="7"/>
  <c r="H948" i="7"/>
  <c r="F948" i="7"/>
  <c r="E948" i="7"/>
  <c r="D948" i="7"/>
  <c r="C948" i="7"/>
  <c r="B948" i="7"/>
  <c r="A948" i="7"/>
  <c r="Y947" i="7"/>
  <c r="N947" i="7"/>
  <c r="I947" i="7"/>
  <c r="H947" i="7"/>
  <c r="F947" i="7"/>
  <c r="F947" i="6" s="1"/>
  <c r="E947" i="7"/>
  <c r="E947" i="6" s="1"/>
  <c r="D947" i="7"/>
  <c r="D947" i="6" s="1"/>
  <c r="C947" i="7"/>
  <c r="C947" i="6" s="1"/>
  <c r="B947" i="7"/>
  <c r="B947" i="6" s="1"/>
  <c r="A947" i="7"/>
  <c r="A947" i="6" s="1"/>
  <c r="Y946" i="7"/>
  <c r="N946" i="7"/>
  <c r="I946" i="7"/>
  <c r="H946" i="7"/>
  <c r="F946" i="7"/>
  <c r="F946" i="6" s="1"/>
  <c r="E946" i="7"/>
  <c r="E946" i="6" s="1"/>
  <c r="D946" i="7"/>
  <c r="D946" i="6" s="1"/>
  <c r="C946" i="7"/>
  <c r="C946" i="6" s="1"/>
  <c r="B946" i="7"/>
  <c r="B946" i="6" s="1"/>
  <c r="A946" i="7"/>
  <c r="A946" i="6" s="1"/>
  <c r="Y945" i="7"/>
  <c r="N945" i="7"/>
  <c r="I945" i="7"/>
  <c r="H945" i="7"/>
  <c r="F945" i="7"/>
  <c r="F945" i="6" s="1"/>
  <c r="E945" i="7"/>
  <c r="E945" i="6" s="1"/>
  <c r="D945" i="7"/>
  <c r="D945" i="6" s="1"/>
  <c r="C945" i="7"/>
  <c r="C945" i="6" s="1"/>
  <c r="B945" i="7"/>
  <c r="B945" i="6" s="1"/>
  <c r="A945" i="7"/>
  <c r="A945" i="6" s="1"/>
  <c r="Y944" i="7"/>
  <c r="N944" i="7"/>
  <c r="I944" i="7"/>
  <c r="H944" i="7"/>
  <c r="F944" i="7"/>
  <c r="F944" i="6" s="1"/>
  <c r="E944" i="7"/>
  <c r="E944" i="6" s="1"/>
  <c r="D944" i="7"/>
  <c r="D944" i="6" s="1"/>
  <c r="C944" i="7"/>
  <c r="C944" i="6" s="1"/>
  <c r="B944" i="7"/>
  <c r="B944" i="6" s="1"/>
  <c r="A944" i="7"/>
  <c r="A944" i="6" s="1"/>
  <c r="Y943" i="7"/>
  <c r="N943" i="7"/>
  <c r="I943" i="7"/>
  <c r="H943" i="7"/>
  <c r="F943" i="7"/>
  <c r="F943" i="6" s="1"/>
  <c r="E943" i="7"/>
  <c r="E943" i="6" s="1"/>
  <c r="D943" i="7"/>
  <c r="D943" i="6" s="1"/>
  <c r="C943" i="7"/>
  <c r="C943" i="6" s="1"/>
  <c r="B943" i="7"/>
  <c r="B943" i="6" s="1"/>
  <c r="A943" i="7"/>
  <c r="A943" i="6" s="1"/>
  <c r="Y942" i="7"/>
  <c r="N942" i="7"/>
  <c r="I942" i="7"/>
  <c r="H942" i="7"/>
  <c r="F942" i="7"/>
  <c r="F942" i="6" s="1"/>
  <c r="E942" i="7"/>
  <c r="E942" i="6" s="1"/>
  <c r="D942" i="7"/>
  <c r="D942" i="6" s="1"/>
  <c r="C942" i="7"/>
  <c r="C942" i="6" s="1"/>
  <c r="B942" i="7"/>
  <c r="B942" i="6" s="1"/>
  <c r="A942" i="7"/>
  <c r="A942" i="6" s="1"/>
  <c r="Y941" i="7"/>
  <c r="N941" i="7"/>
  <c r="I941" i="7"/>
  <c r="H941" i="7"/>
  <c r="F941" i="7"/>
  <c r="F941" i="6" s="1"/>
  <c r="E941" i="7"/>
  <c r="E941" i="6" s="1"/>
  <c r="D941" i="7"/>
  <c r="D941" i="6" s="1"/>
  <c r="C941" i="7"/>
  <c r="C941" i="6" s="1"/>
  <c r="B941" i="7"/>
  <c r="B941" i="6" s="1"/>
  <c r="A941" i="7"/>
  <c r="A941" i="6" s="1"/>
  <c r="Y940" i="7"/>
  <c r="N940" i="7"/>
  <c r="I940" i="7"/>
  <c r="H940" i="7"/>
  <c r="F940" i="7"/>
  <c r="F940" i="6" s="1"/>
  <c r="E940" i="7"/>
  <c r="E940" i="6" s="1"/>
  <c r="D940" i="7"/>
  <c r="D940" i="6" s="1"/>
  <c r="C940" i="7"/>
  <c r="C940" i="6" s="1"/>
  <c r="B940" i="7"/>
  <c r="B940" i="6" s="1"/>
  <c r="A940" i="7"/>
  <c r="A940" i="6" s="1"/>
  <c r="Y939" i="7"/>
  <c r="N939" i="7"/>
  <c r="I939" i="7"/>
  <c r="H939" i="7"/>
  <c r="F939" i="7"/>
  <c r="F939" i="6" s="1"/>
  <c r="E939" i="7"/>
  <c r="E939" i="6" s="1"/>
  <c r="D939" i="7"/>
  <c r="D939" i="6" s="1"/>
  <c r="C939" i="7"/>
  <c r="C939" i="6" s="1"/>
  <c r="B939" i="7"/>
  <c r="B939" i="6" s="1"/>
  <c r="A939" i="7"/>
  <c r="A939" i="6" s="1"/>
  <c r="Y938" i="7"/>
  <c r="N938" i="7"/>
  <c r="I938" i="7"/>
  <c r="H938" i="7"/>
  <c r="F938" i="7"/>
  <c r="F938" i="6" s="1"/>
  <c r="E938" i="7"/>
  <c r="E938" i="6" s="1"/>
  <c r="D938" i="7"/>
  <c r="D938" i="6" s="1"/>
  <c r="C938" i="7"/>
  <c r="C938" i="6" s="1"/>
  <c r="B938" i="7"/>
  <c r="B938" i="6" s="1"/>
  <c r="A938" i="7"/>
  <c r="A938" i="6" s="1"/>
  <c r="Y937" i="7"/>
  <c r="N937" i="7"/>
  <c r="I937" i="7"/>
  <c r="H937" i="7"/>
  <c r="F937" i="7"/>
  <c r="F937" i="6" s="1"/>
  <c r="E937" i="7"/>
  <c r="E937" i="6" s="1"/>
  <c r="D937" i="7"/>
  <c r="D937" i="6" s="1"/>
  <c r="C937" i="7"/>
  <c r="C937" i="6" s="1"/>
  <c r="B937" i="7"/>
  <c r="B937" i="6" s="1"/>
  <c r="A937" i="7"/>
  <c r="A937" i="6" s="1"/>
  <c r="Y936" i="7"/>
  <c r="N936" i="7"/>
  <c r="I936" i="7"/>
  <c r="H936" i="7"/>
  <c r="F936" i="7"/>
  <c r="F936" i="6" s="1"/>
  <c r="E936" i="7"/>
  <c r="E936" i="6" s="1"/>
  <c r="D936" i="7"/>
  <c r="D936" i="6" s="1"/>
  <c r="C936" i="7"/>
  <c r="C936" i="6" s="1"/>
  <c r="B936" i="7"/>
  <c r="B936" i="6" s="1"/>
  <c r="A936" i="7"/>
  <c r="A936" i="6" s="1"/>
  <c r="Y935" i="7"/>
  <c r="N935" i="7"/>
  <c r="I935" i="7"/>
  <c r="H935" i="7"/>
  <c r="F935" i="7"/>
  <c r="F935" i="6" s="1"/>
  <c r="E935" i="7"/>
  <c r="E935" i="6" s="1"/>
  <c r="D935" i="7"/>
  <c r="D935" i="6" s="1"/>
  <c r="C935" i="7"/>
  <c r="C935" i="6" s="1"/>
  <c r="B935" i="7"/>
  <c r="B935" i="6" s="1"/>
  <c r="A935" i="7"/>
  <c r="A935" i="6" s="1"/>
  <c r="Y934" i="7"/>
  <c r="N934" i="7"/>
  <c r="I934" i="7"/>
  <c r="H934" i="7"/>
  <c r="F934" i="7"/>
  <c r="F934" i="6" s="1"/>
  <c r="E934" i="7"/>
  <c r="E934" i="6" s="1"/>
  <c r="D934" i="7"/>
  <c r="D934" i="6" s="1"/>
  <c r="C934" i="7"/>
  <c r="C934" i="6" s="1"/>
  <c r="B934" i="7"/>
  <c r="B934" i="6" s="1"/>
  <c r="A934" i="7"/>
  <c r="A934" i="6" s="1"/>
  <c r="Y933" i="7"/>
  <c r="N933" i="7"/>
  <c r="I933" i="7"/>
  <c r="H933" i="7"/>
  <c r="F933" i="7"/>
  <c r="F933" i="6" s="1"/>
  <c r="E933" i="7"/>
  <c r="E933" i="6" s="1"/>
  <c r="D933" i="7"/>
  <c r="D933" i="6" s="1"/>
  <c r="C933" i="7"/>
  <c r="C933" i="6" s="1"/>
  <c r="B933" i="7"/>
  <c r="B933" i="6" s="1"/>
  <c r="A933" i="7"/>
  <c r="A933" i="6" s="1"/>
  <c r="Y932" i="7"/>
  <c r="N932" i="7"/>
  <c r="I932" i="7"/>
  <c r="H932" i="7"/>
  <c r="F932" i="7"/>
  <c r="F932" i="6" s="1"/>
  <c r="E932" i="7"/>
  <c r="E932" i="6" s="1"/>
  <c r="D932" i="7"/>
  <c r="D932" i="6" s="1"/>
  <c r="C932" i="7"/>
  <c r="C932" i="6" s="1"/>
  <c r="B932" i="7"/>
  <c r="B932" i="6" s="1"/>
  <c r="A932" i="7"/>
  <c r="A932" i="6" s="1"/>
  <c r="Y931" i="7"/>
  <c r="N931" i="7"/>
  <c r="I931" i="7"/>
  <c r="H931" i="7"/>
  <c r="F931" i="7"/>
  <c r="F931" i="6" s="1"/>
  <c r="E931" i="7"/>
  <c r="E931" i="6" s="1"/>
  <c r="D931" i="7"/>
  <c r="D931" i="6" s="1"/>
  <c r="C931" i="7"/>
  <c r="C931" i="6" s="1"/>
  <c r="B931" i="7"/>
  <c r="B931" i="6" s="1"/>
  <c r="A931" i="7"/>
  <c r="A931" i="6" s="1"/>
  <c r="Y930" i="7"/>
  <c r="N930" i="7"/>
  <c r="I930" i="7"/>
  <c r="H930" i="7"/>
  <c r="F930" i="7"/>
  <c r="F930" i="6" s="1"/>
  <c r="E930" i="7"/>
  <c r="E930" i="6" s="1"/>
  <c r="D930" i="7"/>
  <c r="D930" i="6" s="1"/>
  <c r="C930" i="7"/>
  <c r="C930" i="6" s="1"/>
  <c r="B930" i="7"/>
  <c r="B930" i="6" s="1"/>
  <c r="A930" i="7"/>
  <c r="A930" i="6" s="1"/>
  <c r="Y929" i="7"/>
  <c r="N929" i="7"/>
  <c r="I929" i="7"/>
  <c r="H929" i="7"/>
  <c r="F929" i="7"/>
  <c r="F929" i="6" s="1"/>
  <c r="E929" i="7"/>
  <c r="E929" i="6" s="1"/>
  <c r="D929" i="7"/>
  <c r="D929" i="6" s="1"/>
  <c r="C929" i="7"/>
  <c r="C929" i="6" s="1"/>
  <c r="B929" i="7"/>
  <c r="B929" i="6" s="1"/>
  <c r="A929" i="7"/>
  <c r="A929" i="6" s="1"/>
  <c r="Y928" i="7"/>
  <c r="N928" i="7"/>
  <c r="I928" i="7"/>
  <c r="H928" i="7"/>
  <c r="F928" i="7"/>
  <c r="F928" i="6" s="1"/>
  <c r="E928" i="7"/>
  <c r="E928" i="6" s="1"/>
  <c r="D928" i="7"/>
  <c r="D928" i="6" s="1"/>
  <c r="C928" i="7"/>
  <c r="C928" i="6" s="1"/>
  <c r="B928" i="7"/>
  <c r="B928" i="6" s="1"/>
  <c r="A928" i="7"/>
  <c r="A928" i="6" s="1"/>
  <c r="Y927" i="7"/>
  <c r="N927" i="7"/>
  <c r="I927" i="7"/>
  <c r="H927" i="7"/>
  <c r="F927" i="7"/>
  <c r="F927" i="6" s="1"/>
  <c r="E927" i="7"/>
  <c r="E927" i="6" s="1"/>
  <c r="D927" i="7"/>
  <c r="D927" i="6" s="1"/>
  <c r="C927" i="7"/>
  <c r="C927" i="6" s="1"/>
  <c r="B927" i="7"/>
  <c r="B927" i="6" s="1"/>
  <c r="A927" i="7"/>
  <c r="A927" i="6" s="1"/>
  <c r="Y926" i="7"/>
  <c r="N926" i="7"/>
  <c r="I926" i="7"/>
  <c r="H926" i="7"/>
  <c r="F926" i="7"/>
  <c r="F926" i="6" s="1"/>
  <c r="E926" i="7"/>
  <c r="E926" i="6" s="1"/>
  <c r="D926" i="7"/>
  <c r="D926" i="6" s="1"/>
  <c r="C926" i="7"/>
  <c r="C926" i="6" s="1"/>
  <c r="B926" i="7"/>
  <c r="B926" i="6" s="1"/>
  <c r="A926" i="7"/>
  <c r="A926" i="6" s="1"/>
  <c r="Y925" i="7"/>
  <c r="N925" i="7"/>
  <c r="I925" i="7"/>
  <c r="H925" i="7"/>
  <c r="F925" i="7"/>
  <c r="F925" i="6" s="1"/>
  <c r="E925" i="7"/>
  <c r="E925" i="6" s="1"/>
  <c r="D925" i="7"/>
  <c r="D925" i="6" s="1"/>
  <c r="C925" i="7"/>
  <c r="C925" i="6" s="1"/>
  <c r="B925" i="7"/>
  <c r="B925" i="6" s="1"/>
  <c r="A925" i="7"/>
  <c r="A925" i="6" s="1"/>
  <c r="Y924" i="7"/>
  <c r="N924" i="7"/>
  <c r="I924" i="7"/>
  <c r="H924" i="7"/>
  <c r="F924" i="7"/>
  <c r="F924" i="6" s="1"/>
  <c r="E924" i="7"/>
  <c r="E924" i="6" s="1"/>
  <c r="D924" i="7"/>
  <c r="D924" i="6" s="1"/>
  <c r="C924" i="7"/>
  <c r="C924" i="6" s="1"/>
  <c r="B924" i="7"/>
  <c r="B924" i="6" s="1"/>
  <c r="A924" i="7"/>
  <c r="A924" i="6" s="1"/>
  <c r="Y923" i="7"/>
  <c r="N923" i="7"/>
  <c r="I923" i="7"/>
  <c r="H923" i="7"/>
  <c r="F923" i="7"/>
  <c r="F923" i="6" s="1"/>
  <c r="E923" i="7"/>
  <c r="E923" i="6" s="1"/>
  <c r="D923" i="7"/>
  <c r="D923" i="6" s="1"/>
  <c r="C923" i="7"/>
  <c r="C923" i="6" s="1"/>
  <c r="B923" i="7"/>
  <c r="B923" i="6" s="1"/>
  <c r="A923" i="7"/>
  <c r="A923" i="6" s="1"/>
  <c r="Y922" i="7"/>
  <c r="N922" i="7"/>
  <c r="I922" i="7"/>
  <c r="H922" i="7"/>
  <c r="F922" i="7"/>
  <c r="F922" i="6" s="1"/>
  <c r="E922" i="7"/>
  <c r="E922" i="6" s="1"/>
  <c r="D922" i="7"/>
  <c r="D922" i="6" s="1"/>
  <c r="C922" i="7"/>
  <c r="C922" i="6" s="1"/>
  <c r="B922" i="7"/>
  <c r="B922" i="6" s="1"/>
  <c r="A922" i="7"/>
  <c r="A922" i="6" s="1"/>
  <c r="Y921" i="7"/>
  <c r="N921" i="7"/>
  <c r="I921" i="7"/>
  <c r="H921" i="7"/>
  <c r="F921" i="7"/>
  <c r="F921" i="6" s="1"/>
  <c r="E921" i="7"/>
  <c r="E921" i="6" s="1"/>
  <c r="D921" i="7"/>
  <c r="D921" i="6" s="1"/>
  <c r="C921" i="7"/>
  <c r="C921" i="6" s="1"/>
  <c r="B921" i="7"/>
  <c r="B921" i="6" s="1"/>
  <c r="A921" i="7"/>
  <c r="A921" i="6" s="1"/>
  <c r="Y920" i="7"/>
  <c r="N920" i="7"/>
  <c r="I920" i="7"/>
  <c r="H920" i="7"/>
  <c r="F920" i="7"/>
  <c r="F920" i="6" s="1"/>
  <c r="E920" i="7"/>
  <c r="E920" i="6" s="1"/>
  <c r="D920" i="7"/>
  <c r="D920" i="6" s="1"/>
  <c r="C920" i="7"/>
  <c r="C920" i="6" s="1"/>
  <c r="B920" i="7"/>
  <c r="B920" i="6" s="1"/>
  <c r="A920" i="7"/>
  <c r="A920" i="6" s="1"/>
  <c r="Y919" i="7"/>
  <c r="N919" i="7"/>
  <c r="I919" i="7"/>
  <c r="H919" i="7"/>
  <c r="F919" i="7"/>
  <c r="F919" i="6" s="1"/>
  <c r="E919" i="7"/>
  <c r="E919" i="6" s="1"/>
  <c r="D919" i="7"/>
  <c r="D919" i="6" s="1"/>
  <c r="C919" i="7"/>
  <c r="C919" i="6" s="1"/>
  <c r="B919" i="7"/>
  <c r="B919" i="6" s="1"/>
  <c r="A919" i="7"/>
  <c r="A919" i="6" s="1"/>
  <c r="Y918" i="7"/>
  <c r="N918" i="7"/>
  <c r="I918" i="7"/>
  <c r="H918" i="7"/>
  <c r="F918" i="7"/>
  <c r="F918" i="6" s="1"/>
  <c r="E918" i="7"/>
  <c r="E918" i="6" s="1"/>
  <c r="D918" i="7"/>
  <c r="D918" i="6" s="1"/>
  <c r="C918" i="7"/>
  <c r="C918" i="6" s="1"/>
  <c r="B918" i="7"/>
  <c r="B918" i="6" s="1"/>
  <c r="A918" i="7"/>
  <c r="A918" i="6" s="1"/>
  <c r="Y917" i="7"/>
  <c r="N917" i="7"/>
  <c r="I917" i="7"/>
  <c r="H917" i="7"/>
  <c r="F917" i="7"/>
  <c r="F917" i="6" s="1"/>
  <c r="E917" i="7"/>
  <c r="E917" i="6" s="1"/>
  <c r="D917" i="7"/>
  <c r="D917" i="6" s="1"/>
  <c r="C917" i="7"/>
  <c r="C917" i="6" s="1"/>
  <c r="B917" i="7"/>
  <c r="B917" i="6" s="1"/>
  <c r="A917" i="7"/>
  <c r="A917" i="6" s="1"/>
  <c r="Y916" i="7"/>
  <c r="N916" i="7"/>
  <c r="I916" i="7"/>
  <c r="H916" i="7"/>
  <c r="F916" i="7"/>
  <c r="F916" i="6" s="1"/>
  <c r="E916" i="7"/>
  <c r="E916" i="6" s="1"/>
  <c r="D916" i="7"/>
  <c r="D916" i="6" s="1"/>
  <c r="C916" i="7"/>
  <c r="C916" i="6" s="1"/>
  <c r="B916" i="7"/>
  <c r="B916" i="6" s="1"/>
  <c r="A916" i="7"/>
  <c r="A916" i="6" s="1"/>
  <c r="Y915" i="7"/>
  <c r="N915" i="7"/>
  <c r="I915" i="7"/>
  <c r="H915" i="7"/>
  <c r="F915" i="7"/>
  <c r="F915" i="6" s="1"/>
  <c r="E915" i="7"/>
  <c r="E915" i="6" s="1"/>
  <c r="D915" i="7"/>
  <c r="D915" i="6" s="1"/>
  <c r="C915" i="7"/>
  <c r="C915" i="6" s="1"/>
  <c r="B915" i="7"/>
  <c r="B915" i="6" s="1"/>
  <c r="A915" i="7"/>
  <c r="A915" i="6" s="1"/>
  <c r="Y914" i="7"/>
  <c r="N914" i="7"/>
  <c r="I914" i="7"/>
  <c r="H914" i="7"/>
  <c r="F914" i="7"/>
  <c r="F914" i="6" s="1"/>
  <c r="E914" i="7"/>
  <c r="E914" i="6" s="1"/>
  <c r="D914" i="7"/>
  <c r="D914" i="6" s="1"/>
  <c r="C914" i="7"/>
  <c r="C914" i="6" s="1"/>
  <c r="B914" i="7"/>
  <c r="B914" i="6" s="1"/>
  <c r="A914" i="7"/>
  <c r="A914" i="6" s="1"/>
  <c r="Y913" i="7"/>
  <c r="N913" i="7"/>
  <c r="I913" i="7"/>
  <c r="H913" i="7"/>
  <c r="F913" i="7"/>
  <c r="F913" i="6" s="1"/>
  <c r="E913" i="7"/>
  <c r="E913" i="6" s="1"/>
  <c r="D913" i="7"/>
  <c r="D913" i="6" s="1"/>
  <c r="C913" i="7"/>
  <c r="C913" i="6" s="1"/>
  <c r="B913" i="7"/>
  <c r="B913" i="6" s="1"/>
  <c r="A913" i="7"/>
  <c r="A913" i="6" s="1"/>
  <c r="Y912" i="7"/>
  <c r="N912" i="7"/>
  <c r="I912" i="7"/>
  <c r="H912" i="7"/>
  <c r="F912" i="7"/>
  <c r="F912" i="6" s="1"/>
  <c r="E912" i="7"/>
  <c r="E912" i="6" s="1"/>
  <c r="D912" i="7"/>
  <c r="D912" i="6" s="1"/>
  <c r="C912" i="7"/>
  <c r="C912" i="6" s="1"/>
  <c r="B912" i="7"/>
  <c r="B912" i="6" s="1"/>
  <c r="A912" i="7"/>
  <c r="A912" i="6" s="1"/>
  <c r="Y911" i="7"/>
  <c r="N911" i="7"/>
  <c r="I911" i="7"/>
  <c r="H911" i="7"/>
  <c r="F911" i="7"/>
  <c r="F911" i="6" s="1"/>
  <c r="E911" i="7"/>
  <c r="E911" i="6" s="1"/>
  <c r="D911" i="7"/>
  <c r="D911" i="6" s="1"/>
  <c r="C911" i="7"/>
  <c r="C911" i="6" s="1"/>
  <c r="B911" i="7"/>
  <c r="B911" i="6" s="1"/>
  <c r="A911" i="7"/>
  <c r="A911" i="6" s="1"/>
  <c r="Y910" i="7"/>
  <c r="N910" i="7"/>
  <c r="I910" i="7"/>
  <c r="H910" i="7"/>
  <c r="F910" i="7"/>
  <c r="F910" i="6" s="1"/>
  <c r="E910" i="7"/>
  <c r="E910" i="6" s="1"/>
  <c r="D910" i="7"/>
  <c r="D910" i="6" s="1"/>
  <c r="C910" i="7"/>
  <c r="C910" i="6" s="1"/>
  <c r="B910" i="7"/>
  <c r="B910" i="6" s="1"/>
  <c r="A910" i="7"/>
  <c r="A910" i="6" s="1"/>
  <c r="Y909" i="7"/>
  <c r="N909" i="7"/>
  <c r="I909" i="7"/>
  <c r="H909" i="7"/>
  <c r="F909" i="7"/>
  <c r="F909" i="6" s="1"/>
  <c r="E909" i="7"/>
  <c r="E909" i="6" s="1"/>
  <c r="D909" i="7"/>
  <c r="D909" i="6" s="1"/>
  <c r="C909" i="7"/>
  <c r="C909" i="6" s="1"/>
  <c r="B909" i="7"/>
  <c r="B909" i="6" s="1"/>
  <c r="A909" i="7"/>
  <c r="A909" i="6" s="1"/>
  <c r="Y908" i="7"/>
  <c r="N908" i="7"/>
  <c r="I908" i="7"/>
  <c r="H908" i="7"/>
  <c r="F908" i="7"/>
  <c r="F908" i="6" s="1"/>
  <c r="E908" i="7"/>
  <c r="E908" i="6" s="1"/>
  <c r="D908" i="7"/>
  <c r="D908" i="6" s="1"/>
  <c r="C908" i="7"/>
  <c r="C908" i="6" s="1"/>
  <c r="B908" i="7"/>
  <c r="B908" i="6" s="1"/>
  <c r="A908" i="7"/>
  <c r="A908" i="6" s="1"/>
  <c r="Y907" i="7"/>
  <c r="N907" i="7"/>
  <c r="I907" i="7"/>
  <c r="H907" i="7"/>
  <c r="F907" i="7"/>
  <c r="F907" i="6" s="1"/>
  <c r="E907" i="7"/>
  <c r="E907" i="6" s="1"/>
  <c r="D907" i="7"/>
  <c r="D907" i="6" s="1"/>
  <c r="C907" i="7"/>
  <c r="C907" i="6" s="1"/>
  <c r="B907" i="7"/>
  <c r="B907" i="6" s="1"/>
  <c r="A907" i="7"/>
  <c r="A907" i="6" s="1"/>
  <c r="Y906" i="7"/>
  <c r="N906" i="7"/>
  <c r="I906" i="7"/>
  <c r="H906" i="7"/>
  <c r="F906" i="7"/>
  <c r="F906" i="6" s="1"/>
  <c r="E906" i="7"/>
  <c r="E906" i="6" s="1"/>
  <c r="D906" i="7"/>
  <c r="D906" i="6" s="1"/>
  <c r="C906" i="7"/>
  <c r="C906" i="6" s="1"/>
  <c r="B906" i="7"/>
  <c r="B906" i="6" s="1"/>
  <c r="A906" i="7"/>
  <c r="A906" i="6" s="1"/>
  <c r="Y905" i="7"/>
  <c r="N905" i="7"/>
  <c r="I905" i="7"/>
  <c r="H905" i="7"/>
  <c r="F905" i="7"/>
  <c r="F905" i="6" s="1"/>
  <c r="E905" i="7"/>
  <c r="E905" i="6" s="1"/>
  <c r="D905" i="7"/>
  <c r="D905" i="6" s="1"/>
  <c r="C905" i="7"/>
  <c r="C905" i="6" s="1"/>
  <c r="B905" i="7"/>
  <c r="B905" i="6" s="1"/>
  <c r="A905" i="7"/>
  <c r="A905" i="6" s="1"/>
  <c r="Y904" i="7"/>
  <c r="N904" i="7"/>
  <c r="I904" i="7"/>
  <c r="H904" i="7"/>
  <c r="F904" i="7"/>
  <c r="F904" i="6" s="1"/>
  <c r="E904" i="7"/>
  <c r="E904" i="6" s="1"/>
  <c r="D904" i="7"/>
  <c r="D904" i="6" s="1"/>
  <c r="C904" i="7"/>
  <c r="C904" i="6" s="1"/>
  <c r="B904" i="7"/>
  <c r="B904" i="6" s="1"/>
  <c r="A904" i="7"/>
  <c r="A904" i="6" s="1"/>
  <c r="Y903" i="7"/>
  <c r="N903" i="7"/>
  <c r="I903" i="7"/>
  <c r="H903" i="7"/>
  <c r="F903" i="7"/>
  <c r="F903" i="6" s="1"/>
  <c r="E903" i="7"/>
  <c r="E903" i="6" s="1"/>
  <c r="D903" i="7"/>
  <c r="D903" i="6" s="1"/>
  <c r="C903" i="7"/>
  <c r="C903" i="6" s="1"/>
  <c r="B903" i="7"/>
  <c r="B903" i="6" s="1"/>
  <c r="A903" i="7"/>
  <c r="A903" i="6" s="1"/>
  <c r="Y902" i="7"/>
  <c r="N902" i="7"/>
  <c r="I902" i="7"/>
  <c r="H902" i="7"/>
  <c r="F902" i="7"/>
  <c r="F902" i="6" s="1"/>
  <c r="E902" i="7"/>
  <c r="E902" i="6" s="1"/>
  <c r="D902" i="7"/>
  <c r="D902" i="6" s="1"/>
  <c r="C902" i="7"/>
  <c r="C902" i="6" s="1"/>
  <c r="B902" i="7"/>
  <c r="B902" i="6" s="1"/>
  <c r="A902" i="7"/>
  <c r="A902" i="6" s="1"/>
  <c r="Y901" i="7"/>
  <c r="N901" i="7"/>
  <c r="I901" i="7"/>
  <c r="H901" i="7"/>
  <c r="F901" i="7"/>
  <c r="F901" i="6" s="1"/>
  <c r="E901" i="7"/>
  <c r="E901" i="6" s="1"/>
  <c r="D901" i="7"/>
  <c r="D901" i="6" s="1"/>
  <c r="C901" i="7"/>
  <c r="C901" i="6" s="1"/>
  <c r="B901" i="7"/>
  <c r="B901" i="6" s="1"/>
  <c r="A901" i="7"/>
  <c r="A901" i="6" s="1"/>
  <c r="Y900" i="7"/>
  <c r="N900" i="7"/>
  <c r="I900" i="7"/>
  <c r="H900" i="7"/>
  <c r="F900" i="7"/>
  <c r="F900" i="6" s="1"/>
  <c r="E900" i="7"/>
  <c r="E900" i="6" s="1"/>
  <c r="D900" i="7"/>
  <c r="D900" i="6" s="1"/>
  <c r="C900" i="7"/>
  <c r="C900" i="6" s="1"/>
  <c r="B900" i="7"/>
  <c r="B900" i="6" s="1"/>
  <c r="A900" i="7"/>
  <c r="A900" i="6" s="1"/>
  <c r="Y899" i="7"/>
  <c r="N899" i="7"/>
  <c r="I899" i="7"/>
  <c r="H899" i="7"/>
  <c r="F899" i="7"/>
  <c r="F899" i="6" s="1"/>
  <c r="E899" i="7"/>
  <c r="E899" i="6" s="1"/>
  <c r="D899" i="7"/>
  <c r="D899" i="6" s="1"/>
  <c r="C899" i="7"/>
  <c r="C899" i="6" s="1"/>
  <c r="B899" i="7"/>
  <c r="B899" i="6" s="1"/>
  <c r="A899" i="7"/>
  <c r="A899" i="6" s="1"/>
  <c r="Y898" i="7"/>
  <c r="N898" i="7"/>
  <c r="I898" i="7"/>
  <c r="H898" i="7"/>
  <c r="F898" i="7"/>
  <c r="F898" i="6" s="1"/>
  <c r="E898" i="7"/>
  <c r="E898" i="6" s="1"/>
  <c r="D898" i="7"/>
  <c r="D898" i="6" s="1"/>
  <c r="C898" i="7"/>
  <c r="C898" i="6" s="1"/>
  <c r="B898" i="7"/>
  <c r="B898" i="6" s="1"/>
  <c r="A898" i="7"/>
  <c r="A898" i="6" s="1"/>
  <c r="Y897" i="7"/>
  <c r="N897" i="7"/>
  <c r="I897" i="7"/>
  <c r="H897" i="7"/>
  <c r="F897" i="7"/>
  <c r="F897" i="6" s="1"/>
  <c r="E897" i="7"/>
  <c r="E897" i="6" s="1"/>
  <c r="D897" i="7"/>
  <c r="D897" i="6" s="1"/>
  <c r="C897" i="7"/>
  <c r="C897" i="6" s="1"/>
  <c r="B897" i="7"/>
  <c r="B897" i="6" s="1"/>
  <c r="A897" i="7"/>
  <c r="A897" i="6" s="1"/>
  <c r="Y896" i="7"/>
  <c r="N896" i="7"/>
  <c r="I896" i="7"/>
  <c r="H896" i="7"/>
  <c r="F896" i="7"/>
  <c r="F896" i="6" s="1"/>
  <c r="E896" i="7"/>
  <c r="E896" i="6" s="1"/>
  <c r="D896" i="7"/>
  <c r="D896" i="6" s="1"/>
  <c r="C896" i="7"/>
  <c r="C896" i="6" s="1"/>
  <c r="B896" i="7"/>
  <c r="B896" i="6" s="1"/>
  <c r="A896" i="7"/>
  <c r="A896" i="6" s="1"/>
  <c r="Y895" i="7"/>
  <c r="N895" i="7"/>
  <c r="I895" i="7"/>
  <c r="H895" i="7"/>
  <c r="F895" i="7"/>
  <c r="F895" i="6" s="1"/>
  <c r="E895" i="7"/>
  <c r="E895" i="6" s="1"/>
  <c r="D895" i="7"/>
  <c r="D895" i="6" s="1"/>
  <c r="C895" i="7"/>
  <c r="C895" i="6" s="1"/>
  <c r="B895" i="7"/>
  <c r="B895" i="6" s="1"/>
  <c r="A895" i="7"/>
  <c r="A895" i="6" s="1"/>
  <c r="Y894" i="7"/>
  <c r="N894" i="7"/>
  <c r="I894" i="7"/>
  <c r="H894" i="7"/>
  <c r="F894" i="7"/>
  <c r="F894" i="6" s="1"/>
  <c r="E894" i="7"/>
  <c r="E894" i="6" s="1"/>
  <c r="D894" i="7"/>
  <c r="D894" i="6" s="1"/>
  <c r="C894" i="7"/>
  <c r="C894" i="6" s="1"/>
  <c r="B894" i="7"/>
  <c r="B894" i="6" s="1"/>
  <c r="A894" i="7"/>
  <c r="A894" i="6" s="1"/>
  <c r="Y893" i="7"/>
  <c r="N893" i="7"/>
  <c r="I893" i="7"/>
  <c r="H893" i="7"/>
  <c r="F893" i="7"/>
  <c r="F893" i="6" s="1"/>
  <c r="E893" i="7"/>
  <c r="E893" i="6" s="1"/>
  <c r="D893" i="7"/>
  <c r="D893" i="6" s="1"/>
  <c r="C893" i="7"/>
  <c r="C893" i="6" s="1"/>
  <c r="B893" i="7"/>
  <c r="B893" i="6" s="1"/>
  <c r="A893" i="7"/>
  <c r="A893" i="6" s="1"/>
  <c r="Y892" i="7"/>
  <c r="N892" i="7"/>
  <c r="I892" i="7"/>
  <c r="H892" i="7"/>
  <c r="F892" i="7"/>
  <c r="F892" i="6" s="1"/>
  <c r="E892" i="7"/>
  <c r="E892" i="6" s="1"/>
  <c r="D892" i="7"/>
  <c r="D892" i="6" s="1"/>
  <c r="C892" i="7"/>
  <c r="C892" i="6" s="1"/>
  <c r="B892" i="7"/>
  <c r="B892" i="6" s="1"/>
  <c r="A892" i="7"/>
  <c r="A892" i="6" s="1"/>
  <c r="Y891" i="7"/>
  <c r="N891" i="7"/>
  <c r="I891" i="7"/>
  <c r="H891" i="7"/>
  <c r="F891" i="7"/>
  <c r="F891" i="6" s="1"/>
  <c r="E891" i="7"/>
  <c r="E891" i="6" s="1"/>
  <c r="D891" i="7"/>
  <c r="D891" i="6" s="1"/>
  <c r="C891" i="7"/>
  <c r="C891" i="6" s="1"/>
  <c r="B891" i="7"/>
  <c r="B891" i="6" s="1"/>
  <c r="A891" i="7"/>
  <c r="A891" i="6" s="1"/>
  <c r="Y890" i="7"/>
  <c r="N890" i="7"/>
  <c r="I890" i="7"/>
  <c r="H890" i="7"/>
  <c r="F890" i="7"/>
  <c r="F890" i="6" s="1"/>
  <c r="E890" i="7"/>
  <c r="E890" i="6" s="1"/>
  <c r="D890" i="7"/>
  <c r="D890" i="6" s="1"/>
  <c r="C890" i="7"/>
  <c r="C890" i="6" s="1"/>
  <c r="B890" i="7"/>
  <c r="B890" i="6" s="1"/>
  <c r="A890" i="7"/>
  <c r="A890" i="6" s="1"/>
  <c r="Y889" i="7"/>
  <c r="N889" i="7"/>
  <c r="I889" i="7"/>
  <c r="H889" i="7"/>
  <c r="F889" i="7"/>
  <c r="F889" i="6" s="1"/>
  <c r="E889" i="7"/>
  <c r="E889" i="6" s="1"/>
  <c r="D889" i="7"/>
  <c r="D889" i="6" s="1"/>
  <c r="C889" i="7"/>
  <c r="C889" i="6" s="1"/>
  <c r="B889" i="7"/>
  <c r="B889" i="6" s="1"/>
  <c r="A889" i="7"/>
  <c r="A889" i="6" s="1"/>
  <c r="Y888" i="7"/>
  <c r="N888" i="7"/>
  <c r="I888" i="7"/>
  <c r="H888" i="7"/>
  <c r="F888" i="7"/>
  <c r="F888" i="6" s="1"/>
  <c r="E888" i="7"/>
  <c r="E888" i="6" s="1"/>
  <c r="D888" i="7"/>
  <c r="D888" i="6" s="1"/>
  <c r="C888" i="7"/>
  <c r="C888" i="6" s="1"/>
  <c r="B888" i="7"/>
  <c r="B888" i="6" s="1"/>
  <c r="A888" i="7"/>
  <c r="A888" i="6" s="1"/>
  <c r="Y887" i="7"/>
  <c r="N887" i="7"/>
  <c r="I887" i="7"/>
  <c r="H887" i="7"/>
  <c r="F887" i="7"/>
  <c r="F887" i="6" s="1"/>
  <c r="E887" i="7"/>
  <c r="E887" i="6" s="1"/>
  <c r="D887" i="7"/>
  <c r="D887" i="6" s="1"/>
  <c r="C887" i="7"/>
  <c r="C887" i="6" s="1"/>
  <c r="B887" i="7"/>
  <c r="B887" i="6" s="1"/>
  <c r="A887" i="7"/>
  <c r="A887" i="6" s="1"/>
  <c r="Y886" i="7"/>
  <c r="N886" i="7"/>
  <c r="I886" i="7"/>
  <c r="H886" i="7"/>
  <c r="F886" i="7"/>
  <c r="F886" i="6" s="1"/>
  <c r="E886" i="7"/>
  <c r="E886" i="6" s="1"/>
  <c r="D886" i="7"/>
  <c r="D886" i="6" s="1"/>
  <c r="C886" i="7"/>
  <c r="C886" i="6" s="1"/>
  <c r="B886" i="7"/>
  <c r="B886" i="6" s="1"/>
  <c r="A886" i="7"/>
  <c r="A886" i="6" s="1"/>
  <c r="Y885" i="7"/>
  <c r="N885" i="7"/>
  <c r="I885" i="7"/>
  <c r="H885" i="7"/>
  <c r="F885" i="7"/>
  <c r="F885" i="6" s="1"/>
  <c r="E885" i="7"/>
  <c r="E885" i="6" s="1"/>
  <c r="D885" i="7"/>
  <c r="D885" i="6" s="1"/>
  <c r="C885" i="7"/>
  <c r="C885" i="6" s="1"/>
  <c r="B885" i="7"/>
  <c r="B885" i="6" s="1"/>
  <c r="A885" i="7"/>
  <c r="A885" i="6" s="1"/>
  <c r="Y884" i="7"/>
  <c r="N884" i="7"/>
  <c r="I884" i="7"/>
  <c r="H884" i="7"/>
  <c r="F884" i="7"/>
  <c r="F884" i="6" s="1"/>
  <c r="E884" i="7"/>
  <c r="E884" i="6" s="1"/>
  <c r="D884" i="7"/>
  <c r="D884" i="6" s="1"/>
  <c r="C884" i="7"/>
  <c r="C884" i="6" s="1"/>
  <c r="B884" i="7"/>
  <c r="B884" i="6" s="1"/>
  <c r="A884" i="7"/>
  <c r="A884" i="6" s="1"/>
  <c r="Y883" i="7"/>
  <c r="N883" i="7"/>
  <c r="I883" i="7"/>
  <c r="H883" i="7"/>
  <c r="F883" i="7"/>
  <c r="F883" i="6" s="1"/>
  <c r="E883" i="7"/>
  <c r="E883" i="6" s="1"/>
  <c r="D883" i="7"/>
  <c r="D883" i="6" s="1"/>
  <c r="C883" i="7"/>
  <c r="C883" i="6" s="1"/>
  <c r="B883" i="7"/>
  <c r="B883" i="6" s="1"/>
  <c r="A883" i="7"/>
  <c r="A883" i="6" s="1"/>
  <c r="Y882" i="7"/>
  <c r="N882" i="7"/>
  <c r="I882" i="7"/>
  <c r="H882" i="7"/>
  <c r="F882" i="7"/>
  <c r="F882" i="6" s="1"/>
  <c r="E882" i="7"/>
  <c r="E882" i="6" s="1"/>
  <c r="D882" i="7"/>
  <c r="D882" i="6" s="1"/>
  <c r="C882" i="7"/>
  <c r="C882" i="6" s="1"/>
  <c r="B882" i="7"/>
  <c r="B882" i="6" s="1"/>
  <c r="A882" i="7"/>
  <c r="A882" i="6" s="1"/>
  <c r="Y881" i="7"/>
  <c r="N881" i="7"/>
  <c r="I881" i="7"/>
  <c r="H881" i="7"/>
  <c r="F881" i="7"/>
  <c r="F881" i="6" s="1"/>
  <c r="E881" i="7"/>
  <c r="E881" i="6" s="1"/>
  <c r="D881" i="7"/>
  <c r="D881" i="6" s="1"/>
  <c r="C881" i="7"/>
  <c r="C881" i="6" s="1"/>
  <c r="B881" i="7"/>
  <c r="B881" i="6" s="1"/>
  <c r="A881" i="7"/>
  <c r="A881" i="6" s="1"/>
  <c r="Y880" i="7"/>
  <c r="N880" i="7"/>
  <c r="I880" i="7"/>
  <c r="H880" i="7"/>
  <c r="F880" i="7"/>
  <c r="F880" i="6" s="1"/>
  <c r="E880" i="7"/>
  <c r="E880" i="6" s="1"/>
  <c r="D880" i="7"/>
  <c r="D880" i="6" s="1"/>
  <c r="C880" i="7"/>
  <c r="C880" i="6" s="1"/>
  <c r="B880" i="7"/>
  <c r="B880" i="6" s="1"/>
  <c r="A880" i="7"/>
  <c r="A880" i="6" s="1"/>
  <c r="Y879" i="7"/>
  <c r="N879" i="7"/>
  <c r="I879" i="7"/>
  <c r="H879" i="7"/>
  <c r="F879" i="7"/>
  <c r="F879" i="6" s="1"/>
  <c r="E879" i="7"/>
  <c r="E879" i="6" s="1"/>
  <c r="D879" i="7"/>
  <c r="D879" i="6" s="1"/>
  <c r="C879" i="7"/>
  <c r="C879" i="6" s="1"/>
  <c r="B879" i="7"/>
  <c r="B879" i="6" s="1"/>
  <c r="A879" i="7"/>
  <c r="A879" i="6" s="1"/>
  <c r="Y878" i="7"/>
  <c r="N878" i="7"/>
  <c r="I878" i="7"/>
  <c r="H878" i="7"/>
  <c r="F878" i="7"/>
  <c r="F878" i="6" s="1"/>
  <c r="E878" i="7"/>
  <c r="E878" i="6" s="1"/>
  <c r="D878" i="7"/>
  <c r="D878" i="6" s="1"/>
  <c r="C878" i="7"/>
  <c r="C878" i="6" s="1"/>
  <c r="B878" i="7"/>
  <c r="B878" i="6" s="1"/>
  <c r="A878" i="7"/>
  <c r="A878" i="6" s="1"/>
  <c r="Y877" i="7"/>
  <c r="N877" i="7"/>
  <c r="I877" i="7"/>
  <c r="H877" i="7"/>
  <c r="F877" i="7"/>
  <c r="F877" i="6" s="1"/>
  <c r="E877" i="7"/>
  <c r="E877" i="6" s="1"/>
  <c r="D877" i="7"/>
  <c r="D877" i="6" s="1"/>
  <c r="C877" i="7"/>
  <c r="C877" i="6" s="1"/>
  <c r="B877" i="7"/>
  <c r="B877" i="6" s="1"/>
  <c r="A877" i="7"/>
  <c r="A877" i="6" s="1"/>
  <c r="Y876" i="7"/>
  <c r="N876" i="7"/>
  <c r="I876" i="7"/>
  <c r="H876" i="7"/>
  <c r="F876" i="7"/>
  <c r="F876" i="6" s="1"/>
  <c r="E876" i="7"/>
  <c r="E876" i="6" s="1"/>
  <c r="D876" i="7"/>
  <c r="D876" i="6" s="1"/>
  <c r="C876" i="7"/>
  <c r="C876" i="6" s="1"/>
  <c r="B876" i="7"/>
  <c r="B876" i="6" s="1"/>
  <c r="A876" i="7"/>
  <c r="A876" i="6" s="1"/>
  <c r="Y875" i="7"/>
  <c r="N875" i="7"/>
  <c r="I875" i="7"/>
  <c r="H875" i="7"/>
  <c r="F875" i="7"/>
  <c r="F875" i="6" s="1"/>
  <c r="E875" i="7"/>
  <c r="E875" i="6" s="1"/>
  <c r="D875" i="7"/>
  <c r="D875" i="6" s="1"/>
  <c r="C875" i="7"/>
  <c r="C875" i="6" s="1"/>
  <c r="B875" i="7"/>
  <c r="B875" i="6" s="1"/>
  <c r="A875" i="7"/>
  <c r="A875" i="6" s="1"/>
  <c r="Y874" i="7"/>
  <c r="N874" i="7"/>
  <c r="I874" i="7"/>
  <c r="H874" i="7"/>
  <c r="F874" i="7"/>
  <c r="F874" i="6" s="1"/>
  <c r="E874" i="7"/>
  <c r="E874" i="6" s="1"/>
  <c r="D874" i="7"/>
  <c r="D874" i="6" s="1"/>
  <c r="C874" i="7"/>
  <c r="C874" i="6" s="1"/>
  <c r="B874" i="7"/>
  <c r="B874" i="6" s="1"/>
  <c r="A874" i="7"/>
  <c r="A874" i="6" s="1"/>
  <c r="Y873" i="7"/>
  <c r="N873" i="7"/>
  <c r="I873" i="7"/>
  <c r="H873" i="7"/>
  <c r="F873" i="7"/>
  <c r="F873" i="6" s="1"/>
  <c r="E873" i="7"/>
  <c r="E873" i="6" s="1"/>
  <c r="D873" i="7"/>
  <c r="D873" i="6" s="1"/>
  <c r="C873" i="7"/>
  <c r="C873" i="6" s="1"/>
  <c r="B873" i="7"/>
  <c r="B873" i="6" s="1"/>
  <c r="A873" i="7"/>
  <c r="A873" i="6" s="1"/>
  <c r="Y872" i="7"/>
  <c r="N872" i="7"/>
  <c r="I872" i="7"/>
  <c r="H872" i="7"/>
  <c r="F872" i="7"/>
  <c r="F872" i="6" s="1"/>
  <c r="E872" i="7"/>
  <c r="E872" i="6" s="1"/>
  <c r="D872" i="7"/>
  <c r="D872" i="6" s="1"/>
  <c r="C872" i="7"/>
  <c r="C872" i="6" s="1"/>
  <c r="B872" i="7"/>
  <c r="B872" i="6" s="1"/>
  <c r="A872" i="7"/>
  <c r="A872" i="6" s="1"/>
  <c r="Y871" i="7"/>
  <c r="N871" i="7"/>
  <c r="I871" i="7"/>
  <c r="H871" i="7"/>
  <c r="F871" i="7"/>
  <c r="F871" i="6" s="1"/>
  <c r="E871" i="7"/>
  <c r="E871" i="6" s="1"/>
  <c r="D871" i="7"/>
  <c r="D871" i="6" s="1"/>
  <c r="C871" i="7"/>
  <c r="C871" i="6" s="1"/>
  <c r="B871" i="7"/>
  <c r="B871" i="6" s="1"/>
  <c r="A871" i="7"/>
  <c r="A871" i="6" s="1"/>
  <c r="Y870" i="7"/>
  <c r="N870" i="7"/>
  <c r="I870" i="7"/>
  <c r="H870" i="7"/>
  <c r="F870" i="7"/>
  <c r="F870" i="6" s="1"/>
  <c r="E870" i="7"/>
  <c r="E870" i="6" s="1"/>
  <c r="D870" i="7"/>
  <c r="D870" i="6" s="1"/>
  <c r="C870" i="7"/>
  <c r="C870" i="6" s="1"/>
  <c r="B870" i="7"/>
  <c r="B870" i="6" s="1"/>
  <c r="A870" i="7"/>
  <c r="A870" i="6" s="1"/>
  <c r="Y869" i="7"/>
  <c r="N869" i="7"/>
  <c r="I869" i="7"/>
  <c r="H869" i="7"/>
  <c r="F869" i="7"/>
  <c r="F869" i="6" s="1"/>
  <c r="E869" i="7"/>
  <c r="E869" i="6" s="1"/>
  <c r="D869" i="7"/>
  <c r="D869" i="6" s="1"/>
  <c r="C869" i="7"/>
  <c r="C869" i="6" s="1"/>
  <c r="B869" i="7"/>
  <c r="B869" i="6" s="1"/>
  <c r="A869" i="7"/>
  <c r="A869" i="6" s="1"/>
  <c r="Y868" i="7"/>
  <c r="N868" i="7"/>
  <c r="I868" i="7"/>
  <c r="H868" i="7"/>
  <c r="F868" i="7"/>
  <c r="F868" i="6" s="1"/>
  <c r="E868" i="7"/>
  <c r="E868" i="6" s="1"/>
  <c r="D868" i="7"/>
  <c r="D868" i="6" s="1"/>
  <c r="C868" i="7"/>
  <c r="C868" i="6" s="1"/>
  <c r="B868" i="7"/>
  <c r="B868" i="6" s="1"/>
  <c r="A868" i="7"/>
  <c r="A868" i="6" s="1"/>
  <c r="Y867" i="7"/>
  <c r="N867" i="7"/>
  <c r="I867" i="7"/>
  <c r="H867" i="7"/>
  <c r="F867" i="7"/>
  <c r="F867" i="6" s="1"/>
  <c r="E867" i="7"/>
  <c r="E867" i="6" s="1"/>
  <c r="D867" i="7"/>
  <c r="D867" i="6" s="1"/>
  <c r="C867" i="7"/>
  <c r="C867" i="6" s="1"/>
  <c r="B867" i="7"/>
  <c r="B867" i="6" s="1"/>
  <c r="A867" i="7"/>
  <c r="A867" i="6" s="1"/>
  <c r="Y866" i="7"/>
  <c r="N866" i="7"/>
  <c r="I866" i="7"/>
  <c r="H866" i="7"/>
  <c r="F866" i="7"/>
  <c r="F866" i="6" s="1"/>
  <c r="E866" i="7"/>
  <c r="E866" i="6" s="1"/>
  <c r="D866" i="7"/>
  <c r="D866" i="6" s="1"/>
  <c r="C866" i="7"/>
  <c r="C866" i="6" s="1"/>
  <c r="B866" i="7"/>
  <c r="B866" i="6" s="1"/>
  <c r="A866" i="7"/>
  <c r="A866" i="6" s="1"/>
  <c r="Y865" i="7"/>
  <c r="N865" i="7"/>
  <c r="I865" i="7"/>
  <c r="H865" i="7"/>
  <c r="F865" i="7"/>
  <c r="F865" i="6" s="1"/>
  <c r="E865" i="7"/>
  <c r="E865" i="6" s="1"/>
  <c r="D865" i="7"/>
  <c r="D865" i="6" s="1"/>
  <c r="C865" i="7"/>
  <c r="C865" i="6" s="1"/>
  <c r="B865" i="7"/>
  <c r="B865" i="6" s="1"/>
  <c r="A865" i="7"/>
  <c r="A865" i="6" s="1"/>
  <c r="Y864" i="7"/>
  <c r="N864" i="7"/>
  <c r="I864" i="7"/>
  <c r="H864" i="7"/>
  <c r="F864" i="7"/>
  <c r="F864" i="6" s="1"/>
  <c r="E864" i="7"/>
  <c r="E864" i="6" s="1"/>
  <c r="D864" i="7"/>
  <c r="D864" i="6" s="1"/>
  <c r="C864" i="7"/>
  <c r="C864" i="6" s="1"/>
  <c r="B864" i="7"/>
  <c r="B864" i="6" s="1"/>
  <c r="A864" i="7"/>
  <c r="A864" i="6" s="1"/>
  <c r="Y863" i="7"/>
  <c r="N863" i="7"/>
  <c r="I863" i="7"/>
  <c r="H863" i="7"/>
  <c r="F863" i="7"/>
  <c r="F863" i="6" s="1"/>
  <c r="E863" i="7"/>
  <c r="E863" i="6" s="1"/>
  <c r="D863" i="7"/>
  <c r="D863" i="6" s="1"/>
  <c r="C863" i="7"/>
  <c r="C863" i="6" s="1"/>
  <c r="B863" i="7"/>
  <c r="B863" i="6" s="1"/>
  <c r="A863" i="7"/>
  <c r="A863" i="6" s="1"/>
  <c r="Y862" i="7"/>
  <c r="N862" i="7"/>
  <c r="I862" i="7"/>
  <c r="H862" i="7"/>
  <c r="F862" i="7"/>
  <c r="F862" i="6" s="1"/>
  <c r="E862" i="7"/>
  <c r="E862" i="6" s="1"/>
  <c r="D862" i="7"/>
  <c r="D862" i="6" s="1"/>
  <c r="C862" i="7"/>
  <c r="C862" i="6" s="1"/>
  <c r="B862" i="7"/>
  <c r="B862" i="6" s="1"/>
  <c r="A862" i="7"/>
  <c r="A862" i="6" s="1"/>
  <c r="Y861" i="7"/>
  <c r="N861" i="7"/>
  <c r="I861" i="7"/>
  <c r="H861" i="7"/>
  <c r="F861" i="7"/>
  <c r="F861" i="6" s="1"/>
  <c r="E861" i="7"/>
  <c r="E861" i="6" s="1"/>
  <c r="D861" i="7"/>
  <c r="D861" i="6" s="1"/>
  <c r="C861" i="7"/>
  <c r="C861" i="6" s="1"/>
  <c r="B861" i="7"/>
  <c r="B861" i="6" s="1"/>
  <c r="A861" i="7"/>
  <c r="A861" i="6" s="1"/>
  <c r="Y860" i="7"/>
  <c r="N860" i="7"/>
  <c r="I860" i="7"/>
  <c r="H860" i="7"/>
  <c r="F860" i="7"/>
  <c r="F860" i="6" s="1"/>
  <c r="E860" i="7"/>
  <c r="E860" i="6" s="1"/>
  <c r="D860" i="7"/>
  <c r="D860" i="6" s="1"/>
  <c r="C860" i="7"/>
  <c r="C860" i="6" s="1"/>
  <c r="B860" i="7"/>
  <c r="B860" i="6" s="1"/>
  <c r="A860" i="7"/>
  <c r="A860" i="6" s="1"/>
  <c r="Y859" i="7"/>
  <c r="N859" i="7"/>
  <c r="I859" i="7"/>
  <c r="H859" i="7"/>
  <c r="F859" i="7"/>
  <c r="F859" i="6" s="1"/>
  <c r="E859" i="7"/>
  <c r="E859" i="6" s="1"/>
  <c r="D859" i="7"/>
  <c r="D859" i="6" s="1"/>
  <c r="C859" i="7"/>
  <c r="C859" i="6" s="1"/>
  <c r="B859" i="7"/>
  <c r="B859" i="6" s="1"/>
  <c r="A859" i="7"/>
  <c r="A859" i="6" s="1"/>
  <c r="Y858" i="7"/>
  <c r="N858" i="7"/>
  <c r="I858" i="7"/>
  <c r="H858" i="7"/>
  <c r="F858" i="7"/>
  <c r="F858" i="6" s="1"/>
  <c r="E858" i="7"/>
  <c r="E858" i="6" s="1"/>
  <c r="D858" i="7"/>
  <c r="D858" i="6" s="1"/>
  <c r="C858" i="7"/>
  <c r="C858" i="6" s="1"/>
  <c r="B858" i="7"/>
  <c r="B858" i="6" s="1"/>
  <c r="A858" i="7"/>
  <c r="A858" i="6" s="1"/>
  <c r="Y857" i="7"/>
  <c r="N857" i="7"/>
  <c r="I857" i="7"/>
  <c r="H857" i="7"/>
  <c r="F857" i="7"/>
  <c r="F857" i="6" s="1"/>
  <c r="E857" i="7"/>
  <c r="E857" i="6" s="1"/>
  <c r="D857" i="7"/>
  <c r="D857" i="6" s="1"/>
  <c r="C857" i="7"/>
  <c r="C857" i="6" s="1"/>
  <c r="B857" i="7"/>
  <c r="B857" i="6" s="1"/>
  <c r="A857" i="7"/>
  <c r="A857" i="6" s="1"/>
  <c r="Y856" i="7"/>
  <c r="N856" i="7"/>
  <c r="I856" i="7"/>
  <c r="H856" i="7"/>
  <c r="F856" i="7"/>
  <c r="F856" i="6" s="1"/>
  <c r="E856" i="7"/>
  <c r="E856" i="6" s="1"/>
  <c r="D856" i="7"/>
  <c r="D856" i="6" s="1"/>
  <c r="C856" i="7"/>
  <c r="C856" i="6" s="1"/>
  <c r="B856" i="7"/>
  <c r="B856" i="6" s="1"/>
  <c r="A856" i="7"/>
  <c r="A856" i="6" s="1"/>
  <c r="Y855" i="7"/>
  <c r="N855" i="7"/>
  <c r="I855" i="7"/>
  <c r="H855" i="7"/>
  <c r="F855" i="7"/>
  <c r="F855" i="6" s="1"/>
  <c r="E855" i="7"/>
  <c r="E855" i="6" s="1"/>
  <c r="D855" i="7"/>
  <c r="D855" i="6" s="1"/>
  <c r="C855" i="7"/>
  <c r="C855" i="6" s="1"/>
  <c r="B855" i="7"/>
  <c r="B855" i="6" s="1"/>
  <c r="A855" i="7"/>
  <c r="A855" i="6" s="1"/>
  <c r="Y854" i="7"/>
  <c r="N854" i="7"/>
  <c r="I854" i="7"/>
  <c r="H854" i="7"/>
  <c r="F854" i="7"/>
  <c r="F854" i="6" s="1"/>
  <c r="E854" i="7"/>
  <c r="E854" i="6" s="1"/>
  <c r="D854" i="7"/>
  <c r="D854" i="6" s="1"/>
  <c r="C854" i="7"/>
  <c r="C854" i="6" s="1"/>
  <c r="B854" i="7"/>
  <c r="B854" i="6" s="1"/>
  <c r="A854" i="7"/>
  <c r="A854" i="6" s="1"/>
  <c r="Y853" i="7"/>
  <c r="N853" i="7"/>
  <c r="I853" i="7"/>
  <c r="H853" i="7"/>
  <c r="F853" i="7"/>
  <c r="F853" i="6" s="1"/>
  <c r="E853" i="7"/>
  <c r="E853" i="6" s="1"/>
  <c r="D853" i="7"/>
  <c r="D853" i="6" s="1"/>
  <c r="C853" i="7"/>
  <c r="C853" i="6" s="1"/>
  <c r="B853" i="7"/>
  <c r="B853" i="6" s="1"/>
  <c r="A853" i="7"/>
  <c r="A853" i="6" s="1"/>
  <c r="Y852" i="7"/>
  <c r="N852" i="7"/>
  <c r="I852" i="7"/>
  <c r="H852" i="7"/>
  <c r="F852" i="7"/>
  <c r="F852" i="6" s="1"/>
  <c r="E852" i="7"/>
  <c r="E852" i="6" s="1"/>
  <c r="D852" i="7"/>
  <c r="D852" i="6" s="1"/>
  <c r="C852" i="7"/>
  <c r="C852" i="6" s="1"/>
  <c r="B852" i="7"/>
  <c r="B852" i="6" s="1"/>
  <c r="A852" i="7"/>
  <c r="A852" i="6" s="1"/>
  <c r="Y851" i="7"/>
  <c r="N851" i="7"/>
  <c r="I851" i="7"/>
  <c r="H851" i="7"/>
  <c r="F851" i="7"/>
  <c r="F851" i="6" s="1"/>
  <c r="E851" i="7"/>
  <c r="E851" i="6" s="1"/>
  <c r="D851" i="7"/>
  <c r="D851" i="6" s="1"/>
  <c r="C851" i="7"/>
  <c r="C851" i="6" s="1"/>
  <c r="B851" i="7"/>
  <c r="B851" i="6" s="1"/>
  <c r="A851" i="7"/>
  <c r="A851" i="6" s="1"/>
  <c r="Y850" i="7"/>
  <c r="N850" i="7"/>
  <c r="I850" i="7"/>
  <c r="H850" i="7"/>
  <c r="F850" i="7"/>
  <c r="F850" i="6" s="1"/>
  <c r="E850" i="7"/>
  <c r="E850" i="6" s="1"/>
  <c r="D850" i="7"/>
  <c r="D850" i="6" s="1"/>
  <c r="C850" i="7"/>
  <c r="C850" i="6" s="1"/>
  <c r="B850" i="7"/>
  <c r="B850" i="6" s="1"/>
  <c r="A850" i="7"/>
  <c r="A850" i="6" s="1"/>
  <c r="Y849" i="7"/>
  <c r="N849" i="7"/>
  <c r="I849" i="7"/>
  <c r="H849" i="7"/>
  <c r="F849" i="7"/>
  <c r="F849" i="6" s="1"/>
  <c r="E849" i="7"/>
  <c r="E849" i="6" s="1"/>
  <c r="D849" i="7"/>
  <c r="D849" i="6" s="1"/>
  <c r="C849" i="7"/>
  <c r="C849" i="6" s="1"/>
  <c r="B849" i="7"/>
  <c r="B849" i="6" s="1"/>
  <c r="A849" i="7"/>
  <c r="A849" i="6" s="1"/>
  <c r="Y848" i="7"/>
  <c r="N848" i="7"/>
  <c r="I848" i="7"/>
  <c r="H848" i="7"/>
  <c r="F848" i="7"/>
  <c r="F848" i="6" s="1"/>
  <c r="E848" i="7"/>
  <c r="E848" i="6" s="1"/>
  <c r="D848" i="7"/>
  <c r="D848" i="6" s="1"/>
  <c r="C848" i="7"/>
  <c r="C848" i="6" s="1"/>
  <c r="B848" i="7"/>
  <c r="B848" i="6" s="1"/>
  <c r="A848" i="7"/>
  <c r="A848" i="6" s="1"/>
  <c r="Y847" i="7"/>
  <c r="N847" i="7"/>
  <c r="I847" i="7"/>
  <c r="H847" i="7"/>
  <c r="F847" i="7"/>
  <c r="F847" i="6" s="1"/>
  <c r="E847" i="7"/>
  <c r="E847" i="6" s="1"/>
  <c r="D847" i="7"/>
  <c r="D847" i="6" s="1"/>
  <c r="C847" i="7"/>
  <c r="C847" i="6" s="1"/>
  <c r="B847" i="7"/>
  <c r="B847" i="6" s="1"/>
  <c r="A847" i="7"/>
  <c r="A847" i="6" s="1"/>
  <c r="Y846" i="7"/>
  <c r="N846" i="7"/>
  <c r="I846" i="7"/>
  <c r="H846" i="7"/>
  <c r="F846" i="7"/>
  <c r="F846" i="6" s="1"/>
  <c r="E846" i="7"/>
  <c r="E846" i="6" s="1"/>
  <c r="D846" i="7"/>
  <c r="D846" i="6" s="1"/>
  <c r="C846" i="7"/>
  <c r="C846" i="6" s="1"/>
  <c r="B846" i="7"/>
  <c r="B846" i="6" s="1"/>
  <c r="A846" i="7"/>
  <c r="A846" i="6" s="1"/>
  <c r="Y845" i="7"/>
  <c r="N845" i="7"/>
  <c r="I845" i="7"/>
  <c r="H845" i="7"/>
  <c r="F845" i="7"/>
  <c r="F845" i="6" s="1"/>
  <c r="E845" i="7"/>
  <c r="E845" i="6" s="1"/>
  <c r="D845" i="7"/>
  <c r="D845" i="6" s="1"/>
  <c r="C845" i="7"/>
  <c r="C845" i="6" s="1"/>
  <c r="B845" i="7"/>
  <c r="B845" i="6" s="1"/>
  <c r="A845" i="7"/>
  <c r="A845" i="6" s="1"/>
  <c r="Y844" i="7"/>
  <c r="N844" i="7"/>
  <c r="I844" i="7"/>
  <c r="H844" i="7"/>
  <c r="F844" i="7"/>
  <c r="F844" i="6" s="1"/>
  <c r="E844" i="7"/>
  <c r="E844" i="6" s="1"/>
  <c r="D844" i="7"/>
  <c r="D844" i="6" s="1"/>
  <c r="C844" i="7"/>
  <c r="C844" i="6" s="1"/>
  <c r="B844" i="7"/>
  <c r="B844" i="6" s="1"/>
  <c r="A844" i="7"/>
  <c r="A844" i="6" s="1"/>
  <c r="Y843" i="7"/>
  <c r="N843" i="7"/>
  <c r="I843" i="7"/>
  <c r="H843" i="7"/>
  <c r="F843" i="7"/>
  <c r="F843" i="6" s="1"/>
  <c r="E843" i="7"/>
  <c r="E843" i="6" s="1"/>
  <c r="D843" i="7"/>
  <c r="D843" i="6" s="1"/>
  <c r="C843" i="7"/>
  <c r="C843" i="6" s="1"/>
  <c r="B843" i="7"/>
  <c r="B843" i="6" s="1"/>
  <c r="A843" i="7"/>
  <c r="A843" i="6" s="1"/>
  <c r="Y842" i="7"/>
  <c r="N842" i="7"/>
  <c r="I842" i="7"/>
  <c r="H842" i="7"/>
  <c r="F842" i="7"/>
  <c r="F842" i="6" s="1"/>
  <c r="E842" i="7"/>
  <c r="E842" i="6" s="1"/>
  <c r="D842" i="7"/>
  <c r="D842" i="6" s="1"/>
  <c r="C842" i="7"/>
  <c r="C842" i="6" s="1"/>
  <c r="B842" i="7"/>
  <c r="B842" i="6" s="1"/>
  <c r="A842" i="7"/>
  <c r="A842" i="6" s="1"/>
  <c r="Y841" i="7"/>
  <c r="N841" i="7"/>
  <c r="I841" i="7"/>
  <c r="H841" i="7"/>
  <c r="F841" i="7"/>
  <c r="F841" i="6" s="1"/>
  <c r="E841" i="7"/>
  <c r="E841" i="6" s="1"/>
  <c r="D841" i="7"/>
  <c r="D841" i="6" s="1"/>
  <c r="C841" i="7"/>
  <c r="C841" i="6" s="1"/>
  <c r="B841" i="7"/>
  <c r="B841" i="6" s="1"/>
  <c r="A841" i="7"/>
  <c r="A841" i="6" s="1"/>
  <c r="Y840" i="7"/>
  <c r="N840" i="7"/>
  <c r="I840" i="7"/>
  <c r="H840" i="7"/>
  <c r="F840" i="7"/>
  <c r="F840" i="6" s="1"/>
  <c r="E840" i="7"/>
  <c r="E840" i="6" s="1"/>
  <c r="D840" i="7"/>
  <c r="D840" i="6" s="1"/>
  <c r="C840" i="7"/>
  <c r="C840" i="6" s="1"/>
  <c r="B840" i="7"/>
  <c r="B840" i="6" s="1"/>
  <c r="A840" i="7"/>
  <c r="A840" i="6" s="1"/>
  <c r="Y839" i="7"/>
  <c r="N839" i="7"/>
  <c r="I839" i="7"/>
  <c r="H839" i="7"/>
  <c r="F839" i="7"/>
  <c r="F839" i="6" s="1"/>
  <c r="E839" i="7"/>
  <c r="E839" i="6" s="1"/>
  <c r="D839" i="7"/>
  <c r="D839" i="6" s="1"/>
  <c r="C839" i="7"/>
  <c r="C839" i="6" s="1"/>
  <c r="B839" i="7"/>
  <c r="B839" i="6" s="1"/>
  <c r="A839" i="7"/>
  <c r="A839" i="6" s="1"/>
  <c r="Y838" i="7"/>
  <c r="N838" i="7"/>
  <c r="I838" i="7"/>
  <c r="H838" i="7"/>
  <c r="F838" i="7"/>
  <c r="F838" i="6" s="1"/>
  <c r="E838" i="7"/>
  <c r="E838" i="6" s="1"/>
  <c r="D838" i="7"/>
  <c r="D838" i="6" s="1"/>
  <c r="C838" i="7"/>
  <c r="C838" i="6" s="1"/>
  <c r="B838" i="7"/>
  <c r="B838" i="6" s="1"/>
  <c r="A838" i="7"/>
  <c r="A838" i="6" s="1"/>
  <c r="Y837" i="7"/>
  <c r="N837" i="7"/>
  <c r="I837" i="7"/>
  <c r="H837" i="7"/>
  <c r="F837" i="7"/>
  <c r="F837" i="6" s="1"/>
  <c r="E837" i="7"/>
  <c r="E837" i="6" s="1"/>
  <c r="D837" i="7"/>
  <c r="D837" i="6" s="1"/>
  <c r="C837" i="7"/>
  <c r="C837" i="6" s="1"/>
  <c r="B837" i="7"/>
  <c r="B837" i="6" s="1"/>
  <c r="A837" i="7"/>
  <c r="A837" i="6" s="1"/>
  <c r="Y836" i="7"/>
  <c r="N836" i="7"/>
  <c r="I836" i="7"/>
  <c r="H836" i="7"/>
  <c r="F836" i="7"/>
  <c r="F836" i="6" s="1"/>
  <c r="E836" i="7"/>
  <c r="E836" i="6" s="1"/>
  <c r="D836" i="7"/>
  <c r="D836" i="6" s="1"/>
  <c r="C836" i="7"/>
  <c r="C836" i="6" s="1"/>
  <c r="B836" i="7"/>
  <c r="B836" i="6" s="1"/>
  <c r="A836" i="7"/>
  <c r="A836" i="6" s="1"/>
  <c r="Y835" i="7"/>
  <c r="N835" i="7"/>
  <c r="I835" i="7"/>
  <c r="H835" i="7"/>
  <c r="F835" i="7"/>
  <c r="F835" i="6" s="1"/>
  <c r="E835" i="7"/>
  <c r="E835" i="6" s="1"/>
  <c r="D835" i="7"/>
  <c r="D835" i="6" s="1"/>
  <c r="C835" i="7"/>
  <c r="C835" i="6" s="1"/>
  <c r="B835" i="7"/>
  <c r="B835" i="6" s="1"/>
  <c r="A835" i="7"/>
  <c r="A835" i="6" s="1"/>
  <c r="Y834" i="7"/>
  <c r="N834" i="7"/>
  <c r="I834" i="7"/>
  <c r="H834" i="7"/>
  <c r="F834" i="7"/>
  <c r="F834" i="6" s="1"/>
  <c r="E834" i="7"/>
  <c r="E834" i="6" s="1"/>
  <c r="D834" i="7"/>
  <c r="D834" i="6" s="1"/>
  <c r="C834" i="7"/>
  <c r="C834" i="6" s="1"/>
  <c r="B834" i="7"/>
  <c r="B834" i="6" s="1"/>
  <c r="A834" i="7"/>
  <c r="A834" i="6" s="1"/>
  <c r="Y833" i="7"/>
  <c r="N833" i="7"/>
  <c r="I833" i="7"/>
  <c r="H833" i="7"/>
  <c r="F833" i="7"/>
  <c r="F833" i="6" s="1"/>
  <c r="E833" i="7"/>
  <c r="E833" i="6" s="1"/>
  <c r="D833" i="7"/>
  <c r="D833" i="6" s="1"/>
  <c r="C833" i="7"/>
  <c r="C833" i="6" s="1"/>
  <c r="B833" i="7"/>
  <c r="B833" i="6" s="1"/>
  <c r="A833" i="7"/>
  <c r="A833" i="6" s="1"/>
  <c r="Y832" i="7"/>
  <c r="N832" i="7"/>
  <c r="I832" i="7"/>
  <c r="H832" i="7"/>
  <c r="F832" i="7"/>
  <c r="F832" i="6" s="1"/>
  <c r="E832" i="7"/>
  <c r="E832" i="6" s="1"/>
  <c r="D832" i="7"/>
  <c r="D832" i="6" s="1"/>
  <c r="C832" i="7"/>
  <c r="C832" i="6" s="1"/>
  <c r="B832" i="7"/>
  <c r="B832" i="6" s="1"/>
  <c r="A832" i="7"/>
  <c r="A832" i="6" s="1"/>
  <c r="Y831" i="7"/>
  <c r="N831" i="7"/>
  <c r="I831" i="7"/>
  <c r="H831" i="7"/>
  <c r="F831" i="7"/>
  <c r="F831" i="6" s="1"/>
  <c r="E831" i="7"/>
  <c r="E831" i="6" s="1"/>
  <c r="D831" i="7"/>
  <c r="D831" i="6" s="1"/>
  <c r="C831" i="7"/>
  <c r="C831" i="6" s="1"/>
  <c r="B831" i="7"/>
  <c r="B831" i="6" s="1"/>
  <c r="A831" i="7"/>
  <c r="A831" i="6" s="1"/>
  <c r="Y830" i="7"/>
  <c r="N830" i="7"/>
  <c r="I830" i="7"/>
  <c r="H830" i="7"/>
  <c r="F830" i="7"/>
  <c r="F830" i="6" s="1"/>
  <c r="E830" i="7"/>
  <c r="E830" i="6" s="1"/>
  <c r="D830" i="7"/>
  <c r="D830" i="6" s="1"/>
  <c r="C830" i="7"/>
  <c r="C830" i="6" s="1"/>
  <c r="B830" i="7"/>
  <c r="B830" i="6" s="1"/>
  <c r="A830" i="7"/>
  <c r="A830" i="6" s="1"/>
  <c r="Y829" i="7"/>
  <c r="N829" i="7"/>
  <c r="I829" i="7"/>
  <c r="H829" i="7"/>
  <c r="F829" i="7"/>
  <c r="F829" i="6" s="1"/>
  <c r="E829" i="7"/>
  <c r="E829" i="6" s="1"/>
  <c r="D829" i="7"/>
  <c r="D829" i="6" s="1"/>
  <c r="C829" i="7"/>
  <c r="C829" i="6" s="1"/>
  <c r="B829" i="7"/>
  <c r="B829" i="6" s="1"/>
  <c r="A829" i="7"/>
  <c r="A829" i="6" s="1"/>
  <c r="Y828" i="7"/>
  <c r="N828" i="7"/>
  <c r="I828" i="7"/>
  <c r="H828" i="7"/>
  <c r="F828" i="7"/>
  <c r="F828" i="6" s="1"/>
  <c r="E828" i="7"/>
  <c r="E828" i="6" s="1"/>
  <c r="D828" i="7"/>
  <c r="D828" i="6" s="1"/>
  <c r="C828" i="7"/>
  <c r="C828" i="6" s="1"/>
  <c r="B828" i="7"/>
  <c r="B828" i="6" s="1"/>
  <c r="A828" i="7"/>
  <c r="A828" i="6" s="1"/>
  <c r="Y827" i="7"/>
  <c r="N827" i="7"/>
  <c r="I827" i="7"/>
  <c r="H827" i="7"/>
  <c r="F827" i="7"/>
  <c r="F827" i="6" s="1"/>
  <c r="E827" i="7"/>
  <c r="E827" i="6" s="1"/>
  <c r="D827" i="7"/>
  <c r="D827" i="6" s="1"/>
  <c r="C827" i="7"/>
  <c r="C827" i="6" s="1"/>
  <c r="B827" i="7"/>
  <c r="B827" i="6" s="1"/>
  <c r="A827" i="7"/>
  <c r="A827" i="6" s="1"/>
  <c r="Y826" i="7"/>
  <c r="N826" i="7"/>
  <c r="I826" i="7"/>
  <c r="H826" i="7"/>
  <c r="F826" i="7"/>
  <c r="F826" i="6" s="1"/>
  <c r="E826" i="7"/>
  <c r="E826" i="6" s="1"/>
  <c r="D826" i="7"/>
  <c r="D826" i="6" s="1"/>
  <c r="C826" i="7"/>
  <c r="C826" i="6" s="1"/>
  <c r="B826" i="7"/>
  <c r="B826" i="6" s="1"/>
  <c r="A826" i="7"/>
  <c r="A826" i="6" s="1"/>
  <c r="Y825" i="7"/>
  <c r="N825" i="7"/>
  <c r="I825" i="7"/>
  <c r="H825" i="7"/>
  <c r="F825" i="7"/>
  <c r="F825" i="6" s="1"/>
  <c r="E825" i="7"/>
  <c r="E825" i="6" s="1"/>
  <c r="D825" i="7"/>
  <c r="D825" i="6" s="1"/>
  <c r="C825" i="7"/>
  <c r="C825" i="6" s="1"/>
  <c r="B825" i="7"/>
  <c r="B825" i="6" s="1"/>
  <c r="A825" i="7"/>
  <c r="A825" i="6" s="1"/>
  <c r="Y824" i="7"/>
  <c r="N824" i="7"/>
  <c r="I824" i="7"/>
  <c r="H824" i="7"/>
  <c r="F824" i="7"/>
  <c r="F824" i="6" s="1"/>
  <c r="E824" i="7"/>
  <c r="E824" i="6" s="1"/>
  <c r="D824" i="7"/>
  <c r="D824" i="6" s="1"/>
  <c r="C824" i="7"/>
  <c r="C824" i="6" s="1"/>
  <c r="B824" i="7"/>
  <c r="B824" i="6" s="1"/>
  <c r="A824" i="7"/>
  <c r="A824" i="6" s="1"/>
  <c r="Y823" i="7"/>
  <c r="N823" i="7"/>
  <c r="I823" i="7"/>
  <c r="H823" i="7"/>
  <c r="F823" i="7"/>
  <c r="F823" i="6" s="1"/>
  <c r="E823" i="7"/>
  <c r="E823" i="6" s="1"/>
  <c r="D823" i="7"/>
  <c r="D823" i="6" s="1"/>
  <c r="C823" i="7"/>
  <c r="C823" i="6" s="1"/>
  <c r="B823" i="7"/>
  <c r="B823" i="6" s="1"/>
  <c r="A823" i="7"/>
  <c r="A823" i="6" s="1"/>
  <c r="Y822" i="7"/>
  <c r="N822" i="7"/>
  <c r="I822" i="7"/>
  <c r="H822" i="7"/>
  <c r="F822" i="7"/>
  <c r="F822" i="6" s="1"/>
  <c r="E822" i="7"/>
  <c r="E822" i="6" s="1"/>
  <c r="D822" i="7"/>
  <c r="D822" i="6" s="1"/>
  <c r="C822" i="7"/>
  <c r="C822" i="6" s="1"/>
  <c r="B822" i="7"/>
  <c r="B822" i="6" s="1"/>
  <c r="A822" i="7"/>
  <c r="A822" i="6" s="1"/>
  <c r="Y821" i="7"/>
  <c r="N821" i="7"/>
  <c r="I821" i="7"/>
  <c r="H821" i="7"/>
  <c r="F821" i="7"/>
  <c r="F821" i="6" s="1"/>
  <c r="E821" i="7"/>
  <c r="E821" i="6" s="1"/>
  <c r="D821" i="7"/>
  <c r="D821" i="6" s="1"/>
  <c r="C821" i="7"/>
  <c r="C821" i="6" s="1"/>
  <c r="B821" i="7"/>
  <c r="B821" i="6" s="1"/>
  <c r="A821" i="7"/>
  <c r="A821" i="6" s="1"/>
  <c r="Y820" i="7"/>
  <c r="N820" i="7"/>
  <c r="I820" i="7"/>
  <c r="H820" i="7"/>
  <c r="F820" i="7"/>
  <c r="F820" i="6" s="1"/>
  <c r="E820" i="7"/>
  <c r="E820" i="6" s="1"/>
  <c r="D820" i="7"/>
  <c r="D820" i="6" s="1"/>
  <c r="C820" i="7"/>
  <c r="C820" i="6" s="1"/>
  <c r="B820" i="7"/>
  <c r="B820" i="6" s="1"/>
  <c r="A820" i="7"/>
  <c r="A820" i="6" s="1"/>
  <c r="Y819" i="7"/>
  <c r="N819" i="7"/>
  <c r="I819" i="7"/>
  <c r="H819" i="7"/>
  <c r="F819" i="7"/>
  <c r="F819" i="6" s="1"/>
  <c r="E819" i="7"/>
  <c r="E819" i="6" s="1"/>
  <c r="D819" i="7"/>
  <c r="D819" i="6" s="1"/>
  <c r="C819" i="7"/>
  <c r="C819" i="6" s="1"/>
  <c r="B819" i="7"/>
  <c r="B819" i="6" s="1"/>
  <c r="A819" i="7"/>
  <c r="A819" i="6" s="1"/>
  <c r="Y818" i="7"/>
  <c r="N818" i="7"/>
  <c r="I818" i="7"/>
  <c r="H818" i="7"/>
  <c r="F818" i="7"/>
  <c r="F818" i="6" s="1"/>
  <c r="E818" i="7"/>
  <c r="E818" i="6" s="1"/>
  <c r="D818" i="7"/>
  <c r="D818" i="6" s="1"/>
  <c r="C818" i="7"/>
  <c r="C818" i="6" s="1"/>
  <c r="B818" i="7"/>
  <c r="B818" i="6" s="1"/>
  <c r="A818" i="7"/>
  <c r="A818" i="6" s="1"/>
  <c r="Y817" i="7"/>
  <c r="N817" i="7"/>
  <c r="I817" i="7"/>
  <c r="H817" i="7"/>
  <c r="F817" i="7"/>
  <c r="F817" i="6" s="1"/>
  <c r="E817" i="7"/>
  <c r="E817" i="6" s="1"/>
  <c r="D817" i="7"/>
  <c r="D817" i="6" s="1"/>
  <c r="C817" i="7"/>
  <c r="C817" i="6" s="1"/>
  <c r="B817" i="7"/>
  <c r="B817" i="6" s="1"/>
  <c r="A817" i="7"/>
  <c r="A817" i="6" s="1"/>
  <c r="Y816" i="7"/>
  <c r="N816" i="7"/>
  <c r="I816" i="7"/>
  <c r="H816" i="7"/>
  <c r="F816" i="7"/>
  <c r="F816" i="6" s="1"/>
  <c r="E816" i="7"/>
  <c r="E816" i="6" s="1"/>
  <c r="D816" i="7"/>
  <c r="D816" i="6" s="1"/>
  <c r="C816" i="7"/>
  <c r="C816" i="6" s="1"/>
  <c r="B816" i="7"/>
  <c r="B816" i="6" s="1"/>
  <c r="A816" i="7"/>
  <c r="A816" i="6" s="1"/>
  <c r="Y815" i="7"/>
  <c r="N815" i="7"/>
  <c r="I815" i="7"/>
  <c r="H815" i="7"/>
  <c r="F815" i="7"/>
  <c r="F815" i="6" s="1"/>
  <c r="E815" i="7"/>
  <c r="E815" i="6" s="1"/>
  <c r="D815" i="7"/>
  <c r="D815" i="6" s="1"/>
  <c r="C815" i="7"/>
  <c r="C815" i="6" s="1"/>
  <c r="B815" i="7"/>
  <c r="B815" i="6" s="1"/>
  <c r="A815" i="7"/>
  <c r="A815" i="6" s="1"/>
  <c r="Y814" i="7"/>
  <c r="N814" i="7"/>
  <c r="I814" i="7"/>
  <c r="H814" i="7"/>
  <c r="F814" i="7"/>
  <c r="F814" i="6" s="1"/>
  <c r="E814" i="7"/>
  <c r="E814" i="6" s="1"/>
  <c r="D814" i="7"/>
  <c r="D814" i="6" s="1"/>
  <c r="C814" i="7"/>
  <c r="C814" i="6" s="1"/>
  <c r="B814" i="7"/>
  <c r="B814" i="6" s="1"/>
  <c r="A814" i="7"/>
  <c r="A814" i="6" s="1"/>
  <c r="Y813" i="7"/>
  <c r="N813" i="7"/>
  <c r="I813" i="7"/>
  <c r="H813" i="7"/>
  <c r="F813" i="7"/>
  <c r="F813" i="6" s="1"/>
  <c r="E813" i="7"/>
  <c r="E813" i="6" s="1"/>
  <c r="D813" i="7"/>
  <c r="D813" i="6" s="1"/>
  <c r="C813" i="7"/>
  <c r="C813" i="6" s="1"/>
  <c r="B813" i="7"/>
  <c r="B813" i="6" s="1"/>
  <c r="A813" i="7"/>
  <c r="A813" i="6" s="1"/>
  <c r="Y812" i="7"/>
  <c r="N812" i="7"/>
  <c r="I812" i="7"/>
  <c r="H812" i="7"/>
  <c r="F812" i="7"/>
  <c r="F812" i="6" s="1"/>
  <c r="E812" i="7"/>
  <c r="E812" i="6" s="1"/>
  <c r="D812" i="7"/>
  <c r="D812" i="6" s="1"/>
  <c r="C812" i="7"/>
  <c r="C812" i="6" s="1"/>
  <c r="B812" i="7"/>
  <c r="B812" i="6" s="1"/>
  <c r="A812" i="7"/>
  <c r="A812" i="6" s="1"/>
  <c r="Y811" i="7"/>
  <c r="N811" i="7"/>
  <c r="I811" i="7"/>
  <c r="H811" i="7"/>
  <c r="F811" i="7"/>
  <c r="F811" i="6" s="1"/>
  <c r="E811" i="7"/>
  <c r="E811" i="6" s="1"/>
  <c r="D811" i="7"/>
  <c r="D811" i="6" s="1"/>
  <c r="C811" i="7"/>
  <c r="C811" i="6" s="1"/>
  <c r="B811" i="7"/>
  <c r="B811" i="6" s="1"/>
  <c r="A811" i="7"/>
  <c r="A811" i="6" s="1"/>
  <c r="Y810" i="7"/>
  <c r="N810" i="7"/>
  <c r="I810" i="7"/>
  <c r="H810" i="7"/>
  <c r="F810" i="7"/>
  <c r="F810" i="6" s="1"/>
  <c r="E810" i="7"/>
  <c r="E810" i="6" s="1"/>
  <c r="D810" i="7"/>
  <c r="D810" i="6" s="1"/>
  <c r="C810" i="7"/>
  <c r="C810" i="6" s="1"/>
  <c r="B810" i="7"/>
  <c r="B810" i="6" s="1"/>
  <c r="A810" i="7"/>
  <c r="A810" i="6" s="1"/>
  <c r="Y809" i="7"/>
  <c r="N809" i="7"/>
  <c r="I809" i="7"/>
  <c r="H809" i="7"/>
  <c r="F809" i="7"/>
  <c r="F809" i="6" s="1"/>
  <c r="E809" i="7"/>
  <c r="E809" i="6" s="1"/>
  <c r="D809" i="7"/>
  <c r="D809" i="6" s="1"/>
  <c r="C809" i="7"/>
  <c r="C809" i="6" s="1"/>
  <c r="B809" i="7"/>
  <c r="B809" i="6" s="1"/>
  <c r="A809" i="7"/>
  <c r="A809" i="6" s="1"/>
  <c r="Y808" i="7"/>
  <c r="N808" i="7"/>
  <c r="I808" i="7"/>
  <c r="H808" i="7"/>
  <c r="F808" i="7"/>
  <c r="F808" i="6" s="1"/>
  <c r="E808" i="7"/>
  <c r="E808" i="6" s="1"/>
  <c r="D808" i="7"/>
  <c r="D808" i="6" s="1"/>
  <c r="C808" i="7"/>
  <c r="C808" i="6" s="1"/>
  <c r="B808" i="7"/>
  <c r="B808" i="6" s="1"/>
  <c r="A808" i="7"/>
  <c r="A808" i="6" s="1"/>
  <c r="Y807" i="7"/>
  <c r="N807" i="7"/>
  <c r="I807" i="7"/>
  <c r="H807" i="7"/>
  <c r="F807" i="7"/>
  <c r="F807" i="6" s="1"/>
  <c r="E807" i="7"/>
  <c r="E807" i="6" s="1"/>
  <c r="D807" i="7"/>
  <c r="D807" i="6" s="1"/>
  <c r="C807" i="7"/>
  <c r="C807" i="6" s="1"/>
  <c r="B807" i="7"/>
  <c r="B807" i="6" s="1"/>
  <c r="A807" i="7"/>
  <c r="A807" i="6" s="1"/>
  <c r="Y806" i="7"/>
  <c r="N806" i="7"/>
  <c r="I806" i="7"/>
  <c r="H806" i="7"/>
  <c r="F806" i="7"/>
  <c r="F806" i="6" s="1"/>
  <c r="E806" i="7"/>
  <c r="E806" i="6" s="1"/>
  <c r="D806" i="7"/>
  <c r="D806" i="6" s="1"/>
  <c r="C806" i="7"/>
  <c r="C806" i="6" s="1"/>
  <c r="B806" i="7"/>
  <c r="B806" i="6" s="1"/>
  <c r="A806" i="7"/>
  <c r="A806" i="6" s="1"/>
  <c r="Y805" i="7"/>
  <c r="N805" i="7"/>
  <c r="I805" i="7"/>
  <c r="H805" i="7"/>
  <c r="F805" i="7"/>
  <c r="F805" i="6" s="1"/>
  <c r="E805" i="7"/>
  <c r="E805" i="6" s="1"/>
  <c r="D805" i="7"/>
  <c r="D805" i="6" s="1"/>
  <c r="C805" i="7"/>
  <c r="C805" i="6" s="1"/>
  <c r="B805" i="7"/>
  <c r="B805" i="6" s="1"/>
  <c r="A805" i="7"/>
  <c r="A805" i="6" s="1"/>
  <c r="Y804" i="7"/>
  <c r="N804" i="7"/>
  <c r="I804" i="7"/>
  <c r="H804" i="7"/>
  <c r="F804" i="7"/>
  <c r="F804" i="6" s="1"/>
  <c r="E804" i="7"/>
  <c r="E804" i="6" s="1"/>
  <c r="D804" i="7"/>
  <c r="D804" i="6" s="1"/>
  <c r="C804" i="7"/>
  <c r="C804" i="6" s="1"/>
  <c r="B804" i="7"/>
  <c r="B804" i="6" s="1"/>
  <c r="A804" i="7"/>
  <c r="A804" i="6" s="1"/>
  <c r="Y803" i="7"/>
  <c r="N803" i="7"/>
  <c r="I803" i="7"/>
  <c r="H803" i="7"/>
  <c r="F803" i="7"/>
  <c r="F803" i="6" s="1"/>
  <c r="E803" i="7"/>
  <c r="E803" i="6" s="1"/>
  <c r="D803" i="7"/>
  <c r="D803" i="6" s="1"/>
  <c r="C803" i="7"/>
  <c r="C803" i="6" s="1"/>
  <c r="B803" i="7"/>
  <c r="B803" i="6" s="1"/>
  <c r="A803" i="7"/>
  <c r="A803" i="6" s="1"/>
  <c r="Y802" i="7"/>
  <c r="N802" i="7"/>
  <c r="I802" i="7"/>
  <c r="H802" i="7"/>
  <c r="F802" i="7"/>
  <c r="F802" i="6" s="1"/>
  <c r="E802" i="7"/>
  <c r="E802" i="6" s="1"/>
  <c r="D802" i="7"/>
  <c r="D802" i="6" s="1"/>
  <c r="C802" i="7"/>
  <c r="C802" i="6" s="1"/>
  <c r="B802" i="7"/>
  <c r="B802" i="6" s="1"/>
  <c r="A802" i="7"/>
  <c r="A802" i="6" s="1"/>
  <c r="Y801" i="7"/>
  <c r="N801" i="7"/>
  <c r="I801" i="7"/>
  <c r="H801" i="7"/>
  <c r="F801" i="7"/>
  <c r="F801" i="6" s="1"/>
  <c r="E801" i="7"/>
  <c r="E801" i="6" s="1"/>
  <c r="D801" i="7"/>
  <c r="D801" i="6" s="1"/>
  <c r="C801" i="7"/>
  <c r="C801" i="6" s="1"/>
  <c r="B801" i="7"/>
  <c r="B801" i="6" s="1"/>
  <c r="A801" i="7"/>
  <c r="A801" i="6" s="1"/>
  <c r="Y800" i="7"/>
  <c r="N800" i="7"/>
  <c r="I800" i="7"/>
  <c r="H800" i="7"/>
  <c r="F800" i="7"/>
  <c r="F800" i="6" s="1"/>
  <c r="E800" i="7"/>
  <c r="E800" i="6" s="1"/>
  <c r="D800" i="7"/>
  <c r="D800" i="6" s="1"/>
  <c r="C800" i="7"/>
  <c r="C800" i="6" s="1"/>
  <c r="B800" i="7"/>
  <c r="B800" i="6" s="1"/>
  <c r="A800" i="7"/>
  <c r="A800" i="6" s="1"/>
  <c r="Y799" i="7"/>
  <c r="N799" i="7"/>
  <c r="I799" i="7"/>
  <c r="H799" i="7"/>
  <c r="F799" i="7"/>
  <c r="F799" i="6" s="1"/>
  <c r="E799" i="7"/>
  <c r="E799" i="6" s="1"/>
  <c r="D799" i="7"/>
  <c r="D799" i="6" s="1"/>
  <c r="C799" i="7"/>
  <c r="C799" i="6" s="1"/>
  <c r="B799" i="7"/>
  <c r="B799" i="6" s="1"/>
  <c r="A799" i="7"/>
  <c r="A799" i="6" s="1"/>
  <c r="Y798" i="7"/>
  <c r="N798" i="7"/>
  <c r="I798" i="7"/>
  <c r="H798" i="7"/>
  <c r="F798" i="7"/>
  <c r="F798" i="6" s="1"/>
  <c r="E798" i="7"/>
  <c r="E798" i="6" s="1"/>
  <c r="D798" i="7"/>
  <c r="D798" i="6" s="1"/>
  <c r="C798" i="7"/>
  <c r="C798" i="6" s="1"/>
  <c r="B798" i="7"/>
  <c r="B798" i="6" s="1"/>
  <c r="A798" i="7"/>
  <c r="A798" i="6" s="1"/>
  <c r="Y797" i="7"/>
  <c r="N797" i="7"/>
  <c r="I797" i="7"/>
  <c r="H797" i="7"/>
  <c r="F797" i="7"/>
  <c r="F797" i="6" s="1"/>
  <c r="E797" i="7"/>
  <c r="E797" i="6" s="1"/>
  <c r="D797" i="7"/>
  <c r="D797" i="6" s="1"/>
  <c r="C797" i="7"/>
  <c r="C797" i="6" s="1"/>
  <c r="B797" i="7"/>
  <c r="B797" i="6" s="1"/>
  <c r="A797" i="7"/>
  <c r="A797" i="6" s="1"/>
  <c r="Y796" i="7"/>
  <c r="N796" i="7"/>
  <c r="I796" i="7"/>
  <c r="H796" i="7"/>
  <c r="F796" i="7"/>
  <c r="F796" i="6" s="1"/>
  <c r="E796" i="7"/>
  <c r="E796" i="6" s="1"/>
  <c r="D796" i="7"/>
  <c r="D796" i="6" s="1"/>
  <c r="C796" i="7"/>
  <c r="C796" i="6" s="1"/>
  <c r="B796" i="7"/>
  <c r="B796" i="6" s="1"/>
  <c r="A796" i="7"/>
  <c r="A796" i="6" s="1"/>
  <c r="Y795" i="7"/>
  <c r="N795" i="7"/>
  <c r="I795" i="7"/>
  <c r="H795" i="7"/>
  <c r="F795" i="7"/>
  <c r="F795" i="6" s="1"/>
  <c r="E795" i="7"/>
  <c r="E795" i="6" s="1"/>
  <c r="D795" i="7"/>
  <c r="D795" i="6" s="1"/>
  <c r="C795" i="7"/>
  <c r="C795" i="6" s="1"/>
  <c r="B795" i="7"/>
  <c r="B795" i="6" s="1"/>
  <c r="A795" i="7"/>
  <c r="A795" i="6" s="1"/>
  <c r="Y794" i="7"/>
  <c r="N794" i="7"/>
  <c r="I794" i="7"/>
  <c r="H794" i="7"/>
  <c r="F794" i="7"/>
  <c r="F794" i="6" s="1"/>
  <c r="E794" i="7"/>
  <c r="E794" i="6" s="1"/>
  <c r="D794" i="7"/>
  <c r="D794" i="6" s="1"/>
  <c r="C794" i="7"/>
  <c r="C794" i="6" s="1"/>
  <c r="B794" i="7"/>
  <c r="B794" i="6" s="1"/>
  <c r="A794" i="7"/>
  <c r="A794" i="6" s="1"/>
  <c r="Y793" i="7"/>
  <c r="N793" i="7"/>
  <c r="I793" i="7"/>
  <c r="H793" i="7"/>
  <c r="F793" i="7"/>
  <c r="F793" i="6" s="1"/>
  <c r="E793" i="7"/>
  <c r="E793" i="6" s="1"/>
  <c r="D793" i="7"/>
  <c r="D793" i="6" s="1"/>
  <c r="C793" i="7"/>
  <c r="C793" i="6" s="1"/>
  <c r="B793" i="7"/>
  <c r="B793" i="6" s="1"/>
  <c r="A793" i="7"/>
  <c r="A793" i="6" s="1"/>
  <c r="Y792" i="7"/>
  <c r="N792" i="7"/>
  <c r="I792" i="7"/>
  <c r="H792" i="7"/>
  <c r="F792" i="7"/>
  <c r="F792" i="6" s="1"/>
  <c r="E792" i="7"/>
  <c r="E792" i="6" s="1"/>
  <c r="D792" i="7"/>
  <c r="D792" i="6" s="1"/>
  <c r="C792" i="7"/>
  <c r="C792" i="6" s="1"/>
  <c r="B792" i="7"/>
  <c r="B792" i="6" s="1"/>
  <c r="A792" i="7"/>
  <c r="A792" i="6" s="1"/>
  <c r="Y791" i="7"/>
  <c r="N791" i="7"/>
  <c r="I791" i="7"/>
  <c r="H791" i="7"/>
  <c r="F791" i="7"/>
  <c r="F791" i="6" s="1"/>
  <c r="E791" i="7"/>
  <c r="E791" i="6" s="1"/>
  <c r="D791" i="7"/>
  <c r="D791" i="6" s="1"/>
  <c r="C791" i="7"/>
  <c r="C791" i="6" s="1"/>
  <c r="B791" i="7"/>
  <c r="B791" i="6" s="1"/>
  <c r="A791" i="7"/>
  <c r="A791" i="6" s="1"/>
  <c r="Y790" i="7"/>
  <c r="N790" i="7"/>
  <c r="I790" i="7"/>
  <c r="H790" i="7"/>
  <c r="F790" i="7"/>
  <c r="F790" i="6" s="1"/>
  <c r="E790" i="7"/>
  <c r="E790" i="6" s="1"/>
  <c r="D790" i="7"/>
  <c r="D790" i="6" s="1"/>
  <c r="C790" i="7"/>
  <c r="C790" i="6" s="1"/>
  <c r="B790" i="7"/>
  <c r="B790" i="6" s="1"/>
  <c r="A790" i="7"/>
  <c r="A790" i="6" s="1"/>
  <c r="Y789" i="7"/>
  <c r="N789" i="7"/>
  <c r="I789" i="7"/>
  <c r="H789" i="7"/>
  <c r="F789" i="7"/>
  <c r="F789" i="6" s="1"/>
  <c r="E789" i="7"/>
  <c r="E789" i="6" s="1"/>
  <c r="D789" i="7"/>
  <c r="D789" i="6" s="1"/>
  <c r="C789" i="7"/>
  <c r="C789" i="6" s="1"/>
  <c r="B789" i="7"/>
  <c r="B789" i="6" s="1"/>
  <c r="A789" i="7"/>
  <c r="A789" i="6" s="1"/>
  <c r="Y788" i="7"/>
  <c r="N788" i="7"/>
  <c r="I788" i="7"/>
  <c r="H788" i="7"/>
  <c r="F788" i="7"/>
  <c r="F788" i="6" s="1"/>
  <c r="E788" i="7"/>
  <c r="E788" i="6" s="1"/>
  <c r="D788" i="7"/>
  <c r="D788" i="6" s="1"/>
  <c r="C788" i="7"/>
  <c r="C788" i="6" s="1"/>
  <c r="B788" i="7"/>
  <c r="B788" i="6" s="1"/>
  <c r="A788" i="7"/>
  <c r="A788" i="6" s="1"/>
  <c r="Y787" i="7"/>
  <c r="N787" i="7"/>
  <c r="I787" i="7"/>
  <c r="H787" i="7"/>
  <c r="F787" i="7"/>
  <c r="F787" i="6" s="1"/>
  <c r="E787" i="7"/>
  <c r="E787" i="6" s="1"/>
  <c r="D787" i="7"/>
  <c r="D787" i="6" s="1"/>
  <c r="C787" i="7"/>
  <c r="C787" i="6" s="1"/>
  <c r="B787" i="7"/>
  <c r="B787" i="6" s="1"/>
  <c r="A787" i="7"/>
  <c r="A787" i="6" s="1"/>
  <c r="Y786" i="7"/>
  <c r="N786" i="7"/>
  <c r="I786" i="7"/>
  <c r="H786" i="7"/>
  <c r="F786" i="7"/>
  <c r="F786" i="6" s="1"/>
  <c r="E786" i="7"/>
  <c r="E786" i="6" s="1"/>
  <c r="D786" i="7"/>
  <c r="D786" i="6" s="1"/>
  <c r="C786" i="7"/>
  <c r="C786" i="6" s="1"/>
  <c r="B786" i="7"/>
  <c r="B786" i="6" s="1"/>
  <c r="A786" i="7"/>
  <c r="A786" i="6" s="1"/>
  <c r="Y785" i="7"/>
  <c r="N785" i="7"/>
  <c r="I785" i="7"/>
  <c r="H785" i="7"/>
  <c r="F785" i="7"/>
  <c r="F785" i="6" s="1"/>
  <c r="E785" i="7"/>
  <c r="E785" i="6" s="1"/>
  <c r="D785" i="7"/>
  <c r="D785" i="6" s="1"/>
  <c r="C785" i="7"/>
  <c r="C785" i="6" s="1"/>
  <c r="B785" i="7"/>
  <c r="B785" i="6" s="1"/>
  <c r="A785" i="7"/>
  <c r="A785" i="6" s="1"/>
  <c r="Y784" i="7"/>
  <c r="N784" i="7"/>
  <c r="I784" i="7"/>
  <c r="H784" i="7"/>
  <c r="F784" i="7"/>
  <c r="F784" i="6" s="1"/>
  <c r="E784" i="7"/>
  <c r="E784" i="6" s="1"/>
  <c r="D784" i="7"/>
  <c r="D784" i="6" s="1"/>
  <c r="C784" i="7"/>
  <c r="C784" i="6" s="1"/>
  <c r="B784" i="7"/>
  <c r="B784" i="6" s="1"/>
  <c r="A784" i="7"/>
  <c r="A784" i="6" s="1"/>
  <c r="Y783" i="7"/>
  <c r="N783" i="7"/>
  <c r="I783" i="7"/>
  <c r="H783" i="7"/>
  <c r="F783" i="7"/>
  <c r="F783" i="6" s="1"/>
  <c r="E783" i="7"/>
  <c r="E783" i="6" s="1"/>
  <c r="D783" i="7"/>
  <c r="D783" i="6" s="1"/>
  <c r="C783" i="7"/>
  <c r="C783" i="6" s="1"/>
  <c r="B783" i="7"/>
  <c r="B783" i="6" s="1"/>
  <c r="A783" i="7"/>
  <c r="A783" i="6" s="1"/>
  <c r="Y782" i="7"/>
  <c r="N782" i="7"/>
  <c r="I782" i="7"/>
  <c r="H782" i="7"/>
  <c r="F782" i="7"/>
  <c r="F782" i="6" s="1"/>
  <c r="E782" i="7"/>
  <c r="E782" i="6" s="1"/>
  <c r="D782" i="7"/>
  <c r="D782" i="6" s="1"/>
  <c r="C782" i="7"/>
  <c r="C782" i="6" s="1"/>
  <c r="B782" i="7"/>
  <c r="B782" i="6" s="1"/>
  <c r="A782" i="7"/>
  <c r="A782" i="6" s="1"/>
  <c r="Y781" i="7"/>
  <c r="N781" i="7"/>
  <c r="I781" i="7"/>
  <c r="H781" i="7"/>
  <c r="F781" i="7"/>
  <c r="F781" i="6" s="1"/>
  <c r="E781" i="7"/>
  <c r="E781" i="6" s="1"/>
  <c r="D781" i="7"/>
  <c r="D781" i="6" s="1"/>
  <c r="C781" i="7"/>
  <c r="C781" i="6" s="1"/>
  <c r="B781" i="7"/>
  <c r="B781" i="6" s="1"/>
  <c r="A781" i="7"/>
  <c r="A781" i="6" s="1"/>
  <c r="Y780" i="7"/>
  <c r="N780" i="7"/>
  <c r="I780" i="7"/>
  <c r="H780" i="7"/>
  <c r="F780" i="7"/>
  <c r="F780" i="6" s="1"/>
  <c r="E780" i="7"/>
  <c r="E780" i="6" s="1"/>
  <c r="D780" i="7"/>
  <c r="D780" i="6" s="1"/>
  <c r="C780" i="7"/>
  <c r="C780" i="6" s="1"/>
  <c r="B780" i="7"/>
  <c r="B780" i="6" s="1"/>
  <c r="A780" i="7"/>
  <c r="A780" i="6" s="1"/>
  <c r="Y779" i="7"/>
  <c r="N779" i="7"/>
  <c r="I779" i="7"/>
  <c r="H779" i="7"/>
  <c r="F779" i="7"/>
  <c r="F779" i="6" s="1"/>
  <c r="E779" i="7"/>
  <c r="E779" i="6" s="1"/>
  <c r="D779" i="7"/>
  <c r="D779" i="6" s="1"/>
  <c r="C779" i="7"/>
  <c r="C779" i="6" s="1"/>
  <c r="B779" i="7"/>
  <c r="B779" i="6" s="1"/>
  <c r="A779" i="7"/>
  <c r="A779" i="6" s="1"/>
  <c r="Y778" i="7"/>
  <c r="N778" i="7"/>
  <c r="I778" i="7"/>
  <c r="H778" i="7"/>
  <c r="F778" i="7"/>
  <c r="F778" i="6" s="1"/>
  <c r="E778" i="7"/>
  <c r="E778" i="6" s="1"/>
  <c r="D778" i="7"/>
  <c r="D778" i="6" s="1"/>
  <c r="C778" i="7"/>
  <c r="C778" i="6" s="1"/>
  <c r="B778" i="7"/>
  <c r="B778" i="6" s="1"/>
  <c r="A778" i="7"/>
  <c r="A778" i="6" s="1"/>
  <c r="Y777" i="7"/>
  <c r="N777" i="7"/>
  <c r="I777" i="7"/>
  <c r="H777" i="7"/>
  <c r="F777" i="7"/>
  <c r="F777" i="6" s="1"/>
  <c r="E777" i="7"/>
  <c r="E777" i="6" s="1"/>
  <c r="D777" i="7"/>
  <c r="D777" i="6" s="1"/>
  <c r="C777" i="7"/>
  <c r="C777" i="6" s="1"/>
  <c r="B777" i="7"/>
  <c r="B777" i="6" s="1"/>
  <c r="A777" i="7"/>
  <c r="A777" i="6" s="1"/>
  <c r="Y776" i="7"/>
  <c r="N776" i="7"/>
  <c r="I776" i="7"/>
  <c r="H776" i="7"/>
  <c r="F776" i="7"/>
  <c r="F776" i="6" s="1"/>
  <c r="E776" i="7"/>
  <c r="E776" i="6" s="1"/>
  <c r="D776" i="7"/>
  <c r="D776" i="6" s="1"/>
  <c r="C776" i="7"/>
  <c r="C776" i="6" s="1"/>
  <c r="B776" i="7"/>
  <c r="B776" i="6" s="1"/>
  <c r="A776" i="7"/>
  <c r="A776" i="6" s="1"/>
  <c r="Y775" i="7"/>
  <c r="N775" i="7"/>
  <c r="I775" i="7"/>
  <c r="H775" i="7"/>
  <c r="F775" i="7"/>
  <c r="F775" i="6" s="1"/>
  <c r="E775" i="7"/>
  <c r="E775" i="6" s="1"/>
  <c r="D775" i="7"/>
  <c r="D775" i="6" s="1"/>
  <c r="C775" i="7"/>
  <c r="C775" i="6" s="1"/>
  <c r="B775" i="7"/>
  <c r="B775" i="6" s="1"/>
  <c r="A775" i="7"/>
  <c r="A775" i="6" s="1"/>
  <c r="Y774" i="7"/>
  <c r="N774" i="7"/>
  <c r="I774" i="7"/>
  <c r="H774" i="7"/>
  <c r="F774" i="7"/>
  <c r="F774" i="6" s="1"/>
  <c r="E774" i="7"/>
  <c r="E774" i="6" s="1"/>
  <c r="D774" i="7"/>
  <c r="D774" i="6" s="1"/>
  <c r="C774" i="7"/>
  <c r="C774" i="6" s="1"/>
  <c r="B774" i="7"/>
  <c r="B774" i="6" s="1"/>
  <c r="A774" i="7"/>
  <c r="A774" i="6" s="1"/>
  <c r="Y773" i="7"/>
  <c r="N773" i="7"/>
  <c r="I773" i="7"/>
  <c r="H773" i="7"/>
  <c r="F773" i="7"/>
  <c r="F773" i="6" s="1"/>
  <c r="E773" i="7"/>
  <c r="E773" i="6" s="1"/>
  <c r="D773" i="7"/>
  <c r="D773" i="6" s="1"/>
  <c r="C773" i="7"/>
  <c r="C773" i="6" s="1"/>
  <c r="B773" i="7"/>
  <c r="B773" i="6" s="1"/>
  <c r="A773" i="7"/>
  <c r="A773" i="6" s="1"/>
  <c r="Y772" i="7"/>
  <c r="N772" i="7"/>
  <c r="I772" i="7"/>
  <c r="H772" i="7"/>
  <c r="F772" i="7"/>
  <c r="F772" i="6" s="1"/>
  <c r="E772" i="7"/>
  <c r="E772" i="6" s="1"/>
  <c r="D772" i="7"/>
  <c r="D772" i="6" s="1"/>
  <c r="C772" i="7"/>
  <c r="C772" i="6" s="1"/>
  <c r="B772" i="7"/>
  <c r="B772" i="6" s="1"/>
  <c r="A772" i="7"/>
  <c r="A772" i="6" s="1"/>
  <c r="Y771" i="7"/>
  <c r="N771" i="7"/>
  <c r="I771" i="7"/>
  <c r="H771" i="7"/>
  <c r="F771" i="7"/>
  <c r="F771" i="6" s="1"/>
  <c r="E771" i="7"/>
  <c r="E771" i="6" s="1"/>
  <c r="D771" i="7"/>
  <c r="D771" i="6" s="1"/>
  <c r="C771" i="7"/>
  <c r="C771" i="6" s="1"/>
  <c r="B771" i="7"/>
  <c r="B771" i="6" s="1"/>
  <c r="A771" i="7"/>
  <c r="A771" i="6" s="1"/>
  <c r="Y770" i="7"/>
  <c r="N770" i="7"/>
  <c r="I770" i="7"/>
  <c r="H770" i="7"/>
  <c r="F770" i="7"/>
  <c r="F770" i="6" s="1"/>
  <c r="E770" i="7"/>
  <c r="E770" i="6" s="1"/>
  <c r="D770" i="7"/>
  <c r="D770" i="6" s="1"/>
  <c r="C770" i="7"/>
  <c r="C770" i="6" s="1"/>
  <c r="B770" i="7"/>
  <c r="B770" i="6" s="1"/>
  <c r="A770" i="7"/>
  <c r="A770" i="6" s="1"/>
  <c r="Y769" i="7"/>
  <c r="N769" i="7"/>
  <c r="I769" i="7"/>
  <c r="H769" i="7"/>
  <c r="F769" i="7"/>
  <c r="F769" i="6" s="1"/>
  <c r="E769" i="7"/>
  <c r="E769" i="6" s="1"/>
  <c r="D769" i="7"/>
  <c r="D769" i="6" s="1"/>
  <c r="C769" i="7"/>
  <c r="C769" i="6" s="1"/>
  <c r="B769" i="7"/>
  <c r="B769" i="6" s="1"/>
  <c r="A769" i="7"/>
  <c r="A769" i="6" s="1"/>
  <c r="Y768" i="7"/>
  <c r="N768" i="7"/>
  <c r="I768" i="7"/>
  <c r="H768" i="7"/>
  <c r="F768" i="7"/>
  <c r="F768" i="6" s="1"/>
  <c r="E768" i="7"/>
  <c r="E768" i="6" s="1"/>
  <c r="D768" i="7"/>
  <c r="D768" i="6" s="1"/>
  <c r="C768" i="7"/>
  <c r="C768" i="6" s="1"/>
  <c r="B768" i="7"/>
  <c r="B768" i="6" s="1"/>
  <c r="A768" i="7"/>
  <c r="A768" i="6" s="1"/>
  <c r="Y767" i="7"/>
  <c r="N767" i="7"/>
  <c r="I767" i="7"/>
  <c r="H767" i="7"/>
  <c r="F767" i="7"/>
  <c r="F767" i="6" s="1"/>
  <c r="E767" i="7"/>
  <c r="E767" i="6" s="1"/>
  <c r="D767" i="7"/>
  <c r="D767" i="6" s="1"/>
  <c r="C767" i="7"/>
  <c r="C767" i="6" s="1"/>
  <c r="B767" i="7"/>
  <c r="B767" i="6" s="1"/>
  <c r="A767" i="7"/>
  <c r="A767" i="6" s="1"/>
  <c r="Y766" i="7"/>
  <c r="N766" i="7"/>
  <c r="I766" i="7"/>
  <c r="H766" i="7"/>
  <c r="F766" i="7"/>
  <c r="F766" i="6" s="1"/>
  <c r="E766" i="7"/>
  <c r="E766" i="6" s="1"/>
  <c r="D766" i="7"/>
  <c r="D766" i="6" s="1"/>
  <c r="C766" i="7"/>
  <c r="C766" i="6" s="1"/>
  <c r="B766" i="7"/>
  <c r="B766" i="6" s="1"/>
  <c r="A766" i="7"/>
  <c r="A766" i="6" s="1"/>
  <c r="Y765" i="7"/>
  <c r="N765" i="7"/>
  <c r="I765" i="7"/>
  <c r="H765" i="7"/>
  <c r="F765" i="7"/>
  <c r="F765" i="6" s="1"/>
  <c r="E765" i="7"/>
  <c r="E765" i="6" s="1"/>
  <c r="D765" i="7"/>
  <c r="D765" i="6" s="1"/>
  <c r="C765" i="7"/>
  <c r="C765" i="6" s="1"/>
  <c r="B765" i="7"/>
  <c r="B765" i="6" s="1"/>
  <c r="A765" i="7"/>
  <c r="A765" i="6" s="1"/>
  <c r="Y764" i="7"/>
  <c r="N764" i="7"/>
  <c r="I764" i="7"/>
  <c r="H764" i="7"/>
  <c r="F764" i="7"/>
  <c r="F764" i="6" s="1"/>
  <c r="E764" i="7"/>
  <c r="E764" i="6" s="1"/>
  <c r="D764" i="7"/>
  <c r="D764" i="6" s="1"/>
  <c r="C764" i="7"/>
  <c r="C764" i="6" s="1"/>
  <c r="B764" i="7"/>
  <c r="B764" i="6" s="1"/>
  <c r="A764" i="7"/>
  <c r="A764" i="6" s="1"/>
  <c r="Y763" i="7"/>
  <c r="N763" i="7"/>
  <c r="I763" i="7"/>
  <c r="H763" i="7"/>
  <c r="F763" i="7"/>
  <c r="F763" i="6" s="1"/>
  <c r="E763" i="7"/>
  <c r="E763" i="6" s="1"/>
  <c r="D763" i="7"/>
  <c r="D763" i="6" s="1"/>
  <c r="C763" i="7"/>
  <c r="C763" i="6" s="1"/>
  <c r="B763" i="7"/>
  <c r="B763" i="6" s="1"/>
  <c r="A763" i="7"/>
  <c r="A763" i="6" s="1"/>
  <c r="Y762" i="7"/>
  <c r="N762" i="7"/>
  <c r="I762" i="7"/>
  <c r="H762" i="7"/>
  <c r="F762" i="7"/>
  <c r="F762" i="6" s="1"/>
  <c r="E762" i="7"/>
  <c r="E762" i="6" s="1"/>
  <c r="D762" i="7"/>
  <c r="D762" i="6" s="1"/>
  <c r="C762" i="7"/>
  <c r="C762" i="6" s="1"/>
  <c r="B762" i="7"/>
  <c r="B762" i="6" s="1"/>
  <c r="A762" i="7"/>
  <c r="A762" i="6" s="1"/>
  <c r="Y761" i="7"/>
  <c r="N761" i="7"/>
  <c r="I761" i="7"/>
  <c r="H761" i="7"/>
  <c r="F761" i="7"/>
  <c r="F761" i="6" s="1"/>
  <c r="E761" i="7"/>
  <c r="E761" i="6" s="1"/>
  <c r="D761" i="7"/>
  <c r="D761" i="6" s="1"/>
  <c r="C761" i="7"/>
  <c r="C761" i="6" s="1"/>
  <c r="B761" i="7"/>
  <c r="B761" i="6" s="1"/>
  <c r="A761" i="7"/>
  <c r="A761" i="6" s="1"/>
  <c r="Y760" i="7"/>
  <c r="N760" i="7"/>
  <c r="I760" i="7"/>
  <c r="H760" i="7"/>
  <c r="F760" i="7"/>
  <c r="F760" i="6" s="1"/>
  <c r="E760" i="7"/>
  <c r="E760" i="6" s="1"/>
  <c r="D760" i="7"/>
  <c r="D760" i="6" s="1"/>
  <c r="C760" i="7"/>
  <c r="C760" i="6" s="1"/>
  <c r="B760" i="7"/>
  <c r="B760" i="6" s="1"/>
  <c r="A760" i="7"/>
  <c r="A760" i="6" s="1"/>
  <c r="Y759" i="7"/>
  <c r="N759" i="7"/>
  <c r="I759" i="7"/>
  <c r="H759" i="7"/>
  <c r="F759" i="7"/>
  <c r="F759" i="6" s="1"/>
  <c r="E759" i="7"/>
  <c r="E759" i="6" s="1"/>
  <c r="D759" i="7"/>
  <c r="D759" i="6" s="1"/>
  <c r="C759" i="7"/>
  <c r="C759" i="6" s="1"/>
  <c r="B759" i="7"/>
  <c r="B759" i="6" s="1"/>
  <c r="A759" i="7"/>
  <c r="A759" i="6" s="1"/>
  <c r="Y758" i="7"/>
  <c r="N758" i="7"/>
  <c r="I758" i="7"/>
  <c r="H758" i="7"/>
  <c r="F758" i="7"/>
  <c r="F758" i="6" s="1"/>
  <c r="E758" i="7"/>
  <c r="E758" i="6" s="1"/>
  <c r="D758" i="7"/>
  <c r="D758" i="6" s="1"/>
  <c r="C758" i="7"/>
  <c r="C758" i="6" s="1"/>
  <c r="B758" i="7"/>
  <c r="B758" i="6" s="1"/>
  <c r="A758" i="7"/>
  <c r="A758" i="6" s="1"/>
  <c r="Y757" i="7"/>
  <c r="N757" i="7"/>
  <c r="I757" i="7"/>
  <c r="H757" i="7"/>
  <c r="F757" i="7"/>
  <c r="F757" i="6" s="1"/>
  <c r="E757" i="7"/>
  <c r="E757" i="6" s="1"/>
  <c r="D757" i="7"/>
  <c r="D757" i="6" s="1"/>
  <c r="C757" i="7"/>
  <c r="C757" i="6" s="1"/>
  <c r="B757" i="7"/>
  <c r="B757" i="6" s="1"/>
  <c r="A757" i="7"/>
  <c r="A757" i="6" s="1"/>
  <c r="Y756" i="7"/>
  <c r="N756" i="7"/>
  <c r="I756" i="7"/>
  <c r="H756" i="7"/>
  <c r="F756" i="7"/>
  <c r="F756" i="6" s="1"/>
  <c r="E756" i="7"/>
  <c r="E756" i="6" s="1"/>
  <c r="D756" i="7"/>
  <c r="D756" i="6" s="1"/>
  <c r="C756" i="7"/>
  <c r="C756" i="6" s="1"/>
  <c r="B756" i="7"/>
  <c r="B756" i="6" s="1"/>
  <c r="A756" i="7"/>
  <c r="A756" i="6" s="1"/>
  <c r="Y755" i="7"/>
  <c r="N755" i="7"/>
  <c r="I755" i="7"/>
  <c r="H755" i="7"/>
  <c r="F755" i="7"/>
  <c r="F755" i="6" s="1"/>
  <c r="E755" i="7"/>
  <c r="E755" i="6" s="1"/>
  <c r="D755" i="7"/>
  <c r="D755" i="6" s="1"/>
  <c r="C755" i="7"/>
  <c r="C755" i="6" s="1"/>
  <c r="B755" i="7"/>
  <c r="B755" i="6" s="1"/>
  <c r="A755" i="7"/>
  <c r="A755" i="6" s="1"/>
  <c r="Y754" i="7"/>
  <c r="N754" i="7"/>
  <c r="I754" i="7"/>
  <c r="H754" i="7"/>
  <c r="F754" i="7"/>
  <c r="F754" i="6" s="1"/>
  <c r="E754" i="7"/>
  <c r="E754" i="6" s="1"/>
  <c r="D754" i="7"/>
  <c r="D754" i="6" s="1"/>
  <c r="C754" i="7"/>
  <c r="C754" i="6" s="1"/>
  <c r="B754" i="7"/>
  <c r="B754" i="6" s="1"/>
  <c r="A754" i="7"/>
  <c r="A754" i="6" s="1"/>
  <c r="Y753" i="7"/>
  <c r="N753" i="7"/>
  <c r="I753" i="7"/>
  <c r="H753" i="7"/>
  <c r="F753" i="7"/>
  <c r="F753" i="6" s="1"/>
  <c r="E753" i="7"/>
  <c r="E753" i="6" s="1"/>
  <c r="D753" i="7"/>
  <c r="D753" i="6" s="1"/>
  <c r="C753" i="7"/>
  <c r="C753" i="6" s="1"/>
  <c r="B753" i="7"/>
  <c r="B753" i="6" s="1"/>
  <c r="A753" i="7"/>
  <c r="A753" i="6" s="1"/>
  <c r="Y752" i="7"/>
  <c r="N752" i="7"/>
  <c r="I752" i="7"/>
  <c r="H752" i="7"/>
  <c r="F752" i="7"/>
  <c r="F752" i="6" s="1"/>
  <c r="E752" i="7"/>
  <c r="E752" i="6" s="1"/>
  <c r="D752" i="7"/>
  <c r="D752" i="6" s="1"/>
  <c r="C752" i="7"/>
  <c r="C752" i="6" s="1"/>
  <c r="B752" i="7"/>
  <c r="B752" i="6" s="1"/>
  <c r="A752" i="7"/>
  <c r="A752" i="6" s="1"/>
  <c r="Y751" i="7"/>
  <c r="N751" i="7"/>
  <c r="I751" i="7"/>
  <c r="H751" i="7"/>
  <c r="F751" i="7"/>
  <c r="F751" i="6" s="1"/>
  <c r="E751" i="7"/>
  <c r="E751" i="6" s="1"/>
  <c r="D751" i="7"/>
  <c r="D751" i="6" s="1"/>
  <c r="C751" i="7"/>
  <c r="C751" i="6" s="1"/>
  <c r="B751" i="7"/>
  <c r="B751" i="6" s="1"/>
  <c r="A751" i="7"/>
  <c r="A751" i="6" s="1"/>
  <c r="Y750" i="7"/>
  <c r="N750" i="7"/>
  <c r="I750" i="7"/>
  <c r="H750" i="7"/>
  <c r="F750" i="7"/>
  <c r="F750" i="6" s="1"/>
  <c r="E750" i="7"/>
  <c r="E750" i="6" s="1"/>
  <c r="D750" i="7"/>
  <c r="D750" i="6" s="1"/>
  <c r="C750" i="7"/>
  <c r="C750" i="6" s="1"/>
  <c r="B750" i="7"/>
  <c r="B750" i="6" s="1"/>
  <c r="A750" i="7"/>
  <c r="A750" i="6" s="1"/>
  <c r="Y749" i="7"/>
  <c r="N749" i="7"/>
  <c r="I749" i="7"/>
  <c r="H749" i="7"/>
  <c r="F749" i="7"/>
  <c r="F749" i="6" s="1"/>
  <c r="E749" i="7"/>
  <c r="E749" i="6" s="1"/>
  <c r="D749" i="7"/>
  <c r="D749" i="6" s="1"/>
  <c r="C749" i="7"/>
  <c r="C749" i="6" s="1"/>
  <c r="B749" i="7"/>
  <c r="B749" i="6" s="1"/>
  <c r="A749" i="7"/>
  <c r="A749" i="6" s="1"/>
  <c r="Y748" i="7"/>
  <c r="N748" i="7"/>
  <c r="I748" i="7"/>
  <c r="H748" i="7"/>
  <c r="F748" i="7"/>
  <c r="F748" i="6" s="1"/>
  <c r="E748" i="7"/>
  <c r="E748" i="6" s="1"/>
  <c r="D748" i="7"/>
  <c r="D748" i="6" s="1"/>
  <c r="C748" i="7"/>
  <c r="C748" i="6" s="1"/>
  <c r="B748" i="7"/>
  <c r="B748" i="6" s="1"/>
  <c r="A748" i="7"/>
  <c r="A748" i="6" s="1"/>
  <c r="Y747" i="7"/>
  <c r="N747" i="7"/>
  <c r="I747" i="7"/>
  <c r="H747" i="7"/>
  <c r="F747" i="7"/>
  <c r="F747" i="6" s="1"/>
  <c r="E747" i="7"/>
  <c r="E747" i="6" s="1"/>
  <c r="D747" i="7"/>
  <c r="D747" i="6" s="1"/>
  <c r="C747" i="7"/>
  <c r="C747" i="6" s="1"/>
  <c r="B747" i="7"/>
  <c r="B747" i="6" s="1"/>
  <c r="A747" i="7"/>
  <c r="A747" i="6" s="1"/>
  <c r="Y746" i="7"/>
  <c r="N746" i="7"/>
  <c r="I746" i="7"/>
  <c r="H746" i="7"/>
  <c r="F746" i="7"/>
  <c r="F746" i="6" s="1"/>
  <c r="E746" i="7"/>
  <c r="E746" i="6" s="1"/>
  <c r="D746" i="7"/>
  <c r="D746" i="6" s="1"/>
  <c r="C746" i="7"/>
  <c r="C746" i="6" s="1"/>
  <c r="B746" i="7"/>
  <c r="B746" i="6" s="1"/>
  <c r="A746" i="7"/>
  <c r="A746" i="6" s="1"/>
  <c r="Y745" i="7"/>
  <c r="N745" i="7"/>
  <c r="I745" i="7"/>
  <c r="H745" i="7"/>
  <c r="F745" i="7"/>
  <c r="F745" i="6" s="1"/>
  <c r="E745" i="7"/>
  <c r="E745" i="6" s="1"/>
  <c r="D745" i="7"/>
  <c r="D745" i="6" s="1"/>
  <c r="C745" i="7"/>
  <c r="C745" i="6" s="1"/>
  <c r="B745" i="7"/>
  <c r="B745" i="6" s="1"/>
  <c r="A745" i="7"/>
  <c r="A745" i="6" s="1"/>
  <c r="Y744" i="7"/>
  <c r="N744" i="7"/>
  <c r="I744" i="7"/>
  <c r="H744" i="7"/>
  <c r="F744" i="7"/>
  <c r="F744" i="6" s="1"/>
  <c r="E744" i="7"/>
  <c r="E744" i="6" s="1"/>
  <c r="D744" i="7"/>
  <c r="D744" i="6" s="1"/>
  <c r="C744" i="7"/>
  <c r="C744" i="6" s="1"/>
  <c r="B744" i="7"/>
  <c r="B744" i="6" s="1"/>
  <c r="A744" i="7"/>
  <c r="A744" i="6" s="1"/>
  <c r="Y743" i="7"/>
  <c r="N743" i="7"/>
  <c r="I743" i="7"/>
  <c r="H743" i="7"/>
  <c r="F743" i="7"/>
  <c r="F743" i="6" s="1"/>
  <c r="E743" i="7"/>
  <c r="E743" i="6" s="1"/>
  <c r="D743" i="7"/>
  <c r="D743" i="6" s="1"/>
  <c r="C743" i="7"/>
  <c r="C743" i="6" s="1"/>
  <c r="B743" i="7"/>
  <c r="B743" i="6" s="1"/>
  <c r="A743" i="7"/>
  <c r="A743" i="6" s="1"/>
  <c r="Y742" i="7"/>
  <c r="N742" i="7"/>
  <c r="I742" i="7"/>
  <c r="H742" i="7"/>
  <c r="F742" i="7"/>
  <c r="F742" i="6" s="1"/>
  <c r="E742" i="7"/>
  <c r="E742" i="6" s="1"/>
  <c r="D742" i="7"/>
  <c r="D742" i="6" s="1"/>
  <c r="C742" i="7"/>
  <c r="C742" i="6" s="1"/>
  <c r="B742" i="7"/>
  <c r="B742" i="6" s="1"/>
  <c r="A742" i="7"/>
  <c r="A742" i="6" s="1"/>
  <c r="Y741" i="7"/>
  <c r="N741" i="7"/>
  <c r="I741" i="7"/>
  <c r="H741" i="7"/>
  <c r="F741" i="7"/>
  <c r="F741" i="6" s="1"/>
  <c r="E741" i="7"/>
  <c r="E741" i="6" s="1"/>
  <c r="D741" i="7"/>
  <c r="D741" i="6" s="1"/>
  <c r="C741" i="7"/>
  <c r="C741" i="6" s="1"/>
  <c r="B741" i="7"/>
  <c r="B741" i="6" s="1"/>
  <c r="A741" i="7"/>
  <c r="A741" i="6" s="1"/>
  <c r="Y740" i="7"/>
  <c r="N740" i="7"/>
  <c r="I740" i="7"/>
  <c r="H740" i="7"/>
  <c r="F740" i="7"/>
  <c r="F740" i="6" s="1"/>
  <c r="E740" i="7"/>
  <c r="E740" i="6" s="1"/>
  <c r="D740" i="7"/>
  <c r="D740" i="6" s="1"/>
  <c r="C740" i="7"/>
  <c r="C740" i="6" s="1"/>
  <c r="B740" i="7"/>
  <c r="B740" i="6" s="1"/>
  <c r="A740" i="7"/>
  <c r="A740" i="6" s="1"/>
  <c r="Y739" i="7"/>
  <c r="N739" i="7"/>
  <c r="I739" i="7"/>
  <c r="H739" i="7"/>
  <c r="F739" i="7"/>
  <c r="F739" i="6" s="1"/>
  <c r="E739" i="7"/>
  <c r="E739" i="6" s="1"/>
  <c r="D739" i="7"/>
  <c r="D739" i="6" s="1"/>
  <c r="C739" i="7"/>
  <c r="C739" i="6" s="1"/>
  <c r="B739" i="7"/>
  <c r="B739" i="6" s="1"/>
  <c r="A739" i="7"/>
  <c r="A739" i="6" s="1"/>
  <c r="Y738" i="7"/>
  <c r="N738" i="7"/>
  <c r="I738" i="7"/>
  <c r="H738" i="7"/>
  <c r="F738" i="7"/>
  <c r="F738" i="6" s="1"/>
  <c r="E738" i="7"/>
  <c r="E738" i="6" s="1"/>
  <c r="D738" i="7"/>
  <c r="D738" i="6" s="1"/>
  <c r="C738" i="7"/>
  <c r="C738" i="6" s="1"/>
  <c r="B738" i="7"/>
  <c r="B738" i="6" s="1"/>
  <c r="A738" i="7"/>
  <c r="A738" i="6" s="1"/>
  <c r="Y737" i="7"/>
  <c r="N737" i="7"/>
  <c r="I737" i="7"/>
  <c r="H737" i="7"/>
  <c r="F737" i="7"/>
  <c r="F737" i="6" s="1"/>
  <c r="E737" i="7"/>
  <c r="E737" i="6" s="1"/>
  <c r="D737" i="7"/>
  <c r="D737" i="6" s="1"/>
  <c r="C737" i="7"/>
  <c r="C737" i="6" s="1"/>
  <c r="B737" i="7"/>
  <c r="B737" i="6" s="1"/>
  <c r="A737" i="7"/>
  <c r="A737" i="6" s="1"/>
  <c r="Y736" i="7"/>
  <c r="N736" i="7"/>
  <c r="I736" i="7"/>
  <c r="H736" i="7"/>
  <c r="F736" i="7"/>
  <c r="F736" i="6" s="1"/>
  <c r="E736" i="7"/>
  <c r="E736" i="6" s="1"/>
  <c r="D736" i="7"/>
  <c r="D736" i="6" s="1"/>
  <c r="C736" i="7"/>
  <c r="C736" i="6" s="1"/>
  <c r="B736" i="7"/>
  <c r="B736" i="6" s="1"/>
  <c r="A736" i="7"/>
  <c r="A736" i="6" s="1"/>
  <c r="Y735" i="7"/>
  <c r="N735" i="7"/>
  <c r="I735" i="7"/>
  <c r="H735" i="7"/>
  <c r="F735" i="7"/>
  <c r="F735" i="6" s="1"/>
  <c r="E735" i="7"/>
  <c r="E735" i="6" s="1"/>
  <c r="D735" i="7"/>
  <c r="D735" i="6" s="1"/>
  <c r="C735" i="7"/>
  <c r="C735" i="6" s="1"/>
  <c r="B735" i="7"/>
  <c r="B735" i="6" s="1"/>
  <c r="A735" i="7"/>
  <c r="A735" i="6" s="1"/>
  <c r="Y734" i="7"/>
  <c r="N734" i="7"/>
  <c r="I734" i="7"/>
  <c r="H734" i="7"/>
  <c r="F734" i="7"/>
  <c r="F734" i="6" s="1"/>
  <c r="E734" i="7"/>
  <c r="E734" i="6" s="1"/>
  <c r="D734" i="7"/>
  <c r="D734" i="6" s="1"/>
  <c r="C734" i="7"/>
  <c r="C734" i="6" s="1"/>
  <c r="B734" i="7"/>
  <c r="B734" i="6" s="1"/>
  <c r="A734" i="7"/>
  <c r="A734" i="6" s="1"/>
  <c r="Y733" i="7"/>
  <c r="N733" i="7"/>
  <c r="I733" i="7"/>
  <c r="H733" i="7"/>
  <c r="F733" i="7"/>
  <c r="F733" i="6" s="1"/>
  <c r="E733" i="7"/>
  <c r="E733" i="6" s="1"/>
  <c r="D733" i="7"/>
  <c r="D733" i="6" s="1"/>
  <c r="C733" i="7"/>
  <c r="C733" i="6" s="1"/>
  <c r="B733" i="7"/>
  <c r="B733" i="6" s="1"/>
  <c r="A733" i="7"/>
  <c r="A733" i="6" s="1"/>
  <c r="Y732" i="7"/>
  <c r="N732" i="7"/>
  <c r="I732" i="7"/>
  <c r="H732" i="7"/>
  <c r="F732" i="7"/>
  <c r="F732" i="6" s="1"/>
  <c r="E732" i="7"/>
  <c r="E732" i="6" s="1"/>
  <c r="D732" i="7"/>
  <c r="D732" i="6" s="1"/>
  <c r="C732" i="7"/>
  <c r="C732" i="6" s="1"/>
  <c r="B732" i="7"/>
  <c r="B732" i="6" s="1"/>
  <c r="A732" i="7"/>
  <c r="A732" i="6" s="1"/>
  <c r="Y731" i="7"/>
  <c r="N731" i="7"/>
  <c r="I731" i="7"/>
  <c r="H731" i="7"/>
  <c r="F731" i="7"/>
  <c r="F731" i="6" s="1"/>
  <c r="E731" i="7"/>
  <c r="E731" i="6" s="1"/>
  <c r="D731" i="7"/>
  <c r="D731" i="6" s="1"/>
  <c r="C731" i="7"/>
  <c r="C731" i="6" s="1"/>
  <c r="B731" i="7"/>
  <c r="B731" i="6" s="1"/>
  <c r="A731" i="7"/>
  <c r="A731" i="6" s="1"/>
  <c r="Y730" i="7"/>
  <c r="N730" i="7"/>
  <c r="I730" i="7"/>
  <c r="H730" i="7"/>
  <c r="F730" i="7"/>
  <c r="F730" i="6" s="1"/>
  <c r="E730" i="7"/>
  <c r="E730" i="6" s="1"/>
  <c r="D730" i="7"/>
  <c r="D730" i="6" s="1"/>
  <c r="C730" i="7"/>
  <c r="C730" i="6" s="1"/>
  <c r="B730" i="7"/>
  <c r="B730" i="6" s="1"/>
  <c r="A730" i="7"/>
  <c r="A730" i="6" s="1"/>
  <c r="Y729" i="7"/>
  <c r="N729" i="7"/>
  <c r="I729" i="7"/>
  <c r="H729" i="7"/>
  <c r="F729" i="7"/>
  <c r="F729" i="6" s="1"/>
  <c r="E729" i="7"/>
  <c r="E729" i="6" s="1"/>
  <c r="D729" i="7"/>
  <c r="D729" i="6" s="1"/>
  <c r="C729" i="7"/>
  <c r="C729" i="6" s="1"/>
  <c r="B729" i="7"/>
  <c r="B729" i="6" s="1"/>
  <c r="A729" i="7"/>
  <c r="A729" i="6" s="1"/>
  <c r="Y728" i="7"/>
  <c r="N728" i="7"/>
  <c r="I728" i="7"/>
  <c r="H728" i="7"/>
  <c r="F728" i="7"/>
  <c r="F728" i="6" s="1"/>
  <c r="E728" i="7"/>
  <c r="E728" i="6" s="1"/>
  <c r="D728" i="7"/>
  <c r="D728" i="6" s="1"/>
  <c r="C728" i="7"/>
  <c r="C728" i="6" s="1"/>
  <c r="B728" i="7"/>
  <c r="B728" i="6" s="1"/>
  <c r="A728" i="7"/>
  <c r="A728" i="6" s="1"/>
  <c r="Y727" i="7"/>
  <c r="N727" i="7"/>
  <c r="I727" i="7"/>
  <c r="H727" i="7"/>
  <c r="F727" i="7"/>
  <c r="F727" i="6" s="1"/>
  <c r="E727" i="7"/>
  <c r="E727" i="6" s="1"/>
  <c r="D727" i="7"/>
  <c r="D727" i="6" s="1"/>
  <c r="C727" i="7"/>
  <c r="C727" i="6" s="1"/>
  <c r="B727" i="7"/>
  <c r="B727" i="6" s="1"/>
  <c r="A727" i="7"/>
  <c r="A727" i="6" s="1"/>
  <c r="Y726" i="7"/>
  <c r="N726" i="7"/>
  <c r="I726" i="7"/>
  <c r="H726" i="7"/>
  <c r="F726" i="7"/>
  <c r="F726" i="6" s="1"/>
  <c r="E726" i="7"/>
  <c r="E726" i="6" s="1"/>
  <c r="D726" i="7"/>
  <c r="D726" i="6" s="1"/>
  <c r="C726" i="7"/>
  <c r="C726" i="6" s="1"/>
  <c r="B726" i="7"/>
  <c r="B726" i="6" s="1"/>
  <c r="A726" i="7"/>
  <c r="A726" i="6" s="1"/>
  <c r="Y725" i="7"/>
  <c r="N725" i="7"/>
  <c r="I725" i="7"/>
  <c r="H725" i="7"/>
  <c r="F725" i="7"/>
  <c r="F725" i="6" s="1"/>
  <c r="E725" i="7"/>
  <c r="E725" i="6" s="1"/>
  <c r="D725" i="7"/>
  <c r="D725" i="6" s="1"/>
  <c r="C725" i="7"/>
  <c r="C725" i="6" s="1"/>
  <c r="B725" i="7"/>
  <c r="B725" i="6" s="1"/>
  <c r="A725" i="7"/>
  <c r="A725" i="6" s="1"/>
  <c r="Y724" i="7"/>
  <c r="N724" i="7"/>
  <c r="I724" i="7"/>
  <c r="H724" i="7"/>
  <c r="F724" i="7"/>
  <c r="F724" i="6" s="1"/>
  <c r="E724" i="7"/>
  <c r="E724" i="6" s="1"/>
  <c r="D724" i="7"/>
  <c r="D724" i="6" s="1"/>
  <c r="C724" i="7"/>
  <c r="C724" i="6" s="1"/>
  <c r="B724" i="7"/>
  <c r="B724" i="6" s="1"/>
  <c r="A724" i="7"/>
  <c r="A724" i="6" s="1"/>
  <c r="Y723" i="7"/>
  <c r="N723" i="7"/>
  <c r="I723" i="7"/>
  <c r="H723" i="7"/>
  <c r="F723" i="7"/>
  <c r="F723" i="6" s="1"/>
  <c r="E723" i="7"/>
  <c r="E723" i="6" s="1"/>
  <c r="D723" i="7"/>
  <c r="D723" i="6" s="1"/>
  <c r="C723" i="7"/>
  <c r="C723" i="6" s="1"/>
  <c r="B723" i="7"/>
  <c r="B723" i="6" s="1"/>
  <c r="A723" i="7"/>
  <c r="A723" i="6" s="1"/>
  <c r="Y722" i="7"/>
  <c r="N722" i="7"/>
  <c r="I722" i="7"/>
  <c r="H722" i="7"/>
  <c r="F722" i="7"/>
  <c r="F722" i="6" s="1"/>
  <c r="E722" i="7"/>
  <c r="E722" i="6" s="1"/>
  <c r="D722" i="7"/>
  <c r="D722" i="6" s="1"/>
  <c r="C722" i="7"/>
  <c r="C722" i="6" s="1"/>
  <c r="B722" i="7"/>
  <c r="B722" i="6" s="1"/>
  <c r="A722" i="7"/>
  <c r="A722" i="6" s="1"/>
  <c r="Y721" i="7"/>
  <c r="N721" i="7"/>
  <c r="I721" i="7"/>
  <c r="H721" i="7"/>
  <c r="F721" i="7"/>
  <c r="F721" i="6" s="1"/>
  <c r="E721" i="7"/>
  <c r="E721" i="6" s="1"/>
  <c r="D721" i="7"/>
  <c r="D721" i="6" s="1"/>
  <c r="C721" i="7"/>
  <c r="C721" i="6" s="1"/>
  <c r="B721" i="7"/>
  <c r="B721" i="6" s="1"/>
  <c r="A721" i="7"/>
  <c r="A721" i="6" s="1"/>
  <c r="Y720" i="7"/>
  <c r="N720" i="7"/>
  <c r="I720" i="7"/>
  <c r="H720" i="7"/>
  <c r="F720" i="7"/>
  <c r="F720" i="6" s="1"/>
  <c r="E720" i="7"/>
  <c r="E720" i="6" s="1"/>
  <c r="D720" i="7"/>
  <c r="D720" i="6" s="1"/>
  <c r="C720" i="7"/>
  <c r="C720" i="6" s="1"/>
  <c r="B720" i="7"/>
  <c r="B720" i="6" s="1"/>
  <c r="A720" i="7"/>
  <c r="A720" i="6" s="1"/>
  <c r="Y719" i="7"/>
  <c r="N719" i="7"/>
  <c r="I719" i="7"/>
  <c r="H719" i="7"/>
  <c r="F719" i="7"/>
  <c r="F719" i="6" s="1"/>
  <c r="E719" i="7"/>
  <c r="E719" i="6" s="1"/>
  <c r="D719" i="7"/>
  <c r="D719" i="6" s="1"/>
  <c r="C719" i="7"/>
  <c r="C719" i="6" s="1"/>
  <c r="B719" i="7"/>
  <c r="B719" i="6" s="1"/>
  <c r="A719" i="7"/>
  <c r="A719" i="6" s="1"/>
  <c r="Y718" i="7"/>
  <c r="N718" i="7"/>
  <c r="I718" i="7"/>
  <c r="H718" i="7"/>
  <c r="F718" i="7"/>
  <c r="F718" i="6" s="1"/>
  <c r="E718" i="7"/>
  <c r="E718" i="6" s="1"/>
  <c r="D718" i="7"/>
  <c r="D718" i="6" s="1"/>
  <c r="C718" i="7"/>
  <c r="C718" i="6" s="1"/>
  <c r="B718" i="7"/>
  <c r="B718" i="6" s="1"/>
  <c r="A718" i="7"/>
  <c r="A718" i="6" s="1"/>
  <c r="Y717" i="7"/>
  <c r="N717" i="7"/>
  <c r="I717" i="7"/>
  <c r="H717" i="7"/>
  <c r="F717" i="7"/>
  <c r="F717" i="6" s="1"/>
  <c r="E717" i="7"/>
  <c r="E717" i="6" s="1"/>
  <c r="D717" i="7"/>
  <c r="D717" i="6" s="1"/>
  <c r="C717" i="7"/>
  <c r="C717" i="6" s="1"/>
  <c r="B717" i="7"/>
  <c r="B717" i="6" s="1"/>
  <c r="A717" i="7"/>
  <c r="A717" i="6" s="1"/>
  <c r="Y716" i="7"/>
  <c r="N716" i="7"/>
  <c r="I716" i="7"/>
  <c r="H716" i="7"/>
  <c r="F716" i="7"/>
  <c r="F716" i="6" s="1"/>
  <c r="E716" i="7"/>
  <c r="E716" i="6" s="1"/>
  <c r="D716" i="7"/>
  <c r="D716" i="6" s="1"/>
  <c r="C716" i="7"/>
  <c r="C716" i="6" s="1"/>
  <c r="B716" i="7"/>
  <c r="B716" i="6" s="1"/>
  <c r="A716" i="7"/>
  <c r="A716" i="6" s="1"/>
  <c r="Y715" i="7"/>
  <c r="N715" i="7"/>
  <c r="I715" i="7"/>
  <c r="H715" i="7"/>
  <c r="F715" i="7"/>
  <c r="F715" i="6" s="1"/>
  <c r="E715" i="7"/>
  <c r="E715" i="6" s="1"/>
  <c r="D715" i="7"/>
  <c r="D715" i="6" s="1"/>
  <c r="C715" i="7"/>
  <c r="C715" i="6" s="1"/>
  <c r="B715" i="7"/>
  <c r="B715" i="6" s="1"/>
  <c r="A715" i="7"/>
  <c r="A715" i="6" s="1"/>
  <c r="Y714" i="7"/>
  <c r="N714" i="7"/>
  <c r="I714" i="7"/>
  <c r="H714" i="7"/>
  <c r="F714" i="7"/>
  <c r="F714" i="6" s="1"/>
  <c r="E714" i="7"/>
  <c r="E714" i="6" s="1"/>
  <c r="D714" i="7"/>
  <c r="D714" i="6" s="1"/>
  <c r="C714" i="7"/>
  <c r="C714" i="6" s="1"/>
  <c r="B714" i="7"/>
  <c r="B714" i="6" s="1"/>
  <c r="A714" i="7"/>
  <c r="A714" i="6" s="1"/>
  <c r="Y713" i="7"/>
  <c r="N713" i="7"/>
  <c r="I713" i="7"/>
  <c r="H713" i="7"/>
  <c r="F713" i="7"/>
  <c r="F713" i="6" s="1"/>
  <c r="E713" i="7"/>
  <c r="E713" i="6" s="1"/>
  <c r="D713" i="7"/>
  <c r="D713" i="6" s="1"/>
  <c r="C713" i="7"/>
  <c r="C713" i="6" s="1"/>
  <c r="B713" i="7"/>
  <c r="B713" i="6" s="1"/>
  <c r="A713" i="7"/>
  <c r="A713" i="6" s="1"/>
  <c r="Y712" i="7"/>
  <c r="N712" i="7"/>
  <c r="I712" i="7"/>
  <c r="H712" i="7"/>
  <c r="F712" i="7"/>
  <c r="F712" i="6" s="1"/>
  <c r="E712" i="7"/>
  <c r="E712" i="6" s="1"/>
  <c r="D712" i="7"/>
  <c r="D712" i="6" s="1"/>
  <c r="C712" i="7"/>
  <c r="C712" i="6" s="1"/>
  <c r="B712" i="7"/>
  <c r="B712" i="6" s="1"/>
  <c r="A712" i="7"/>
  <c r="A712" i="6" s="1"/>
  <c r="Y711" i="7"/>
  <c r="N711" i="7"/>
  <c r="I711" i="7"/>
  <c r="H711" i="7"/>
  <c r="F711" i="7"/>
  <c r="F711" i="6" s="1"/>
  <c r="E711" i="7"/>
  <c r="E711" i="6" s="1"/>
  <c r="D711" i="7"/>
  <c r="D711" i="6" s="1"/>
  <c r="C711" i="7"/>
  <c r="C711" i="6" s="1"/>
  <c r="B711" i="7"/>
  <c r="B711" i="6" s="1"/>
  <c r="A711" i="7"/>
  <c r="A711" i="6" s="1"/>
  <c r="Y710" i="7"/>
  <c r="N710" i="7"/>
  <c r="I710" i="7"/>
  <c r="H710" i="7"/>
  <c r="F710" i="7"/>
  <c r="F710" i="6" s="1"/>
  <c r="E710" i="7"/>
  <c r="E710" i="6" s="1"/>
  <c r="D710" i="7"/>
  <c r="D710" i="6" s="1"/>
  <c r="C710" i="7"/>
  <c r="C710" i="6" s="1"/>
  <c r="B710" i="7"/>
  <c r="B710" i="6" s="1"/>
  <c r="A710" i="7"/>
  <c r="A710" i="6" s="1"/>
  <c r="Y709" i="7"/>
  <c r="N709" i="7"/>
  <c r="I709" i="7"/>
  <c r="H709" i="7"/>
  <c r="F709" i="7"/>
  <c r="F709" i="6" s="1"/>
  <c r="E709" i="7"/>
  <c r="E709" i="6" s="1"/>
  <c r="D709" i="7"/>
  <c r="D709" i="6" s="1"/>
  <c r="C709" i="7"/>
  <c r="C709" i="6" s="1"/>
  <c r="B709" i="7"/>
  <c r="B709" i="6" s="1"/>
  <c r="A709" i="7"/>
  <c r="A709" i="6" s="1"/>
  <c r="Y708" i="7"/>
  <c r="N708" i="7"/>
  <c r="I708" i="7"/>
  <c r="H708" i="7"/>
  <c r="F708" i="7"/>
  <c r="F708" i="6" s="1"/>
  <c r="E708" i="7"/>
  <c r="E708" i="6" s="1"/>
  <c r="D708" i="7"/>
  <c r="D708" i="6" s="1"/>
  <c r="C708" i="7"/>
  <c r="C708" i="6" s="1"/>
  <c r="B708" i="7"/>
  <c r="B708" i="6" s="1"/>
  <c r="A708" i="7"/>
  <c r="A708" i="6" s="1"/>
  <c r="Y707" i="7"/>
  <c r="N707" i="7"/>
  <c r="I707" i="7"/>
  <c r="H707" i="7"/>
  <c r="F707" i="7"/>
  <c r="F707" i="6" s="1"/>
  <c r="E707" i="7"/>
  <c r="E707" i="6" s="1"/>
  <c r="D707" i="7"/>
  <c r="D707" i="6" s="1"/>
  <c r="C707" i="7"/>
  <c r="C707" i="6" s="1"/>
  <c r="B707" i="7"/>
  <c r="B707" i="6" s="1"/>
  <c r="A707" i="7"/>
  <c r="A707" i="6" s="1"/>
  <c r="Y706" i="7"/>
  <c r="N706" i="7"/>
  <c r="I706" i="7"/>
  <c r="H706" i="7"/>
  <c r="F706" i="7"/>
  <c r="F706" i="6" s="1"/>
  <c r="E706" i="7"/>
  <c r="E706" i="6" s="1"/>
  <c r="D706" i="7"/>
  <c r="D706" i="6" s="1"/>
  <c r="C706" i="7"/>
  <c r="C706" i="6" s="1"/>
  <c r="B706" i="7"/>
  <c r="B706" i="6" s="1"/>
  <c r="A706" i="7"/>
  <c r="A706" i="6" s="1"/>
  <c r="Y705" i="7"/>
  <c r="N705" i="7"/>
  <c r="I705" i="7"/>
  <c r="H705" i="7"/>
  <c r="F705" i="7"/>
  <c r="F705" i="6" s="1"/>
  <c r="E705" i="7"/>
  <c r="E705" i="6" s="1"/>
  <c r="D705" i="7"/>
  <c r="D705" i="6" s="1"/>
  <c r="C705" i="7"/>
  <c r="C705" i="6" s="1"/>
  <c r="B705" i="7"/>
  <c r="B705" i="6" s="1"/>
  <c r="A705" i="7"/>
  <c r="A705" i="6" s="1"/>
  <c r="Y704" i="7"/>
  <c r="N704" i="7"/>
  <c r="I704" i="7"/>
  <c r="H704" i="7"/>
  <c r="F704" i="7"/>
  <c r="F704" i="6" s="1"/>
  <c r="E704" i="7"/>
  <c r="E704" i="6" s="1"/>
  <c r="D704" i="7"/>
  <c r="D704" i="6" s="1"/>
  <c r="C704" i="7"/>
  <c r="C704" i="6" s="1"/>
  <c r="B704" i="7"/>
  <c r="B704" i="6" s="1"/>
  <c r="A704" i="7"/>
  <c r="A704" i="6" s="1"/>
  <c r="Y703" i="7"/>
  <c r="N703" i="7"/>
  <c r="I703" i="7"/>
  <c r="H703" i="7"/>
  <c r="F703" i="7"/>
  <c r="F703" i="6" s="1"/>
  <c r="E703" i="7"/>
  <c r="E703" i="6" s="1"/>
  <c r="D703" i="7"/>
  <c r="D703" i="6" s="1"/>
  <c r="C703" i="7"/>
  <c r="C703" i="6" s="1"/>
  <c r="B703" i="7"/>
  <c r="B703" i="6" s="1"/>
  <c r="A703" i="7"/>
  <c r="A703" i="6" s="1"/>
  <c r="Y702" i="7"/>
  <c r="N702" i="7"/>
  <c r="I702" i="7"/>
  <c r="H702" i="7"/>
  <c r="F702" i="7"/>
  <c r="F702" i="6" s="1"/>
  <c r="E702" i="7"/>
  <c r="E702" i="6" s="1"/>
  <c r="D702" i="7"/>
  <c r="D702" i="6" s="1"/>
  <c r="C702" i="7"/>
  <c r="C702" i="6" s="1"/>
  <c r="B702" i="7"/>
  <c r="B702" i="6" s="1"/>
  <c r="A702" i="7"/>
  <c r="A702" i="6" s="1"/>
  <c r="Y701" i="7"/>
  <c r="N701" i="7"/>
  <c r="I701" i="7"/>
  <c r="H701" i="7"/>
  <c r="F701" i="7"/>
  <c r="F701" i="6" s="1"/>
  <c r="E701" i="7"/>
  <c r="E701" i="6" s="1"/>
  <c r="D701" i="7"/>
  <c r="D701" i="6" s="1"/>
  <c r="C701" i="7"/>
  <c r="C701" i="6" s="1"/>
  <c r="B701" i="7"/>
  <c r="B701" i="6" s="1"/>
  <c r="A701" i="7"/>
  <c r="A701" i="6" s="1"/>
  <c r="Y700" i="7"/>
  <c r="N700" i="7"/>
  <c r="I700" i="7"/>
  <c r="H700" i="7"/>
  <c r="F700" i="7"/>
  <c r="F700" i="6" s="1"/>
  <c r="E700" i="7"/>
  <c r="E700" i="6" s="1"/>
  <c r="D700" i="7"/>
  <c r="D700" i="6" s="1"/>
  <c r="C700" i="7"/>
  <c r="C700" i="6" s="1"/>
  <c r="B700" i="7"/>
  <c r="B700" i="6" s="1"/>
  <c r="A700" i="7"/>
  <c r="A700" i="6" s="1"/>
  <c r="Y699" i="7"/>
  <c r="N699" i="7"/>
  <c r="I699" i="7"/>
  <c r="H699" i="7"/>
  <c r="F699" i="7"/>
  <c r="F699" i="6" s="1"/>
  <c r="E699" i="7"/>
  <c r="E699" i="6" s="1"/>
  <c r="D699" i="7"/>
  <c r="D699" i="6" s="1"/>
  <c r="C699" i="7"/>
  <c r="C699" i="6" s="1"/>
  <c r="B699" i="7"/>
  <c r="B699" i="6" s="1"/>
  <c r="A699" i="7"/>
  <c r="A699" i="6" s="1"/>
  <c r="Y698" i="7"/>
  <c r="N698" i="7"/>
  <c r="I698" i="7"/>
  <c r="H698" i="7"/>
  <c r="F698" i="7"/>
  <c r="F698" i="6" s="1"/>
  <c r="E698" i="7"/>
  <c r="E698" i="6" s="1"/>
  <c r="D698" i="7"/>
  <c r="D698" i="6" s="1"/>
  <c r="C698" i="7"/>
  <c r="C698" i="6" s="1"/>
  <c r="B698" i="7"/>
  <c r="B698" i="6" s="1"/>
  <c r="A698" i="7"/>
  <c r="A698" i="6" s="1"/>
  <c r="Y697" i="7"/>
  <c r="N697" i="7"/>
  <c r="I697" i="7"/>
  <c r="H697" i="7"/>
  <c r="F697" i="7"/>
  <c r="F697" i="6" s="1"/>
  <c r="E697" i="7"/>
  <c r="E697" i="6" s="1"/>
  <c r="D697" i="7"/>
  <c r="D697" i="6" s="1"/>
  <c r="C697" i="7"/>
  <c r="C697" i="6" s="1"/>
  <c r="B697" i="7"/>
  <c r="B697" i="6" s="1"/>
  <c r="A697" i="7"/>
  <c r="A697" i="6" s="1"/>
  <c r="Y696" i="7"/>
  <c r="N696" i="7"/>
  <c r="I696" i="7"/>
  <c r="H696" i="7"/>
  <c r="F696" i="7"/>
  <c r="F696" i="6" s="1"/>
  <c r="E696" i="7"/>
  <c r="E696" i="6" s="1"/>
  <c r="D696" i="7"/>
  <c r="D696" i="6" s="1"/>
  <c r="C696" i="7"/>
  <c r="C696" i="6" s="1"/>
  <c r="B696" i="7"/>
  <c r="B696" i="6" s="1"/>
  <c r="A696" i="7"/>
  <c r="A696" i="6" s="1"/>
  <c r="Y695" i="7"/>
  <c r="N695" i="7"/>
  <c r="I695" i="7"/>
  <c r="H695" i="7"/>
  <c r="F695" i="7"/>
  <c r="F695" i="6" s="1"/>
  <c r="E695" i="7"/>
  <c r="E695" i="6" s="1"/>
  <c r="D695" i="7"/>
  <c r="D695" i="6" s="1"/>
  <c r="C695" i="7"/>
  <c r="C695" i="6" s="1"/>
  <c r="B695" i="7"/>
  <c r="B695" i="6" s="1"/>
  <c r="A695" i="7"/>
  <c r="A695" i="6" s="1"/>
  <c r="Y694" i="7"/>
  <c r="N694" i="7"/>
  <c r="I694" i="7"/>
  <c r="H694" i="7"/>
  <c r="F694" i="7"/>
  <c r="F694" i="6" s="1"/>
  <c r="E694" i="7"/>
  <c r="E694" i="6" s="1"/>
  <c r="D694" i="7"/>
  <c r="D694" i="6" s="1"/>
  <c r="C694" i="7"/>
  <c r="C694" i="6" s="1"/>
  <c r="B694" i="7"/>
  <c r="B694" i="6" s="1"/>
  <c r="A694" i="7"/>
  <c r="A694" i="6" s="1"/>
  <c r="Y693" i="7"/>
  <c r="N693" i="7"/>
  <c r="I693" i="7"/>
  <c r="H693" i="7"/>
  <c r="F693" i="7"/>
  <c r="F693" i="6" s="1"/>
  <c r="E693" i="7"/>
  <c r="E693" i="6" s="1"/>
  <c r="D693" i="7"/>
  <c r="D693" i="6" s="1"/>
  <c r="C693" i="7"/>
  <c r="C693" i="6" s="1"/>
  <c r="B693" i="7"/>
  <c r="B693" i="6" s="1"/>
  <c r="A693" i="7"/>
  <c r="A693" i="6" s="1"/>
  <c r="Y692" i="7"/>
  <c r="N692" i="7"/>
  <c r="I692" i="7"/>
  <c r="H692" i="7"/>
  <c r="F692" i="7"/>
  <c r="F692" i="6" s="1"/>
  <c r="E692" i="7"/>
  <c r="E692" i="6" s="1"/>
  <c r="D692" i="7"/>
  <c r="D692" i="6" s="1"/>
  <c r="C692" i="7"/>
  <c r="C692" i="6" s="1"/>
  <c r="B692" i="7"/>
  <c r="B692" i="6" s="1"/>
  <c r="A692" i="7"/>
  <c r="A692" i="6" s="1"/>
  <c r="Y691" i="7"/>
  <c r="N691" i="7"/>
  <c r="I691" i="7"/>
  <c r="H691" i="7"/>
  <c r="F691" i="7"/>
  <c r="F691" i="6" s="1"/>
  <c r="E691" i="7"/>
  <c r="E691" i="6" s="1"/>
  <c r="D691" i="7"/>
  <c r="D691" i="6" s="1"/>
  <c r="C691" i="7"/>
  <c r="C691" i="6" s="1"/>
  <c r="B691" i="7"/>
  <c r="B691" i="6" s="1"/>
  <c r="A691" i="7"/>
  <c r="A691" i="6" s="1"/>
  <c r="Y690" i="7"/>
  <c r="N690" i="7"/>
  <c r="I690" i="7"/>
  <c r="H690" i="7"/>
  <c r="F690" i="7"/>
  <c r="F690" i="6" s="1"/>
  <c r="E690" i="7"/>
  <c r="E690" i="6" s="1"/>
  <c r="D690" i="7"/>
  <c r="D690" i="6" s="1"/>
  <c r="C690" i="7"/>
  <c r="C690" i="6" s="1"/>
  <c r="B690" i="7"/>
  <c r="B690" i="6" s="1"/>
  <c r="A690" i="7"/>
  <c r="A690" i="6" s="1"/>
  <c r="Y689" i="7"/>
  <c r="N689" i="7"/>
  <c r="I689" i="7"/>
  <c r="H689" i="7"/>
  <c r="F689" i="7"/>
  <c r="F689" i="6" s="1"/>
  <c r="E689" i="7"/>
  <c r="E689" i="6" s="1"/>
  <c r="D689" i="7"/>
  <c r="D689" i="6" s="1"/>
  <c r="C689" i="7"/>
  <c r="C689" i="6" s="1"/>
  <c r="B689" i="7"/>
  <c r="B689" i="6" s="1"/>
  <c r="A689" i="7"/>
  <c r="A689" i="6" s="1"/>
  <c r="Y688" i="7"/>
  <c r="N688" i="7"/>
  <c r="I688" i="7"/>
  <c r="H688" i="7"/>
  <c r="F688" i="7"/>
  <c r="F688" i="6" s="1"/>
  <c r="E688" i="7"/>
  <c r="E688" i="6" s="1"/>
  <c r="D688" i="7"/>
  <c r="D688" i="6" s="1"/>
  <c r="C688" i="7"/>
  <c r="C688" i="6" s="1"/>
  <c r="B688" i="7"/>
  <c r="B688" i="6" s="1"/>
  <c r="A688" i="7"/>
  <c r="A688" i="6" s="1"/>
  <c r="Y687" i="7"/>
  <c r="N687" i="7"/>
  <c r="I687" i="7"/>
  <c r="H687" i="7"/>
  <c r="F687" i="7"/>
  <c r="F687" i="6" s="1"/>
  <c r="E687" i="7"/>
  <c r="E687" i="6" s="1"/>
  <c r="D687" i="7"/>
  <c r="D687" i="6" s="1"/>
  <c r="C687" i="7"/>
  <c r="C687" i="6" s="1"/>
  <c r="B687" i="7"/>
  <c r="B687" i="6" s="1"/>
  <c r="A687" i="7"/>
  <c r="A687" i="6" s="1"/>
  <c r="Y686" i="7"/>
  <c r="N686" i="7"/>
  <c r="I686" i="7"/>
  <c r="H686" i="7"/>
  <c r="F686" i="7"/>
  <c r="F686" i="6" s="1"/>
  <c r="E686" i="7"/>
  <c r="E686" i="6" s="1"/>
  <c r="D686" i="7"/>
  <c r="D686" i="6" s="1"/>
  <c r="C686" i="7"/>
  <c r="C686" i="6" s="1"/>
  <c r="B686" i="7"/>
  <c r="B686" i="6" s="1"/>
  <c r="A686" i="7"/>
  <c r="A686" i="6" s="1"/>
  <c r="Y685" i="7"/>
  <c r="N685" i="7"/>
  <c r="I685" i="7"/>
  <c r="H685" i="7"/>
  <c r="F685" i="7"/>
  <c r="F685" i="6" s="1"/>
  <c r="E685" i="7"/>
  <c r="E685" i="6" s="1"/>
  <c r="D685" i="7"/>
  <c r="D685" i="6" s="1"/>
  <c r="C685" i="7"/>
  <c r="C685" i="6" s="1"/>
  <c r="B685" i="7"/>
  <c r="B685" i="6" s="1"/>
  <c r="A685" i="7"/>
  <c r="A685" i="6" s="1"/>
  <c r="Y684" i="7"/>
  <c r="N684" i="7"/>
  <c r="I684" i="7"/>
  <c r="H684" i="7"/>
  <c r="F684" i="7"/>
  <c r="F684" i="6" s="1"/>
  <c r="E684" i="7"/>
  <c r="E684" i="6" s="1"/>
  <c r="D684" i="7"/>
  <c r="D684" i="6" s="1"/>
  <c r="C684" i="7"/>
  <c r="C684" i="6" s="1"/>
  <c r="B684" i="7"/>
  <c r="B684" i="6" s="1"/>
  <c r="A684" i="7"/>
  <c r="A684" i="6" s="1"/>
  <c r="Y683" i="7"/>
  <c r="N683" i="7"/>
  <c r="I683" i="7"/>
  <c r="H683" i="7"/>
  <c r="F683" i="7"/>
  <c r="F683" i="6" s="1"/>
  <c r="E683" i="7"/>
  <c r="E683" i="6" s="1"/>
  <c r="D683" i="7"/>
  <c r="D683" i="6" s="1"/>
  <c r="C683" i="7"/>
  <c r="C683" i="6" s="1"/>
  <c r="B683" i="7"/>
  <c r="B683" i="6" s="1"/>
  <c r="A683" i="7"/>
  <c r="A683" i="6" s="1"/>
  <c r="Y682" i="7"/>
  <c r="N682" i="7"/>
  <c r="I682" i="7"/>
  <c r="H682" i="7"/>
  <c r="F682" i="7"/>
  <c r="F682" i="6" s="1"/>
  <c r="E682" i="7"/>
  <c r="E682" i="6" s="1"/>
  <c r="D682" i="7"/>
  <c r="D682" i="6" s="1"/>
  <c r="C682" i="7"/>
  <c r="C682" i="6" s="1"/>
  <c r="B682" i="7"/>
  <c r="B682" i="6" s="1"/>
  <c r="A682" i="7"/>
  <c r="A682" i="6" s="1"/>
  <c r="Y681" i="7"/>
  <c r="N681" i="7"/>
  <c r="I681" i="7"/>
  <c r="H681" i="7"/>
  <c r="F681" i="7"/>
  <c r="F681" i="6" s="1"/>
  <c r="E681" i="7"/>
  <c r="E681" i="6" s="1"/>
  <c r="D681" i="7"/>
  <c r="D681" i="6" s="1"/>
  <c r="C681" i="7"/>
  <c r="C681" i="6" s="1"/>
  <c r="B681" i="7"/>
  <c r="B681" i="6" s="1"/>
  <c r="A681" i="7"/>
  <c r="A681" i="6" s="1"/>
  <c r="Y680" i="7"/>
  <c r="N680" i="7"/>
  <c r="I680" i="7"/>
  <c r="H680" i="7"/>
  <c r="F680" i="7"/>
  <c r="F680" i="6" s="1"/>
  <c r="E680" i="7"/>
  <c r="E680" i="6" s="1"/>
  <c r="D680" i="7"/>
  <c r="D680" i="6" s="1"/>
  <c r="C680" i="7"/>
  <c r="C680" i="6" s="1"/>
  <c r="B680" i="7"/>
  <c r="B680" i="6" s="1"/>
  <c r="A680" i="7"/>
  <c r="A680" i="6" s="1"/>
  <c r="Y679" i="7"/>
  <c r="N679" i="7"/>
  <c r="I679" i="7"/>
  <c r="H679" i="7"/>
  <c r="F679" i="7"/>
  <c r="F679" i="6" s="1"/>
  <c r="E679" i="7"/>
  <c r="E679" i="6" s="1"/>
  <c r="D679" i="7"/>
  <c r="D679" i="6" s="1"/>
  <c r="C679" i="7"/>
  <c r="C679" i="6" s="1"/>
  <c r="B679" i="7"/>
  <c r="B679" i="6" s="1"/>
  <c r="A679" i="7"/>
  <c r="A679" i="6" s="1"/>
  <c r="Y678" i="7"/>
  <c r="N678" i="7"/>
  <c r="I678" i="7"/>
  <c r="H678" i="7"/>
  <c r="F678" i="7"/>
  <c r="F678" i="6" s="1"/>
  <c r="E678" i="7"/>
  <c r="E678" i="6" s="1"/>
  <c r="D678" i="7"/>
  <c r="D678" i="6" s="1"/>
  <c r="C678" i="7"/>
  <c r="C678" i="6" s="1"/>
  <c r="B678" i="7"/>
  <c r="B678" i="6" s="1"/>
  <c r="A678" i="7"/>
  <c r="A678" i="6" s="1"/>
  <c r="Y677" i="7"/>
  <c r="N677" i="7"/>
  <c r="I677" i="7"/>
  <c r="H677" i="7"/>
  <c r="F677" i="7"/>
  <c r="F677" i="6" s="1"/>
  <c r="E677" i="7"/>
  <c r="E677" i="6" s="1"/>
  <c r="D677" i="7"/>
  <c r="D677" i="6" s="1"/>
  <c r="C677" i="7"/>
  <c r="C677" i="6" s="1"/>
  <c r="B677" i="7"/>
  <c r="B677" i="6" s="1"/>
  <c r="A677" i="7"/>
  <c r="A677" i="6" s="1"/>
  <c r="Y676" i="7"/>
  <c r="N676" i="7"/>
  <c r="I676" i="7"/>
  <c r="H676" i="7"/>
  <c r="F676" i="7"/>
  <c r="F676" i="6" s="1"/>
  <c r="E676" i="7"/>
  <c r="E676" i="6" s="1"/>
  <c r="D676" i="7"/>
  <c r="D676" i="6" s="1"/>
  <c r="C676" i="7"/>
  <c r="C676" i="6" s="1"/>
  <c r="B676" i="7"/>
  <c r="B676" i="6" s="1"/>
  <c r="A676" i="7"/>
  <c r="A676" i="6" s="1"/>
  <c r="Y675" i="7"/>
  <c r="N675" i="7"/>
  <c r="I675" i="7"/>
  <c r="H675" i="7"/>
  <c r="F675" i="7"/>
  <c r="F675" i="6" s="1"/>
  <c r="E675" i="7"/>
  <c r="E675" i="6" s="1"/>
  <c r="D675" i="7"/>
  <c r="D675" i="6" s="1"/>
  <c r="C675" i="7"/>
  <c r="C675" i="6" s="1"/>
  <c r="B675" i="7"/>
  <c r="B675" i="6" s="1"/>
  <c r="A675" i="7"/>
  <c r="A675" i="6" s="1"/>
  <c r="Y674" i="7"/>
  <c r="N674" i="7"/>
  <c r="I674" i="7"/>
  <c r="H674" i="7"/>
  <c r="F674" i="7"/>
  <c r="F674" i="6" s="1"/>
  <c r="E674" i="7"/>
  <c r="E674" i="6" s="1"/>
  <c r="D674" i="7"/>
  <c r="D674" i="6" s="1"/>
  <c r="C674" i="7"/>
  <c r="C674" i="6" s="1"/>
  <c r="B674" i="7"/>
  <c r="B674" i="6" s="1"/>
  <c r="A674" i="7"/>
  <c r="A674" i="6" s="1"/>
  <c r="Y673" i="7"/>
  <c r="N673" i="7"/>
  <c r="I673" i="7"/>
  <c r="H673" i="7"/>
  <c r="F673" i="7"/>
  <c r="F673" i="6" s="1"/>
  <c r="E673" i="7"/>
  <c r="E673" i="6" s="1"/>
  <c r="D673" i="7"/>
  <c r="D673" i="6" s="1"/>
  <c r="C673" i="7"/>
  <c r="C673" i="6" s="1"/>
  <c r="B673" i="7"/>
  <c r="B673" i="6" s="1"/>
  <c r="A673" i="7"/>
  <c r="A673" i="6" s="1"/>
  <c r="Y672" i="7"/>
  <c r="N672" i="7"/>
  <c r="I672" i="7"/>
  <c r="H672" i="7"/>
  <c r="F672" i="7"/>
  <c r="F672" i="6" s="1"/>
  <c r="E672" i="7"/>
  <c r="E672" i="6" s="1"/>
  <c r="D672" i="7"/>
  <c r="D672" i="6" s="1"/>
  <c r="C672" i="7"/>
  <c r="C672" i="6" s="1"/>
  <c r="B672" i="7"/>
  <c r="B672" i="6" s="1"/>
  <c r="A672" i="7"/>
  <c r="A672" i="6" s="1"/>
  <c r="Y671" i="7"/>
  <c r="N671" i="7"/>
  <c r="I671" i="7"/>
  <c r="H671" i="7"/>
  <c r="F671" i="7"/>
  <c r="F671" i="6" s="1"/>
  <c r="E671" i="7"/>
  <c r="E671" i="6" s="1"/>
  <c r="D671" i="7"/>
  <c r="D671" i="6" s="1"/>
  <c r="C671" i="7"/>
  <c r="C671" i="6" s="1"/>
  <c r="B671" i="7"/>
  <c r="B671" i="6" s="1"/>
  <c r="A671" i="7"/>
  <c r="A671" i="6" s="1"/>
  <c r="Y670" i="7"/>
  <c r="N670" i="7"/>
  <c r="I670" i="7"/>
  <c r="H670" i="7"/>
  <c r="F670" i="7"/>
  <c r="F670" i="6" s="1"/>
  <c r="E670" i="7"/>
  <c r="E670" i="6" s="1"/>
  <c r="D670" i="7"/>
  <c r="D670" i="6" s="1"/>
  <c r="C670" i="7"/>
  <c r="C670" i="6" s="1"/>
  <c r="B670" i="7"/>
  <c r="B670" i="6" s="1"/>
  <c r="A670" i="7"/>
  <c r="A670" i="6" s="1"/>
  <c r="Y669" i="7"/>
  <c r="N669" i="7"/>
  <c r="I669" i="7"/>
  <c r="H669" i="7"/>
  <c r="F669" i="7"/>
  <c r="F669" i="6" s="1"/>
  <c r="E669" i="7"/>
  <c r="E669" i="6" s="1"/>
  <c r="D669" i="7"/>
  <c r="D669" i="6" s="1"/>
  <c r="C669" i="7"/>
  <c r="C669" i="6" s="1"/>
  <c r="B669" i="7"/>
  <c r="B669" i="6" s="1"/>
  <c r="A669" i="7"/>
  <c r="A669" i="6" s="1"/>
  <c r="Y668" i="7"/>
  <c r="N668" i="7"/>
  <c r="I668" i="7"/>
  <c r="H668" i="7"/>
  <c r="F668" i="7"/>
  <c r="F668" i="6" s="1"/>
  <c r="E668" i="7"/>
  <c r="E668" i="6" s="1"/>
  <c r="D668" i="7"/>
  <c r="D668" i="6" s="1"/>
  <c r="C668" i="7"/>
  <c r="C668" i="6" s="1"/>
  <c r="B668" i="7"/>
  <c r="B668" i="6" s="1"/>
  <c r="A668" i="7"/>
  <c r="A668" i="6" s="1"/>
  <c r="Y667" i="7"/>
  <c r="N667" i="7"/>
  <c r="I667" i="7"/>
  <c r="H667" i="7"/>
  <c r="F667" i="7"/>
  <c r="F667" i="6" s="1"/>
  <c r="E667" i="7"/>
  <c r="E667" i="6" s="1"/>
  <c r="D667" i="7"/>
  <c r="D667" i="6" s="1"/>
  <c r="C667" i="7"/>
  <c r="C667" i="6" s="1"/>
  <c r="B667" i="7"/>
  <c r="B667" i="6" s="1"/>
  <c r="A667" i="7"/>
  <c r="A667" i="6" s="1"/>
  <c r="Y666" i="7"/>
  <c r="N666" i="7"/>
  <c r="I666" i="7"/>
  <c r="H666" i="7"/>
  <c r="F666" i="7"/>
  <c r="F666" i="6" s="1"/>
  <c r="E666" i="7"/>
  <c r="E666" i="6" s="1"/>
  <c r="D666" i="7"/>
  <c r="D666" i="6" s="1"/>
  <c r="C666" i="7"/>
  <c r="C666" i="6" s="1"/>
  <c r="B666" i="7"/>
  <c r="B666" i="6" s="1"/>
  <c r="A666" i="7"/>
  <c r="A666" i="6" s="1"/>
  <c r="Y665" i="7"/>
  <c r="N665" i="7"/>
  <c r="I665" i="7"/>
  <c r="H665" i="7"/>
  <c r="F665" i="7"/>
  <c r="F665" i="6" s="1"/>
  <c r="E665" i="7"/>
  <c r="E665" i="6" s="1"/>
  <c r="D665" i="7"/>
  <c r="D665" i="6" s="1"/>
  <c r="C665" i="7"/>
  <c r="C665" i="6" s="1"/>
  <c r="B665" i="7"/>
  <c r="B665" i="6" s="1"/>
  <c r="A665" i="7"/>
  <c r="A665" i="6" s="1"/>
  <c r="Y664" i="7"/>
  <c r="N664" i="7"/>
  <c r="I664" i="7"/>
  <c r="H664" i="7"/>
  <c r="F664" i="7"/>
  <c r="F664" i="6" s="1"/>
  <c r="E664" i="7"/>
  <c r="E664" i="6" s="1"/>
  <c r="D664" i="7"/>
  <c r="D664" i="6" s="1"/>
  <c r="C664" i="7"/>
  <c r="C664" i="6" s="1"/>
  <c r="B664" i="7"/>
  <c r="B664" i="6" s="1"/>
  <c r="A664" i="7"/>
  <c r="A664" i="6" s="1"/>
  <c r="Y663" i="7"/>
  <c r="N663" i="7"/>
  <c r="I663" i="7"/>
  <c r="H663" i="7"/>
  <c r="F663" i="7"/>
  <c r="F663" i="6" s="1"/>
  <c r="E663" i="7"/>
  <c r="E663" i="6" s="1"/>
  <c r="D663" i="7"/>
  <c r="D663" i="6" s="1"/>
  <c r="C663" i="7"/>
  <c r="C663" i="6" s="1"/>
  <c r="B663" i="7"/>
  <c r="B663" i="6" s="1"/>
  <c r="A663" i="7"/>
  <c r="A663" i="6" s="1"/>
  <c r="Y662" i="7"/>
  <c r="N662" i="7"/>
  <c r="I662" i="7"/>
  <c r="H662" i="7"/>
  <c r="F662" i="7"/>
  <c r="F662" i="6" s="1"/>
  <c r="E662" i="7"/>
  <c r="E662" i="6" s="1"/>
  <c r="D662" i="7"/>
  <c r="D662" i="6" s="1"/>
  <c r="C662" i="7"/>
  <c r="C662" i="6" s="1"/>
  <c r="B662" i="7"/>
  <c r="B662" i="6" s="1"/>
  <c r="A662" i="7"/>
  <c r="A662" i="6" s="1"/>
  <c r="Y661" i="7"/>
  <c r="N661" i="7"/>
  <c r="I661" i="7"/>
  <c r="H661" i="7"/>
  <c r="F661" i="7"/>
  <c r="F661" i="6" s="1"/>
  <c r="E661" i="7"/>
  <c r="E661" i="6" s="1"/>
  <c r="D661" i="7"/>
  <c r="D661" i="6" s="1"/>
  <c r="C661" i="7"/>
  <c r="C661" i="6" s="1"/>
  <c r="B661" i="7"/>
  <c r="B661" i="6" s="1"/>
  <c r="A661" i="7"/>
  <c r="A661" i="6" s="1"/>
  <c r="Y660" i="7"/>
  <c r="N660" i="7"/>
  <c r="I660" i="7"/>
  <c r="H660" i="7"/>
  <c r="F660" i="7"/>
  <c r="F660" i="6" s="1"/>
  <c r="E660" i="7"/>
  <c r="E660" i="6" s="1"/>
  <c r="D660" i="7"/>
  <c r="D660" i="6" s="1"/>
  <c r="C660" i="7"/>
  <c r="C660" i="6" s="1"/>
  <c r="B660" i="7"/>
  <c r="B660" i="6" s="1"/>
  <c r="A660" i="7"/>
  <c r="A660" i="6" s="1"/>
  <c r="Y659" i="7"/>
  <c r="N659" i="7"/>
  <c r="I659" i="7"/>
  <c r="H659" i="7"/>
  <c r="F659" i="7"/>
  <c r="F659" i="6" s="1"/>
  <c r="E659" i="7"/>
  <c r="E659" i="6" s="1"/>
  <c r="D659" i="7"/>
  <c r="D659" i="6" s="1"/>
  <c r="C659" i="7"/>
  <c r="C659" i="6" s="1"/>
  <c r="B659" i="7"/>
  <c r="B659" i="6" s="1"/>
  <c r="A659" i="7"/>
  <c r="A659" i="6" s="1"/>
  <c r="Y658" i="7"/>
  <c r="N658" i="7"/>
  <c r="I658" i="7"/>
  <c r="H658" i="7"/>
  <c r="F658" i="7"/>
  <c r="F658" i="6" s="1"/>
  <c r="E658" i="7"/>
  <c r="E658" i="6" s="1"/>
  <c r="D658" i="7"/>
  <c r="D658" i="6" s="1"/>
  <c r="C658" i="7"/>
  <c r="C658" i="6" s="1"/>
  <c r="B658" i="7"/>
  <c r="B658" i="6" s="1"/>
  <c r="A658" i="7"/>
  <c r="A658" i="6" s="1"/>
  <c r="Y657" i="7"/>
  <c r="N657" i="7"/>
  <c r="I657" i="7"/>
  <c r="H657" i="7"/>
  <c r="F657" i="7"/>
  <c r="F657" i="6" s="1"/>
  <c r="E657" i="7"/>
  <c r="E657" i="6" s="1"/>
  <c r="D657" i="7"/>
  <c r="D657" i="6" s="1"/>
  <c r="C657" i="7"/>
  <c r="C657" i="6" s="1"/>
  <c r="B657" i="7"/>
  <c r="B657" i="6" s="1"/>
  <c r="A657" i="7"/>
  <c r="A657" i="6" s="1"/>
  <c r="Y656" i="7"/>
  <c r="N656" i="7"/>
  <c r="I656" i="7"/>
  <c r="H656" i="7"/>
  <c r="F656" i="7"/>
  <c r="F656" i="6" s="1"/>
  <c r="E656" i="7"/>
  <c r="E656" i="6" s="1"/>
  <c r="D656" i="7"/>
  <c r="D656" i="6" s="1"/>
  <c r="C656" i="7"/>
  <c r="C656" i="6" s="1"/>
  <c r="B656" i="7"/>
  <c r="B656" i="6" s="1"/>
  <c r="A656" i="7"/>
  <c r="A656" i="6" s="1"/>
  <c r="Y655" i="7"/>
  <c r="N655" i="7"/>
  <c r="I655" i="7"/>
  <c r="H655" i="7"/>
  <c r="F655" i="7"/>
  <c r="F655" i="6" s="1"/>
  <c r="E655" i="7"/>
  <c r="E655" i="6" s="1"/>
  <c r="D655" i="7"/>
  <c r="D655" i="6" s="1"/>
  <c r="C655" i="7"/>
  <c r="C655" i="6" s="1"/>
  <c r="B655" i="7"/>
  <c r="B655" i="6" s="1"/>
  <c r="A655" i="7"/>
  <c r="A655" i="6" s="1"/>
  <c r="Y654" i="7"/>
  <c r="N654" i="7"/>
  <c r="I654" i="7"/>
  <c r="H654" i="7"/>
  <c r="F654" i="7"/>
  <c r="F654" i="6" s="1"/>
  <c r="E654" i="7"/>
  <c r="E654" i="6" s="1"/>
  <c r="D654" i="7"/>
  <c r="D654" i="6" s="1"/>
  <c r="C654" i="7"/>
  <c r="C654" i="6" s="1"/>
  <c r="B654" i="7"/>
  <c r="B654" i="6" s="1"/>
  <c r="A654" i="7"/>
  <c r="A654" i="6" s="1"/>
  <c r="Y653" i="7"/>
  <c r="N653" i="7"/>
  <c r="I653" i="7"/>
  <c r="H653" i="7"/>
  <c r="F653" i="7"/>
  <c r="F653" i="6" s="1"/>
  <c r="E653" i="7"/>
  <c r="E653" i="6" s="1"/>
  <c r="D653" i="7"/>
  <c r="D653" i="6" s="1"/>
  <c r="C653" i="7"/>
  <c r="C653" i="6" s="1"/>
  <c r="B653" i="7"/>
  <c r="B653" i="6" s="1"/>
  <c r="A653" i="7"/>
  <c r="A653" i="6" s="1"/>
  <c r="Y652" i="7"/>
  <c r="N652" i="7"/>
  <c r="I652" i="7"/>
  <c r="H652" i="7"/>
  <c r="F652" i="7"/>
  <c r="F652" i="6" s="1"/>
  <c r="E652" i="7"/>
  <c r="E652" i="6" s="1"/>
  <c r="D652" i="7"/>
  <c r="D652" i="6" s="1"/>
  <c r="C652" i="7"/>
  <c r="C652" i="6" s="1"/>
  <c r="B652" i="7"/>
  <c r="B652" i="6" s="1"/>
  <c r="A652" i="7"/>
  <c r="A652" i="6" s="1"/>
  <c r="Y651" i="7"/>
  <c r="N651" i="7"/>
  <c r="I651" i="7"/>
  <c r="H651" i="7"/>
  <c r="F651" i="7"/>
  <c r="F651" i="6" s="1"/>
  <c r="E651" i="7"/>
  <c r="E651" i="6" s="1"/>
  <c r="D651" i="7"/>
  <c r="D651" i="6" s="1"/>
  <c r="C651" i="7"/>
  <c r="C651" i="6" s="1"/>
  <c r="B651" i="7"/>
  <c r="B651" i="6" s="1"/>
  <c r="A651" i="7"/>
  <c r="A651" i="6" s="1"/>
  <c r="Y650" i="7"/>
  <c r="N650" i="7"/>
  <c r="I650" i="7"/>
  <c r="H650" i="7"/>
  <c r="F650" i="7"/>
  <c r="F650" i="6" s="1"/>
  <c r="E650" i="7"/>
  <c r="E650" i="6" s="1"/>
  <c r="D650" i="7"/>
  <c r="D650" i="6" s="1"/>
  <c r="C650" i="7"/>
  <c r="C650" i="6" s="1"/>
  <c r="B650" i="7"/>
  <c r="B650" i="6" s="1"/>
  <c r="A650" i="7"/>
  <c r="A650" i="6" s="1"/>
  <c r="Y649" i="7"/>
  <c r="N649" i="7"/>
  <c r="I649" i="7"/>
  <c r="H649" i="7"/>
  <c r="F649" i="7"/>
  <c r="F649" i="6" s="1"/>
  <c r="E649" i="7"/>
  <c r="E649" i="6" s="1"/>
  <c r="D649" i="7"/>
  <c r="D649" i="6" s="1"/>
  <c r="C649" i="7"/>
  <c r="C649" i="6" s="1"/>
  <c r="B649" i="7"/>
  <c r="B649" i="6" s="1"/>
  <c r="A649" i="7"/>
  <c r="A649" i="6" s="1"/>
  <c r="Y648" i="7"/>
  <c r="N648" i="7"/>
  <c r="I648" i="7"/>
  <c r="H648" i="7"/>
  <c r="F648" i="7"/>
  <c r="F648" i="6" s="1"/>
  <c r="E648" i="7"/>
  <c r="E648" i="6" s="1"/>
  <c r="D648" i="7"/>
  <c r="D648" i="6" s="1"/>
  <c r="C648" i="7"/>
  <c r="C648" i="6" s="1"/>
  <c r="B648" i="7"/>
  <c r="B648" i="6" s="1"/>
  <c r="A648" i="7"/>
  <c r="A648" i="6" s="1"/>
  <c r="Y647" i="7"/>
  <c r="N647" i="7"/>
  <c r="I647" i="7"/>
  <c r="H647" i="7"/>
  <c r="F647" i="7"/>
  <c r="F647" i="6" s="1"/>
  <c r="E647" i="7"/>
  <c r="E647" i="6" s="1"/>
  <c r="D647" i="7"/>
  <c r="D647" i="6" s="1"/>
  <c r="C647" i="7"/>
  <c r="C647" i="6" s="1"/>
  <c r="B647" i="7"/>
  <c r="B647" i="6" s="1"/>
  <c r="A647" i="7"/>
  <c r="A647" i="6" s="1"/>
  <c r="Y646" i="7"/>
  <c r="N646" i="7"/>
  <c r="I646" i="7"/>
  <c r="H646" i="7"/>
  <c r="F646" i="7"/>
  <c r="F646" i="6" s="1"/>
  <c r="E646" i="7"/>
  <c r="E646" i="6" s="1"/>
  <c r="D646" i="7"/>
  <c r="D646" i="6" s="1"/>
  <c r="C646" i="7"/>
  <c r="C646" i="6" s="1"/>
  <c r="B646" i="7"/>
  <c r="B646" i="6" s="1"/>
  <c r="A646" i="7"/>
  <c r="A646" i="6" s="1"/>
  <c r="Y645" i="7"/>
  <c r="N645" i="7"/>
  <c r="I645" i="7"/>
  <c r="H645" i="7"/>
  <c r="F645" i="7"/>
  <c r="F645" i="6" s="1"/>
  <c r="E645" i="7"/>
  <c r="E645" i="6" s="1"/>
  <c r="D645" i="7"/>
  <c r="D645" i="6" s="1"/>
  <c r="C645" i="7"/>
  <c r="C645" i="6" s="1"/>
  <c r="B645" i="7"/>
  <c r="B645" i="6" s="1"/>
  <c r="A645" i="7"/>
  <c r="A645" i="6" s="1"/>
  <c r="Y644" i="7"/>
  <c r="N644" i="7"/>
  <c r="I644" i="7"/>
  <c r="H644" i="7"/>
  <c r="F644" i="7"/>
  <c r="F644" i="6" s="1"/>
  <c r="E644" i="7"/>
  <c r="E644" i="6" s="1"/>
  <c r="D644" i="7"/>
  <c r="D644" i="6" s="1"/>
  <c r="C644" i="7"/>
  <c r="C644" i="6" s="1"/>
  <c r="B644" i="7"/>
  <c r="B644" i="6" s="1"/>
  <c r="A644" i="7"/>
  <c r="A644" i="6" s="1"/>
  <c r="Y643" i="7"/>
  <c r="N643" i="7"/>
  <c r="I643" i="7"/>
  <c r="H643" i="7"/>
  <c r="F643" i="7"/>
  <c r="F643" i="6" s="1"/>
  <c r="E643" i="7"/>
  <c r="E643" i="6" s="1"/>
  <c r="D643" i="7"/>
  <c r="D643" i="6" s="1"/>
  <c r="C643" i="7"/>
  <c r="C643" i="6" s="1"/>
  <c r="B643" i="7"/>
  <c r="B643" i="6" s="1"/>
  <c r="A643" i="7"/>
  <c r="A643" i="6" s="1"/>
  <c r="Y642" i="7"/>
  <c r="N642" i="7"/>
  <c r="I642" i="7"/>
  <c r="H642" i="7"/>
  <c r="F642" i="7"/>
  <c r="F642" i="6" s="1"/>
  <c r="E642" i="7"/>
  <c r="E642" i="6" s="1"/>
  <c r="D642" i="7"/>
  <c r="D642" i="6" s="1"/>
  <c r="C642" i="7"/>
  <c r="C642" i="6" s="1"/>
  <c r="B642" i="7"/>
  <c r="B642" i="6" s="1"/>
  <c r="A642" i="7"/>
  <c r="A642" i="6" s="1"/>
  <c r="Y641" i="7"/>
  <c r="N641" i="7"/>
  <c r="I641" i="7"/>
  <c r="H641" i="7"/>
  <c r="F641" i="7"/>
  <c r="F641" i="6" s="1"/>
  <c r="E641" i="7"/>
  <c r="E641" i="6" s="1"/>
  <c r="D641" i="7"/>
  <c r="D641" i="6" s="1"/>
  <c r="C641" i="7"/>
  <c r="C641" i="6" s="1"/>
  <c r="B641" i="7"/>
  <c r="B641" i="6" s="1"/>
  <c r="A641" i="7"/>
  <c r="A641" i="6" s="1"/>
  <c r="Y640" i="7"/>
  <c r="N640" i="7"/>
  <c r="I640" i="7"/>
  <c r="H640" i="7"/>
  <c r="F640" i="7"/>
  <c r="F640" i="6" s="1"/>
  <c r="E640" i="7"/>
  <c r="E640" i="6" s="1"/>
  <c r="D640" i="7"/>
  <c r="D640" i="6" s="1"/>
  <c r="C640" i="7"/>
  <c r="C640" i="6" s="1"/>
  <c r="B640" i="7"/>
  <c r="B640" i="6" s="1"/>
  <c r="A640" i="7"/>
  <c r="A640" i="6" s="1"/>
  <c r="Y639" i="7"/>
  <c r="N639" i="7"/>
  <c r="I639" i="7"/>
  <c r="H639" i="7"/>
  <c r="F639" i="7"/>
  <c r="F639" i="6" s="1"/>
  <c r="E639" i="7"/>
  <c r="E639" i="6" s="1"/>
  <c r="D639" i="7"/>
  <c r="D639" i="6" s="1"/>
  <c r="C639" i="7"/>
  <c r="C639" i="6" s="1"/>
  <c r="B639" i="7"/>
  <c r="B639" i="6" s="1"/>
  <c r="A639" i="7"/>
  <c r="A639" i="6" s="1"/>
  <c r="Y638" i="7"/>
  <c r="N638" i="7"/>
  <c r="I638" i="7"/>
  <c r="H638" i="7"/>
  <c r="F638" i="7"/>
  <c r="F638" i="6" s="1"/>
  <c r="E638" i="7"/>
  <c r="E638" i="6" s="1"/>
  <c r="D638" i="7"/>
  <c r="D638" i="6" s="1"/>
  <c r="C638" i="7"/>
  <c r="C638" i="6" s="1"/>
  <c r="B638" i="7"/>
  <c r="B638" i="6" s="1"/>
  <c r="A638" i="7"/>
  <c r="A638" i="6" s="1"/>
  <c r="Y637" i="7"/>
  <c r="N637" i="7"/>
  <c r="I637" i="7"/>
  <c r="H637" i="7"/>
  <c r="F637" i="7"/>
  <c r="F637" i="6" s="1"/>
  <c r="E637" i="7"/>
  <c r="E637" i="6" s="1"/>
  <c r="D637" i="7"/>
  <c r="D637" i="6" s="1"/>
  <c r="C637" i="7"/>
  <c r="C637" i="6" s="1"/>
  <c r="B637" i="7"/>
  <c r="B637" i="6" s="1"/>
  <c r="A637" i="7"/>
  <c r="A637" i="6" s="1"/>
  <c r="Y636" i="7"/>
  <c r="N636" i="7"/>
  <c r="I636" i="7"/>
  <c r="H636" i="7"/>
  <c r="F636" i="7"/>
  <c r="F636" i="6" s="1"/>
  <c r="E636" i="7"/>
  <c r="E636" i="6" s="1"/>
  <c r="D636" i="7"/>
  <c r="D636" i="6" s="1"/>
  <c r="C636" i="7"/>
  <c r="C636" i="6" s="1"/>
  <c r="B636" i="7"/>
  <c r="B636" i="6" s="1"/>
  <c r="A636" i="7"/>
  <c r="A636" i="6" s="1"/>
  <c r="Y635" i="7"/>
  <c r="N635" i="7"/>
  <c r="I635" i="7"/>
  <c r="H635" i="7"/>
  <c r="F635" i="7"/>
  <c r="F635" i="6" s="1"/>
  <c r="E635" i="7"/>
  <c r="E635" i="6" s="1"/>
  <c r="D635" i="7"/>
  <c r="D635" i="6" s="1"/>
  <c r="C635" i="7"/>
  <c r="C635" i="6" s="1"/>
  <c r="B635" i="7"/>
  <c r="B635" i="6" s="1"/>
  <c r="A635" i="7"/>
  <c r="A635" i="6" s="1"/>
  <c r="Y634" i="7"/>
  <c r="N634" i="7"/>
  <c r="I634" i="7"/>
  <c r="H634" i="7"/>
  <c r="F634" i="7"/>
  <c r="F634" i="6" s="1"/>
  <c r="E634" i="7"/>
  <c r="E634" i="6" s="1"/>
  <c r="D634" i="7"/>
  <c r="D634" i="6" s="1"/>
  <c r="C634" i="7"/>
  <c r="C634" i="6" s="1"/>
  <c r="B634" i="7"/>
  <c r="B634" i="6" s="1"/>
  <c r="A634" i="7"/>
  <c r="A634" i="6" s="1"/>
  <c r="Y633" i="7"/>
  <c r="N633" i="7"/>
  <c r="I633" i="7"/>
  <c r="H633" i="7"/>
  <c r="F633" i="7"/>
  <c r="F633" i="6" s="1"/>
  <c r="E633" i="7"/>
  <c r="E633" i="6" s="1"/>
  <c r="D633" i="7"/>
  <c r="D633" i="6" s="1"/>
  <c r="C633" i="7"/>
  <c r="C633" i="6" s="1"/>
  <c r="B633" i="7"/>
  <c r="B633" i="6" s="1"/>
  <c r="A633" i="7"/>
  <c r="A633" i="6" s="1"/>
  <c r="Y632" i="7"/>
  <c r="N632" i="7"/>
  <c r="I632" i="7"/>
  <c r="H632" i="7"/>
  <c r="F632" i="7"/>
  <c r="F632" i="6" s="1"/>
  <c r="E632" i="7"/>
  <c r="E632" i="6" s="1"/>
  <c r="D632" i="7"/>
  <c r="D632" i="6" s="1"/>
  <c r="C632" i="7"/>
  <c r="C632" i="6" s="1"/>
  <c r="B632" i="7"/>
  <c r="B632" i="6" s="1"/>
  <c r="A632" i="7"/>
  <c r="A632" i="6" s="1"/>
  <c r="Y631" i="7"/>
  <c r="N631" i="7"/>
  <c r="I631" i="7"/>
  <c r="H631" i="7"/>
  <c r="F631" i="7"/>
  <c r="F631" i="6" s="1"/>
  <c r="E631" i="7"/>
  <c r="E631" i="6" s="1"/>
  <c r="D631" i="7"/>
  <c r="D631" i="6" s="1"/>
  <c r="C631" i="7"/>
  <c r="C631" i="6" s="1"/>
  <c r="B631" i="7"/>
  <c r="B631" i="6" s="1"/>
  <c r="A631" i="7"/>
  <c r="A631" i="6" s="1"/>
  <c r="Y630" i="7"/>
  <c r="N630" i="7"/>
  <c r="I630" i="7"/>
  <c r="H630" i="7"/>
  <c r="F630" i="7"/>
  <c r="F630" i="6" s="1"/>
  <c r="E630" i="7"/>
  <c r="E630" i="6" s="1"/>
  <c r="D630" i="7"/>
  <c r="D630" i="6" s="1"/>
  <c r="C630" i="7"/>
  <c r="C630" i="6" s="1"/>
  <c r="B630" i="7"/>
  <c r="B630" i="6" s="1"/>
  <c r="A630" i="7"/>
  <c r="A630" i="6" s="1"/>
  <c r="Y629" i="7"/>
  <c r="N629" i="7"/>
  <c r="I629" i="7"/>
  <c r="H629" i="7"/>
  <c r="F629" i="7"/>
  <c r="F629" i="6" s="1"/>
  <c r="E629" i="7"/>
  <c r="E629" i="6" s="1"/>
  <c r="D629" i="7"/>
  <c r="D629" i="6" s="1"/>
  <c r="C629" i="7"/>
  <c r="C629" i="6" s="1"/>
  <c r="B629" i="7"/>
  <c r="B629" i="6" s="1"/>
  <c r="A629" i="7"/>
  <c r="A629" i="6" s="1"/>
  <c r="Y628" i="7"/>
  <c r="N628" i="7"/>
  <c r="I628" i="7"/>
  <c r="H628" i="7"/>
  <c r="F628" i="7"/>
  <c r="F628" i="6" s="1"/>
  <c r="E628" i="7"/>
  <c r="E628" i="6" s="1"/>
  <c r="D628" i="7"/>
  <c r="D628" i="6" s="1"/>
  <c r="C628" i="7"/>
  <c r="C628" i="6" s="1"/>
  <c r="B628" i="7"/>
  <c r="B628" i="6" s="1"/>
  <c r="A628" i="7"/>
  <c r="A628" i="6" s="1"/>
  <c r="Y627" i="7"/>
  <c r="N627" i="7"/>
  <c r="I627" i="7"/>
  <c r="H627" i="7"/>
  <c r="F627" i="7"/>
  <c r="F627" i="6" s="1"/>
  <c r="E627" i="7"/>
  <c r="E627" i="6" s="1"/>
  <c r="D627" i="7"/>
  <c r="D627" i="6" s="1"/>
  <c r="C627" i="7"/>
  <c r="C627" i="6" s="1"/>
  <c r="B627" i="7"/>
  <c r="B627" i="6" s="1"/>
  <c r="A627" i="7"/>
  <c r="A627" i="6" s="1"/>
  <c r="Y626" i="7"/>
  <c r="N626" i="7"/>
  <c r="I626" i="7"/>
  <c r="H626" i="7"/>
  <c r="F626" i="7"/>
  <c r="F626" i="6" s="1"/>
  <c r="E626" i="7"/>
  <c r="E626" i="6" s="1"/>
  <c r="D626" i="7"/>
  <c r="D626" i="6" s="1"/>
  <c r="C626" i="7"/>
  <c r="C626" i="6" s="1"/>
  <c r="B626" i="7"/>
  <c r="B626" i="6" s="1"/>
  <c r="A626" i="7"/>
  <c r="A626" i="6" s="1"/>
  <c r="Y625" i="7"/>
  <c r="N625" i="7"/>
  <c r="I625" i="7"/>
  <c r="H625" i="7"/>
  <c r="F625" i="7"/>
  <c r="F625" i="6" s="1"/>
  <c r="E625" i="7"/>
  <c r="E625" i="6" s="1"/>
  <c r="D625" i="7"/>
  <c r="D625" i="6" s="1"/>
  <c r="C625" i="7"/>
  <c r="C625" i="6" s="1"/>
  <c r="B625" i="7"/>
  <c r="B625" i="6" s="1"/>
  <c r="A625" i="7"/>
  <c r="A625" i="6" s="1"/>
  <c r="Y624" i="7"/>
  <c r="N624" i="7"/>
  <c r="I624" i="7"/>
  <c r="H624" i="7"/>
  <c r="F624" i="7"/>
  <c r="F624" i="6" s="1"/>
  <c r="E624" i="7"/>
  <c r="E624" i="6" s="1"/>
  <c r="D624" i="7"/>
  <c r="D624" i="6" s="1"/>
  <c r="C624" i="7"/>
  <c r="C624" i="6" s="1"/>
  <c r="B624" i="7"/>
  <c r="B624" i="6" s="1"/>
  <c r="A624" i="7"/>
  <c r="A624" i="6" s="1"/>
  <c r="Y623" i="7"/>
  <c r="N623" i="7"/>
  <c r="I623" i="7"/>
  <c r="H623" i="7"/>
  <c r="F623" i="7"/>
  <c r="F623" i="6" s="1"/>
  <c r="E623" i="7"/>
  <c r="E623" i="6" s="1"/>
  <c r="D623" i="7"/>
  <c r="D623" i="6" s="1"/>
  <c r="C623" i="7"/>
  <c r="C623" i="6" s="1"/>
  <c r="B623" i="7"/>
  <c r="B623" i="6" s="1"/>
  <c r="A623" i="7"/>
  <c r="A623" i="6" s="1"/>
  <c r="Y622" i="7"/>
  <c r="N622" i="7"/>
  <c r="I622" i="7"/>
  <c r="H622" i="7"/>
  <c r="F622" i="7"/>
  <c r="F622" i="6" s="1"/>
  <c r="E622" i="7"/>
  <c r="E622" i="6" s="1"/>
  <c r="D622" i="7"/>
  <c r="D622" i="6" s="1"/>
  <c r="C622" i="7"/>
  <c r="C622" i="6" s="1"/>
  <c r="B622" i="7"/>
  <c r="B622" i="6" s="1"/>
  <c r="A622" i="7"/>
  <c r="A622" i="6" s="1"/>
  <c r="Y621" i="7"/>
  <c r="N621" i="7"/>
  <c r="I621" i="7"/>
  <c r="H621" i="7"/>
  <c r="F621" i="7"/>
  <c r="F621" i="6" s="1"/>
  <c r="E621" i="7"/>
  <c r="E621" i="6" s="1"/>
  <c r="D621" i="7"/>
  <c r="D621" i="6" s="1"/>
  <c r="C621" i="7"/>
  <c r="C621" i="6" s="1"/>
  <c r="B621" i="7"/>
  <c r="B621" i="6" s="1"/>
  <c r="A621" i="7"/>
  <c r="A621" i="6" s="1"/>
  <c r="Y620" i="7"/>
  <c r="N620" i="7"/>
  <c r="I620" i="7"/>
  <c r="H620" i="7"/>
  <c r="F620" i="7"/>
  <c r="F620" i="6" s="1"/>
  <c r="E620" i="7"/>
  <c r="E620" i="6" s="1"/>
  <c r="D620" i="7"/>
  <c r="D620" i="6" s="1"/>
  <c r="C620" i="7"/>
  <c r="C620" i="6" s="1"/>
  <c r="B620" i="7"/>
  <c r="B620" i="6" s="1"/>
  <c r="A620" i="7"/>
  <c r="A620" i="6" s="1"/>
  <c r="Y619" i="7"/>
  <c r="N619" i="7"/>
  <c r="I619" i="7"/>
  <c r="H619" i="7"/>
  <c r="F619" i="7"/>
  <c r="F619" i="6" s="1"/>
  <c r="E619" i="7"/>
  <c r="E619" i="6" s="1"/>
  <c r="D619" i="7"/>
  <c r="D619" i="6" s="1"/>
  <c r="C619" i="7"/>
  <c r="C619" i="6" s="1"/>
  <c r="B619" i="7"/>
  <c r="B619" i="6" s="1"/>
  <c r="A619" i="7"/>
  <c r="A619" i="6" s="1"/>
  <c r="Y618" i="7"/>
  <c r="N618" i="7"/>
  <c r="I618" i="7"/>
  <c r="H618" i="7"/>
  <c r="F618" i="7"/>
  <c r="F618" i="6" s="1"/>
  <c r="E618" i="7"/>
  <c r="E618" i="6" s="1"/>
  <c r="D618" i="7"/>
  <c r="D618" i="6" s="1"/>
  <c r="C618" i="7"/>
  <c r="C618" i="6" s="1"/>
  <c r="B618" i="7"/>
  <c r="B618" i="6" s="1"/>
  <c r="A618" i="7"/>
  <c r="A618" i="6" s="1"/>
  <c r="Y617" i="7"/>
  <c r="N617" i="7"/>
  <c r="I617" i="7"/>
  <c r="H617" i="7"/>
  <c r="F617" i="7"/>
  <c r="F617" i="6" s="1"/>
  <c r="E617" i="7"/>
  <c r="E617" i="6" s="1"/>
  <c r="D617" i="7"/>
  <c r="D617" i="6" s="1"/>
  <c r="C617" i="7"/>
  <c r="C617" i="6" s="1"/>
  <c r="B617" i="7"/>
  <c r="B617" i="6" s="1"/>
  <c r="A617" i="7"/>
  <c r="A617" i="6" s="1"/>
  <c r="Y616" i="7"/>
  <c r="N616" i="7"/>
  <c r="I616" i="7"/>
  <c r="H616" i="7"/>
  <c r="F616" i="7"/>
  <c r="F616" i="6" s="1"/>
  <c r="E616" i="7"/>
  <c r="E616" i="6" s="1"/>
  <c r="D616" i="7"/>
  <c r="D616" i="6" s="1"/>
  <c r="C616" i="7"/>
  <c r="C616" i="6" s="1"/>
  <c r="B616" i="7"/>
  <c r="B616" i="6" s="1"/>
  <c r="A616" i="7"/>
  <c r="A616" i="6" s="1"/>
  <c r="Y615" i="7"/>
  <c r="N615" i="7"/>
  <c r="I615" i="7"/>
  <c r="H615" i="7"/>
  <c r="F615" i="7"/>
  <c r="F615" i="6" s="1"/>
  <c r="E615" i="7"/>
  <c r="E615" i="6" s="1"/>
  <c r="D615" i="7"/>
  <c r="D615" i="6" s="1"/>
  <c r="C615" i="7"/>
  <c r="C615" i="6" s="1"/>
  <c r="B615" i="7"/>
  <c r="B615" i="6" s="1"/>
  <c r="A615" i="7"/>
  <c r="A615" i="6" s="1"/>
  <c r="Y614" i="7"/>
  <c r="N614" i="7"/>
  <c r="I614" i="7"/>
  <c r="H614" i="7"/>
  <c r="F614" i="7"/>
  <c r="F614" i="6" s="1"/>
  <c r="E614" i="7"/>
  <c r="E614" i="6" s="1"/>
  <c r="D614" i="7"/>
  <c r="D614" i="6" s="1"/>
  <c r="C614" i="7"/>
  <c r="C614" i="6" s="1"/>
  <c r="B614" i="7"/>
  <c r="B614" i="6" s="1"/>
  <c r="A614" i="7"/>
  <c r="A614" i="6" s="1"/>
  <c r="Y613" i="7"/>
  <c r="N613" i="7"/>
  <c r="I613" i="7"/>
  <c r="H613" i="7"/>
  <c r="F613" i="7"/>
  <c r="F613" i="6" s="1"/>
  <c r="E613" i="7"/>
  <c r="E613" i="6" s="1"/>
  <c r="D613" i="7"/>
  <c r="D613" i="6" s="1"/>
  <c r="C613" i="7"/>
  <c r="C613" i="6" s="1"/>
  <c r="B613" i="7"/>
  <c r="B613" i="6" s="1"/>
  <c r="A613" i="7"/>
  <c r="A613" i="6" s="1"/>
  <c r="Y612" i="7"/>
  <c r="N612" i="7"/>
  <c r="I612" i="7"/>
  <c r="H612" i="7"/>
  <c r="F612" i="7"/>
  <c r="F612" i="6" s="1"/>
  <c r="E612" i="7"/>
  <c r="E612" i="6" s="1"/>
  <c r="D612" i="7"/>
  <c r="D612" i="6" s="1"/>
  <c r="C612" i="7"/>
  <c r="C612" i="6" s="1"/>
  <c r="B612" i="7"/>
  <c r="B612" i="6" s="1"/>
  <c r="A612" i="7"/>
  <c r="A612" i="6" s="1"/>
  <c r="Y611" i="7"/>
  <c r="N611" i="7"/>
  <c r="I611" i="7"/>
  <c r="H611" i="7"/>
  <c r="F611" i="7"/>
  <c r="F611" i="6" s="1"/>
  <c r="E611" i="7"/>
  <c r="E611" i="6" s="1"/>
  <c r="D611" i="7"/>
  <c r="D611" i="6" s="1"/>
  <c r="C611" i="7"/>
  <c r="C611" i="6" s="1"/>
  <c r="B611" i="7"/>
  <c r="B611" i="6" s="1"/>
  <c r="A611" i="7"/>
  <c r="A611" i="6" s="1"/>
  <c r="Y610" i="7"/>
  <c r="N610" i="7"/>
  <c r="I610" i="7"/>
  <c r="H610" i="7"/>
  <c r="F610" i="7"/>
  <c r="F610" i="6" s="1"/>
  <c r="E610" i="7"/>
  <c r="E610" i="6" s="1"/>
  <c r="D610" i="7"/>
  <c r="D610" i="6" s="1"/>
  <c r="C610" i="7"/>
  <c r="C610" i="6" s="1"/>
  <c r="B610" i="7"/>
  <c r="B610" i="6" s="1"/>
  <c r="A610" i="7"/>
  <c r="A610" i="6" s="1"/>
  <c r="Y609" i="7"/>
  <c r="N609" i="7"/>
  <c r="I609" i="7"/>
  <c r="H609" i="7"/>
  <c r="F609" i="7"/>
  <c r="F609" i="6" s="1"/>
  <c r="E609" i="7"/>
  <c r="E609" i="6" s="1"/>
  <c r="D609" i="7"/>
  <c r="D609" i="6" s="1"/>
  <c r="C609" i="7"/>
  <c r="C609" i="6" s="1"/>
  <c r="B609" i="7"/>
  <c r="B609" i="6" s="1"/>
  <c r="A609" i="7"/>
  <c r="A609" i="6" s="1"/>
  <c r="Y608" i="7"/>
  <c r="N608" i="7"/>
  <c r="I608" i="7"/>
  <c r="H608" i="7"/>
  <c r="F608" i="7"/>
  <c r="F608" i="6" s="1"/>
  <c r="E608" i="7"/>
  <c r="E608" i="6" s="1"/>
  <c r="D608" i="7"/>
  <c r="D608" i="6" s="1"/>
  <c r="C608" i="7"/>
  <c r="C608" i="6" s="1"/>
  <c r="B608" i="7"/>
  <c r="B608" i="6" s="1"/>
  <c r="A608" i="7"/>
  <c r="A608" i="6" s="1"/>
  <c r="Y607" i="7"/>
  <c r="N607" i="7"/>
  <c r="I607" i="7"/>
  <c r="H607" i="7"/>
  <c r="F607" i="7"/>
  <c r="F607" i="6" s="1"/>
  <c r="E607" i="7"/>
  <c r="E607" i="6" s="1"/>
  <c r="D607" i="7"/>
  <c r="D607" i="6" s="1"/>
  <c r="C607" i="7"/>
  <c r="C607" i="6" s="1"/>
  <c r="B607" i="7"/>
  <c r="B607" i="6" s="1"/>
  <c r="A607" i="7"/>
  <c r="A607" i="6" s="1"/>
  <c r="Y606" i="7"/>
  <c r="N606" i="7"/>
  <c r="I606" i="7"/>
  <c r="H606" i="7"/>
  <c r="F606" i="7"/>
  <c r="F606" i="6" s="1"/>
  <c r="E606" i="7"/>
  <c r="E606" i="6" s="1"/>
  <c r="D606" i="7"/>
  <c r="D606" i="6" s="1"/>
  <c r="C606" i="7"/>
  <c r="C606" i="6" s="1"/>
  <c r="B606" i="7"/>
  <c r="B606" i="6" s="1"/>
  <c r="A606" i="7"/>
  <c r="A606" i="6" s="1"/>
  <c r="Y605" i="7"/>
  <c r="N605" i="7"/>
  <c r="I605" i="7"/>
  <c r="H605" i="7"/>
  <c r="F605" i="7"/>
  <c r="F605" i="6" s="1"/>
  <c r="E605" i="7"/>
  <c r="E605" i="6" s="1"/>
  <c r="D605" i="7"/>
  <c r="D605" i="6" s="1"/>
  <c r="C605" i="7"/>
  <c r="C605" i="6" s="1"/>
  <c r="B605" i="7"/>
  <c r="B605" i="6" s="1"/>
  <c r="A605" i="7"/>
  <c r="A605" i="6" s="1"/>
  <c r="Y604" i="7"/>
  <c r="N604" i="7"/>
  <c r="I604" i="7"/>
  <c r="H604" i="7"/>
  <c r="F604" i="7"/>
  <c r="F604" i="6" s="1"/>
  <c r="E604" i="7"/>
  <c r="E604" i="6" s="1"/>
  <c r="D604" i="7"/>
  <c r="D604" i="6" s="1"/>
  <c r="C604" i="7"/>
  <c r="C604" i="6" s="1"/>
  <c r="B604" i="7"/>
  <c r="B604" i="6" s="1"/>
  <c r="A604" i="7"/>
  <c r="A604" i="6" s="1"/>
  <c r="Y603" i="7"/>
  <c r="N603" i="7"/>
  <c r="I603" i="7"/>
  <c r="H603" i="7"/>
  <c r="F603" i="7"/>
  <c r="F603" i="6" s="1"/>
  <c r="E603" i="7"/>
  <c r="E603" i="6" s="1"/>
  <c r="D603" i="7"/>
  <c r="D603" i="6" s="1"/>
  <c r="C603" i="7"/>
  <c r="C603" i="6" s="1"/>
  <c r="B603" i="7"/>
  <c r="B603" i="6" s="1"/>
  <c r="A603" i="7"/>
  <c r="A603" i="6" s="1"/>
  <c r="Y602" i="7"/>
  <c r="N602" i="7"/>
  <c r="I602" i="7"/>
  <c r="H602" i="7"/>
  <c r="F602" i="7"/>
  <c r="F602" i="6" s="1"/>
  <c r="E602" i="7"/>
  <c r="E602" i="6" s="1"/>
  <c r="D602" i="7"/>
  <c r="D602" i="6" s="1"/>
  <c r="C602" i="7"/>
  <c r="C602" i="6" s="1"/>
  <c r="B602" i="7"/>
  <c r="B602" i="6" s="1"/>
  <c r="A602" i="7"/>
  <c r="A602" i="6" s="1"/>
  <c r="Y601" i="7"/>
  <c r="N601" i="7"/>
  <c r="I601" i="7"/>
  <c r="H601" i="7"/>
  <c r="F601" i="7"/>
  <c r="F601" i="6" s="1"/>
  <c r="E601" i="7"/>
  <c r="E601" i="6" s="1"/>
  <c r="D601" i="7"/>
  <c r="D601" i="6" s="1"/>
  <c r="C601" i="7"/>
  <c r="C601" i="6" s="1"/>
  <c r="B601" i="7"/>
  <c r="B601" i="6" s="1"/>
  <c r="A601" i="7"/>
  <c r="A601" i="6" s="1"/>
  <c r="Y600" i="7"/>
  <c r="N600" i="7"/>
  <c r="I600" i="7"/>
  <c r="H600" i="7"/>
  <c r="F600" i="7"/>
  <c r="F600" i="6" s="1"/>
  <c r="E600" i="7"/>
  <c r="E600" i="6" s="1"/>
  <c r="D600" i="7"/>
  <c r="D600" i="6" s="1"/>
  <c r="C600" i="7"/>
  <c r="C600" i="6" s="1"/>
  <c r="B600" i="7"/>
  <c r="B600" i="6" s="1"/>
  <c r="A600" i="7"/>
  <c r="A600" i="6" s="1"/>
  <c r="Y599" i="7"/>
  <c r="N599" i="7"/>
  <c r="I599" i="7"/>
  <c r="H599" i="7"/>
  <c r="F599" i="7"/>
  <c r="F599" i="6" s="1"/>
  <c r="E599" i="7"/>
  <c r="E599" i="6" s="1"/>
  <c r="D599" i="7"/>
  <c r="D599" i="6" s="1"/>
  <c r="C599" i="7"/>
  <c r="C599" i="6" s="1"/>
  <c r="B599" i="7"/>
  <c r="B599" i="6" s="1"/>
  <c r="A599" i="7"/>
  <c r="A599" i="6" s="1"/>
  <c r="Y598" i="7"/>
  <c r="N598" i="7"/>
  <c r="I598" i="7"/>
  <c r="H598" i="7"/>
  <c r="F598" i="7"/>
  <c r="F598" i="6" s="1"/>
  <c r="E598" i="7"/>
  <c r="E598" i="6" s="1"/>
  <c r="D598" i="7"/>
  <c r="D598" i="6" s="1"/>
  <c r="C598" i="7"/>
  <c r="C598" i="6" s="1"/>
  <c r="B598" i="7"/>
  <c r="B598" i="6" s="1"/>
  <c r="A598" i="7"/>
  <c r="A598" i="6" s="1"/>
  <c r="Y597" i="7"/>
  <c r="N597" i="7"/>
  <c r="I597" i="7"/>
  <c r="H597" i="7"/>
  <c r="F597" i="7"/>
  <c r="F597" i="6" s="1"/>
  <c r="E597" i="7"/>
  <c r="E597" i="6" s="1"/>
  <c r="D597" i="7"/>
  <c r="D597" i="6" s="1"/>
  <c r="C597" i="7"/>
  <c r="C597" i="6" s="1"/>
  <c r="B597" i="7"/>
  <c r="B597" i="6" s="1"/>
  <c r="A597" i="7"/>
  <c r="A597" i="6" s="1"/>
  <c r="Y596" i="7"/>
  <c r="N596" i="7"/>
  <c r="I596" i="7"/>
  <c r="H596" i="7"/>
  <c r="F596" i="7"/>
  <c r="F596" i="6" s="1"/>
  <c r="E596" i="7"/>
  <c r="E596" i="6" s="1"/>
  <c r="D596" i="7"/>
  <c r="D596" i="6" s="1"/>
  <c r="C596" i="7"/>
  <c r="C596" i="6" s="1"/>
  <c r="B596" i="7"/>
  <c r="B596" i="6" s="1"/>
  <c r="A596" i="7"/>
  <c r="A596" i="6" s="1"/>
  <c r="Y595" i="7"/>
  <c r="N595" i="7"/>
  <c r="I595" i="7"/>
  <c r="H595" i="7"/>
  <c r="F595" i="7"/>
  <c r="F595" i="6" s="1"/>
  <c r="E595" i="7"/>
  <c r="E595" i="6" s="1"/>
  <c r="D595" i="7"/>
  <c r="D595" i="6" s="1"/>
  <c r="C595" i="7"/>
  <c r="C595" i="6" s="1"/>
  <c r="B595" i="7"/>
  <c r="B595" i="6" s="1"/>
  <c r="A595" i="7"/>
  <c r="A595" i="6" s="1"/>
  <c r="Y594" i="7"/>
  <c r="N594" i="7"/>
  <c r="I594" i="7"/>
  <c r="H594" i="7"/>
  <c r="F594" i="7"/>
  <c r="F594" i="6" s="1"/>
  <c r="E594" i="7"/>
  <c r="E594" i="6" s="1"/>
  <c r="D594" i="7"/>
  <c r="D594" i="6" s="1"/>
  <c r="C594" i="7"/>
  <c r="C594" i="6" s="1"/>
  <c r="B594" i="7"/>
  <c r="B594" i="6" s="1"/>
  <c r="A594" i="7"/>
  <c r="A594" i="6" s="1"/>
  <c r="Y593" i="7"/>
  <c r="N593" i="7"/>
  <c r="I593" i="7"/>
  <c r="H593" i="7"/>
  <c r="F593" i="7"/>
  <c r="F593" i="6" s="1"/>
  <c r="E593" i="7"/>
  <c r="E593" i="6" s="1"/>
  <c r="D593" i="7"/>
  <c r="D593" i="6" s="1"/>
  <c r="C593" i="7"/>
  <c r="C593" i="6" s="1"/>
  <c r="B593" i="7"/>
  <c r="B593" i="6" s="1"/>
  <c r="A593" i="7"/>
  <c r="A593" i="6" s="1"/>
  <c r="Y592" i="7"/>
  <c r="N592" i="7"/>
  <c r="I592" i="7"/>
  <c r="H592" i="7"/>
  <c r="F592" i="7"/>
  <c r="F592" i="6" s="1"/>
  <c r="E592" i="7"/>
  <c r="E592" i="6" s="1"/>
  <c r="D592" i="7"/>
  <c r="D592" i="6" s="1"/>
  <c r="C592" i="7"/>
  <c r="C592" i="6" s="1"/>
  <c r="B592" i="7"/>
  <c r="B592" i="6" s="1"/>
  <c r="A592" i="7"/>
  <c r="A592" i="6" s="1"/>
  <c r="Y591" i="7"/>
  <c r="N591" i="7"/>
  <c r="I591" i="7"/>
  <c r="H591" i="7"/>
  <c r="F591" i="7"/>
  <c r="F591" i="6" s="1"/>
  <c r="E591" i="7"/>
  <c r="E591" i="6" s="1"/>
  <c r="D591" i="7"/>
  <c r="D591" i="6" s="1"/>
  <c r="C591" i="7"/>
  <c r="C591" i="6" s="1"/>
  <c r="B591" i="7"/>
  <c r="B591" i="6" s="1"/>
  <c r="A591" i="7"/>
  <c r="A591" i="6" s="1"/>
  <c r="Y590" i="7"/>
  <c r="N590" i="7"/>
  <c r="I590" i="7"/>
  <c r="H590" i="7"/>
  <c r="F590" i="7"/>
  <c r="F590" i="6" s="1"/>
  <c r="E590" i="7"/>
  <c r="E590" i="6" s="1"/>
  <c r="D590" i="7"/>
  <c r="D590" i="6" s="1"/>
  <c r="C590" i="7"/>
  <c r="C590" i="6" s="1"/>
  <c r="B590" i="7"/>
  <c r="B590" i="6" s="1"/>
  <c r="A590" i="7"/>
  <c r="A590" i="6" s="1"/>
  <c r="Y589" i="7"/>
  <c r="N589" i="7"/>
  <c r="I589" i="7"/>
  <c r="H589" i="7"/>
  <c r="F589" i="7"/>
  <c r="F589" i="6" s="1"/>
  <c r="E589" i="7"/>
  <c r="E589" i="6" s="1"/>
  <c r="D589" i="7"/>
  <c r="D589" i="6" s="1"/>
  <c r="C589" i="7"/>
  <c r="C589" i="6" s="1"/>
  <c r="B589" i="7"/>
  <c r="B589" i="6" s="1"/>
  <c r="A589" i="7"/>
  <c r="A589" i="6" s="1"/>
  <c r="Y588" i="7"/>
  <c r="N588" i="7"/>
  <c r="I588" i="7"/>
  <c r="H588" i="7"/>
  <c r="F588" i="7"/>
  <c r="F588" i="6" s="1"/>
  <c r="E588" i="7"/>
  <c r="E588" i="6" s="1"/>
  <c r="D588" i="7"/>
  <c r="D588" i="6" s="1"/>
  <c r="C588" i="7"/>
  <c r="C588" i="6" s="1"/>
  <c r="B588" i="7"/>
  <c r="B588" i="6" s="1"/>
  <c r="A588" i="7"/>
  <c r="A588" i="6" s="1"/>
  <c r="Y587" i="7"/>
  <c r="N587" i="7"/>
  <c r="I587" i="7"/>
  <c r="H587" i="7"/>
  <c r="F587" i="7"/>
  <c r="F587" i="6" s="1"/>
  <c r="E587" i="7"/>
  <c r="E587" i="6" s="1"/>
  <c r="D587" i="7"/>
  <c r="D587" i="6" s="1"/>
  <c r="C587" i="7"/>
  <c r="C587" i="6" s="1"/>
  <c r="B587" i="7"/>
  <c r="B587" i="6" s="1"/>
  <c r="A587" i="7"/>
  <c r="A587" i="6" s="1"/>
  <c r="Y586" i="7"/>
  <c r="N586" i="7"/>
  <c r="I586" i="7"/>
  <c r="H586" i="7"/>
  <c r="F586" i="7"/>
  <c r="F586" i="6" s="1"/>
  <c r="E586" i="7"/>
  <c r="E586" i="6" s="1"/>
  <c r="D586" i="7"/>
  <c r="D586" i="6" s="1"/>
  <c r="C586" i="7"/>
  <c r="C586" i="6" s="1"/>
  <c r="B586" i="7"/>
  <c r="B586" i="6" s="1"/>
  <c r="A586" i="7"/>
  <c r="A586" i="6" s="1"/>
  <c r="Y585" i="7"/>
  <c r="N585" i="7"/>
  <c r="I585" i="7"/>
  <c r="H585" i="7"/>
  <c r="F585" i="7"/>
  <c r="F585" i="6" s="1"/>
  <c r="E585" i="7"/>
  <c r="E585" i="6" s="1"/>
  <c r="D585" i="7"/>
  <c r="D585" i="6" s="1"/>
  <c r="C585" i="7"/>
  <c r="C585" i="6" s="1"/>
  <c r="B585" i="7"/>
  <c r="B585" i="6" s="1"/>
  <c r="A585" i="7"/>
  <c r="A585" i="6" s="1"/>
  <c r="Y584" i="7"/>
  <c r="N584" i="7"/>
  <c r="I584" i="7"/>
  <c r="H584" i="7"/>
  <c r="F584" i="7"/>
  <c r="F584" i="6" s="1"/>
  <c r="E584" i="7"/>
  <c r="E584" i="6" s="1"/>
  <c r="D584" i="7"/>
  <c r="D584" i="6" s="1"/>
  <c r="C584" i="7"/>
  <c r="C584" i="6" s="1"/>
  <c r="B584" i="7"/>
  <c r="B584" i="6" s="1"/>
  <c r="A584" i="7"/>
  <c r="A584" i="6" s="1"/>
  <c r="Y583" i="7"/>
  <c r="N583" i="7"/>
  <c r="I583" i="7"/>
  <c r="H583" i="7"/>
  <c r="F583" i="7"/>
  <c r="F583" i="6" s="1"/>
  <c r="E583" i="7"/>
  <c r="E583" i="6" s="1"/>
  <c r="D583" i="7"/>
  <c r="D583" i="6" s="1"/>
  <c r="C583" i="7"/>
  <c r="C583" i="6" s="1"/>
  <c r="B583" i="7"/>
  <c r="B583" i="6" s="1"/>
  <c r="A583" i="7"/>
  <c r="A583" i="6" s="1"/>
  <c r="Y582" i="7"/>
  <c r="N582" i="7"/>
  <c r="I582" i="7"/>
  <c r="H582" i="7"/>
  <c r="F582" i="7"/>
  <c r="F582" i="6" s="1"/>
  <c r="E582" i="7"/>
  <c r="E582" i="6" s="1"/>
  <c r="D582" i="7"/>
  <c r="D582" i="6" s="1"/>
  <c r="C582" i="7"/>
  <c r="C582" i="6" s="1"/>
  <c r="B582" i="7"/>
  <c r="B582" i="6" s="1"/>
  <c r="A582" i="7"/>
  <c r="A582" i="6" s="1"/>
  <c r="Y581" i="7"/>
  <c r="N581" i="7"/>
  <c r="I581" i="7"/>
  <c r="H581" i="7"/>
  <c r="F581" i="7"/>
  <c r="F581" i="6" s="1"/>
  <c r="E581" i="7"/>
  <c r="E581" i="6" s="1"/>
  <c r="D581" i="7"/>
  <c r="D581" i="6" s="1"/>
  <c r="C581" i="7"/>
  <c r="C581" i="6" s="1"/>
  <c r="B581" i="7"/>
  <c r="B581" i="6" s="1"/>
  <c r="A581" i="7"/>
  <c r="A581" i="6" s="1"/>
  <c r="Y580" i="7"/>
  <c r="N580" i="7"/>
  <c r="I580" i="7"/>
  <c r="H580" i="7"/>
  <c r="F580" i="7"/>
  <c r="F580" i="6" s="1"/>
  <c r="E580" i="7"/>
  <c r="E580" i="6" s="1"/>
  <c r="D580" i="7"/>
  <c r="D580" i="6" s="1"/>
  <c r="C580" i="7"/>
  <c r="C580" i="6" s="1"/>
  <c r="B580" i="7"/>
  <c r="B580" i="6" s="1"/>
  <c r="A580" i="7"/>
  <c r="A580" i="6" s="1"/>
  <c r="Y579" i="7"/>
  <c r="N579" i="7"/>
  <c r="I579" i="7"/>
  <c r="H579" i="7"/>
  <c r="F579" i="7"/>
  <c r="F579" i="6" s="1"/>
  <c r="E579" i="7"/>
  <c r="E579" i="6" s="1"/>
  <c r="D579" i="7"/>
  <c r="D579" i="6" s="1"/>
  <c r="C579" i="7"/>
  <c r="C579" i="6" s="1"/>
  <c r="B579" i="7"/>
  <c r="B579" i="6" s="1"/>
  <c r="A579" i="7"/>
  <c r="A579" i="6" s="1"/>
  <c r="Y578" i="7"/>
  <c r="N578" i="7"/>
  <c r="I578" i="7"/>
  <c r="H578" i="7"/>
  <c r="F578" i="7"/>
  <c r="F578" i="6" s="1"/>
  <c r="E578" i="7"/>
  <c r="E578" i="6" s="1"/>
  <c r="D578" i="7"/>
  <c r="D578" i="6" s="1"/>
  <c r="C578" i="7"/>
  <c r="C578" i="6" s="1"/>
  <c r="B578" i="7"/>
  <c r="B578" i="6" s="1"/>
  <c r="A578" i="7"/>
  <c r="A578" i="6" s="1"/>
  <c r="Y577" i="7"/>
  <c r="N577" i="7"/>
  <c r="I577" i="7"/>
  <c r="H577" i="7"/>
  <c r="F577" i="7"/>
  <c r="F577" i="6" s="1"/>
  <c r="E577" i="7"/>
  <c r="E577" i="6" s="1"/>
  <c r="D577" i="7"/>
  <c r="D577" i="6" s="1"/>
  <c r="C577" i="7"/>
  <c r="C577" i="6" s="1"/>
  <c r="B577" i="7"/>
  <c r="B577" i="6" s="1"/>
  <c r="A577" i="7"/>
  <c r="A577" i="6" s="1"/>
  <c r="Y576" i="7"/>
  <c r="N576" i="7"/>
  <c r="I576" i="7"/>
  <c r="H576" i="7"/>
  <c r="F576" i="7"/>
  <c r="F576" i="6" s="1"/>
  <c r="E576" i="7"/>
  <c r="E576" i="6" s="1"/>
  <c r="D576" i="7"/>
  <c r="D576" i="6" s="1"/>
  <c r="C576" i="7"/>
  <c r="C576" i="6" s="1"/>
  <c r="B576" i="7"/>
  <c r="B576" i="6" s="1"/>
  <c r="A576" i="7"/>
  <c r="A576" i="6" s="1"/>
  <c r="Y575" i="7"/>
  <c r="N575" i="7"/>
  <c r="I575" i="7"/>
  <c r="H575" i="7"/>
  <c r="F575" i="7"/>
  <c r="F575" i="6" s="1"/>
  <c r="E575" i="7"/>
  <c r="E575" i="6" s="1"/>
  <c r="D575" i="7"/>
  <c r="D575" i="6" s="1"/>
  <c r="C575" i="7"/>
  <c r="C575" i="6" s="1"/>
  <c r="B575" i="7"/>
  <c r="B575" i="6" s="1"/>
  <c r="A575" i="7"/>
  <c r="A575" i="6" s="1"/>
  <c r="Y574" i="7"/>
  <c r="N574" i="7"/>
  <c r="I574" i="7"/>
  <c r="H574" i="7"/>
  <c r="F574" i="7"/>
  <c r="F574" i="6" s="1"/>
  <c r="E574" i="7"/>
  <c r="E574" i="6" s="1"/>
  <c r="D574" i="7"/>
  <c r="D574" i="6" s="1"/>
  <c r="C574" i="7"/>
  <c r="C574" i="6" s="1"/>
  <c r="B574" i="7"/>
  <c r="B574" i="6" s="1"/>
  <c r="A574" i="7"/>
  <c r="A574" i="6" s="1"/>
  <c r="Y573" i="7"/>
  <c r="N573" i="7"/>
  <c r="I573" i="7"/>
  <c r="H573" i="7"/>
  <c r="F573" i="7"/>
  <c r="F573" i="6" s="1"/>
  <c r="E573" i="7"/>
  <c r="E573" i="6" s="1"/>
  <c r="D573" i="7"/>
  <c r="D573" i="6" s="1"/>
  <c r="C573" i="7"/>
  <c r="C573" i="6" s="1"/>
  <c r="B573" i="7"/>
  <c r="B573" i="6" s="1"/>
  <c r="A573" i="7"/>
  <c r="A573" i="6" s="1"/>
  <c r="Y572" i="7"/>
  <c r="N572" i="7"/>
  <c r="I572" i="7"/>
  <c r="H572" i="7"/>
  <c r="F572" i="7"/>
  <c r="F572" i="6" s="1"/>
  <c r="E572" i="7"/>
  <c r="E572" i="6" s="1"/>
  <c r="D572" i="7"/>
  <c r="D572" i="6" s="1"/>
  <c r="C572" i="7"/>
  <c r="C572" i="6" s="1"/>
  <c r="B572" i="7"/>
  <c r="B572" i="6" s="1"/>
  <c r="A572" i="7"/>
  <c r="A572" i="6" s="1"/>
  <c r="Y571" i="7"/>
  <c r="N571" i="7"/>
  <c r="I571" i="7"/>
  <c r="H571" i="7"/>
  <c r="F571" i="7"/>
  <c r="F571" i="6" s="1"/>
  <c r="E571" i="7"/>
  <c r="E571" i="6" s="1"/>
  <c r="D571" i="7"/>
  <c r="D571" i="6" s="1"/>
  <c r="C571" i="7"/>
  <c r="C571" i="6" s="1"/>
  <c r="B571" i="7"/>
  <c r="B571" i="6" s="1"/>
  <c r="A571" i="7"/>
  <c r="A571" i="6" s="1"/>
  <c r="Y570" i="7"/>
  <c r="N570" i="7"/>
  <c r="I570" i="7"/>
  <c r="H570" i="7"/>
  <c r="F570" i="7"/>
  <c r="F570" i="6" s="1"/>
  <c r="E570" i="7"/>
  <c r="E570" i="6" s="1"/>
  <c r="D570" i="7"/>
  <c r="D570" i="6" s="1"/>
  <c r="C570" i="7"/>
  <c r="C570" i="6" s="1"/>
  <c r="B570" i="7"/>
  <c r="B570" i="6" s="1"/>
  <c r="A570" i="7"/>
  <c r="A570" i="6" s="1"/>
  <c r="Y569" i="7"/>
  <c r="N569" i="7"/>
  <c r="I569" i="7"/>
  <c r="H569" i="7"/>
  <c r="F569" i="7"/>
  <c r="F569" i="6" s="1"/>
  <c r="E569" i="7"/>
  <c r="E569" i="6" s="1"/>
  <c r="D569" i="7"/>
  <c r="D569" i="6" s="1"/>
  <c r="C569" i="7"/>
  <c r="C569" i="6" s="1"/>
  <c r="B569" i="7"/>
  <c r="B569" i="6" s="1"/>
  <c r="A569" i="7"/>
  <c r="A569" i="6" s="1"/>
  <c r="Y568" i="7"/>
  <c r="N568" i="7"/>
  <c r="I568" i="7"/>
  <c r="H568" i="7"/>
  <c r="F568" i="7"/>
  <c r="F568" i="6" s="1"/>
  <c r="E568" i="7"/>
  <c r="E568" i="6" s="1"/>
  <c r="D568" i="7"/>
  <c r="D568" i="6" s="1"/>
  <c r="C568" i="7"/>
  <c r="C568" i="6" s="1"/>
  <c r="B568" i="7"/>
  <c r="B568" i="6" s="1"/>
  <c r="A568" i="7"/>
  <c r="A568" i="6" s="1"/>
  <c r="Y567" i="7"/>
  <c r="N567" i="7"/>
  <c r="I567" i="7"/>
  <c r="H567" i="7"/>
  <c r="F567" i="7"/>
  <c r="F567" i="6" s="1"/>
  <c r="E567" i="7"/>
  <c r="E567" i="6" s="1"/>
  <c r="D567" i="7"/>
  <c r="D567" i="6" s="1"/>
  <c r="C567" i="7"/>
  <c r="C567" i="6" s="1"/>
  <c r="B567" i="7"/>
  <c r="B567" i="6" s="1"/>
  <c r="A567" i="7"/>
  <c r="A567" i="6" s="1"/>
  <c r="Y566" i="7"/>
  <c r="N566" i="7"/>
  <c r="I566" i="7"/>
  <c r="H566" i="7"/>
  <c r="F566" i="7"/>
  <c r="F566" i="6" s="1"/>
  <c r="E566" i="7"/>
  <c r="E566" i="6" s="1"/>
  <c r="D566" i="7"/>
  <c r="D566" i="6" s="1"/>
  <c r="C566" i="7"/>
  <c r="C566" i="6" s="1"/>
  <c r="B566" i="7"/>
  <c r="B566" i="6" s="1"/>
  <c r="A566" i="7"/>
  <c r="A566" i="6" s="1"/>
  <c r="Y565" i="7"/>
  <c r="N565" i="7"/>
  <c r="I565" i="7"/>
  <c r="H565" i="7"/>
  <c r="F565" i="7"/>
  <c r="F565" i="6" s="1"/>
  <c r="E565" i="7"/>
  <c r="E565" i="6" s="1"/>
  <c r="D565" i="7"/>
  <c r="D565" i="6" s="1"/>
  <c r="C565" i="7"/>
  <c r="C565" i="6" s="1"/>
  <c r="B565" i="7"/>
  <c r="B565" i="6" s="1"/>
  <c r="A565" i="7"/>
  <c r="A565" i="6" s="1"/>
  <c r="Y564" i="7"/>
  <c r="N564" i="7"/>
  <c r="I564" i="7"/>
  <c r="H564" i="7"/>
  <c r="F564" i="7"/>
  <c r="F564" i="6" s="1"/>
  <c r="E564" i="7"/>
  <c r="E564" i="6" s="1"/>
  <c r="D564" i="7"/>
  <c r="D564" i="6" s="1"/>
  <c r="C564" i="7"/>
  <c r="C564" i="6" s="1"/>
  <c r="B564" i="7"/>
  <c r="B564" i="6" s="1"/>
  <c r="A564" i="7"/>
  <c r="A564" i="6" s="1"/>
  <c r="Y563" i="7"/>
  <c r="N563" i="7"/>
  <c r="I563" i="7"/>
  <c r="H563" i="7"/>
  <c r="F563" i="7"/>
  <c r="F563" i="6" s="1"/>
  <c r="E563" i="7"/>
  <c r="E563" i="6" s="1"/>
  <c r="D563" i="7"/>
  <c r="D563" i="6" s="1"/>
  <c r="C563" i="7"/>
  <c r="C563" i="6" s="1"/>
  <c r="B563" i="7"/>
  <c r="B563" i="6" s="1"/>
  <c r="A563" i="7"/>
  <c r="A563" i="6" s="1"/>
  <c r="Y562" i="7"/>
  <c r="N562" i="7"/>
  <c r="I562" i="7"/>
  <c r="H562" i="7"/>
  <c r="F562" i="7"/>
  <c r="F562" i="6" s="1"/>
  <c r="E562" i="7"/>
  <c r="E562" i="6" s="1"/>
  <c r="D562" i="7"/>
  <c r="D562" i="6" s="1"/>
  <c r="C562" i="7"/>
  <c r="C562" i="6" s="1"/>
  <c r="B562" i="7"/>
  <c r="B562" i="6" s="1"/>
  <c r="A562" i="7"/>
  <c r="A562" i="6" s="1"/>
  <c r="Y561" i="7"/>
  <c r="N561" i="7"/>
  <c r="I561" i="7"/>
  <c r="H561" i="7"/>
  <c r="F561" i="7"/>
  <c r="F561" i="6" s="1"/>
  <c r="E561" i="7"/>
  <c r="E561" i="6" s="1"/>
  <c r="D561" i="7"/>
  <c r="D561" i="6" s="1"/>
  <c r="C561" i="7"/>
  <c r="C561" i="6" s="1"/>
  <c r="B561" i="7"/>
  <c r="B561" i="6" s="1"/>
  <c r="A561" i="7"/>
  <c r="A561" i="6" s="1"/>
  <c r="Y560" i="7"/>
  <c r="N560" i="7"/>
  <c r="I560" i="7"/>
  <c r="H560" i="7"/>
  <c r="F560" i="7"/>
  <c r="F560" i="6" s="1"/>
  <c r="E560" i="7"/>
  <c r="E560" i="6" s="1"/>
  <c r="D560" i="7"/>
  <c r="D560" i="6" s="1"/>
  <c r="C560" i="7"/>
  <c r="C560" i="6" s="1"/>
  <c r="B560" i="7"/>
  <c r="B560" i="6" s="1"/>
  <c r="A560" i="7"/>
  <c r="A560" i="6" s="1"/>
  <c r="Y559" i="7"/>
  <c r="N559" i="7"/>
  <c r="I559" i="7"/>
  <c r="H559" i="7"/>
  <c r="F559" i="7"/>
  <c r="F559" i="6" s="1"/>
  <c r="E559" i="7"/>
  <c r="E559" i="6" s="1"/>
  <c r="D559" i="7"/>
  <c r="D559" i="6" s="1"/>
  <c r="C559" i="7"/>
  <c r="C559" i="6" s="1"/>
  <c r="B559" i="7"/>
  <c r="B559" i="6" s="1"/>
  <c r="A559" i="7"/>
  <c r="A559" i="6" s="1"/>
  <c r="Y558" i="7"/>
  <c r="N558" i="7"/>
  <c r="I558" i="7"/>
  <c r="H558" i="7"/>
  <c r="F558" i="7"/>
  <c r="F558" i="6" s="1"/>
  <c r="E558" i="7"/>
  <c r="E558" i="6" s="1"/>
  <c r="D558" i="7"/>
  <c r="D558" i="6" s="1"/>
  <c r="C558" i="7"/>
  <c r="C558" i="6" s="1"/>
  <c r="B558" i="7"/>
  <c r="B558" i="6" s="1"/>
  <c r="A558" i="7"/>
  <c r="A558" i="6" s="1"/>
  <c r="Y557" i="7"/>
  <c r="N557" i="7"/>
  <c r="I557" i="7"/>
  <c r="H557" i="7"/>
  <c r="F557" i="7"/>
  <c r="F557" i="6" s="1"/>
  <c r="E557" i="7"/>
  <c r="E557" i="6" s="1"/>
  <c r="D557" i="7"/>
  <c r="D557" i="6" s="1"/>
  <c r="C557" i="7"/>
  <c r="C557" i="6" s="1"/>
  <c r="B557" i="7"/>
  <c r="B557" i="6" s="1"/>
  <c r="A557" i="7"/>
  <c r="A557" i="6" s="1"/>
  <c r="Y556" i="7"/>
  <c r="N556" i="7"/>
  <c r="I556" i="7"/>
  <c r="H556" i="7"/>
  <c r="F556" i="7"/>
  <c r="F556" i="6" s="1"/>
  <c r="E556" i="7"/>
  <c r="E556" i="6" s="1"/>
  <c r="D556" i="7"/>
  <c r="D556" i="6" s="1"/>
  <c r="C556" i="7"/>
  <c r="C556" i="6" s="1"/>
  <c r="B556" i="7"/>
  <c r="B556" i="6" s="1"/>
  <c r="A556" i="7"/>
  <c r="A556" i="6" s="1"/>
  <c r="Y555" i="7"/>
  <c r="N555" i="7"/>
  <c r="I555" i="7"/>
  <c r="H555" i="7"/>
  <c r="F555" i="7"/>
  <c r="F555" i="6" s="1"/>
  <c r="E555" i="7"/>
  <c r="E555" i="6" s="1"/>
  <c r="D555" i="7"/>
  <c r="D555" i="6" s="1"/>
  <c r="C555" i="7"/>
  <c r="C555" i="6" s="1"/>
  <c r="B555" i="7"/>
  <c r="B555" i="6" s="1"/>
  <c r="A555" i="7"/>
  <c r="A555" i="6" s="1"/>
  <c r="Y554" i="7"/>
  <c r="N554" i="7"/>
  <c r="I554" i="7"/>
  <c r="H554" i="7"/>
  <c r="F554" i="7"/>
  <c r="F554" i="6" s="1"/>
  <c r="E554" i="7"/>
  <c r="E554" i="6" s="1"/>
  <c r="D554" i="7"/>
  <c r="D554" i="6" s="1"/>
  <c r="C554" i="7"/>
  <c r="C554" i="6" s="1"/>
  <c r="B554" i="7"/>
  <c r="B554" i="6" s="1"/>
  <c r="A554" i="7"/>
  <c r="A554" i="6" s="1"/>
  <c r="Y553" i="7"/>
  <c r="N553" i="7"/>
  <c r="I553" i="7"/>
  <c r="H553" i="7"/>
  <c r="F553" i="7"/>
  <c r="F553" i="6" s="1"/>
  <c r="E553" i="7"/>
  <c r="E553" i="6" s="1"/>
  <c r="D553" i="7"/>
  <c r="D553" i="6" s="1"/>
  <c r="C553" i="7"/>
  <c r="C553" i="6" s="1"/>
  <c r="B553" i="7"/>
  <c r="B553" i="6" s="1"/>
  <c r="A553" i="7"/>
  <c r="A553" i="6" s="1"/>
  <c r="Y552" i="7"/>
  <c r="N552" i="7"/>
  <c r="I552" i="7"/>
  <c r="H552" i="7"/>
  <c r="F552" i="7"/>
  <c r="F552" i="6" s="1"/>
  <c r="E552" i="7"/>
  <c r="E552" i="6" s="1"/>
  <c r="D552" i="7"/>
  <c r="D552" i="6" s="1"/>
  <c r="C552" i="7"/>
  <c r="C552" i="6" s="1"/>
  <c r="B552" i="7"/>
  <c r="B552" i="6" s="1"/>
  <c r="A552" i="7"/>
  <c r="A552" i="6" s="1"/>
  <c r="Y551" i="7"/>
  <c r="N551" i="7"/>
  <c r="I551" i="7"/>
  <c r="H551" i="7"/>
  <c r="F551" i="7"/>
  <c r="F551" i="6" s="1"/>
  <c r="E551" i="7"/>
  <c r="E551" i="6" s="1"/>
  <c r="D551" i="7"/>
  <c r="D551" i="6" s="1"/>
  <c r="C551" i="7"/>
  <c r="C551" i="6" s="1"/>
  <c r="B551" i="7"/>
  <c r="B551" i="6" s="1"/>
  <c r="A551" i="7"/>
  <c r="A551" i="6" s="1"/>
  <c r="Y550" i="7"/>
  <c r="N550" i="7"/>
  <c r="I550" i="7"/>
  <c r="H550" i="7"/>
  <c r="F550" i="7"/>
  <c r="F550" i="6" s="1"/>
  <c r="E550" i="7"/>
  <c r="E550" i="6" s="1"/>
  <c r="D550" i="7"/>
  <c r="D550" i="6" s="1"/>
  <c r="C550" i="7"/>
  <c r="C550" i="6" s="1"/>
  <c r="B550" i="7"/>
  <c r="B550" i="6" s="1"/>
  <c r="A550" i="7"/>
  <c r="A550" i="6" s="1"/>
  <c r="Y549" i="7"/>
  <c r="N549" i="7"/>
  <c r="I549" i="7"/>
  <c r="H549" i="7"/>
  <c r="F549" i="7"/>
  <c r="F549" i="6" s="1"/>
  <c r="E549" i="7"/>
  <c r="E549" i="6" s="1"/>
  <c r="D549" i="7"/>
  <c r="D549" i="6" s="1"/>
  <c r="C549" i="7"/>
  <c r="C549" i="6" s="1"/>
  <c r="B549" i="7"/>
  <c r="B549" i="6" s="1"/>
  <c r="A549" i="7"/>
  <c r="A549" i="6" s="1"/>
  <c r="Y548" i="7"/>
  <c r="N548" i="7"/>
  <c r="I548" i="7"/>
  <c r="H548" i="7"/>
  <c r="F548" i="7"/>
  <c r="F548" i="6" s="1"/>
  <c r="E548" i="7"/>
  <c r="E548" i="6" s="1"/>
  <c r="D548" i="7"/>
  <c r="D548" i="6" s="1"/>
  <c r="C548" i="7"/>
  <c r="C548" i="6" s="1"/>
  <c r="B548" i="7"/>
  <c r="B548" i="6" s="1"/>
  <c r="A548" i="7"/>
  <c r="A548" i="6" s="1"/>
  <c r="Y547" i="7"/>
  <c r="N547" i="7"/>
  <c r="I547" i="7"/>
  <c r="H547" i="7"/>
  <c r="F547" i="7"/>
  <c r="F547" i="6" s="1"/>
  <c r="E547" i="7"/>
  <c r="E547" i="6" s="1"/>
  <c r="D547" i="7"/>
  <c r="D547" i="6" s="1"/>
  <c r="C547" i="7"/>
  <c r="C547" i="6" s="1"/>
  <c r="B547" i="7"/>
  <c r="B547" i="6" s="1"/>
  <c r="A547" i="7"/>
  <c r="A547" i="6" s="1"/>
  <c r="Y546" i="7"/>
  <c r="N546" i="7"/>
  <c r="I546" i="7"/>
  <c r="H546" i="7"/>
  <c r="F546" i="7"/>
  <c r="F546" i="6" s="1"/>
  <c r="E546" i="7"/>
  <c r="E546" i="6" s="1"/>
  <c r="D546" i="7"/>
  <c r="D546" i="6" s="1"/>
  <c r="C546" i="7"/>
  <c r="C546" i="6" s="1"/>
  <c r="B546" i="7"/>
  <c r="B546" i="6" s="1"/>
  <c r="A546" i="7"/>
  <c r="A546" i="6" s="1"/>
  <c r="Y545" i="7"/>
  <c r="N545" i="7"/>
  <c r="I545" i="7"/>
  <c r="H545" i="7"/>
  <c r="F545" i="7"/>
  <c r="F545" i="6" s="1"/>
  <c r="E545" i="7"/>
  <c r="E545" i="6" s="1"/>
  <c r="D545" i="7"/>
  <c r="D545" i="6" s="1"/>
  <c r="C545" i="7"/>
  <c r="C545" i="6" s="1"/>
  <c r="B545" i="7"/>
  <c r="B545" i="6" s="1"/>
  <c r="A545" i="7"/>
  <c r="A545" i="6" s="1"/>
  <c r="Y544" i="7"/>
  <c r="N544" i="7"/>
  <c r="I544" i="7"/>
  <c r="H544" i="7"/>
  <c r="F544" i="7"/>
  <c r="F544" i="6" s="1"/>
  <c r="E544" i="7"/>
  <c r="E544" i="6" s="1"/>
  <c r="D544" i="7"/>
  <c r="D544" i="6" s="1"/>
  <c r="C544" i="7"/>
  <c r="C544" i="6" s="1"/>
  <c r="B544" i="7"/>
  <c r="B544" i="6" s="1"/>
  <c r="A544" i="7"/>
  <c r="A544" i="6" s="1"/>
  <c r="Y543" i="7"/>
  <c r="N543" i="7"/>
  <c r="I543" i="7"/>
  <c r="H543" i="7"/>
  <c r="F543" i="7"/>
  <c r="F543" i="6" s="1"/>
  <c r="E543" i="7"/>
  <c r="E543" i="6" s="1"/>
  <c r="D543" i="7"/>
  <c r="D543" i="6" s="1"/>
  <c r="C543" i="7"/>
  <c r="C543" i="6" s="1"/>
  <c r="B543" i="7"/>
  <c r="B543" i="6" s="1"/>
  <c r="A543" i="7"/>
  <c r="A543" i="6" s="1"/>
  <c r="Y542" i="7"/>
  <c r="N542" i="7"/>
  <c r="I542" i="7"/>
  <c r="H542" i="7"/>
  <c r="F542" i="7"/>
  <c r="F542" i="6" s="1"/>
  <c r="E542" i="7"/>
  <c r="E542" i="6" s="1"/>
  <c r="D542" i="7"/>
  <c r="D542" i="6" s="1"/>
  <c r="C542" i="7"/>
  <c r="C542" i="6" s="1"/>
  <c r="B542" i="7"/>
  <c r="B542" i="6" s="1"/>
  <c r="A542" i="7"/>
  <c r="A542" i="6" s="1"/>
  <c r="Y541" i="7"/>
  <c r="N541" i="7"/>
  <c r="I541" i="7"/>
  <c r="H541" i="7"/>
  <c r="F541" i="7"/>
  <c r="F541" i="6" s="1"/>
  <c r="E541" i="7"/>
  <c r="E541" i="6" s="1"/>
  <c r="D541" i="7"/>
  <c r="D541" i="6" s="1"/>
  <c r="C541" i="7"/>
  <c r="C541" i="6" s="1"/>
  <c r="B541" i="7"/>
  <c r="B541" i="6" s="1"/>
  <c r="A541" i="7"/>
  <c r="A541" i="6" s="1"/>
  <c r="Y540" i="7"/>
  <c r="N540" i="7"/>
  <c r="I540" i="7"/>
  <c r="H540" i="7"/>
  <c r="F540" i="7"/>
  <c r="F540" i="6" s="1"/>
  <c r="E540" i="7"/>
  <c r="E540" i="6" s="1"/>
  <c r="D540" i="7"/>
  <c r="D540" i="6" s="1"/>
  <c r="C540" i="7"/>
  <c r="C540" i="6" s="1"/>
  <c r="B540" i="7"/>
  <c r="B540" i="6" s="1"/>
  <c r="A540" i="7"/>
  <c r="A540" i="6" s="1"/>
  <c r="Y539" i="7"/>
  <c r="N539" i="7"/>
  <c r="I539" i="7"/>
  <c r="H539" i="7"/>
  <c r="F539" i="7"/>
  <c r="F539" i="6" s="1"/>
  <c r="E539" i="7"/>
  <c r="E539" i="6" s="1"/>
  <c r="D539" i="7"/>
  <c r="D539" i="6" s="1"/>
  <c r="C539" i="7"/>
  <c r="C539" i="6" s="1"/>
  <c r="B539" i="7"/>
  <c r="B539" i="6" s="1"/>
  <c r="A539" i="7"/>
  <c r="A539" i="6" s="1"/>
  <c r="Y538" i="7"/>
  <c r="N538" i="7"/>
  <c r="I538" i="7"/>
  <c r="H538" i="7"/>
  <c r="F538" i="7"/>
  <c r="F538" i="6" s="1"/>
  <c r="E538" i="7"/>
  <c r="E538" i="6" s="1"/>
  <c r="D538" i="7"/>
  <c r="D538" i="6" s="1"/>
  <c r="C538" i="7"/>
  <c r="C538" i="6" s="1"/>
  <c r="B538" i="7"/>
  <c r="B538" i="6" s="1"/>
  <c r="A538" i="7"/>
  <c r="A538" i="6" s="1"/>
  <c r="Y537" i="7"/>
  <c r="N537" i="7"/>
  <c r="I537" i="7"/>
  <c r="H537" i="7"/>
  <c r="F537" i="7"/>
  <c r="F537" i="6" s="1"/>
  <c r="E537" i="7"/>
  <c r="E537" i="6" s="1"/>
  <c r="D537" i="7"/>
  <c r="D537" i="6" s="1"/>
  <c r="C537" i="7"/>
  <c r="C537" i="6" s="1"/>
  <c r="B537" i="7"/>
  <c r="B537" i="6" s="1"/>
  <c r="A537" i="7"/>
  <c r="A537" i="6" s="1"/>
  <c r="Y536" i="7"/>
  <c r="N536" i="7"/>
  <c r="I536" i="7"/>
  <c r="H536" i="7"/>
  <c r="F536" i="7"/>
  <c r="F536" i="6" s="1"/>
  <c r="E536" i="7"/>
  <c r="E536" i="6" s="1"/>
  <c r="D536" i="7"/>
  <c r="D536" i="6" s="1"/>
  <c r="C536" i="7"/>
  <c r="C536" i="6" s="1"/>
  <c r="B536" i="7"/>
  <c r="B536" i="6" s="1"/>
  <c r="A536" i="7"/>
  <c r="A536" i="6" s="1"/>
  <c r="Y535" i="7"/>
  <c r="N535" i="7"/>
  <c r="I535" i="7"/>
  <c r="H535" i="7"/>
  <c r="F535" i="7"/>
  <c r="F535" i="6" s="1"/>
  <c r="E535" i="7"/>
  <c r="E535" i="6" s="1"/>
  <c r="D535" i="7"/>
  <c r="D535" i="6" s="1"/>
  <c r="C535" i="7"/>
  <c r="C535" i="6" s="1"/>
  <c r="B535" i="7"/>
  <c r="B535" i="6" s="1"/>
  <c r="A535" i="7"/>
  <c r="A535" i="6" s="1"/>
  <c r="Y534" i="7"/>
  <c r="N534" i="7"/>
  <c r="I534" i="7"/>
  <c r="H534" i="7"/>
  <c r="F534" i="7"/>
  <c r="F534" i="6" s="1"/>
  <c r="E534" i="7"/>
  <c r="E534" i="6" s="1"/>
  <c r="D534" i="7"/>
  <c r="D534" i="6" s="1"/>
  <c r="C534" i="7"/>
  <c r="C534" i="6" s="1"/>
  <c r="B534" i="7"/>
  <c r="B534" i="6" s="1"/>
  <c r="A534" i="7"/>
  <c r="A534" i="6" s="1"/>
  <c r="Y533" i="7"/>
  <c r="N533" i="7"/>
  <c r="I533" i="7"/>
  <c r="H533" i="7"/>
  <c r="F533" i="7"/>
  <c r="F533" i="6" s="1"/>
  <c r="E533" i="7"/>
  <c r="E533" i="6" s="1"/>
  <c r="D533" i="7"/>
  <c r="D533" i="6" s="1"/>
  <c r="C533" i="7"/>
  <c r="C533" i="6" s="1"/>
  <c r="B533" i="7"/>
  <c r="B533" i="6" s="1"/>
  <c r="A533" i="7"/>
  <c r="A533" i="6" s="1"/>
  <c r="Y532" i="7"/>
  <c r="N532" i="7"/>
  <c r="I532" i="7"/>
  <c r="H532" i="7"/>
  <c r="F532" i="7"/>
  <c r="F532" i="6" s="1"/>
  <c r="E532" i="7"/>
  <c r="E532" i="6" s="1"/>
  <c r="D532" i="7"/>
  <c r="D532" i="6" s="1"/>
  <c r="C532" i="7"/>
  <c r="C532" i="6" s="1"/>
  <c r="B532" i="7"/>
  <c r="B532" i="6" s="1"/>
  <c r="A532" i="7"/>
  <c r="A532" i="6" s="1"/>
  <c r="Y531" i="7"/>
  <c r="N531" i="7"/>
  <c r="I531" i="7"/>
  <c r="H531" i="7"/>
  <c r="F531" i="7"/>
  <c r="F531" i="6" s="1"/>
  <c r="E531" i="7"/>
  <c r="E531" i="6" s="1"/>
  <c r="D531" i="7"/>
  <c r="D531" i="6" s="1"/>
  <c r="C531" i="7"/>
  <c r="C531" i="6" s="1"/>
  <c r="B531" i="7"/>
  <c r="B531" i="6" s="1"/>
  <c r="A531" i="7"/>
  <c r="A531" i="6" s="1"/>
  <c r="Y530" i="7"/>
  <c r="N530" i="7"/>
  <c r="I530" i="7"/>
  <c r="H530" i="7"/>
  <c r="F530" i="7"/>
  <c r="F530" i="6" s="1"/>
  <c r="E530" i="7"/>
  <c r="E530" i="6" s="1"/>
  <c r="D530" i="7"/>
  <c r="D530" i="6" s="1"/>
  <c r="C530" i="7"/>
  <c r="C530" i="6" s="1"/>
  <c r="B530" i="7"/>
  <c r="B530" i="6" s="1"/>
  <c r="A530" i="7"/>
  <c r="A530" i="6" s="1"/>
  <c r="Y529" i="7"/>
  <c r="N529" i="7"/>
  <c r="I529" i="7"/>
  <c r="H529" i="7"/>
  <c r="F529" i="7"/>
  <c r="F529" i="6" s="1"/>
  <c r="E529" i="7"/>
  <c r="E529" i="6" s="1"/>
  <c r="D529" i="7"/>
  <c r="D529" i="6" s="1"/>
  <c r="C529" i="7"/>
  <c r="C529" i="6" s="1"/>
  <c r="B529" i="7"/>
  <c r="B529" i="6" s="1"/>
  <c r="A529" i="7"/>
  <c r="A529" i="6" s="1"/>
  <c r="Y528" i="7"/>
  <c r="N528" i="7"/>
  <c r="I528" i="7"/>
  <c r="H528" i="7"/>
  <c r="F528" i="7"/>
  <c r="F528" i="6" s="1"/>
  <c r="E528" i="7"/>
  <c r="E528" i="6" s="1"/>
  <c r="D528" i="7"/>
  <c r="D528" i="6" s="1"/>
  <c r="C528" i="7"/>
  <c r="C528" i="6" s="1"/>
  <c r="B528" i="7"/>
  <c r="B528" i="6" s="1"/>
  <c r="A528" i="7"/>
  <c r="A528" i="6" s="1"/>
  <c r="Y527" i="7"/>
  <c r="N527" i="7"/>
  <c r="I527" i="7"/>
  <c r="H527" i="7"/>
  <c r="F527" i="7"/>
  <c r="F527" i="6" s="1"/>
  <c r="E527" i="7"/>
  <c r="E527" i="6" s="1"/>
  <c r="D527" i="7"/>
  <c r="D527" i="6" s="1"/>
  <c r="C527" i="7"/>
  <c r="C527" i="6" s="1"/>
  <c r="B527" i="7"/>
  <c r="B527" i="6" s="1"/>
  <c r="A527" i="7"/>
  <c r="A527" i="6" s="1"/>
  <c r="Y526" i="7"/>
  <c r="N526" i="7"/>
  <c r="I526" i="7"/>
  <c r="H526" i="7"/>
  <c r="F526" i="7"/>
  <c r="F526" i="6" s="1"/>
  <c r="E526" i="7"/>
  <c r="E526" i="6" s="1"/>
  <c r="D526" i="7"/>
  <c r="D526" i="6" s="1"/>
  <c r="C526" i="7"/>
  <c r="C526" i="6" s="1"/>
  <c r="B526" i="7"/>
  <c r="B526" i="6" s="1"/>
  <c r="A526" i="7"/>
  <c r="A526" i="6" s="1"/>
  <c r="Y525" i="7"/>
  <c r="N525" i="7"/>
  <c r="I525" i="7"/>
  <c r="H525" i="7"/>
  <c r="F525" i="7"/>
  <c r="F525" i="6" s="1"/>
  <c r="E525" i="7"/>
  <c r="E525" i="6" s="1"/>
  <c r="D525" i="7"/>
  <c r="D525" i="6" s="1"/>
  <c r="C525" i="7"/>
  <c r="C525" i="6" s="1"/>
  <c r="B525" i="7"/>
  <c r="B525" i="6" s="1"/>
  <c r="A525" i="7"/>
  <c r="A525" i="6" s="1"/>
  <c r="Y524" i="7"/>
  <c r="N524" i="7"/>
  <c r="I524" i="7"/>
  <c r="H524" i="7"/>
  <c r="F524" i="7"/>
  <c r="F524" i="6" s="1"/>
  <c r="E524" i="7"/>
  <c r="E524" i="6" s="1"/>
  <c r="D524" i="7"/>
  <c r="D524" i="6" s="1"/>
  <c r="C524" i="7"/>
  <c r="C524" i="6" s="1"/>
  <c r="B524" i="7"/>
  <c r="B524" i="6" s="1"/>
  <c r="A524" i="7"/>
  <c r="A524" i="6" s="1"/>
  <c r="Y523" i="7"/>
  <c r="N523" i="7"/>
  <c r="I523" i="7"/>
  <c r="H523" i="7"/>
  <c r="F523" i="7"/>
  <c r="F523" i="6" s="1"/>
  <c r="E523" i="7"/>
  <c r="E523" i="6" s="1"/>
  <c r="D523" i="7"/>
  <c r="D523" i="6" s="1"/>
  <c r="C523" i="7"/>
  <c r="C523" i="6" s="1"/>
  <c r="B523" i="7"/>
  <c r="B523" i="6" s="1"/>
  <c r="A523" i="7"/>
  <c r="A523" i="6" s="1"/>
  <c r="Y522" i="7"/>
  <c r="N522" i="7"/>
  <c r="I522" i="7"/>
  <c r="H522" i="7"/>
  <c r="F522" i="7"/>
  <c r="F522" i="6" s="1"/>
  <c r="E522" i="7"/>
  <c r="E522" i="6" s="1"/>
  <c r="D522" i="7"/>
  <c r="D522" i="6" s="1"/>
  <c r="C522" i="7"/>
  <c r="C522" i="6" s="1"/>
  <c r="B522" i="7"/>
  <c r="B522" i="6" s="1"/>
  <c r="A522" i="7"/>
  <c r="A522" i="6" s="1"/>
  <c r="Y521" i="7"/>
  <c r="N521" i="7"/>
  <c r="I521" i="7"/>
  <c r="H521" i="7"/>
  <c r="F521" i="7"/>
  <c r="F521" i="6" s="1"/>
  <c r="E521" i="7"/>
  <c r="E521" i="6" s="1"/>
  <c r="D521" i="7"/>
  <c r="D521" i="6" s="1"/>
  <c r="C521" i="7"/>
  <c r="C521" i="6" s="1"/>
  <c r="B521" i="7"/>
  <c r="B521" i="6" s="1"/>
  <c r="A521" i="7"/>
  <c r="A521" i="6" s="1"/>
  <c r="Y520" i="7"/>
  <c r="N520" i="7"/>
  <c r="I520" i="7"/>
  <c r="H520" i="7"/>
  <c r="F520" i="7"/>
  <c r="F520" i="6" s="1"/>
  <c r="E520" i="7"/>
  <c r="E520" i="6" s="1"/>
  <c r="D520" i="7"/>
  <c r="D520" i="6" s="1"/>
  <c r="C520" i="7"/>
  <c r="C520" i="6" s="1"/>
  <c r="B520" i="7"/>
  <c r="B520" i="6" s="1"/>
  <c r="A520" i="7"/>
  <c r="A520" i="6" s="1"/>
  <c r="Y519" i="7"/>
  <c r="N519" i="7"/>
  <c r="I519" i="7"/>
  <c r="H519" i="7"/>
  <c r="F519" i="7"/>
  <c r="F519" i="6" s="1"/>
  <c r="E519" i="7"/>
  <c r="E519" i="6" s="1"/>
  <c r="D519" i="7"/>
  <c r="D519" i="6" s="1"/>
  <c r="C519" i="7"/>
  <c r="C519" i="6" s="1"/>
  <c r="B519" i="7"/>
  <c r="B519" i="6" s="1"/>
  <c r="A519" i="7"/>
  <c r="A519" i="6" s="1"/>
  <c r="Y518" i="7"/>
  <c r="N518" i="7"/>
  <c r="I518" i="7"/>
  <c r="H518" i="7"/>
  <c r="F518" i="7"/>
  <c r="F518" i="6" s="1"/>
  <c r="E518" i="7"/>
  <c r="E518" i="6" s="1"/>
  <c r="D518" i="7"/>
  <c r="D518" i="6" s="1"/>
  <c r="C518" i="7"/>
  <c r="C518" i="6" s="1"/>
  <c r="B518" i="7"/>
  <c r="B518" i="6" s="1"/>
  <c r="A518" i="7"/>
  <c r="A518" i="6" s="1"/>
  <c r="Y517" i="7"/>
  <c r="N517" i="7"/>
  <c r="I517" i="7"/>
  <c r="H517" i="7"/>
  <c r="F517" i="7"/>
  <c r="F517" i="6" s="1"/>
  <c r="E517" i="7"/>
  <c r="E517" i="6" s="1"/>
  <c r="D517" i="7"/>
  <c r="D517" i="6" s="1"/>
  <c r="C517" i="7"/>
  <c r="C517" i="6" s="1"/>
  <c r="B517" i="7"/>
  <c r="B517" i="6" s="1"/>
  <c r="A517" i="7"/>
  <c r="A517" i="6" s="1"/>
  <c r="Y516" i="7"/>
  <c r="N516" i="7"/>
  <c r="I516" i="7"/>
  <c r="H516" i="7"/>
  <c r="F516" i="7"/>
  <c r="F516" i="6" s="1"/>
  <c r="E516" i="7"/>
  <c r="E516" i="6" s="1"/>
  <c r="D516" i="7"/>
  <c r="D516" i="6" s="1"/>
  <c r="C516" i="7"/>
  <c r="C516" i="6" s="1"/>
  <c r="B516" i="7"/>
  <c r="B516" i="6" s="1"/>
  <c r="A516" i="7"/>
  <c r="A516" i="6" s="1"/>
  <c r="Y515" i="7"/>
  <c r="N515" i="7"/>
  <c r="I515" i="7"/>
  <c r="H515" i="7"/>
  <c r="F515" i="7"/>
  <c r="F515" i="6" s="1"/>
  <c r="E515" i="7"/>
  <c r="E515" i="6" s="1"/>
  <c r="D515" i="7"/>
  <c r="D515" i="6" s="1"/>
  <c r="C515" i="7"/>
  <c r="C515" i="6" s="1"/>
  <c r="B515" i="7"/>
  <c r="B515" i="6" s="1"/>
  <c r="A515" i="7"/>
  <c r="A515" i="6" s="1"/>
  <c r="Y514" i="7"/>
  <c r="N514" i="7"/>
  <c r="I514" i="7"/>
  <c r="H514" i="7"/>
  <c r="F514" i="7"/>
  <c r="F514" i="6" s="1"/>
  <c r="E514" i="7"/>
  <c r="E514" i="6" s="1"/>
  <c r="D514" i="7"/>
  <c r="D514" i="6" s="1"/>
  <c r="C514" i="7"/>
  <c r="C514" i="6" s="1"/>
  <c r="B514" i="7"/>
  <c r="B514" i="6" s="1"/>
  <c r="A514" i="7"/>
  <c r="A514" i="6" s="1"/>
  <c r="Y513" i="7"/>
  <c r="N513" i="7"/>
  <c r="I513" i="7"/>
  <c r="H513" i="7"/>
  <c r="F513" i="7"/>
  <c r="F513" i="6" s="1"/>
  <c r="E513" i="7"/>
  <c r="E513" i="6" s="1"/>
  <c r="D513" i="7"/>
  <c r="D513" i="6" s="1"/>
  <c r="C513" i="7"/>
  <c r="C513" i="6" s="1"/>
  <c r="B513" i="7"/>
  <c r="B513" i="6" s="1"/>
  <c r="A513" i="7"/>
  <c r="A513" i="6" s="1"/>
  <c r="Y512" i="7"/>
  <c r="N512" i="7"/>
  <c r="I512" i="7"/>
  <c r="H512" i="7"/>
  <c r="F512" i="7"/>
  <c r="F512" i="6" s="1"/>
  <c r="E512" i="7"/>
  <c r="E512" i="6" s="1"/>
  <c r="D512" i="7"/>
  <c r="D512" i="6" s="1"/>
  <c r="C512" i="7"/>
  <c r="C512" i="6" s="1"/>
  <c r="B512" i="7"/>
  <c r="B512" i="6" s="1"/>
  <c r="A512" i="7"/>
  <c r="A512" i="6" s="1"/>
  <c r="Y511" i="7"/>
  <c r="N511" i="7"/>
  <c r="I511" i="7"/>
  <c r="H511" i="7"/>
  <c r="F511" i="7"/>
  <c r="F511" i="6" s="1"/>
  <c r="E511" i="7"/>
  <c r="E511" i="6" s="1"/>
  <c r="D511" i="7"/>
  <c r="D511" i="6" s="1"/>
  <c r="C511" i="7"/>
  <c r="C511" i="6" s="1"/>
  <c r="B511" i="7"/>
  <c r="B511" i="6" s="1"/>
  <c r="A511" i="7"/>
  <c r="A511" i="6" s="1"/>
  <c r="Y510" i="7"/>
  <c r="N510" i="7"/>
  <c r="I510" i="7"/>
  <c r="H510" i="7"/>
  <c r="F510" i="7"/>
  <c r="F510" i="6" s="1"/>
  <c r="E510" i="7"/>
  <c r="E510" i="6" s="1"/>
  <c r="D510" i="7"/>
  <c r="D510" i="6" s="1"/>
  <c r="C510" i="7"/>
  <c r="C510" i="6" s="1"/>
  <c r="B510" i="7"/>
  <c r="B510" i="6" s="1"/>
  <c r="A510" i="7"/>
  <c r="A510" i="6" s="1"/>
  <c r="Y509" i="7"/>
  <c r="N509" i="7"/>
  <c r="I509" i="7"/>
  <c r="H509" i="7"/>
  <c r="F509" i="7"/>
  <c r="F509" i="6" s="1"/>
  <c r="E509" i="7"/>
  <c r="E509" i="6" s="1"/>
  <c r="D509" i="7"/>
  <c r="D509" i="6" s="1"/>
  <c r="C509" i="7"/>
  <c r="C509" i="6" s="1"/>
  <c r="B509" i="7"/>
  <c r="B509" i="6" s="1"/>
  <c r="A509" i="7"/>
  <c r="A509" i="6" s="1"/>
  <c r="Y508" i="7"/>
  <c r="N508" i="7"/>
  <c r="I508" i="7"/>
  <c r="H508" i="7"/>
  <c r="F508" i="7"/>
  <c r="F508" i="6" s="1"/>
  <c r="E508" i="7"/>
  <c r="E508" i="6" s="1"/>
  <c r="D508" i="7"/>
  <c r="D508" i="6" s="1"/>
  <c r="C508" i="7"/>
  <c r="C508" i="6" s="1"/>
  <c r="B508" i="7"/>
  <c r="B508" i="6" s="1"/>
  <c r="A508" i="7"/>
  <c r="A508" i="6" s="1"/>
  <c r="Y507" i="7"/>
  <c r="N507" i="7"/>
  <c r="I507" i="7"/>
  <c r="H507" i="7"/>
  <c r="F507" i="7"/>
  <c r="F507" i="6" s="1"/>
  <c r="E507" i="7"/>
  <c r="E507" i="6" s="1"/>
  <c r="D507" i="7"/>
  <c r="D507" i="6" s="1"/>
  <c r="C507" i="7"/>
  <c r="C507" i="6" s="1"/>
  <c r="B507" i="7"/>
  <c r="B507" i="6" s="1"/>
  <c r="A507" i="7"/>
  <c r="A507" i="6" s="1"/>
  <c r="Y506" i="7"/>
  <c r="N506" i="7"/>
  <c r="I506" i="7"/>
  <c r="H506" i="7"/>
  <c r="F506" i="7"/>
  <c r="F506" i="6" s="1"/>
  <c r="E506" i="7"/>
  <c r="E506" i="6" s="1"/>
  <c r="D506" i="7"/>
  <c r="D506" i="6" s="1"/>
  <c r="C506" i="7"/>
  <c r="C506" i="6" s="1"/>
  <c r="B506" i="7"/>
  <c r="B506" i="6" s="1"/>
  <c r="A506" i="7"/>
  <c r="A506" i="6" s="1"/>
  <c r="Y505" i="7"/>
  <c r="N505" i="7"/>
  <c r="I505" i="7"/>
  <c r="H505" i="7"/>
  <c r="F505" i="7"/>
  <c r="F505" i="6" s="1"/>
  <c r="E505" i="7"/>
  <c r="E505" i="6" s="1"/>
  <c r="D505" i="7"/>
  <c r="D505" i="6" s="1"/>
  <c r="C505" i="7"/>
  <c r="C505" i="6" s="1"/>
  <c r="B505" i="7"/>
  <c r="B505" i="6" s="1"/>
  <c r="A505" i="7"/>
  <c r="A505" i="6" s="1"/>
  <c r="Y504" i="7"/>
  <c r="N504" i="7"/>
  <c r="I504" i="7"/>
  <c r="H504" i="7"/>
  <c r="F504" i="7"/>
  <c r="F504" i="6" s="1"/>
  <c r="E504" i="7"/>
  <c r="E504" i="6" s="1"/>
  <c r="D504" i="7"/>
  <c r="D504" i="6" s="1"/>
  <c r="C504" i="7"/>
  <c r="C504" i="6" s="1"/>
  <c r="B504" i="7"/>
  <c r="B504" i="6" s="1"/>
  <c r="A504" i="7"/>
  <c r="A504" i="6" s="1"/>
  <c r="Y503" i="7"/>
  <c r="N503" i="7"/>
  <c r="I503" i="7"/>
  <c r="H503" i="7"/>
  <c r="F503" i="7"/>
  <c r="F503" i="6" s="1"/>
  <c r="E503" i="7"/>
  <c r="E503" i="6" s="1"/>
  <c r="D503" i="7"/>
  <c r="D503" i="6" s="1"/>
  <c r="C503" i="7"/>
  <c r="C503" i="6" s="1"/>
  <c r="B503" i="7"/>
  <c r="B503" i="6" s="1"/>
  <c r="A503" i="7"/>
  <c r="A503" i="6" s="1"/>
  <c r="Y502" i="7"/>
  <c r="N502" i="7"/>
  <c r="I502" i="7"/>
  <c r="H502" i="7"/>
  <c r="F502" i="7"/>
  <c r="F502" i="6" s="1"/>
  <c r="E502" i="7"/>
  <c r="E502" i="6" s="1"/>
  <c r="D502" i="7"/>
  <c r="D502" i="6" s="1"/>
  <c r="C502" i="7"/>
  <c r="C502" i="6" s="1"/>
  <c r="B502" i="7"/>
  <c r="B502" i="6" s="1"/>
  <c r="A502" i="7"/>
  <c r="A502" i="6" s="1"/>
  <c r="Y501" i="7"/>
  <c r="N501" i="7"/>
  <c r="I501" i="7"/>
  <c r="H501" i="7"/>
  <c r="F501" i="7"/>
  <c r="F501" i="6" s="1"/>
  <c r="E501" i="7"/>
  <c r="E501" i="6" s="1"/>
  <c r="D501" i="7"/>
  <c r="D501" i="6" s="1"/>
  <c r="C501" i="7"/>
  <c r="C501" i="6" s="1"/>
  <c r="B501" i="7"/>
  <c r="B501" i="6" s="1"/>
  <c r="A501" i="7"/>
  <c r="A501" i="6" s="1"/>
  <c r="Y500" i="7"/>
  <c r="N500" i="7"/>
  <c r="I500" i="7"/>
  <c r="H500" i="7"/>
  <c r="F500" i="7"/>
  <c r="F500" i="6" s="1"/>
  <c r="E500" i="7"/>
  <c r="E500" i="6" s="1"/>
  <c r="D500" i="7"/>
  <c r="D500" i="6" s="1"/>
  <c r="C500" i="7"/>
  <c r="C500" i="6" s="1"/>
  <c r="B500" i="7"/>
  <c r="B500" i="6" s="1"/>
  <c r="A500" i="7"/>
  <c r="A500" i="6" s="1"/>
  <c r="Y499" i="7"/>
  <c r="N499" i="7"/>
  <c r="I499" i="7"/>
  <c r="H499" i="7"/>
  <c r="F499" i="7"/>
  <c r="F499" i="6" s="1"/>
  <c r="E499" i="7"/>
  <c r="E499" i="6" s="1"/>
  <c r="D499" i="7"/>
  <c r="D499" i="6" s="1"/>
  <c r="C499" i="7"/>
  <c r="C499" i="6" s="1"/>
  <c r="B499" i="7"/>
  <c r="B499" i="6" s="1"/>
  <c r="A499" i="7"/>
  <c r="A499" i="6" s="1"/>
  <c r="Y498" i="7"/>
  <c r="N498" i="7"/>
  <c r="I498" i="7"/>
  <c r="H498" i="7"/>
  <c r="F498" i="7"/>
  <c r="F498" i="6" s="1"/>
  <c r="E498" i="7"/>
  <c r="E498" i="6" s="1"/>
  <c r="D498" i="7"/>
  <c r="D498" i="6" s="1"/>
  <c r="C498" i="7"/>
  <c r="C498" i="6" s="1"/>
  <c r="B498" i="7"/>
  <c r="B498" i="6" s="1"/>
  <c r="A498" i="7"/>
  <c r="A498" i="6" s="1"/>
  <c r="Y497" i="7"/>
  <c r="N497" i="7"/>
  <c r="I497" i="7"/>
  <c r="H497" i="7"/>
  <c r="F497" i="7"/>
  <c r="F497" i="6" s="1"/>
  <c r="E497" i="7"/>
  <c r="E497" i="6" s="1"/>
  <c r="D497" i="7"/>
  <c r="D497" i="6" s="1"/>
  <c r="C497" i="7"/>
  <c r="C497" i="6" s="1"/>
  <c r="B497" i="7"/>
  <c r="B497" i="6" s="1"/>
  <c r="A497" i="7"/>
  <c r="A497" i="6" s="1"/>
  <c r="Y496" i="7"/>
  <c r="N496" i="7"/>
  <c r="I496" i="7"/>
  <c r="H496" i="7"/>
  <c r="F496" i="7"/>
  <c r="F496" i="6" s="1"/>
  <c r="E496" i="7"/>
  <c r="E496" i="6" s="1"/>
  <c r="D496" i="7"/>
  <c r="D496" i="6" s="1"/>
  <c r="C496" i="7"/>
  <c r="C496" i="6" s="1"/>
  <c r="B496" i="7"/>
  <c r="B496" i="6" s="1"/>
  <c r="A496" i="7"/>
  <c r="A496" i="6" s="1"/>
  <c r="Y495" i="7"/>
  <c r="N495" i="7"/>
  <c r="I495" i="7"/>
  <c r="H495" i="7"/>
  <c r="F495" i="7"/>
  <c r="F495" i="6" s="1"/>
  <c r="E495" i="7"/>
  <c r="E495" i="6" s="1"/>
  <c r="D495" i="7"/>
  <c r="D495" i="6" s="1"/>
  <c r="C495" i="7"/>
  <c r="C495" i="6" s="1"/>
  <c r="B495" i="7"/>
  <c r="B495" i="6" s="1"/>
  <c r="A495" i="7"/>
  <c r="A495" i="6" s="1"/>
  <c r="Y494" i="7"/>
  <c r="N494" i="7"/>
  <c r="I494" i="7"/>
  <c r="H494" i="7"/>
  <c r="F494" i="7"/>
  <c r="F494" i="6" s="1"/>
  <c r="E494" i="7"/>
  <c r="E494" i="6" s="1"/>
  <c r="D494" i="7"/>
  <c r="D494" i="6" s="1"/>
  <c r="C494" i="7"/>
  <c r="C494" i="6" s="1"/>
  <c r="B494" i="7"/>
  <c r="B494" i="6" s="1"/>
  <c r="A494" i="7"/>
  <c r="A494" i="6" s="1"/>
  <c r="Y493" i="7"/>
  <c r="N493" i="7"/>
  <c r="I493" i="7"/>
  <c r="H493" i="7"/>
  <c r="F493" i="7"/>
  <c r="F493" i="6" s="1"/>
  <c r="E493" i="7"/>
  <c r="E493" i="6" s="1"/>
  <c r="D493" i="7"/>
  <c r="D493" i="6" s="1"/>
  <c r="C493" i="7"/>
  <c r="C493" i="6" s="1"/>
  <c r="B493" i="7"/>
  <c r="B493" i="6" s="1"/>
  <c r="A493" i="7"/>
  <c r="A493" i="6" s="1"/>
  <c r="Y492" i="7"/>
  <c r="N492" i="7"/>
  <c r="I492" i="7"/>
  <c r="H492" i="7"/>
  <c r="F492" i="7"/>
  <c r="F492" i="6" s="1"/>
  <c r="E492" i="7"/>
  <c r="E492" i="6" s="1"/>
  <c r="D492" i="7"/>
  <c r="D492" i="6" s="1"/>
  <c r="C492" i="7"/>
  <c r="C492" i="6" s="1"/>
  <c r="B492" i="7"/>
  <c r="B492" i="6" s="1"/>
  <c r="A492" i="7"/>
  <c r="A492" i="6" s="1"/>
  <c r="Y491" i="7"/>
  <c r="N491" i="7"/>
  <c r="I491" i="7"/>
  <c r="H491" i="7"/>
  <c r="F491" i="7"/>
  <c r="F491" i="6" s="1"/>
  <c r="E491" i="7"/>
  <c r="E491" i="6" s="1"/>
  <c r="D491" i="7"/>
  <c r="D491" i="6" s="1"/>
  <c r="C491" i="7"/>
  <c r="C491" i="6" s="1"/>
  <c r="B491" i="7"/>
  <c r="B491" i="6" s="1"/>
  <c r="A491" i="7"/>
  <c r="A491" i="6" s="1"/>
  <c r="Y490" i="7"/>
  <c r="N490" i="7"/>
  <c r="I490" i="7"/>
  <c r="H490" i="7"/>
  <c r="F490" i="7"/>
  <c r="F490" i="6" s="1"/>
  <c r="E490" i="7"/>
  <c r="E490" i="6" s="1"/>
  <c r="D490" i="7"/>
  <c r="D490" i="6" s="1"/>
  <c r="C490" i="7"/>
  <c r="C490" i="6" s="1"/>
  <c r="B490" i="7"/>
  <c r="B490" i="6" s="1"/>
  <c r="A490" i="7"/>
  <c r="A490" i="6" s="1"/>
  <c r="Y489" i="7"/>
  <c r="N489" i="7"/>
  <c r="I489" i="7"/>
  <c r="H489" i="7"/>
  <c r="F489" i="7"/>
  <c r="F489" i="6" s="1"/>
  <c r="E489" i="7"/>
  <c r="E489" i="6" s="1"/>
  <c r="D489" i="7"/>
  <c r="D489" i="6" s="1"/>
  <c r="C489" i="7"/>
  <c r="C489" i="6" s="1"/>
  <c r="B489" i="7"/>
  <c r="B489" i="6" s="1"/>
  <c r="A489" i="7"/>
  <c r="A489" i="6" s="1"/>
  <c r="Y488" i="7"/>
  <c r="N488" i="7"/>
  <c r="I488" i="7"/>
  <c r="H488" i="7"/>
  <c r="F488" i="7"/>
  <c r="F488" i="6" s="1"/>
  <c r="E488" i="7"/>
  <c r="E488" i="6" s="1"/>
  <c r="D488" i="7"/>
  <c r="D488" i="6" s="1"/>
  <c r="C488" i="7"/>
  <c r="C488" i="6" s="1"/>
  <c r="B488" i="7"/>
  <c r="B488" i="6" s="1"/>
  <c r="A488" i="7"/>
  <c r="A488" i="6" s="1"/>
  <c r="Y487" i="7"/>
  <c r="N487" i="7"/>
  <c r="I487" i="7"/>
  <c r="H487" i="7"/>
  <c r="F487" i="7"/>
  <c r="F487" i="6" s="1"/>
  <c r="E487" i="7"/>
  <c r="E487" i="6" s="1"/>
  <c r="D487" i="7"/>
  <c r="D487" i="6" s="1"/>
  <c r="C487" i="7"/>
  <c r="C487" i="6" s="1"/>
  <c r="B487" i="7"/>
  <c r="B487" i="6" s="1"/>
  <c r="A487" i="7"/>
  <c r="A487" i="6" s="1"/>
  <c r="Y486" i="7"/>
  <c r="N486" i="7"/>
  <c r="I486" i="7"/>
  <c r="H486" i="7"/>
  <c r="F486" i="7"/>
  <c r="F486" i="6" s="1"/>
  <c r="E486" i="7"/>
  <c r="E486" i="6" s="1"/>
  <c r="D486" i="7"/>
  <c r="D486" i="6" s="1"/>
  <c r="C486" i="7"/>
  <c r="C486" i="6" s="1"/>
  <c r="B486" i="7"/>
  <c r="B486" i="6" s="1"/>
  <c r="A486" i="7"/>
  <c r="A486" i="6" s="1"/>
  <c r="Y485" i="7"/>
  <c r="N485" i="7"/>
  <c r="I485" i="7"/>
  <c r="H485" i="7"/>
  <c r="F485" i="7"/>
  <c r="F485" i="6" s="1"/>
  <c r="E485" i="7"/>
  <c r="E485" i="6" s="1"/>
  <c r="D485" i="7"/>
  <c r="D485" i="6" s="1"/>
  <c r="C485" i="7"/>
  <c r="C485" i="6" s="1"/>
  <c r="B485" i="7"/>
  <c r="B485" i="6" s="1"/>
  <c r="A485" i="7"/>
  <c r="A485" i="6" s="1"/>
  <c r="Y484" i="7"/>
  <c r="N484" i="7"/>
  <c r="I484" i="7"/>
  <c r="H484" i="7"/>
  <c r="F484" i="7"/>
  <c r="F484" i="6" s="1"/>
  <c r="E484" i="7"/>
  <c r="E484" i="6" s="1"/>
  <c r="D484" i="7"/>
  <c r="D484" i="6" s="1"/>
  <c r="C484" i="7"/>
  <c r="C484" i="6" s="1"/>
  <c r="B484" i="7"/>
  <c r="B484" i="6" s="1"/>
  <c r="A484" i="7"/>
  <c r="A484" i="6" s="1"/>
  <c r="Y483" i="7"/>
  <c r="N483" i="7"/>
  <c r="I483" i="7"/>
  <c r="H483" i="7"/>
  <c r="F483" i="7"/>
  <c r="F483" i="6" s="1"/>
  <c r="E483" i="7"/>
  <c r="E483" i="6" s="1"/>
  <c r="D483" i="7"/>
  <c r="D483" i="6" s="1"/>
  <c r="C483" i="7"/>
  <c r="C483" i="6" s="1"/>
  <c r="B483" i="7"/>
  <c r="B483" i="6" s="1"/>
  <c r="A483" i="7"/>
  <c r="A483" i="6" s="1"/>
  <c r="Y482" i="7"/>
  <c r="N482" i="7"/>
  <c r="I482" i="7"/>
  <c r="H482" i="7"/>
  <c r="F482" i="7"/>
  <c r="F482" i="6" s="1"/>
  <c r="E482" i="7"/>
  <c r="E482" i="6" s="1"/>
  <c r="D482" i="7"/>
  <c r="D482" i="6" s="1"/>
  <c r="C482" i="7"/>
  <c r="C482" i="6" s="1"/>
  <c r="B482" i="7"/>
  <c r="B482" i="6" s="1"/>
  <c r="A482" i="7"/>
  <c r="A482" i="6" s="1"/>
  <c r="Y481" i="7"/>
  <c r="N481" i="7"/>
  <c r="I481" i="7"/>
  <c r="H481" i="7"/>
  <c r="F481" i="7"/>
  <c r="F481" i="6" s="1"/>
  <c r="E481" i="7"/>
  <c r="E481" i="6" s="1"/>
  <c r="D481" i="7"/>
  <c r="D481" i="6" s="1"/>
  <c r="C481" i="7"/>
  <c r="C481" i="6" s="1"/>
  <c r="B481" i="7"/>
  <c r="B481" i="6" s="1"/>
  <c r="A481" i="7"/>
  <c r="A481" i="6" s="1"/>
  <c r="Y480" i="7"/>
  <c r="N480" i="7"/>
  <c r="I480" i="7"/>
  <c r="H480" i="7"/>
  <c r="F480" i="7"/>
  <c r="F480" i="6" s="1"/>
  <c r="E480" i="7"/>
  <c r="E480" i="6" s="1"/>
  <c r="D480" i="7"/>
  <c r="D480" i="6" s="1"/>
  <c r="C480" i="7"/>
  <c r="C480" i="6" s="1"/>
  <c r="B480" i="7"/>
  <c r="B480" i="6" s="1"/>
  <c r="A480" i="7"/>
  <c r="A480" i="6" s="1"/>
  <c r="Y479" i="7"/>
  <c r="N479" i="7"/>
  <c r="I479" i="7"/>
  <c r="H479" i="7"/>
  <c r="F479" i="7"/>
  <c r="F479" i="6" s="1"/>
  <c r="E479" i="7"/>
  <c r="E479" i="6" s="1"/>
  <c r="D479" i="7"/>
  <c r="D479" i="6" s="1"/>
  <c r="C479" i="7"/>
  <c r="C479" i="6" s="1"/>
  <c r="B479" i="7"/>
  <c r="B479" i="6" s="1"/>
  <c r="A479" i="7"/>
  <c r="A479" i="6" s="1"/>
  <c r="Y478" i="7"/>
  <c r="N478" i="7"/>
  <c r="I478" i="7"/>
  <c r="H478" i="7"/>
  <c r="F478" i="7"/>
  <c r="F478" i="6" s="1"/>
  <c r="E478" i="7"/>
  <c r="E478" i="6" s="1"/>
  <c r="D478" i="7"/>
  <c r="D478" i="6" s="1"/>
  <c r="C478" i="7"/>
  <c r="C478" i="6" s="1"/>
  <c r="B478" i="7"/>
  <c r="B478" i="6" s="1"/>
  <c r="A478" i="7"/>
  <c r="A478" i="6" s="1"/>
  <c r="Y477" i="7"/>
  <c r="N477" i="7"/>
  <c r="I477" i="7"/>
  <c r="H477" i="7"/>
  <c r="F477" i="7"/>
  <c r="F477" i="6" s="1"/>
  <c r="E477" i="7"/>
  <c r="E477" i="6" s="1"/>
  <c r="D477" i="7"/>
  <c r="D477" i="6" s="1"/>
  <c r="C477" i="7"/>
  <c r="C477" i="6" s="1"/>
  <c r="B477" i="7"/>
  <c r="B477" i="6" s="1"/>
  <c r="A477" i="7"/>
  <c r="A477" i="6" s="1"/>
  <c r="Y476" i="7"/>
  <c r="N476" i="7"/>
  <c r="I476" i="7"/>
  <c r="H476" i="7"/>
  <c r="F476" i="7"/>
  <c r="F476" i="6" s="1"/>
  <c r="E476" i="7"/>
  <c r="E476" i="6" s="1"/>
  <c r="D476" i="7"/>
  <c r="D476" i="6" s="1"/>
  <c r="C476" i="7"/>
  <c r="C476" i="6" s="1"/>
  <c r="B476" i="7"/>
  <c r="B476" i="6" s="1"/>
  <c r="A476" i="7"/>
  <c r="A476" i="6" s="1"/>
  <c r="Y475" i="7"/>
  <c r="N475" i="7"/>
  <c r="I475" i="7"/>
  <c r="H475" i="7"/>
  <c r="F475" i="7"/>
  <c r="F475" i="6" s="1"/>
  <c r="E475" i="7"/>
  <c r="E475" i="6" s="1"/>
  <c r="D475" i="7"/>
  <c r="D475" i="6" s="1"/>
  <c r="C475" i="7"/>
  <c r="C475" i="6" s="1"/>
  <c r="B475" i="7"/>
  <c r="B475" i="6" s="1"/>
  <c r="A475" i="7"/>
  <c r="A475" i="6" s="1"/>
  <c r="Y474" i="7"/>
  <c r="N474" i="7"/>
  <c r="I474" i="7"/>
  <c r="H474" i="7"/>
  <c r="F474" i="7"/>
  <c r="F474" i="6" s="1"/>
  <c r="E474" i="7"/>
  <c r="E474" i="6" s="1"/>
  <c r="D474" i="7"/>
  <c r="D474" i="6" s="1"/>
  <c r="C474" i="7"/>
  <c r="C474" i="6" s="1"/>
  <c r="B474" i="7"/>
  <c r="B474" i="6" s="1"/>
  <c r="A474" i="7"/>
  <c r="A474" i="6" s="1"/>
  <c r="Y473" i="7"/>
  <c r="N473" i="7"/>
  <c r="I473" i="7"/>
  <c r="H473" i="7"/>
  <c r="F473" i="7"/>
  <c r="F473" i="6" s="1"/>
  <c r="E473" i="7"/>
  <c r="E473" i="6" s="1"/>
  <c r="D473" i="7"/>
  <c r="D473" i="6" s="1"/>
  <c r="C473" i="7"/>
  <c r="C473" i="6" s="1"/>
  <c r="B473" i="7"/>
  <c r="B473" i="6" s="1"/>
  <c r="A473" i="7"/>
  <c r="A473" i="6" s="1"/>
  <c r="Y472" i="7"/>
  <c r="N472" i="7"/>
  <c r="I472" i="7"/>
  <c r="H472" i="7"/>
  <c r="F472" i="7"/>
  <c r="F472" i="6" s="1"/>
  <c r="E472" i="7"/>
  <c r="E472" i="6" s="1"/>
  <c r="D472" i="7"/>
  <c r="D472" i="6" s="1"/>
  <c r="C472" i="7"/>
  <c r="C472" i="6" s="1"/>
  <c r="B472" i="7"/>
  <c r="B472" i="6" s="1"/>
  <c r="A472" i="7"/>
  <c r="A472" i="6" s="1"/>
  <c r="Y471" i="7"/>
  <c r="N471" i="7"/>
  <c r="I471" i="7"/>
  <c r="H471" i="7"/>
  <c r="F471" i="7"/>
  <c r="F471" i="6" s="1"/>
  <c r="E471" i="7"/>
  <c r="E471" i="6" s="1"/>
  <c r="D471" i="7"/>
  <c r="D471" i="6" s="1"/>
  <c r="C471" i="7"/>
  <c r="C471" i="6" s="1"/>
  <c r="B471" i="7"/>
  <c r="B471" i="6" s="1"/>
  <c r="A471" i="7"/>
  <c r="A471" i="6" s="1"/>
  <c r="Y470" i="7"/>
  <c r="N470" i="7"/>
  <c r="I470" i="7"/>
  <c r="H470" i="7"/>
  <c r="F470" i="7"/>
  <c r="F470" i="6" s="1"/>
  <c r="E470" i="7"/>
  <c r="E470" i="6" s="1"/>
  <c r="D470" i="7"/>
  <c r="D470" i="6" s="1"/>
  <c r="C470" i="7"/>
  <c r="C470" i="6" s="1"/>
  <c r="B470" i="7"/>
  <c r="B470" i="6" s="1"/>
  <c r="A470" i="7"/>
  <c r="A470" i="6" s="1"/>
  <c r="Y469" i="7"/>
  <c r="N469" i="7"/>
  <c r="I469" i="7"/>
  <c r="H469" i="7"/>
  <c r="F469" i="7"/>
  <c r="F469" i="6" s="1"/>
  <c r="E469" i="7"/>
  <c r="E469" i="6" s="1"/>
  <c r="D469" i="7"/>
  <c r="D469" i="6" s="1"/>
  <c r="C469" i="7"/>
  <c r="C469" i="6" s="1"/>
  <c r="B469" i="7"/>
  <c r="B469" i="6" s="1"/>
  <c r="A469" i="7"/>
  <c r="A469" i="6" s="1"/>
  <c r="Y468" i="7"/>
  <c r="N468" i="7"/>
  <c r="I468" i="7"/>
  <c r="H468" i="7"/>
  <c r="F468" i="7"/>
  <c r="F468" i="6" s="1"/>
  <c r="E468" i="7"/>
  <c r="E468" i="6" s="1"/>
  <c r="D468" i="7"/>
  <c r="D468" i="6" s="1"/>
  <c r="C468" i="7"/>
  <c r="C468" i="6" s="1"/>
  <c r="B468" i="7"/>
  <c r="B468" i="6" s="1"/>
  <c r="A468" i="7"/>
  <c r="A468" i="6" s="1"/>
  <c r="Y467" i="7"/>
  <c r="N467" i="7"/>
  <c r="I467" i="7"/>
  <c r="H467" i="7"/>
  <c r="F467" i="7"/>
  <c r="F467" i="6" s="1"/>
  <c r="E467" i="7"/>
  <c r="E467" i="6" s="1"/>
  <c r="D467" i="7"/>
  <c r="D467" i="6" s="1"/>
  <c r="C467" i="7"/>
  <c r="C467" i="6" s="1"/>
  <c r="B467" i="7"/>
  <c r="B467" i="6" s="1"/>
  <c r="A467" i="7"/>
  <c r="A467" i="6" s="1"/>
  <c r="Y466" i="7"/>
  <c r="N466" i="7"/>
  <c r="I466" i="7"/>
  <c r="H466" i="7"/>
  <c r="F466" i="7"/>
  <c r="F466" i="6" s="1"/>
  <c r="E466" i="7"/>
  <c r="E466" i="6" s="1"/>
  <c r="D466" i="7"/>
  <c r="D466" i="6" s="1"/>
  <c r="C466" i="7"/>
  <c r="C466" i="6" s="1"/>
  <c r="B466" i="7"/>
  <c r="B466" i="6" s="1"/>
  <c r="A466" i="7"/>
  <c r="A466" i="6" s="1"/>
  <c r="Y465" i="7"/>
  <c r="N465" i="7"/>
  <c r="I465" i="7"/>
  <c r="H465" i="7"/>
  <c r="F465" i="7"/>
  <c r="F465" i="6" s="1"/>
  <c r="E465" i="7"/>
  <c r="E465" i="6" s="1"/>
  <c r="D465" i="7"/>
  <c r="D465" i="6" s="1"/>
  <c r="C465" i="7"/>
  <c r="C465" i="6" s="1"/>
  <c r="B465" i="7"/>
  <c r="B465" i="6" s="1"/>
  <c r="A465" i="7"/>
  <c r="A465" i="6" s="1"/>
  <c r="Y464" i="7"/>
  <c r="N464" i="7"/>
  <c r="I464" i="7"/>
  <c r="H464" i="7"/>
  <c r="F464" i="7"/>
  <c r="F464" i="6" s="1"/>
  <c r="E464" i="7"/>
  <c r="E464" i="6" s="1"/>
  <c r="D464" i="7"/>
  <c r="D464" i="6" s="1"/>
  <c r="C464" i="7"/>
  <c r="C464" i="6" s="1"/>
  <c r="B464" i="7"/>
  <c r="B464" i="6" s="1"/>
  <c r="A464" i="7"/>
  <c r="A464" i="6" s="1"/>
  <c r="Y463" i="7"/>
  <c r="N463" i="7"/>
  <c r="I463" i="7"/>
  <c r="H463" i="7"/>
  <c r="F463" i="7"/>
  <c r="F463" i="6" s="1"/>
  <c r="E463" i="7"/>
  <c r="E463" i="6" s="1"/>
  <c r="D463" i="7"/>
  <c r="D463" i="6" s="1"/>
  <c r="C463" i="7"/>
  <c r="C463" i="6" s="1"/>
  <c r="B463" i="7"/>
  <c r="B463" i="6" s="1"/>
  <c r="A463" i="7"/>
  <c r="A463" i="6" s="1"/>
  <c r="Y462" i="7"/>
  <c r="N462" i="7"/>
  <c r="I462" i="7"/>
  <c r="H462" i="7"/>
  <c r="F462" i="7"/>
  <c r="F462" i="6" s="1"/>
  <c r="E462" i="7"/>
  <c r="E462" i="6" s="1"/>
  <c r="D462" i="7"/>
  <c r="D462" i="6" s="1"/>
  <c r="C462" i="7"/>
  <c r="C462" i="6" s="1"/>
  <c r="B462" i="7"/>
  <c r="B462" i="6" s="1"/>
  <c r="A462" i="7"/>
  <c r="A462" i="6" s="1"/>
  <c r="Y461" i="7"/>
  <c r="N461" i="7"/>
  <c r="I461" i="7"/>
  <c r="H461" i="7"/>
  <c r="F461" i="7"/>
  <c r="F461" i="6" s="1"/>
  <c r="E461" i="7"/>
  <c r="E461" i="6" s="1"/>
  <c r="D461" i="7"/>
  <c r="D461" i="6" s="1"/>
  <c r="C461" i="7"/>
  <c r="C461" i="6" s="1"/>
  <c r="B461" i="7"/>
  <c r="B461" i="6" s="1"/>
  <c r="A461" i="7"/>
  <c r="A461" i="6" s="1"/>
  <c r="Y460" i="7"/>
  <c r="N460" i="7"/>
  <c r="I460" i="7"/>
  <c r="H460" i="7"/>
  <c r="F460" i="7"/>
  <c r="F460" i="6" s="1"/>
  <c r="E460" i="7"/>
  <c r="E460" i="6" s="1"/>
  <c r="D460" i="7"/>
  <c r="D460" i="6" s="1"/>
  <c r="C460" i="7"/>
  <c r="C460" i="6" s="1"/>
  <c r="B460" i="7"/>
  <c r="B460" i="6" s="1"/>
  <c r="A460" i="7"/>
  <c r="A460" i="6" s="1"/>
  <c r="Y459" i="7"/>
  <c r="N459" i="7"/>
  <c r="I459" i="7"/>
  <c r="H459" i="7"/>
  <c r="F459" i="7"/>
  <c r="F459" i="6" s="1"/>
  <c r="E459" i="7"/>
  <c r="E459" i="6" s="1"/>
  <c r="D459" i="7"/>
  <c r="D459" i="6" s="1"/>
  <c r="C459" i="7"/>
  <c r="C459" i="6" s="1"/>
  <c r="B459" i="7"/>
  <c r="B459" i="6" s="1"/>
  <c r="A459" i="7"/>
  <c r="A459" i="6" s="1"/>
  <c r="Y458" i="7"/>
  <c r="N458" i="7"/>
  <c r="I458" i="7"/>
  <c r="H458" i="7"/>
  <c r="F458" i="7"/>
  <c r="F458" i="6" s="1"/>
  <c r="E458" i="7"/>
  <c r="E458" i="6" s="1"/>
  <c r="D458" i="7"/>
  <c r="D458" i="6" s="1"/>
  <c r="C458" i="7"/>
  <c r="C458" i="6" s="1"/>
  <c r="B458" i="7"/>
  <c r="B458" i="6" s="1"/>
  <c r="A458" i="7"/>
  <c r="A458" i="6" s="1"/>
  <c r="Y457" i="7"/>
  <c r="N457" i="7"/>
  <c r="I457" i="7"/>
  <c r="H457" i="7"/>
  <c r="F457" i="7"/>
  <c r="F457" i="6" s="1"/>
  <c r="E457" i="7"/>
  <c r="E457" i="6" s="1"/>
  <c r="D457" i="7"/>
  <c r="D457" i="6" s="1"/>
  <c r="C457" i="7"/>
  <c r="C457" i="6" s="1"/>
  <c r="B457" i="7"/>
  <c r="B457" i="6" s="1"/>
  <c r="A457" i="7"/>
  <c r="A457" i="6" s="1"/>
  <c r="Y456" i="7"/>
  <c r="N456" i="7"/>
  <c r="I456" i="7"/>
  <c r="H456" i="7"/>
  <c r="F456" i="7"/>
  <c r="F456" i="6" s="1"/>
  <c r="E456" i="7"/>
  <c r="E456" i="6" s="1"/>
  <c r="D456" i="7"/>
  <c r="D456" i="6" s="1"/>
  <c r="C456" i="7"/>
  <c r="C456" i="6" s="1"/>
  <c r="B456" i="7"/>
  <c r="B456" i="6" s="1"/>
  <c r="A456" i="7"/>
  <c r="A456" i="6" s="1"/>
  <c r="Y455" i="7"/>
  <c r="N455" i="7"/>
  <c r="I455" i="7"/>
  <c r="H455" i="7"/>
  <c r="F455" i="7"/>
  <c r="F455" i="6" s="1"/>
  <c r="E455" i="7"/>
  <c r="E455" i="6" s="1"/>
  <c r="D455" i="7"/>
  <c r="D455" i="6" s="1"/>
  <c r="C455" i="7"/>
  <c r="C455" i="6" s="1"/>
  <c r="B455" i="7"/>
  <c r="B455" i="6" s="1"/>
  <c r="A455" i="7"/>
  <c r="A455" i="6" s="1"/>
  <c r="Y454" i="7"/>
  <c r="N454" i="7"/>
  <c r="I454" i="7"/>
  <c r="H454" i="7"/>
  <c r="F454" i="7"/>
  <c r="F454" i="6" s="1"/>
  <c r="E454" i="7"/>
  <c r="E454" i="6" s="1"/>
  <c r="D454" i="7"/>
  <c r="D454" i="6" s="1"/>
  <c r="C454" i="7"/>
  <c r="C454" i="6" s="1"/>
  <c r="B454" i="7"/>
  <c r="B454" i="6" s="1"/>
  <c r="A454" i="7"/>
  <c r="A454" i="6" s="1"/>
  <c r="Y453" i="7"/>
  <c r="N453" i="7"/>
  <c r="I453" i="7"/>
  <c r="H453" i="7"/>
  <c r="F453" i="7"/>
  <c r="F453" i="6" s="1"/>
  <c r="E453" i="7"/>
  <c r="E453" i="6" s="1"/>
  <c r="D453" i="7"/>
  <c r="D453" i="6" s="1"/>
  <c r="C453" i="7"/>
  <c r="C453" i="6" s="1"/>
  <c r="B453" i="7"/>
  <c r="B453" i="6" s="1"/>
  <c r="A453" i="7"/>
  <c r="A453" i="6" s="1"/>
  <c r="Y452" i="7"/>
  <c r="N452" i="7"/>
  <c r="I452" i="7"/>
  <c r="H452" i="7"/>
  <c r="F452" i="7"/>
  <c r="F452" i="6" s="1"/>
  <c r="E452" i="7"/>
  <c r="E452" i="6" s="1"/>
  <c r="D452" i="7"/>
  <c r="D452" i="6" s="1"/>
  <c r="C452" i="7"/>
  <c r="C452" i="6" s="1"/>
  <c r="B452" i="7"/>
  <c r="B452" i="6" s="1"/>
  <c r="A452" i="7"/>
  <c r="A452" i="6" s="1"/>
  <c r="Y451" i="7"/>
  <c r="N451" i="7"/>
  <c r="I451" i="7"/>
  <c r="H451" i="7"/>
  <c r="F451" i="7"/>
  <c r="F451" i="6" s="1"/>
  <c r="E451" i="7"/>
  <c r="E451" i="6" s="1"/>
  <c r="D451" i="7"/>
  <c r="D451" i="6" s="1"/>
  <c r="C451" i="7"/>
  <c r="C451" i="6" s="1"/>
  <c r="B451" i="7"/>
  <c r="B451" i="6" s="1"/>
  <c r="A451" i="7"/>
  <c r="A451" i="6" s="1"/>
  <c r="Y450" i="7"/>
  <c r="N450" i="7"/>
  <c r="I450" i="7"/>
  <c r="H450" i="7"/>
  <c r="F450" i="7"/>
  <c r="F450" i="6" s="1"/>
  <c r="E450" i="7"/>
  <c r="E450" i="6" s="1"/>
  <c r="D450" i="7"/>
  <c r="D450" i="6" s="1"/>
  <c r="C450" i="7"/>
  <c r="C450" i="6" s="1"/>
  <c r="B450" i="7"/>
  <c r="B450" i="6" s="1"/>
  <c r="A450" i="7"/>
  <c r="A450" i="6" s="1"/>
  <c r="Y449" i="7"/>
  <c r="N449" i="7"/>
  <c r="I449" i="7"/>
  <c r="H449" i="7"/>
  <c r="F449" i="7"/>
  <c r="F449" i="6" s="1"/>
  <c r="E449" i="7"/>
  <c r="E449" i="6" s="1"/>
  <c r="D449" i="7"/>
  <c r="D449" i="6" s="1"/>
  <c r="C449" i="7"/>
  <c r="C449" i="6" s="1"/>
  <c r="B449" i="7"/>
  <c r="B449" i="6" s="1"/>
  <c r="A449" i="7"/>
  <c r="A449" i="6" s="1"/>
  <c r="Y448" i="7"/>
  <c r="N448" i="7"/>
  <c r="I448" i="7"/>
  <c r="H448" i="7"/>
  <c r="F448" i="7"/>
  <c r="F448" i="6" s="1"/>
  <c r="E448" i="7"/>
  <c r="E448" i="6" s="1"/>
  <c r="D448" i="7"/>
  <c r="D448" i="6" s="1"/>
  <c r="C448" i="7"/>
  <c r="C448" i="6" s="1"/>
  <c r="B448" i="7"/>
  <c r="B448" i="6" s="1"/>
  <c r="A448" i="7"/>
  <c r="A448" i="6" s="1"/>
  <c r="Y447" i="7"/>
  <c r="N447" i="7"/>
  <c r="I447" i="7"/>
  <c r="H447" i="7"/>
  <c r="F447" i="7"/>
  <c r="F447" i="6" s="1"/>
  <c r="E447" i="7"/>
  <c r="E447" i="6" s="1"/>
  <c r="D447" i="7"/>
  <c r="D447" i="6" s="1"/>
  <c r="C447" i="7"/>
  <c r="C447" i="6" s="1"/>
  <c r="B447" i="7"/>
  <c r="B447" i="6" s="1"/>
  <c r="A447" i="7"/>
  <c r="A447" i="6" s="1"/>
  <c r="Y446" i="7"/>
  <c r="N446" i="7"/>
  <c r="I446" i="7"/>
  <c r="H446" i="7"/>
  <c r="F446" i="7"/>
  <c r="F446" i="6" s="1"/>
  <c r="E446" i="7"/>
  <c r="E446" i="6" s="1"/>
  <c r="D446" i="7"/>
  <c r="D446" i="6" s="1"/>
  <c r="C446" i="7"/>
  <c r="C446" i="6" s="1"/>
  <c r="B446" i="7"/>
  <c r="B446" i="6" s="1"/>
  <c r="A446" i="7"/>
  <c r="A446" i="6" s="1"/>
  <c r="Y445" i="7"/>
  <c r="N445" i="7"/>
  <c r="I445" i="7"/>
  <c r="H445" i="7"/>
  <c r="F445" i="7"/>
  <c r="F445" i="6" s="1"/>
  <c r="E445" i="7"/>
  <c r="E445" i="6" s="1"/>
  <c r="D445" i="7"/>
  <c r="D445" i="6" s="1"/>
  <c r="C445" i="7"/>
  <c r="C445" i="6" s="1"/>
  <c r="B445" i="7"/>
  <c r="B445" i="6" s="1"/>
  <c r="A445" i="7"/>
  <c r="A445" i="6" s="1"/>
  <c r="Y444" i="7"/>
  <c r="N444" i="7"/>
  <c r="I444" i="7"/>
  <c r="H444" i="7"/>
  <c r="F444" i="7"/>
  <c r="F444" i="6" s="1"/>
  <c r="E444" i="7"/>
  <c r="E444" i="6" s="1"/>
  <c r="D444" i="7"/>
  <c r="D444" i="6" s="1"/>
  <c r="C444" i="7"/>
  <c r="C444" i="6" s="1"/>
  <c r="B444" i="7"/>
  <c r="B444" i="6" s="1"/>
  <c r="A444" i="7"/>
  <c r="A444" i="6" s="1"/>
  <c r="Y443" i="7"/>
  <c r="N443" i="7"/>
  <c r="I443" i="7"/>
  <c r="H443" i="7"/>
  <c r="F443" i="7"/>
  <c r="F443" i="6" s="1"/>
  <c r="E443" i="7"/>
  <c r="E443" i="6" s="1"/>
  <c r="D443" i="7"/>
  <c r="D443" i="6" s="1"/>
  <c r="C443" i="7"/>
  <c r="C443" i="6" s="1"/>
  <c r="B443" i="7"/>
  <c r="B443" i="6" s="1"/>
  <c r="A443" i="7"/>
  <c r="A443" i="6" s="1"/>
  <c r="Y442" i="7"/>
  <c r="N442" i="7"/>
  <c r="I442" i="7"/>
  <c r="H442" i="7"/>
  <c r="F442" i="7"/>
  <c r="F442" i="6" s="1"/>
  <c r="E442" i="7"/>
  <c r="E442" i="6" s="1"/>
  <c r="D442" i="7"/>
  <c r="D442" i="6" s="1"/>
  <c r="C442" i="7"/>
  <c r="C442" i="6" s="1"/>
  <c r="B442" i="7"/>
  <c r="B442" i="6" s="1"/>
  <c r="A442" i="7"/>
  <c r="A442" i="6" s="1"/>
  <c r="Y441" i="7"/>
  <c r="N441" i="7"/>
  <c r="I441" i="7"/>
  <c r="H441" i="7"/>
  <c r="F441" i="7"/>
  <c r="F441" i="6" s="1"/>
  <c r="E441" i="7"/>
  <c r="E441" i="6" s="1"/>
  <c r="D441" i="7"/>
  <c r="D441" i="6" s="1"/>
  <c r="C441" i="7"/>
  <c r="C441" i="6" s="1"/>
  <c r="B441" i="7"/>
  <c r="B441" i="6" s="1"/>
  <c r="A441" i="7"/>
  <c r="A441" i="6" s="1"/>
  <c r="Y440" i="7"/>
  <c r="N440" i="7"/>
  <c r="I440" i="7"/>
  <c r="H440" i="7"/>
  <c r="F440" i="7"/>
  <c r="F440" i="6" s="1"/>
  <c r="E440" i="7"/>
  <c r="E440" i="6" s="1"/>
  <c r="D440" i="7"/>
  <c r="D440" i="6" s="1"/>
  <c r="C440" i="7"/>
  <c r="C440" i="6" s="1"/>
  <c r="B440" i="7"/>
  <c r="B440" i="6" s="1"/>
  <c r="A440" i="7"/>
  <c r="A440" i="6" s="1"/>
  <c r="Y439" i="7"/>
  <c r="N439" i="7"/>
  <c r="I439" i="7"/>
  <c r="H439" i="7"/>
  <c r="F439" i="7"/>
  <c r="F439" i="6" s="1"/>
  <c r="E439" i="7"/>
  <c r="E439" i="6" s="1"/>
  <c r="D439" i="7"/>
  <c r="D439" i="6" s="1"/>
  <c r="C439" i="7"/>
  <c r="C439" i="6" s="1"/>
  <c r="B439" i="7"/>
  <c r="B439" i="6" s="1"/>
  <c r="A439" i="7"/>
  <c r="A439" i="6" s="1"/>
  <c r="Y438" i="7"/>
  <c r="N438" i="7"/>
  <c r="I438" i="7"/>
  <c r="H438" i="7"/>
  <c r="F438" i="7"/>
  <c r="F438" i="6" s="1"/>
  <c r="E438" i="7"/>
  <c r="E438" i="6" s="1"/>
  <c r="D438" i="7"/>
  <c r="D438" i="6" s="1"/>
  <c r="C438" i="7"/>
  <c r="C438" i="6" s="1"/>
  <c r="B438" i="7"/>
  <c r="B438" i="6" s="1"/>
  <c r="A438" i="7"/>
  <c r="A438" i="6" s="1"/>
  <c r="Y437" i="7"/>
  <c r="N437" i="7"/>
  <c r="I437" i="7"/>
  <c r="H437" i="7"/>
  <c r="F437" i="7"/>
  <c r="F437" i="6" s="1"/>
  <c r="E437" i="7"/>
  <c r="E437" i="6" s="1"/>
  <c r="D437" i="7"/>
  <c r="D437" i="6" s="1"/>
  <c r="C437" i="7"/>
  <c r="C437" i="6" s="1"/>
  <c r="B437" i="7"/>
  <c r="B437" i="6" s="1"/>
  <c r="A437" i="7"/>
  <c r="A437" i="6" s="1"/>
  <c r="Y436" i="7"/>
  <c r="N436" i="7"/>
  <c r="I436" i="7"/>
  <c r="H436" i="7"/>
  <c r="F436" i="7"/>
  <c r="F436" i="6" s="1"/>
  <c r="E436" i="7"/>
  <c r="E436" i="6" s="1"/>
  <c r="D436" i="7"/>
  <c r="D436" i="6" s="1"/>
  <c r="C436" i="7"/>
  <c r="C436" i="6" s="1"/>
  <c r="B436" i="7"/>
  <c r="B436" i="6" s="1"/>
  <c r="A436" i="7"/>
  <c r="A436" i="6" s="1"/>
  <c r="Y435" i="7"/>
  <c r="N435" i="7"/>
  <c r="I435" i="7"/>
  <c r="H435" i="7"/>
  <c r="F435" i="7"/>
  <c r="F435" i="6" s="1"/>
  <c r="E435" i="7"/>
  <c r="E435" i="6" s="1"/>
  <c r="D435" i="7"/>
  <c r="D435" i="6" s="1"/>
  <c r="C435" i="7"/>
  <c r="C435" i="6" s="1"/>
  <c r="B435" i="7"/>
  <c r="B435" i="6" s="1"/>
  <c r="A435" i="7"/>
  <c r="A435" i="6" s="1"/>
  <c r="Y434" i="7"/>
  <c r="N434" i="7"/>
  <c r="I434" i="7"/>
  <c r="H434" i="7"/>
  <c r="F434" i="7"/>
  <c r="F434" i="6" s="1"/>
  <c r="E434" i="7"/>
  <c r="E434" i="6" s="1"/>
  <c r="D434" i="7"/>
  <c r="D434" i="6" s="1"/>
  <c r="C434" i="7"/>
  <c r="C434" i="6" s="1"/>
  <c r="B434" i="7"/>
  <c r="B434" i="6" s="1"/>
  <c r="A434" i="7"/>
  <c r="A434" i="6" s="1"/>
  <c r="Y433" i="7"/>
  <c r="N433" i="7"/>
  <c r="I433" i="7"/>
  <c r="H433" i="7"/>
  <c r="F433" i="7"/>
  <c r="F433" i="6" s="1"/>
  <c r="E433" i="7"/>
  <c r="E433" i="6" s="1"/>
  <c r="D433" i="7"/>
  <c r="D433" i="6" s="1"/>
  <c r="C433" i="7"/>
  <c r="C433" i="6" s="1"/>
  <c r="B433" i="7"/>
  <c r="B433" i="6" s="1"/>
  <c r="A433" i="7"/>
  <c r="A433" i="6" s="1"/>
  <c r="Y432" i="7"/>
  <c r="N432" i="7"/>
  <c r="I432" i="7"/>
  <c r="H432" i="7"/>
  <c r="F432" i="7"/>
  <c r="F432" i="6" s="1"/>
  <c r="E432" i="7"/>
  <c r="E432" i="6" s="1"/>
  <c r="D432" i="7"/>
  <c r="D432" i="6" s="1"/>
  <c r="C432" i="7"/>
  <c r="C432" i="6" s="1"/>
  <c r="B432" i="7"/>
  <c r="B432" i="6" s="1"/>
  <c r="A432" i="7"/>
  <c r="A432" i="6" s="1"/>
  <c r="Y431" i="7"/>
  <c r="N431" i="7"/>
  <c r="I431" i="7"/>
  <c r="H431" i="7"/>
  <c r="F431" i="7"/>
  <c r="F431" i="6" s="1"/>
  <c r="E431" i="7"/>
  <c r="E431" i="6" s="1"/>
  <c r="D431" i="7"/>
  <c r="D431" i="6" s="1"/>
  <c r="C431" i="7"/>
  <c r="C431" i="6" s="1"/>
  <c r="B431" i="7"/>
  <c r="B431" i="6" s="1"/>
  <c r="A431" i="7"/>
  <c r="A431" i="6" s="1"/>
  <c r="Y430" i="7"/>
  <c r="N430" i="7"/>
  <c r="I430" i="7"/>
  <c r="H430" i="7"/>
  <c r="F430" i="7"/>
  <c r="F430" i="6" s="1"/>
  <c r="E430" i="7"/>
  <c r="E430" i="6" s="1"/>
  <c r="D430" i="7"/>
  <c r="D430" i="6" s="1"/>
  <c r="C430" i="7"/>
  <c r="C430" i="6" s="1"/>
  <c r="B430" i="7"/>
  <c r="B430" i="6" s="1"/>
  <c r="A430" i="7"/>
  <c r="A430" i="6" s="1"/>
  <c r="Y429" i="7"/>
  <c r="N429" i="7"/>
  <c r="I429" i="7"/>
  <c r="H429" i="7"/>
  <c r="F429" i="7"/>
  <c r="F429" i="6" s="1"/>
  <c r="E429" i="7"/>
  <c r="E429" i="6" s="1"/>
  <c r="D429" i="7"/>
  <c r="D429" i="6" s="1"/>
  <c r="C429" i="7"/>
  <c r="C429" i="6" s="1"/>
  <c r="B429" i="7"/>
  <c r="B429" i="6" s="1"/>
  <c r="A429" i="7"/>
  <c r="A429" i="6" s="1"/>
  <c r="Y428" i="7"/>
  <c r="N428" i="7"/>
  <c r="I428" i="7"/>
  <c r="H428" i="7"/>
  <c r="F428" i="7"/>
  <c r="F428" i="6" s="1"/>
  <c r="E428" i="7"/>
  <c r="E428" i="6" s="1"/>
  <c r="D428" i="7"/>
  <c r="D428" i="6" s="1"/>
  <c r="C428" i="7"/>
  <c r="C428" i="6" s="1"/>
  <c r="B428" i="7"/>
  <c r="B428" i="6" s="1"/>
  <c r="A428" i="7"/>
  <c r="A428" i="6" s="1"/>
  <c r="Y427" i="7"/>
  <c r="N427" i="7"/>
  <c r="I427" i="7"/>
  <c r="H427" i="7"/>
  <c r="F427" i="7"/>
  <c r="F427" i="6" s="1"/>
  <c r="E427" i="7"/>
  <c r="E427" i="6" s="1"/>
  <c r="D427" i="7"/>
  <c r="D427" i="6" s="1"/>
  <c r="C427" i="7"/>
  <c r="C427" i="6" s="1"/>
  <c r="B427" i="7"/>
  <c r="B427" i="6" s="1"/>
  <c r="A427" i="7"/>
  <c r="A427" i="6" s="1"/>
  <c r="Y426" i="7"/>
  <c r="N426" i="7"/>
  <c r="I426" i="7"/>
  <c r="H426" i="7"/>
  <c r="F426" i="7"/>
  <c r="F426" i="6" s="1"/>
  <c r="E426" i="7"/>
  <c r="E426" i="6" s="1"/>
  <c r="D426" i="7"/>
  <c r="D426" i="6" s="1"/>
  <c r="C426" i="7"/>
  <c r="C426" i="6" s="1"/>
  <c r="B426" i="7"/>
  <c r="B426" i="6" s="1"/>
  <c r="A426" i="7"/>
  <c r="A426" i="6" s="1"/>
  <c r="Y425" i="7"/>
  <c r="N425" i="7"/>
  <c r="I425" i="7"/>
  <c r="H425" i="7"/>
  <c r="F425" i="7"/>
  <c r="F425" i="6" s="1"/>
  <c r="E425" i="7"/>
  <c r="E425" i="6" s="1"/>
  <c r="D425" i="7"/>
  <c r="D425" i="6" s="1"/>
  <c r="C425" i="7"/>
  <c r="C425" i="6" s="1"/>
  <c r="B425" i="7"/>
  <c r="B425" i="6" s="1"/>
  <c r="A425" i="7"/>
  <c r="A425" i="6" s="1"/>
  <c r="Y424" i="7"/>
  <c r="N424" i="7"/>
  <c r="I424" i="7"/>
  <c r="H424" i="7"/>
  <c r="F424" i="7"/>
  <c r="F424" i="6" s="1"/>
  <c r="E424" i="7"/>
  <c r="E424" i="6" s="1"/>
  <c r="D424" i="7"/>
  <c r="D424" i="6" s="1"/>
  <c r="C424" i="7"/>
  <c r="C424" i="6" s="1"/>
  <c r="B424" i="7"/>
  <c r="B424" i="6" s="1"/>
  <c r="A424" i="7"/>
  <c r="A424" i="6" s="1"/>
  <c r="Y423" i="7"/>
  <c r="N423" i="7"/>
  <c r="I423" i="7"/>
  <c r="H423" i="7"/>
  <c r="F423" i="7"/>
  <c r="F423" i="6" s="1"/>
  <c r="E423" i="7"/>
  <c r="E423" i="6" s="1"/>
  <c r="D423" i="7"/>
  <c r="D423" i="6" s="1"/>
  <c r="C423" i="7"/>
  <c r="C423" i="6" s="1"/>
  <c r="B423" i="7"/>
  <c r="B423" i="6" s="1"/>
  <c r="A423" i="7"/>
  <c r="A423" i="6" s="1"/>
  <c r="Y422" i="7"/>
  <c r="N422" i="7"/>
  <c r="I422" i="7"/>
  <c r="H422" i="7"/>
  <c r="F422" i="7"/>
  <c r="F422" i="6" s="1"/>
  <c r="E422" i="7"/>
  <c r="E422" i="6" s="1"/>
  <c r="D422" i="7"/>
  <c r="D422" i="6" s="1"/>
  <c r="C422" i="7"/>
  <c r="C422" i="6" s="1"/>
  <c r="B422" i="7"/>
  <c r="B422" i="6" s="1"/>
  <c r="A422" i="7"/>
  <c r="A422" i="6" s="1"/>
  <c r="Y421" i="7"/>
  <c r="N421" i="7"/>
  <c r="I421" i="7"/>
  <c r="H421" i="7"/>
  <c r="F421" i="7"/>
  <c r="F421" i="6" s="1"/>
  <c r="E421" i="7"/>
  <c r="E421" i="6" s="1"/>
  <c r="D421" i="7"/>
  <c r="D421" i="6" s="1"/>
  <c r="C421" i="7"/>
  <c r="C421" i="6" s="1"/>
  <c r="B421" i="7"/>
  <c r="B421" i="6" s="1"/>
  <c r="A421" i="7"/>
  <c r="A421" i="6" s="1"/>
  <c r="Y420" i="7"/>
  <c r="N420" i="7"/>
  <c r="I420" i="7"/>
  <c r="H420" i="7"/>
  <c r="F420" i="7"/>
  <c r="F420" i="6" s="1"/>
  <c r="E420" i="7"/>
  <c r="E420" i="6" s="1"/>
  <c r="D420" i="7"/>
  <c r="D420" i="6" s="1"/>
  <c r="C420" i="7"/>
  <c r="C420" i="6" s="1"/>
  <c r="B420" i="7"/>
  <c r="B420" i="6" s="1"/>
  <c r="A420" i="7"/>
  <c r="A420" i="6" s="1"/>
  <c r="Y419" i="7"/>
  <c r="N419" i="7"/>
  <c r="I419" i="7"/>
  <c r="H419" i="7"/>
  <c r="F419" i="7"/>
  <c r="F419" i="6" s="1"/>
  <c r="E419" i="7"/>
  <c r="E419" i="6" s="1"/>
  <c r="D419" i="7"/>
  <c r="D419" i="6" s="1"/>
  <c r="C419" i="7"/>
  <c r="C419" i="6" s="1"/>
  <c r="B419" i="7"/>
  <c r="B419" i="6" s="1"/>
  <c r="A419" i="7"/>
  <c r="A419" i="6" s="1"/>
  <c r="Y418" i="7"/>
  <c r="N418" i="7"/>
  <c r="I418" i="7"/>
  <c r="H418" i="7"/>
  <c r="F418" i="7"/>
  <c r="F418" i="6" s="1"/>
  <c r="E418" i="7"/>
  <c r="E418" i="6" s="1"/>
  <c r="D418" i="7"/>
  <c r="D418" i="6" s="1"/>
  <c r="C418" i="7"/>
  <c r="C418" i="6" s="1"/>
  <c r="B418" i="7"/>
  <c r="B418" i="6" s="1"/>
  <c r="A418" i="7"/>
  <c r="A418" i="6" s="1"/>
  <c r="Y417" i="7"/>
  <c r="N417" i="7"/>
  <c r="I417" i="7"/>
  <c r="H417" i="7"/>
  <c r="F417" i="7"/>
  <c r="F417" i="6" s="1"/>
  <c r="E417" i="7"/>
  <c r="E417" i="6" s="1"/>
  <c r="D417" i="7"/>
  <c r="D417" i="6" s="1"/>
  <c r="C417" i="7"/>
  <c r="C417" i="6" s="1"/>
  <c r="B417" i="7"/>
  <c r="B417" i="6" s="1"/>
  <c r="A417" i="7"/>
  <c r="A417" i="6" s="1"/>
  <c r="Y416" i="7"/>
  <c r="N416" i="7"/>
  <c r="I416" i="7"/>
  <c r="H416" i="7"/>
  <c r="F416" i="7"/>
  <c r="F416" i="6" s="1"/>
  <c r="E416" i="7"/>
  <c r="E416" i="6" s="1"/>
  <c r="D416" i="7"/>
  <c r="D416" i="6" s="1"/>
  <c r="C416" i="7"/>
  <c r="C416" i="6" s="1"/>
  <c r="B416" i="7"/>
  <c r="B416" i="6" s="1"/>
  <c r="A416" i="7"/>
  <c r="A416" i="6" s="1"/>
  <c r="Y415" i="7"/>
  <c r="N415" i="7"/>
  <c r="I415" i="7"/>
  <c r="H415" i="7"/>
  <c r="F415" i="7"/>
  <c r="F415" i="6" s="1"/>
  <c r="E415" i="7"/>
  <c r="E415" i="6" s="1"/>
  <c r="D415" i="7"/>
  <c r="D415" i="6" s="1"/>
  <c r="C415" i="7"/>
  <c r="C415" i="6" s="1"/>
  <c r="B415" i="7"/>
  <c r="B415" i="6" s="1"/>
  <c r="A415" i="7"/>
  <c r="A415" i="6" s="1"/>
  <c r="Y414" i="7"/>
  <c r="N414" i="7"/>
  <c r="I414" i="7"/>
  <c r="H414" i="7"/>
  <c r="F414" i="7"/>
  <c r="F414" i="6" s="1"/>
  <c r="E414" i="7"/>
  <c r="E414" i="6" s="1"/>
  <c r="D414" i="7"/>
  <c r="D414" i="6" s="1"/>
  <c r="C414" i="7"/>
  <c r="C414" i="6" s="1"/>
  <c r="B414" i="7"/>
  <c r="B414" i="6" s="1"/>
  <c r="A414" i="7"/>
  <c r="A414" i="6" s="1"/>
  <c r="Y413" i="7"/>
  <c r="N413" i="7"/>
  <c r="I413" i="7"/>
  <c r="H413" i="7"/>
  <c r="F413" i="7"/>
  <c r="F413" i="6" s="1"/>
  <c r="E413" i="7"/>
  <c r="E413" i="6" s="1"/>
  <c r="D413" i="7"/>
  <c r="D413" i="6" s="1"/>
  <c r="C413" i="7"/>
  <c r="C413" i="6" s="1"/>
  <c r="B413" i="7"/>
  <c r="B413" i="6" s="1"/>
  <c r="A413" i="7"/>
  <c r="A413" i="6" s="1"/>
  <c r="Y412" i="7"/>
  <c r="N412" i="7"/>
  <c r="I412" i="7"/>
  <c r="H412" i="7"/>
  <c r="F412" i="7"/>
  <c r="F412" i="6" s="1"/>
  <c r="E412" i="7"/>
  <c r="E412" i="6" s="1"/>
  <c r="D412" i="7"/>
  <c r="D412" i="6" s="1"/>
  <c r="C412" i="7"/>
  <c r="C412" i="6" s="1"/>
  <c r="B412" i="7"/>
  <c r="B412" i="6" s="1"/>
  <c r="A412" i="7"/>
  <c r="A412" i="6" s="1"/>
  <c r="Y411" i="7"/>
  <c r="N411" i="7"/>
  <c r="I411" i="7"/>
  <c r="H411" i="7"/>
  <c r="F411" i="7"/>
  <c r="F411" i="6" s="1"/>
  <c r="E411" i="7"/>
  <c r="E411" i="6" s="1"/>
  <c r="D411" i="7"/>
  <c r="D411" i="6" s="1"/>
  <c r="C411" i="7"/>
  <c r="C411" i="6" s="1"/>
  <c r="B411" i="7"/>
  <c r="B411" i="6" s="1"/>
  <c r="A411" i="7"/>
  <c r="A411" i="6" s="1"/>
  <c r="Y410" i="7"/>
  <c r="N410" i="7"/>
  <c r="I410" i="7"/>
  <c r="H410" i="7"/>
  <c r="F410" i="7"/>
  <c r="F410" i="6" s="1"/>
  <c r="E410" i="7"/>
  <c r="E410" i="6" s="1"/>
  <c r="D410" i="7"/>
  <c r="D410" i="6" s="1"/>
  <c r="C410" i="7"/>
  <c r="C410" i="6" s="1"/>
  <c r="B410" i="7"/>
  <c r="B410" i="6" s="1"/>
  <c r="A410" i="7"/>
  <c r="A410" i="6" s="1"/>
  <c r="Y409" i="7"/>
  <c r="N409" i="7"/>
  <c r="I409" i="7"/>
  <c r="H409" i="7"/>
  <c r="F409" i="7"/>
  <c r="F409" i="6" s="1"/>
  <c r="E409" i="7"/>
  <c r="E409" i="6" s="1"/>
  <c r="D409" i="7"/>
  <c r="D409" i="6" s="1"/>
  <c r="C409" i="7"/>
  <c r="C409" i="6" s="1"/>
  <c r="B409" i="7"/>
  <c r="B409" i="6" s="1"/>
  <c r="A409" i="7"/>
  <c r="A409" i="6" s="1"/>
  <c r="Y408" i="7"/>
  <c r="N408" i="7"/>
  <c r="I408" i="7"/>
  <c r="H408" i="7"/>
  <c r="F408" i="7"/>
  <c r="F408" i="6" s="1"/>
  <c r="E408" i="7"/>
  <c r="E408" i="6" s="1"/>
  <c r="D408" i="7"/>
  <c r="D408" i="6" s="1"/>
  <c r="C408" i="7"/>
  <c r="C408" i="6" s="1"/>
  <c r="B408" i="7"/>
  <c r="B408" i="6" s="1"/>
  <c r="A408" i="7"/>
  <c r="A408" i="6" s="1"/>
  <c r="Y407" i="7"/>
  <c r="N407" i="7"/>
  <c r="I407" i="7"/>
  <c r="H407" i="7"/>
  <c r="F407" i="7"/>
  <c r="F407" i="6" s="1"/>
  <c r="E407" i="7"/>
  <c r="E407" i="6" s="1"/>
  <c r="D407" i="7"/>
  <c r="D407" i="6" s="1"/>
  <c r="C407" i="7"/>
  <c r="C407" i="6" s="1"/>
  <c r="B407" i="7"/>
  <c r="B407" i="6" s="1"/>
  <c r="A407" i="7"/>
  <c r="A407" i="6" s="1"/>
  <c r="Y406" i="7"/>
  <c r="N406" i="7"/>
  <c r="I406" i="7"/>
  <c r="H406" i="7"/>
  <c r="F406" i="7"/>
  <c r="F406" i="6" s="1"/>
  <c r="E406" i="7"/>
  <c r="E406" i="6" s="1"/>
  <c r="D406" i="7"/>
  <c r="D406" i="6" s="1"/>
  <c r="C406" i="7"/>
  <c r="C406" i="6" s="1"/>
  <c r="B406" i="7"/>
  <c r="B406" i="6" s="1"/>
  <c r="A406" i="7"/>
  <c r="A406" i="6" s="1"/>
  <c r="Y405" i="7"/>
  <c r="N405" i="7"/>
  <c r="I405" i="7"/>
  <c r="H405" i="7"/>
  <c r="F405" i="7"/>
  <c r="F405" i="6" s="1"/>
  <c r="E405" i="7"/>
  <c r="E405" i="6" s="1"/>
  <c r="D405" i="7"/>
  <c r="D405" i="6" s="1"/>
  <c r="C405" i="7"/>
  <c r="C405" i="6" s="1"/>
  <c r="B405" i="7"/>
  <c r="B405" i="6" s="1"/>
  <c r="A405" i="7"/>
  <c r="A405" i="6" s="1"/>
  <c r="Y404" i="7"/>
  <c r="N404" i="7"/>
  <c r="I404" i="7"/>
  <c r="H404" i="7"/>
  <c r="F404" i="7"/>
  <c r="F404" i="6" s="1"/>
  <c r="E404" i="7"/>
  <c r="E404" i="6" s="1"/>
  <c r="D404" i="7"/>
  <c r="D404" i="6" s="1"/>
  <c r="C404" i="7"/>
  <c r="C404" i="6" s="1"/>
  <c r="B404" i="7"/>
  <c r="B404" i="6" s="1"/>
  <c r="A404" i="7"/>
  <c r="A404" i="6" s="1"/>
  <c r="Y403" i="7"/>
  <c r="N403" i="7"/>
  <c r="I403" i="7"/>
  <c r="H403" i="7"/>
  <c r="F403" i="7"/>
  <c r="F403" i="6" s="1"/>
  <c r="E403" i="7"/>
  <c r="E403" i="6" s="1"/>
  <c r="D403" i="7"/>
  <c r="D403" i="6" s="1"/>
  <c r="C403" i="7"/>
  <c r="C403" i="6" s="1"/>
  <c r="B403" i="7"/>
  <c r="B403" i="6" s="1"/>
  <c r="A403" i="7"/>
  <c r="A403" i="6" s="1"/>
  <c r="Y402" i="7"/>
  <c r="N402" i="7"/>
  <c r="I402" i="7"/>
  <c r="H402" i="7"/>
  <c r="F402" i="7"/>
  <c r="F402" i="6" s="1"/>
  <c r="E402" i="7"/>
  <c r="E402" i="6" s="1"/>
  <c r="D402" i="7"/>
  <c r="D402" i="6" s="1"/>
  <c r="C402" i="7"/>
  <c r="C402" i="6" s="1"/>
  <c r="B402" i="7"/>
  <c r="B402" i="6" s="1"/>
  <c r="A402" i="7"/>
  <c r="A402" i="6" s="1"/>
  <c r="Y401" i="7"/>
  <c r="N401" i="7"/>
  <c r="I401" i="7"/>
  <c r="H401" i="7"/>
  <c r="F401" i="7"/>
  <c r="F401" i="6" s="1"/>
  <c r="E401" i="7"/>
  <c r="E401" i="6" s="1"/>
  <c r="D401" i="7"/>
  <c r="D401" i="6" s="1"/>
  <c r="C401" i="7"/>
  <c r="C401" i="6" s="1"/>
  <c r="B401" i="7"/>
  <c r="B401" i="6" s="1"/>
  <c r="A401" i="7"/>
  <c r="A401" i="6" s="1"/>
  <c r="Y400" i="7"/>
  <c r="N400" i="7"/>
  <c r="I400" i="7"/>
  <c r="H400" i="7"/>
  <c r="F400" i="7"/>
  <c r="F400" i="6" s="1"/>
  <c r="E400" i="7"/>
  <c r="E400" i="6" s="1"/>
  <c r="D400" i="7"/>
  <c r="D400" i="6" s="1"/>
  <c r="C400" i="7"/>
  <c r="C400" i="6" s="1"/>
  <c r="B400" i="7"/>
  <c r="B400" i="6" s="1"/>
  <c r="A400" i="7"/>
  <c r="A400" i="6" s="1"/>
  <c r="Y399" i="7"/>
  <c r="N399" i="7"/>
  <c r="I399" i="7"/>
  <c r="H399" i="7"/>
  <c r="F399" i="7"/>
  <c r="F399" i="6" s="1"/>
  <c r="E399" i="7"/>
  <c r="E399" i="6" s="1"/>
  <c r="D399" i="7"/>
  <c r="D399" i="6" s="1"/>
  <c r="C399" i="7"/>
  <c r="C399" i="6" s="1"/>
  <c r="B399" i="7"/>
  <c r="B399" i="6" s="1"/>
  <c r="A399" i="7"/>
  <c r="A399" i="6" s="1"/>
  <c r="Y398" i="7"/>
  <c r="N398" i="7"/>
  <c r="I398" i="7"/>
  <c r="H398" i="7"/>
  <c r="F398" i="7"/>
  <c r="F398" i="6" s="1"/>
  <c r="E398" i="7"/>
  <c r="E398" i="6" s="1"/>
  <c r="D398" i="7"/>
  <c r="D398" i="6" s="1"/>
  <c r="C398" i="7"/>
  <c r="C398" i="6" s="1"/>
  <c r="B398" i="7"/>
  <c r="B398" i="6" s="1"/>
  <c r="A398" i="7"/>
  <c r="A398" i="6" s="1"/>
  <c r="Y397" i="7"/>
  <c r="N397" i="7"/>
  <c r="I397" i="7"/>
  <c r="H397" i="7"/>
  <c r="F397" i="7"/>
  <c r="F397" i="6" s="1"/>
  <c r="E397" i="7"/>
  <c r="E397" i="6" s="1"/>
  <c r="D397" i="7"/>
  <c r="D397" i="6" s="1"/>
  <c r="C397" i="7"/>
  <c r="C397" i="6" s="1"/>
  <c r="B397" i="7"/>
  <c r="B397" i="6" s="1"/>
  <c r="A397" i="7"/>
  <c r="A397" i="6" s="1"/>
  <c r="Y396" i="7"/>
  <c r="N396" i="7"/>
  <c r="I396" i="7"/>
  <c r="H396" i="7"/>
  <c r="F396" i="7"/>
  <c r="F396" i="6" s="1"/>
  <c r="E396" i="7"/>
  <c r="E396" i="6" s="1"/>
  <c r="D396" i="7"/>
  <c r="D396" i="6" s="1"/>
  <c r="C396" i="7"/>
  <c r="C396" i="6" s="1"/>
  <c r="B396" i="7"/>
  <c r="B396" i="6" s="1"/>
  <c r="A396" i="7"/>
  <c r="A396" i="6" s="1"/>
  <c r="Y395" i="7"/>
  <c r="N395" i="7"/>
  <c r="I395" i="7"/>
  <c r="H395" i="7"/>
  <c r="F395" i="7"/>
  <c r="F395" i="6" s="1"/>
  <c r="E395" i="7"/>
  <c r="E395" i="6" s="1"/>
  <c r="D395" i="7"/>
  <c r="D395" i="6" s="1"/>
  <c r="C395" i="7"/>
  <c r="C395" i="6" s="1"/>
  <c r="B395" i="7"/>
  <c r="B395" i="6" s="1"/>
  <c r="A395" i="7"/>
  <c r="A395" i="6" s="1"/>
  <c r="Y394" i="7"/>
  <c r="N394" i="7"/>
  <c r="I394" i="7"/>
  <c r="H394" i="7"/>
  <c r="F394" i="7"/>
  <c r="F394" i="6" s="1"/>
  <c r="E394" i="7"/>
  <c r="E394" i="6" s="1"/>
  <c r="D394" i="7"/>
  <c r="D394" i="6" s="1"/>
  <c r="C394" i="7"/>
  <c r="C394" i="6" s="1"/>
  <c r="B394" i="7"/>
  <c r="B394" i="6" s="1"/>
  <c r="A394" i="7"/>
  <c r="A394" i="6" s="1"/>
  <c r="Y393" i="7"/>
  <c r="N393" i="7"/>
  <c r="I393" i="7"/>
  <c r="H393" i="7"/>
  <c r="F393" i="7"/>
  <c r="F393" i="6" s="1"/>
  <c r="E393" i="7"/>
  <c r="E393" i="6" s="1"/>
  <c r="D393" i="7"/>
  <c r="D393" i="6" s="1"/>
  <c r="C393" i="7"/>
  <c r="C393" i="6" s="1"/>
  <c r="B393" i="7"/>
  <c r="B393" i="6" s="1"/>
  <c r="A393" i="7"/>
  <c r="A393" i="6" s="1"/>
  <c r="Y392" i="7"/>
  <c r="N392" i="7"/>
  <c r="I392" i="7"/>
  <c r="H392" i="7"/>
  <c r="F392" i="7"/>
  <c r="F392" i="6" s="1"/>
  <c r="E392" i="7"/>
  <c r="E392" i="6" s="1"/>
  <c r="D392" i="7"/>
  <c r="D392" i="6" s="1"/>
  <c r="C392" i="7"/>
  <c r="C392" i="6" s="1"/>
  <c r="B392" i="7"/>
  <c r="B392" i="6" s="1"/>
  <c r="A392" i="7"/>
  <c r="A392" i="6" s="1"/>
  <c r="Y391" i="7"/>
  <c r="N391" i="7"/>
  <c r="I391" i="7"/>
  <c r="H391" i="7"/>
  <c r="F391" i="7"/>
  <c r="F391" i="6" s="1"/>
  <c r="E391" i="7"/>
  <c r="E391" i="6" s="1"/>
  <c r="D391" i="7"/>
  <c r="D391" i="6" s="1"/>
  <c r="C391" i="7"/>
  <c r="C391" i="6" s="1"/>
  <c r="B391" i="7"/>
  <c r="B391" i="6" s="1"/>
  <c r="A391" i="7"/>
  <c r="A391" i="6" s="1"/>
  <c r="Y390" i="7"/>
  <c r="N390" i="7"/>
  <c r="I390" i="7"/>
  <c r="H390" i="7"/>
  <c r="F390" i="7"/>
  <c r="F390" i="6" s="1"/>
  <c r="E390" i="7"/>
  <c r="E390" i="6" s="1"/>
  <c r="D390" i="7"/>
  <c r="D390" i="6" s="1"/>
  <c r="C390" i="7"/>
  <c r="C390" i="6" s="1"/>
  <c r="B390" i="7"/>
  <c r="B390" i="6" s="1"/>
  <c r="A390" i="7"/>
  <c r="A390" i="6" s="1"/>
  <c r="Y389" i="7"/>
  <c r="N389" i="7"/>
  <c r="I389" i="7"/>
  <c r="H389" i="7"/>
  <c r="F389" i="7"/>
  <c r="F389" i="6" s="1"/>
  <c r="E389" i="7"/>
  <c r="E389" i="6" s="1"/>
  <c r="D389" i="7"/>
  <c r="D389" i="6" s="1"/>
  <c r="C389" i="7"/>
  <c r="C389" i="6" s="1"/>
  <c r="B389" i="7"/>
  <c r="B389" i="6" s="1"/>
  <c r="A389" i="7"/>
  <c r="A389" i="6" s="1"/>
  <c r="Y388" i="7"/>
  <c r="N388" i="7"/>
  <c r="I388" i="7"/>
  <c r="H388" i="7"/>
  <c r="F388" i="7"/>
  <c r="F388" i="6" s="1"/>
  <c r="E388" i="7"/>
  <c r="E388" i="6" s="1"/>
  <c r="D388" i="7"/>
  <c r="D388" i="6" s="1"/>
  <c r="C388" i="7"/>
  <c r="C388" i="6" s="1"/>
  <c r="B388" i="7"/>
  <c r="B388" i="6" s="1"/>
  <c r="A388" i="7"/>
  <c r="A388" i="6" s="1"/>
  <c r="Y387" i="7"/>
  <c r="N387" i="7"/>
  <c r="I387" i="7"/>
  <c r="H387" i="7"/>
  <c r="F387" i="7"/>
  <c r="F387" i="6" s="1"/>
  <c r="E387" i="7"/>
  <c r="E387" i="6" s="1"/>
  <c r="D387" i="7"/>
  <c r="D387" i="6" s="1"/>
  <c r="C387" i="7"/>
  <c r="C387" i="6" s="1"/>
  <c r="B387" i="7"/>
  <c r="B387" i="6" s="1"/>
  <c r="A387" i="7"/>
  <c r="A387" i="6" s="1"/>
  <c r="Y386" i="7"/>
  <c r="N386" i="7"/>
  <c r="I386" i="7"/>
  <c r="H386" i="7"/>
  <c r="F386" i="7"/>
  <c r="F386" i="6" s="1"/>
  <c r="E386" i="7"/>
  <c r="E386" i="6" s="1"/>
  <c r="D386" i="7"/>
  <c r="D386" i="6" s="1"/>
  <c r="C386" i="7"/>
  <c r="C386" i="6" s="1"/>
  <c r="B386" i="7"/>
  <c r="B386" i="6" s="1"/>
  <c r="A386" i="7"/>
  <c r="A386" i="6" s="1"/>
  <c r="Y385" i="7"/>
  <c r="N385" i="7"/>
  <c r="I385" i="7"/>
  <c r="H385" i="7"/>
  <c r="F385" i="7"/>
  <c r="F385" i="6" s="1"/>
  <c r="E385" i="7"/>
  <c r="E385" i="6" s="1"/>
  <c r="D385" i="7"/>
  <c r="D385" i="6" s="1"/>
  <c r="C385" i="7"/>
  <c r="C385" i="6" s="1"/>
  <c r="B385" i="7"/>
  <c r="B385" i="6" s="1"/>
  <c r="A385" i="7"/>
  <c r="A385" i="6" s="1"/>
  <c r="Y384" i="7"/>
  <c r="N384" i="7"/>
  <c r="I384" i="7"/>
  <c r="H384" i="7"/>
  <c r="F384" i="7"/>
  <c r="F384" i="6" s="1"/>
  <c r="E384" i="7"/>
  <c r="E384" i="6" s="1"/>
  <c r="D384" i="7"/>
  <c r="D384" i="6" s="1"/>
  <c r="C384" i="7"/>
  <c r="C384" i="6" s="1"/>
  <c r="B384" i="7"/>
  <c r="B384" i="6" s="1"/>
  <c r="A384" i="7"/>
  <c r="A384" i="6" s="1"/>
  <c r="Y383" i="7"/>
  <c r="N383" i="7"/>
  <c r="I383" i="7"/>
  <c r="H383" i="7"/>
  <c r="F383" i="7"/>
  <c r="F383" i="6" s="1"/>
  <c r="E383" i="7"/>
  <c r="E383" i="6" s="1"/>
  <c r="D383" i="7"/>
  <c r="D383" i="6" s="1"/>
  <c r="C383" i="7"/>
  <c r="C383" i="6" s="1"/>
  <c r="B383" i="7"/>
  <c r="B383" i="6" s="1"/>
  <c r="A383" i="7"/>
  <c r="A383" i="6" s="1"/>
  <c r="Y382" i="7"/>
  <c r="N382" i="7"/>
  <c r="I382" i="7"/>
  <c r="H382" i="7"/>
  <c r="F382" i="7"/>
  <c r="F382" i="6" s="1"/>
  <c r="E382" i="7"/>
  <c r="E382" i="6" s="1"/>
  <c r="D382" i="7"/>
  <c r="D382" i="6" s="1"/>
  <c r="C382" i="7"/>
  <c r="C382" i="6" s="1"/>
  <c r="B382" i="7"/>
  <c r="B382" i="6" s="1"/>
  <c r="A382" i="7"/>
  <c r="A382" i="6" s="1"/>
  <c r="Y381" i="7"/>
  <c r="N381" i="7"/>
  <c r="I381" i="7"/>
  <c r="H381" i="7"/>
  <c r="F381" i="7"/>
  <c r="F381" i="6" s="1"/>
  <c r="E381" i="7"/>
  <c r="E381" i="6" s="1"/>
  <c r="D381" i="7"/>
  <c r="D381" i="6" s="1"/>
  <c r="C381" i="7"/>
  <c r="C381" i="6" s="1"/>
  <c r="B381" i="7"/>
  <c r="B381" i="6" s="1"/>
  <c r="A381" i="7"/>
  <c r="A381" i="6" s="1"/>
  <c r="Y380" i="7"/>
  <c r="N380" i="7"/>
  <c r="I380" i="7"/>
  <c r="H380" i="7"/>
  <c r="F380" i="7"/>
  <c r="F380" i="6" s="1"/>
  <c r="E380" i="7"/>
  <c r="E380" i="6" s="1"/>
  <c r="D380" i="7"/>
  <c r="D380" i="6" s="1"/>
  <c r="C380" i="7"/>
  <c r="C380" i="6" s="1"/>
  <c r="B380" i="7"/>
  <c r="B380" i="6" s="1"/>
  <c r="A380" i="7"/>
  <c r="A380" i="6" s="1"/>
  <c r="Y379" i="7"/>
  <c r="N379" i="7"/>
  <c r="I379" i="7"/>
  <c r="H379" i="7"/>
  <c r="F379" i="7"/>
  <c r="F379" i="6" s="1"/>
  <c r="E379" i="7"/>
  <c r="E379" i="6" s="1"/>
  <c r="D379" i="7"/>
  <c r="D379" i="6" s="1"/>
  <c r="C379" i="7"/>
  <c r="C379" i="6" s="1"/>
  <c r="B379" i="7"/>
  <c r="B379" i="6" s="1"/>
  <c r="A379" i="7"/>
  <c r="A379" i="6" s="1"/>
  <c r="Y378" i="7"/>
  <c r="N378" i="7"/>
  <c r="I378" i="7"/>
  <c r="H378" i="7"/>
  <c r="F378" i="7"/>
  <c r="F378" i="6" s="1"/>
  <c r="E378" i="7"/>
  <c r="E378" i="6" s="1"/>
  <c r="D378" i="7"/>
  <c r="D378" i="6" s="1"/>
  <c r="C378" i="7"/>
  <c r="C378" i="6" s="1"/>
  <c r="B378" i="7"/>
  <c r="B378" i="6" s="1"/>
  <c r="A378" i="7"/>
  <c r="A378" i="6" s="1"/>
  <c r="Y377" i="7"/>
  <c r="N377" i="7"/>
  <c r="I377" i="7"/>
  <c r="H377" i="7"/>
  <c r="F377" i="7"/>
  <c r="F377" i="6" s="1"/>
  <c r="E377" i="7"/>
  <c r="E377" i="6" s="1"/>
  <c r="D377" i="7"/>
  <c r="D377" i="6" s="1"/>
  <c r="C377" i="7"/>
  <c r="C377" i="6" s="1"/>
  <c r="B377" i="7"/>
  <c r="B377" i="6" s="1"/>
  <c r="A377" i="7"/>
  <c r="A377" i="6" s="1"/>
  <c r="Y376" i="7"/>
  <c r="N376" i="7"/>
  <c r="I376" i="7"/>
  <c r="H376" i="7"/>
  <c r="F376" i="7"/>
  <c r="F376" i="6" s="1"/>
  <c r="E376" i="7"/>
  <c r="E376" i="6" s="1"/>
  <c r="D376" i="7"/>
  <c r="D376" i="6" s="1"/>
  <c r="C376" i="7"/>
  <c r="C376" i="6" s="1"/>
  <c r="B376" i="7"/>
  <c r="B376" i="6" s="1"/>
  <c r="A376" i="7"/>
  <c r="A376" i="6" s="1"/>
  <c r="Y375" i="7"/>
  <c r="N375" i="7"/>
  <c r="I375" i="7"/>
  <c r="H375" i="7"/>
  <c r="F375" i="7"/>
  <c r="F375" i="6" s="1"/>
  <c r="E375" i="7"/>
  <c r="E375" i="6" s="1"/>
  <c r="D375" i="7"/>
  <c r="D375" i="6" s="1"/>
  <c r="C375" i="7"/>
  <c r="C375" i="6" s="1"/>
  <c r="B375" i="7"/>
  <c r="B375" i="6" s="1"/>
  <c r="A375" i="7"/>
  <c r="A375" i="6" s="1"/>
  <c r="Y374" i="7"/>
  <c r="N374" i="7"/>
  <c r="I374" i="7"/>
  <c r="H374" i="7"/>
  <c r="F374" i="7"/>
  <c r="F374" i="6" s="1"/>
  <c r="E374" i="7"/>
  <c r="E374" i="6" s="1"/>
  <c r="D374" i="7"/>
  <c r="D374" i="6" s="1"/>
  <c r="C374" i="7"/>
  <c r="C374" i="6" s="1"/>
  <c r="B374" i="7"/>
  <c r="B374" i="6" s="1"/>
  <c r="A374" i="7"/>
  <c r="A374" i="6" s="1"/>
  <c r="Y373" i="7"/>
  <c r="N373" i="7"/>
  <c r="I373" i="7"/>
  <c r="H373" i="7"/>
  <c r="F373" i="7"/>
  <c r="F373" i="6" s="1"/>
  <c r="E373" i="7"/>
  <c r="E373" i="6" s="1"/>
  <c r="D373" i="7"/>
  <c r="D373" i="6" s="1"/>
  <c r="C373" i="7"/>
  <c r="C373" i="6" s="1"/>
  <c r="B373" i="7"/>
  <c r="B373" i="6" s="1"/>
  <c r="A373" i="7"/>
  <c r="A373" i="6" s="1"/>
  <c r="Y372" i="7"/>
  <c r="N372" i="7"/>
  <c r="I372" i="7"/>
  <c r="H372" i="7"/>
  <c r="F372" i="7"/>
  <c r="F372" i="6" s="1"/>
  <c r="E372" i="7"/>
  <c r="E372" i="6" s="1"/>
  <c r="D372" i="7"/>
  <c r="D372" i="6" s="1"/>
  <c r="C372" i="7"/>
  <c r="C372" i="6" s="1"/>
  <c r="B372" i="7"/>
  <c r="B372" i="6" s="1"/>
  <c r="A372" i="7"/>
  <c r="A372" i="6" s="1"/>
  <c r="Y371" i="7"/>
  <c r="N371" i="7"/>
  <c r="I371" i="7"/>
  <c r="H371" i="7"/>
  <c r="F371" i="7"/>
  <c r="F371" i="6" s="1"/>
  <c r="E371" i="7"/>
  <c r="E371" i="6" s="1"/>
  <c r="D371" i="7"/>
  <c r="D371" i="6" s="1"/>
  <c r="C371" i="7"/>
  <c r="C371" i="6" s="1"/>
  <c r="B371" i="7"/>
  <c r="B371" i="6" s="1"/>
  <c r="A371" i="7"/>
  <c r="A371" i="6" s="1"/>
  <c r="Y370" i="7"/>
  <c r="N370" i="7"/>
  <c r="I370" i="7"/>
  <c r="H370" i="7"/>
  <c r="F370" i="7"/>
  <c r="F370" i="6" s="1"/>
  <c r="E370" i="7"/>
  <c r="E370" i="6" s="1"/>
  <c r="D370" i="7"/>
  <c r="D370" i="6" s="1"/>
  <c r="C370" i="7"/>
  <c r="C370" i="6" s="1"/>
  <c r="B370" i="7"/>
  <c r="B370" i="6" s="1"/>
  <c r="A370" i="7"/>
  <c r="A370" i="6" s="1"/>
  <c r="Y369" i="7"/>
  <c r="N369" i="7"/>
  <c r="I369" i="7"/>
  <c r="H369" i="7"/>
  <c r="F369" i="7"/>
  <c r="F369" i="6" s="1"/>
  <c r="E369" i="7"/>
  <c r="E369" i="6" s="1"/>
  <c r="D369" i="7"/>
  <c r="D369" i="6" s="1"/>
  <c r="C369" i="7"/>
  <c r="C369" i="6" s="1"/>
  <c r="B369" i="7"/>
  <c r="B369" i="6" s="1"/>
  <c r="A369" i="7"/>
  <c r="A369" i="6" s="1"/>
  <c r="Y368" i="7"/>
  <c r="N368" i="7"/>
  <c r="I368" i="7"/>
  <c r="H368" i="7"/>
  <c r="F368" i="7"/>
  <c r="F368" i="6" s="1"/>
  <c r="E368" i="7"/>
  <c r="E368" i="6" s="1"/>
  <c r="D368" i="7"/>
  <c r="D368" i="6" s="1"/>
  <c r="C368" i="7"/>
  <c r="C368" i="6" s="1"/>
  <c r="B368" i="7"/>
  <c r="B368" i="6" s="1"/>
  <c r="A368" i="7"/>
  <c r="A368" i="6" s="1"/>
  <c r="Y367" i="7"/>
  <c r="N367" i="7"/>
  <c r="I367" i="7"/>
  <c r="H367" i="7"/>
  <c r="F367" i="7"/>
  <c r="F367" i="6" s="1"/>
  <c r="E367" i="7"/>
  <c r="E367" i="6" s="1"/>
  <c r="D367" i="7"/>
  <c r="D367" i="6" s="1"/>
  <c r="C367" i="7"/>
  <c r="C367" i="6" s="1"/>
  <c r="B367" i="7"/>
  <c r="B367" i="6" s="1"/>
  <c r="A367" i="7"/>
  <c r="A367" i="6" s="1"/>
  <c r="Y366" i="7"/>
  <c r="N366" i="7"/>
  <c r="I366" i="7"/>
  <c r="H366" i="7"/>
  <c r="F366" i="7"/>
  <c r="F366" i="6" s="1"/>
  <c r="E366" i="7"/>
  <c r="E366" i="6" s="1"/>
  <c r="D366" i="7"/>
  <c r="D366" i="6" s="1"/>
  <c r="C366" i="7"/>
  <c r="C366" i="6" s="1"/>
  <c r="B366" i="7"/>
  <c r="B366" i="6" s="1"/>
  <c r="A366" i="7"/>
  <c r="A366" i="6" s="1"/>
  <c r="Y365" i="7"/>
  <c r="N365" i="7"/>
  <c r="I365" i="7"/>
  <c r="H365" i="7"/>
  <c r="F365" i="7"/>
  <c r="F365" i="6" s="1"/>
  <c r="E365" i="7"/>
  <c r="E365" i="6" s="1"/>
  <c r="D365" i="7"/>
  <c r="D365" i="6" s="1"/>
  <c r="C365" i="7"/>
  <c r="C365" i="6" s="1"/>
  <c r="B365" i="7"/>
  <c r="B365" i="6" s="1"/>
  <c r="A365" i="7"/>
  <c r="A365" i="6" s="1"/>
  <c r="Y364" i="7"/>
  <c r="N364" i="7"/>
  <c r="I364" i="7"/>
  <c r="H364" i="7"/>
  <c r="F364" i="7"/>
  <c r="F364" i="6" s="1"/>
  <c r="E364" i="7"/>
  <c r="E364" i="6" s="1"/>
  <c r="D364" i="7"/>
  <c r="D364" i="6" s="1"/>
  <c r="C364" i="7"/>
  <c r="C364" i="6" s="1"/>
  <c r="B364" i="7"/>
  <c r="B364" i="6" s="1"/>
  <c r="A364" i="7"/>
  <c r="A364" i="6" s="1"/>
  <c r="Y363" i="7"/>
  <c r="N363" i="7"/>
  <c r="I363" i="7"/>
  <c r="H363" i="7"/>
  <c r="F363" i="7"/>
  <c r="F363" i="6" s="1"/>
  <c r="E363" i="7"/>
  <c r="E363" i="6" s="1"/>
  <c r="D363" i="7"/>
  <c r="D363" i="6" s="1"/>
  <c r="C363" i="7"/>
  <c r="C363" i="6" s="1"/>
  <c r="B363" i="7"/>
  <c r="B363" i="6" s="1"/>
  <c r="A363" i="7"/>
  <c r="A363" i="6" s="1"/>
  <c r="Y362" i="7"/>
  <c r="N362" i="7"/>
  <c r="I362" i="7"/>
  <c r="H362" i="7"/>
  <c r="F362" i="7"/>
  <c r="F362" i="6" s="1"/>
  <c r="E362" i="7"/>
  <c r="E362" i="6" s="1"/>
  <c r="D362" i="7"/>
  <c r="D362" i="6" s="1"/>
  <c r="C362" i="7"/>
  <c r="C362" i="6" s="1"/>
  <c r="B362" i="7"/>
  <c r="B362" i="6" s="1"/>
  <c r="A362" i="7"/>
  <c r="A362" i="6" s="1"/>
  <c r="Y361" i="7"/>
  <c r="N361" i="7"/>
  <c r="I361" i="7"/>
  <c r="H361" i="7"/>
  <c r="F361" i="7"/>
  <c r="F361" i="6" s="1"/>
  <c r="E361" i="7"/>
  <c r="E361" i="6" s="1"/>
  <c r="D361" i="7"/>
  <c r="D361" i="6" s="1"/>
  <c r="C361" i="7"/>
  <c r="C361" i="6" s="1"/>
  <c r="B361" i="7"/>
  <c r="B361" i="6" s="1"/>
  <c r="A361" i="7"/>
  <c r="A361" i="6" s="1"/>
  <c r="Y360" i="7"/>
  <c r="N360" i="7"/>
  <c r="I360" i="7"/>
  <c r="H360" i="7"/>
  <c r="F360" i="7"/>
  <c r="F360" i="6" s="1"/>
  <c r="E360" i="7"/>
  <c r="E360" i="6" s="1"/>
  <c r="D360" i="7"/>
  <c r="D360" i="6" s="1"/>
  <c r="C360" i="7"/>
  <c r="C360" i="6" s="1"/>
  <c r="B360" i="7"/>
  <c r="B360" i="6" s="1"/>
  <c r="A360" i="7"/>
  <c r="A360" i="6" s="1"/>
  <c r="Y359" i="7"/>
  <c r="N359" i="7"/>
  <c r="I359" i="7"/>
  <c r="H359" i="7"/>
  <c r="F359" i="7"/>
  <c r="F359" i="6" s="1"/>
  <c r="E359" i="7"/>
  <c r="E359" i="6" s="1"/>
  <c r="D359" i="7"/>
  <c r="D359" i="6" s="1"/>
  <c r="C359" i="7"/>
  <c r="C359" i="6" s="1"/>
  <c r="B359" i="7"/>
  <c r="B359" i="6" s="1"/>
  <c r="A359" i="7"/>
  <c r="A359" i="6" s="1"/>
  <c r="Y358" i="7"/>
  <c r="N358" i="7"/>
  <c r="I358" i="7"/>
  <c r="H358" i="7"/>
  <c r="F358" i="7"/>
  <c r="F358" i="6" s="1"/>
  <c r="E358" i="7"/>
  <c r="E358" i="6" s="1"/>
  <c r="D358" i="7"/>
  <c r="D358" i="6" s="1"/>
  <c r="C358" i="7"/>
  <c r="C358" i="6" s="1"/>
  <c r="B358" i="7"/>
  <c r="B358" i="6" s="1"/>
  <c r="A358" i="7"/>
  <c r="A358" i="6" s="1"/>
  <c r="Y357" i="7"/>
  <c r="N357" i="7"/>
  <c r="I357" i="7"/>
  <c r="H357" i="7"/>
  <c r="F357" i="7"/>
  <c r="F357" i="6" s="1"/>
  <c r="E357" i="7"/>
  <c r="E357" i="6" s="1"/>
  <c r="D357" i="7"/>
  <c r="D357" i="6" s="1"/>
  <c r="C357" i="7"/>
  <c r="C357" i="6" s="1"/>
  <c r="B357" i="7"/>
  <c r="B357" i="6" s="1"/>
  <c r="A357" i="7"/>
  <c r="A357" i="6" s="1"/>
  <c r="Y356" i="7"/>
  <c r="N356" i="7"/>
  <c r="I356" i="7"/>
  <c r="H356" i="7"/>
  <c r="F356" i="7"/>
  <c r="F356" i="6" s="1"/>
  <c r="E356" i="7"/>
  <c r="E356" i="6" s="1"/>
  <c r="D356" i="7"/>
  <c r="D356" i="6" s="1"/>
  <c r="C356" i="7"/>
  <c r="C356" i="6" s="1"/>
  <c r="B356" i="7"/>
  <c r="B356" i="6" s="1"/>
  <c r="A356" i="7"/>
  <c r="A356" i="6" s="1"/>
  <c r="Y355" i="7"/>
  <c r="N355" i="7"/>
  <c r="I355" i="7"/>
  <c r="H355" i="7"/>
  <c r="F355" i="7"/>
  <c r="F355" i="6" s="1"/>
  <c r="E355" i="7"/>
  <c r="E355" i="6" s="1"/>
  <c r="D355" i="7"/>
  <c r="D355" i="6" s="1"/>
  <c r="C355" i="7"/>
  <c r="C355" i="6" s="1"/>
  <c r="B355" i="7"/>
  <c r="B355" i="6" s="1"/>
  <c r="A355" i="7"/>
  <c r="A355" i="6" s="1"/>
  <c r="Y354" i="7"/>
  <c r="N354" i="7"/>
  <c r="I354" i="7"/>
  <c r="H354" i="7"/>
  <c r="F354" i="7"/>
  <c r="F354" i="6" s="1"/>
  <c r="E354" i="7"/>
  <c r="E354" i="6" s="1"/>
  <c r="D354" i="7"/>
  <c r="D354" i="6" s="1"/>
  <c r="C354" i="7"/>
  <c r="C354" i="6" s="1"/>
  <c r="B354" i="7"/>
  <c r="B354" i="6" s="1"/>
  <c r="A354" i="7"/>
  <c r="A354" i="6" s="1"/>
  <c r="Y353" i="7"/>
  <c r="N353" i="7"/>
  <c r="I353" i="7"/>
  <c r="H353" i="7"/>
  <c r="F353" i="7"/>
  <c r="F353" i="6" s="1"/>
  <c r="E353" i="7"/>
  <c r="E353" i="6" s="1"/>
  <c r="D353" i="7"/>
  <c r="D353" i="6" s="1"/>
  <c r="C353" i="7"/>
  <c r="C353" i="6" s="1"/>
  <c r="B353" i="7"/>
  <c r="B353" i="6" s="1"/>
  <c r="A353" i="7"/>
  <c r="A353" i="6" s="1"/>
  <c r="Y352" i="7"/>
  <c r="N352" i="7"/>
  <c r="I352" i="7"/>
  <c r="H352" i="7"/>
  <c r="F352" i="7"/>
  <c r="F352" i="6" s="1"/>
  <c r="E352" i="7"/>
  <c r="E352" i="6" s="1"/>
  <c r="D352" i="7"/>
  <c r="D352" i="6" s="1"/>
  <c r="C352" i="7"/>
  <c r="C352" i="6" s="1"/>
  <c r="B352" i="7"/>
  <c r="B352" i="6" s="1"/>
  <c r="A352" i="7"/>
  <c r="A352" i="6" s="1"/>
  <c r="Y351" i="7"/>
  <c r="N351" i="7"/>
  <c r="I351" i="7"/>
  <c r="H351" i="7"/>
  <c r="F351" i="7"/>
  <c r="F351" i="6" s="1"/>
  <c r="E351" i="7"/>
  <c r="E351" i="6" s="1"/>
  <c r="D351" i="7"/>
  <c r="D351" i="6" s="1"/>
  <c r="C351" i="7"/>
  <c r="C351" i="6" s="1"/>
  <c r="B351" i="7"/>
  <c r="B351" i="6" s="1"/>
  <c r="A351" i="7"/>
  <c r="A351" i="6" s="1"/>
  <c r="Y350" i="7"/>
  <c r="N350" i="7"/>
  <c r="I350" i="7"/>
  <c r="H350" i="7"/>
  <c r="F350" i="7"/>
  <c r="F350" i="6" s="1"/>
  <c r="E350" i="7"/>
  <c r="E350" i="6" s="1"/>
  <c r="D350" i="7"/>
  <c r="D350" i="6" s="1"/>
  <c r="C350" i="7"/>
  <c r="C350" i="6" s="1"/>
  <c r="B350" i="7"/>
  <c r="B350" i="6" s="1"/>
  <c r="A350" i="7"/>
  <c r="A350" i="6" s="1"/>
  <c r="Y349" i="7"/>
  <c r="N349" i="7"/>
  <c r="I349" i="7"/>
  <c r="H349" i="7"/>
  <c r="F349" i="7"/>
  <c r="F349" i="6" s="1"/>
  <c r="E349" i="7"/>
  <c r="E349" i="6" s="1"/>
  <c r="D349" i="7"/>
  <c r="D349" i="6" s="1"/>
  <c r="C349" i="7"/>
  <c r="C349" i="6" s="1"/>
  <c r="B349" i="7"/>
  <c r="B349" i="6" s="1"/>
  <c r="A349" i="7"/>
  <c r="A349" i="6" s="1"/>
  <c r="Y348" i="7"/>
  <c r="N348" i="7"/>
  <c r="I348" i="7"/>
  <c r="H348" i="7"/>
  <c r="F348" i="7"/>
  <c r="F348" i="6" s="1"/>
  <c r="E348" i="7"/>
  <c r="E348" i="6" s="1"/>
  <c r="D348" i="7"/>
  <c r="D348" i="6" s="1"/>
  <c r="C348" i="7"/>
  <c r="C348" i="6" s="1"/>
  <c r="B348" i="7"/>
  <c r="B348" i="6" s="1"/>
  <c r="A348" i="7"/>
  <c r="A348" i="6" s="1"/>
  <c r="Y347" i="7"/>
  <c r="N347" i="7"/>
  <c r="I347" i="7"/>
  <c r="H347" i="7"/>
  <c r="F347" i="7"/>
  <c r="F347" i="6" s="1"/>
  <c r="E347" i="7"/>
  <c r="E347" i="6" s="1"/>
  <c r="D347" i="7"/>
  <c r="D347" i="6" s="1"/>
  <c r="C347" i="7"/>
  <c r="C347" i="6" s="1"/>
  <c r="B347" i="7"/>
  <c r="B347" i="6" s="1"/>
  <c r="A347" i="7"/>
  <c r="A347" i="6" s="1"/>
  <c r="Y346" i="7"/>
  <c r="N346" i="7"/>
  <c r="I346" i="7"/>
  <c r="H346" i="7"/>
  <c r="F346" i="7"/>
  <c r="F346" i="6" s="1"/>
  <c r="E346" i="7"/>
  <c r="E346" i="6" s="1"/>
  <c r="D346" i="7"/>
  <c r="D346" i="6" s="1"/>
  <c r="C346" i="7"/>
  <c r="C346" i="6" s="1"/>
  <c r="B346" i="7"/>
  <c r="B346" i="6" s="1"/>
  <c r="A346" i="7"/>
  <c r="A346" i="6" s="1"/>
  <c r="Y345" i="7"/>
  <c r="N345" i="7"/>
  <c r="I345" i="7"/>
  <c r="H345" i="7"/>
  <c r="F345" i="7"/>
  <c r="F345" i="6" s="1"/>
  <c r="E345" i="7"/>
  <c r="E345" i="6" s="1"/>
  <c r="D345" i="7"/>
  <c r="D345" i="6" s="1"/>
  <c r="C345" i="7"/>
  <c r="C345" i="6" s="1"/>
  <c r="B345" i="7"/>
  <c r="B345" i="6" s="1"/>
  <c r="A345" i="7"/>
  <c r="A345" i="6" s="1"/>
  <c r="Y344" i="7"/>
  <c r="N344" i="7"/>
  <c r="I344" i="7"/>
  <c r="H344" i="7"/>
  <c r="F344" i="7"/>
  <c r="F344" i="6" s="1"/>
  <c r="E344" i="7"/>
  <c r="E344" i="6" s="1"/>
  <c r="D344" i="7"/>
  <c r="D344" i="6" s="1"/>
  <c r="C344" i="7"/>
  <c r="C344" i="6" s="1"/>
  <c r="B344" i="7"/>
  <c r="B344" i="6" s="1"/>
  <c r="A344" i="7"/>
  <c r="A344" i="6" s="1"/>
  <c r="Y343" i="7"/>
  <c r="N343" i="7"/>
  <c r="I343" i="7"/>
  <c r="H343" i="7"/>
  <c r="F343" i="7"/>
  <c r="F343" i="6" s="1"/>
  <c r="E343" i="7"/>
  <c r="E343" i="6" s="1"/>
  <c r="D343" i="7"/>
  <c r="D343" i="6" s="1"/>
  <c r="C343" i="7"/>
  <c r="C343" i="6" s="1"/>
  <c r="B343" i="7"/>
  <c r="B343" i="6" s="1"/>
  <c r="A343" i="7"/>
  <c r="A343" i="6" s="1"/>
  <c r="Y342" i="7"/>
  <c r="N342" i="7"/>
  <c r="I342" i="7"/>
  <c r="H342" i="7"/>
  <c r="F342" i="7"/>
  <c r="F342" i="6" s="1"/>
  <c r="E342" i="7"/>
  <c r="E342" i="6" s="1"/>
  <c r="D342" i="7"/>
  <c r="D342" i="6" s="1"/>
  <c r="C342" i="7"/>
  <c r="C342" i="6" s="1"/>
  <c r="B342" i="7"/>
  <c r="B342" i="6" s="1"/>
  <c r="A342" i="7"/>
  <c r="A342" i="6" s="1"/>
  <c r="Y341" i="7"/>
  <c r="N341" i="7"/>
  <c r="I341" i="7"/>
  <c r="H341" i="7"/>
  <c r="F341" i="7"/>
  <c r="F341" i="6" s="1"/>
  <c r="E341" i="7"/>
  <c r="E341" i="6" s="1"/>
  <c r="D341" i="7"/>
  <c r="D341" i="6" s="1"/>
  <c r="C341" i="7"/>
  <c r="C341" i="6" s="1"/>
  <c r="B341" i="7"/>
  <c r="B341" i="6" s="1"/>
  <c r="A341" i="7"/>
  <c r="A341" i="6" s="1"/>
  <c r="Y340" i="7"/>
  <c r="N340" i="7"/>
  <c r="I340" i="7"/>
  <c r="H340" i="7"/>
  <c r="F340" i="7"/>
  <c r="F340" i="6" s="1"/>
  <c r="E340" i="7"/>
  <c r="E340" i="6" s="1"/>
  <c r="D340" i="7"/>
  <c r="D340" i="6" s="1"/>
  <c r="C340" i="7"/>
  <c r="C340" i="6" s="1"/>
  <c r="B340" i="7"/>
  <c r="B340" i="6" s="1"/>
  <c r="A340" i="7"/>
  <c r="A340" i="6" s="1"/>
  <c r="Y339" i="7"/>
  <c r="N339" i="7"/>
  <c r="I339" i="7"/>
  <c r="H339" i="7"/>
  <c r="F339" i="7"/>
  <c r="F339" i="6" s="1"/>
  <c r="E339" i="7"/>
  <c r="E339" i="6" s="1"/>
  <c r="D339" i="7"/>
  <c r="D339" i="6" s="1"/>
  <c r="C339" i="7"/>
  <c r="C339" i="6" s="1"/>
  <c r="B339" i="7"/>
  <c r="B339" i="6" s="1"/>
  <c r="A339" i="7"/>
  <c r="A339" i="6" s="1"/>
  <c r="Y338" i="7"/>
  <c r="N338" i="7"/>
  <c r="I338" i="7"/>
  <c r="H338" i="7"/>
  <c r="F338" i="7"/>
  <c r="F338" i="6" s="1"/>
  <c r="E338" i="7"/>
  <c r="E338" i="6" s="1"/>
  <c r="D338" i="7"/>
  <c r="D338" i="6" s="1"/>
  <c r="C338" i="7"/>
  <c r="C338" i="6" s="1"/>
  <c r="B338" i="7"/>
  <c r="B338" i="6" s="1"/>
  <c r="A338" i="7"/>
  <c r="A338" i="6" s="1"/>
  <c r="Y337" i="7"/>
  <c r="N337" i="7"/>
  <c r="I337" i="7"/>
  <c r="H337" i="7"/>
  <c r="F337" i="7"/>
  <c r="F337" i="6" s="1"/>
  <c r="E337" i="7"/>
  <c r="E337" i="6" s="1"/>
  <c r="D337" i="7"/>
  <c r="D337" i="6" s="1"/>
  <c r="C337" i="7"/>
  <c r="C337" i="6" s="1"/>
  <c r="B337" i="7"/>
  <c r="B337" i="6" s="1"/>
  <c r="A337" i="7"/>
  <c r="A337" i="6" s="1"/>
  <c r="Y336" i="7"/>
  <c r="N336" i="7"/>
  <c r="I336" i="7"/>
  <c r="H336" i="7"/>
  <c r="F336" i="7"/>
  <c r="F336" i="6" s="1"/>
  <c r="E336" i="7"/>
  <c r="E336" i="6" s="1"/>
  <c r="D336" i="7"/>
  <c r="D336" i="6" s="1"/>
  <c r="C336" i="7"/>
  <c r="C336" i="6" s="1"/>
  <c r="B336" i="7"/>
  <c r="B336" i="6" s="1"/>
  <c r="A336" i="7"/>
  <c r="A336" i="6" s="1"/>
  <c r="Y335" i="7"/>
  <c r="N335" i="7"/>
  <c r="I335" i="7"/>
  <c r="H335" i="7"/>
  <c r="F335" i="7"/>
  <c r="F335" i="6" s="1"/>
  <c r="E335" i="7"/>
  <c r="E335" i="6" s="1"/>
  <c r="D335" i="7"/>
  <c r="D335" i="6" s="1"/>
  <c r="C335" i="7"/>
  <c r="C335" i="6" s="1"/>
  <c r="B335" i="7"/>
  <c r="B335" i="6" s="1"/>
  <c r="A335" i="7"/>
  <c r="A335" i="6" s="1"/>
  <c r="Y334" i="7"/>
  <c r="N334" i="7"/>
  <c r="I334" i="7"/>
  <c r="H334" i="7"/>
  <c r="F334" i="7"/>
  <c r="F334" i="6" s="1"/>
  <c r="E334" i="7"/>
  <c r="E334" i="6" s="1"/>
  <c r="D334" i="7"/>
  <c r="D334" i="6" s="1"/>
  <c r="C334" i="7"/>
  <c r="C334" i="6" s="1"/>
  <c r="B334" i="7"/>
  <c r="B334" i="6" s="1"/>
  <c r="A334" i="7"/>
  <c r="A334" i="6" s="1"/>
  <c r="Y333" i="7"/>
  <c r="N333" i="7"/>
  <c r="I333" i="7"/>
  <c r="H333" i="7"/>
  <c r="F333" i="7"/>
  <c r="F333" i="6" s="1"/>
  <c r="E333" i="7"/>
  <c r="E333" i="6" s="1"/>
  <c r="D333" i="7"/>
  <c r="D333" i="6" s="1"/>
  <c r="C333" i="7"/>
  <c r="C333" i="6" s="1"/>
  <c r="B333" i="7"/>
  <c r="B333" i="6" s="1"/>
  <c r="A333" i="7"/>
  <c r="A333" i="6" s="1"/>
  <c r="Y332" i="7"/>
  <c r="N332" i="7"/>
  <c r="I332" i="7"/>
  <c r="H332" i="7"/>
  <c r="F332" i="7"/>
  <c r="F332" i="6" s="1"/>
  <c r="E332" i="7"/>
  <c r="E332" i="6" s="1"/>
  <c r="D332" i="7"/>
  <c r="D332" i="6" s="1"/>
  <c r="C332" i="7"/>
  <c r="C332" i="6" s="1"/>
  <c r="B332" i="7"/>
  <c r="B332" i="6" s="1"/>
  <c r="A332" i="7"/>
  <c r="A332" i="6" s="1"/>
  <c r="Y331" i="7"/>
  <c r="N331" i="7"/>
  <c r="I331" i="7"/>
  <c r="H331" i="7"/>
  <c r="F331" i="7"/>
  <c r="F331" i="6" s="1"/>
  <c r="E331" i="7"/>
  <c r="E331" i="6" s="1"/>
  <c r="D331" i="7"/>
  <c r="D331" i="6" s="1"/>
  <c r="C331" i="7"/>
  <c r="C331" i="6" s="1"/>
  <c r="B331" i="7"/>
  <c r="B331" i="6" s="1"/>
  <c r="A331" i="7"/>
  <c r="A331" i="6" s="1"/>
  <c r="Y330" i="7"/>
  <c r="N330" i="7"/>
  <c r="I330" i="7"/>
  <c r="H330" i="7"/>
  <c r="F330" i="7"/>
  <c r="F330" i="6" s="1"/>
  <c r="E330" i="7"/>
  <c r="E330" i="6" s="1"/>
  <c r="D330" i="7"/>
  <c r="D330" i="6" s="1"/>
  <c r="C330" i="7"/>
  <c r="C330" i="6" s="1"/>
  <c r="B330" i="7"/>
  <c r="B330" i="6" s="1"/>
  <c r="A330" i="7"/>
  <c r="A330" i="6" s="1"/>
  <c r="Y329" i="7"/>
  <c r="N329" i="7"/>
  <c r="I329" i="7"/>
  <c r="H329" i="7"/>
  <c r="F329" i="7"/>
  <c r="F329" i="6" s="1"/>
  <c r="E329" i="7"/>
  <c r="E329" i="6" s="1"/>
  <c r="D329" i="7"/>
  <c r="D329" i="6" s="1"/>
  <c r="C329" i="7"/>
  <c r="C329" i="6" s="1"/>
  <c r="B329" i="7"/>
  <c r="B329" i="6" s="1"/>
  <c r="A329" i="7"/>
  <c r="A329" i="6" s="1"/>
  <c r="Y328" i="7"/>
  <c r="N328" i="7"/>
  <c r="I328" i="7"/>
  <c r="H328" i="7"/>
  <c r="F328" i="7"/>
  <c r="F328" i="6" s="1"/>
  <c r="E328" i="7"/>
  <c r="E328" i="6" s="1"/>
  <c r="D328" i="7"/>
  <c r="D328" i="6" s="1"/>
  <c r="C328" i="7"/>
  <c r="C328" i="6" s="1"/>
  <c r="B328" i="7"/>
  <c r="B328" i="6" s="1"/>
  <c r="A328" i="7"/>
  <c r="A328" i="6" s="1"/>
  <c r="Y327" i="7"/>
  <c r="N327" i="7"/>
  <c r="I327" i="7"/>
  <c r="H327" i="7"/>
  <c r="F327" i="7"/>
  <c r="F327" i="6" s="1"/>
  <c r="E327" i="7"/>
  <c r="E327" i="6" s="1"/>
  <c r="D327" i="7"/>
  <c r="D327" i="6" s="1"/>
  <c r="C327" i="7"/>
  <c r="C327" i="6" s="1"/>
  <c r="B327" i="7"/>
  <c r="B327" i="6" s="1"/>
  <c r="A327" i="7"/>
  <c r="A327" i="6" s="1"/>
  <c r="Y326" i="7"/>
  <c r="N326" i="7"/>
  <c r="I326" i="7"/>
  <c r="H326" i="7"/>
  <c r="F326" i="7"/>
  <c r="F326" i="6" s="1"/>
  <c r="E326" i="7"/>
  <c r="E326" i="6" s="1"/>
  <c r="D326" i="7"/>
  <c r="D326" i="6" s="1"/>
  <c r="C326" i="7"/>
  <c r="C326" i="6" s="1"/>
  <c r="B326" i="7"/>
  <c r="B326" i="6" s="1"/>
  <c r="A326" i="7"/>
  <c r="A326" i="6" s="1"/>
  <c r="Y325" i="7"/>
  <c r="N325" i="7"/>
  <c r="I325" i="7"/>
  <c r="H325" i="7"/>
  <c r="F325" i="7"/>
  <c r="F325" i="6" s="1"/>
  <c r="E325" i="7"/>
  <c r="E325" i="6" s="1"/>
  <c r="D325" i="7"/>
  <c r="D325" i="6" s="1"/>
  <c r="C325" i="7"/>
  <c r="C325" i="6" s="1"/>
  <c r="B325" i="7"/>
  <c r="B325" i="6" s="1"/>
  <c r="A325" i="7"/>
  <c r="A325" i="6" s="1"/>
  <c r="Y324" i="7"/>
  <c r="N324" i="7"/>
  <c r="I324" i="7"/>
  <c r="H324" i="7"/>
  <c r="F324" i="7"/>
  <c r="F324" i="6" s="1"/>
  <c r="E324" i="7"/>
  <c r="E324" i="6" s="1"/>
  <c r="D324" i="7"/>
  <c r="D324" i="6" s="1"/>
  <c r="C324" i="7"/>
  <c r="C324" i="6" s="1"/>
  <c r="B324" i="7"/>
  <c r="B324" i="6" s="1"/>
  <c r="A324" i="7"/>
  <c r="A324" i="6" s="1"/>
  <c r="Y323" i="7"/>
  <c r="N323" i="7"/>
  <c r="I323" i="7"/>
  <c r="H323" i="7"/>
  <c r="F323" i="7"/>
  <c r="F323" i="6" s="1"/>
  <c r="E323" i="7"/>
  <c r="E323" i="6" s="1"/>
  <c r="D323" i="7"/>
  <c r="D323" i="6" s="1"/>
  <c r="C323" i="7"/>
  <c r="C323" i="6" s="1"/>
  <c r="B323" i="7"/>
  <c r="B323" i="6" s="1"/>
  <c r="A323" i="7"/>
  <c r="A323" i="6" s="1"/>
  <c r="Y322" i="7"/>
  <c r="N322" i="7"/>
  <c r="I322" i="7"/>
  <c r="H322" i="7"/>
  <c r="F322" i="7"/>
  <c r="F322" i="6" s="1"/>
  <c r="E322" i="7"/>
  <c r="E322" i="6" s="1"/>
  <c r="D322" i="7"/>
  <c r="D322" i="6" s="1"/>
  <c r="C322" i="7"/>
  <c r="C322" i="6" s="1"/>
  <c r="B322" i="7"/>
  <c r="B322" i="6" s="1"/>
  <c r="A322" i="7"/>
  <c r="A322" i="6" s="1"/>
  <c r="Y321" i="7"/>
  <c r="N321" i="7"/>
  <c r="I321" i="7"/>
  <c r="H321" i="7"/>
  <c r="F321" i="7"/>
  <c r="F321" i="6" s="1"/>
  <c r="E321" i="7"/>
  <c r="E321" i="6" s="1"/>
  <c r="D321" i="7"/>
  <c r="D321" i="6" s="1"/>
  <c r="C321" i="7"/>
  <c r="C321" i="6" s="1"/>
  <c r="B321" i="7"/>
  <c r="B321" i="6" s="1"/>
  <c r="A321" i="7"/>
  <c r="A321" i="6" s="1"/>
  <c r="Y320" i="7"/>
  <c r="N320" i="7"/>
  <c r="I320" i="7"/>
  <c r="H320" i="7"/>
  <c r="F320" i="7"/>
  <c r="F320" i="6" s="1"/>
  <c r="E320" i="7"/>
  <c r="E320" i="6" s="1"/>
  <c r="D320" i="7"/>
  <c r="D320" i="6" s="1"/>
  <c r="C320" i="7"/>
  <c r="C320" i="6" s="1"/>
  <c r="B320" i="7"/>
  <c r="B320" i="6" s="1"/>
  <c r="A320" i="7"/>
  <c r="A320" i="6" s="1"/>
  <c r="Y319" i="7"/>
  <c r="N319" i="7"/>
  <c r="I319" i="7"/>
  <c r="H319" i="7"/>
  <c r="F319" i="7"/>
  <c r="F319" i="6" s="1"/>
  <c r="E319" i="7"/>
  <c r="E319" i="6" s="1"/>
  <c r="D319" i="7"/>
  <c r="D319" i="6" s="1"/>
  <c r="C319" i="7"/>
  <c r="C319" i="6" s="1"/>
  <c r="B319" i="7"/>
  <c r="B319" i="6" s="1"/>
  <c r="A319" i="7"/>
  <c r="A319" i="6" s="1"/>
  <c r="Y318" i="7"/>
  <c r="N318" i="7"/>
  <c r="I318" i="7"/>
  <c r="H318" i="7"/>
  <c r="F318" i="7"/>
  <c r="F318" i="6" s="1"/>
  <c r="E318" i="7"/>
  <c r="E318" i="6" s="1"/>
  <c r="D318" i="7"/>
  <c r="D318" i="6" s="1"/>
  <c r="C318" i="7"/>
  <c r="C318" i="6" s="1"/>
  <c r="B318" i="7"/>
  <c r="B318" i="6" s="1"/>
  <c r="A318" i="7"/>
  <c r="A318" i="6" s="1"/>
  <c r="Y317" i="7"/>
  <c r="N317" i="7"/>
  <c r="I317" i="7"/>
  <c r="H317" i="7"/>
  <c r="F317" i="7"/>
  <c r="F317" i="6" s="1"/>
  <c r="E317" i="7"/>
  <c r="E317" i="6" s="1"/>
  <c r="D317" i="7"/>
  <c r="D317" i="6" s="1"/>
  <c r="C317" i="7"/>
  <c r="C317" i="6" s="1"/>
  <c r="B317" i="7"/>
  <c r="B317" i="6" s="1"/>
  <c r="A317" i="7"/>
  <c r="A317" i="6" s="1"/>
  <c r="Y316" i="7"/>
  <c r="N316" i="7"/>
  <c r="I316" i="7"/>
  <c r="H316" i="7"/>
  <c r="F316" i="7"/>
  <c r="F316" i="6" s="1"/>
  <c r="E316" i="7"/>
  <c r="E316" i="6" s="1"/>
  <c r="D316" i="7"/>
  <c r="D316" i="6" s="1"/>
  <c r="C316" i="7"/>
  <c r="C316" i="6" s="1"/>
  <c r="B316" i="7"/>
  <c r="B316" i="6" s="1"/>
  <c r="A316" i="7"/>
  <c r="A316" i="6" s="1"/>
  <c r="Y315" i="7"/>
  <c r="N315" i="7"/>
  <c r="I315" i="7"/>
  <c r="H315" i="7"/>
  <c r="F315" i="7"/>
  <c r="F315" i="6" s="1"/>
  <c r="E315" i="7"/>
  <c r="E315" i="6" s="1"/>
  <c r="D315" i="7"/>
  <c r="D315" i="6" s="1"/>
  <c r="C315" i="7"/>
  <c r="C315" i="6" s="1"/>
  <c r="B315" i="7"/>
  <c r="B315" i="6" s="1"/>
  <c r="A315" i="7"/>
  <c r="A315" i="6" s="1"/>
  <c r="Y314" i="7"/>
  <c r="N314" i="7"/>
  <c r="I314" i="7"/>
  <c r="H314" i="7"/>
  <c r="F314" i="7"/>
  <c r="F314" i="6" s="1"/>
  <c r="E314" i="7"/>
  <c r="E314" i="6" s="1"/>
  <c r="D314" i="7"/>
  <c r="D314" i="6" s="1"/>
  <c r="C314" i="7"/>
  <c r="C314" i="6" s="1"/>
  <c r="B314" i="7"/>
  <c r="B314" i="6" s="1"/>
  <c r="A314" i="7"/>
  <c r="A314" i="6" s="1"/>
  <c r="Y313" i="7"/>
  <c r="N313" i="7"/>
  <c r="I313" i="7"/>
  <c r="H313" i="7"/>
  <c r="F313" i="7"/>
  <c r="F313" i="6" s="1"/>
  <c r="E313" i="7"/>
  <c r="E313" i="6" s="1"/>
  <c r="D313" i="7"/>
  <c r="D313" i="6" s="1"/>
  <c r="C313" i="7"/>
  <c r="C313" i="6" s="1"/>
  <c r="B313" i="7"/>
  <c r="B313" i="6" s="1"/>
  <c r="A313" i="7"/>
  <c r="A313" i="6" s="1"/>
  <c r="Y312" i="7"/>
  <c r="N312" i="7"/>
  <c r="I312" i="7"/>
  <c r="H312" i="7"/>
  <c r="F312" i="7"/>
  <c r="F312" i="6" s="1"/>
  <c r="E312" i="7"/>
  <c r="E312" i="6" s="1"/>
  <c r="D312" i="7"/>
  <c r="D312" i="6" s="1"/>
  <c r="C312" i="7"/>
  <c r="C312" i="6" s="1"/>
  <c r="B312" i="7"/>
  <c r="B312" i="6" s="1"/>
  <c r="A312" i="7"/>
  <c r="A312" i="6" s="1"/>
  <c r="Y311" i="7"/>
  <c r="N311" i="7"/>
  <c r="I311" i="7"/>
  <c r="H311" i="7"/>
  <c r="F311" i="7"/>
  <c r="F311" i="6" s="1"/>
  <c r="E311" i="7"/>
  <c r="E311" i="6" s="1"/>
  <c r="D311" i="7"/>
  <c r="D311" i="6" s="1"/>
  <c r="C311" i="7"/>
  <c r="C311" i="6" s="1"/>
  <c r="B311" i="7"/>
  <c r="B311" i="6" s="1"/>
  <c r="A311" i="7"/>
  <c r="A311" i="6" s="1"/>
  <c r="Y310" i="7"/>
  <c r="N310" i="7"/>
  <c r="I310" i="7"/>
  <c r="H310" i="7"/>
  <c r="F310" i="7"/>
  <c r="F310" i="6" s="1"/>
  <c r="E310" i="7"/>
  <c r="E310" i="6" s="1"/>
  <c r="D310" i="7"/>
  <c r="D310" i="6" s="1"/>
  <c r="C310" i="7"/>
  <c r="C310" i="6" s="1"/>
  <c r="B310" i="7"/>
  <c r="B310" i="6" s="1"/>
  <c r="A310" i="7"/>
  <c r="A310" i="6" s="1"/>
  <c r="Y309" i="7"/>
  <c r="N309" i="7"/>
  <c r="I309" i="7"/>
  <c r="H309" i="7"/>
  <c r="F309" i="7"/>
  <c r="F309" i="6" s="1"/>
  <c r="E309" i="7"/>
  <c r="E309" i="6" s="1"/>
  <c r="D309" i="7"/>
  <c r="D309" i="6" s="1"/>
  <c r="C309" i="7"/>
  <c r="C309" i="6" s="1"/>
  <c r="B309" i="7"/>
  <c r="B309" i="6" s="1"/>
  <c r="A309" i="7"/>
  <c r="A309" i="6" s="1"/>
  <c r="Y308" i="7"/>
  <c r="N308" i="7"/>
  <c r="I308" i="7"/>
  <c r="H308" i="7"/>
  <c r="F308" i="7"/>
  <c r="F308" i="6" s="1"/>
  <c r="E308" i="7"/>
  <c r="E308" i="6" s="1"/>
  <c r="D308" i="7"/>
  <c r="D308" i="6" s="1"/>
  <c r="C308" i="7"/>
  <c r="C308" i="6" s="1"/>
  <c r="B308" i="7"/>
  <c r="B308" i="6" s="1"/>
  <c r="A308" i="7"/>
  <c r="A308" i="6" s="1"/>
  <c r="Y307" i="7"/>
  <c r="N307" i="7"/>
  <c r="I307" i="7"/>
  <c r="H307" i="7"/>
  <c r="F307" i="7"/>
  <c r="F307" i="6" s="1"/>
  <c r="E307" i="7"/>
  <c r="E307" i="6" s="1"/>
  <c r="D307" i="7"/>
  <c r="D307" i="6" s="1"/>
  <c r="C307" i="7"/>
  <c r="C307" i="6" s="1"/>
  <c r="B307" i="7"/>
  <c r="B307" i="6" s="1"/>
  <c r="A307" i="7"/>
  <c r="A307" i="6" s="1"/>
  <c r="Y306" i="7"/>
  <c r="N306" i="7"/>
  <c r="I306" i="7"/>
  <c r="H306" i="7"/>
  <c r="F306" i="7"/>
  <c r="F306" i="6" s="1"/>
  <c r="E306" i="7"/>
  <c r="E306" i="6" s="1"/>
  <c r="D306" i="7"/>
  <c r="D306" i="6" s="1"/>
  <c r="C306" i="7"/>
  <c r="C306" i="6" s="1"/>
  <c r="B306" i="7"/>
  <c r="B306" i="6" s="1"/>
  <c r="A306" i="7"/>
  <c r="A306" i="6" s="1"/>
  <c r="Y305" i="7"/>
  <c r="N305" i="7"/>
  <c r="I305" i="7"/>
  <c r="H305" i="7"/>
  <c r="F305" i="7"/>
  <c r="F305" i="6" s="1"/>
  <c r="E305" i="7"/>
  <c r="E305" i="6" s="1"/>
  <c r="D305" i="7"/>
  <c r="D305" i="6" s="1"/>
  <c r="C305" i="7"/>
  <c r="C305" i="6" s="1"/>
  <c r="B305" i="7"/>
  <c r="B305" i="6" s="1"/>
  <c r="A305" i="7"/>
  <c r="A305" i="6" s="1"/>
  <c r="Y304" i="7"/>
  <c r="N304" i="7"/>
  <c r="I304" i="7"/>
  <c r="H304" i="7"/>
  <c r="F304" i="7"/>
  <c r="F304" i="6" s="1"/>
  <c r="E304" i="7"/>
  <c r="E304" i="6" s="1"/>
  <c r="D304" i="7"/>
  <c r="D304" i="6" s="1"/>
  <c r="C304" i="7"/>
  <c r="C304" i="6" s="1"/>
  <c r="B304" i="7"/>
  <c r="B304" i="6" s="1"/>
  <c r="A304" i="7"/>
  <c r="A304" i="6" s="1"/>
  <c r="Y303" i="7"/>
  <c r="N303" i="7"/>
  <c r="I303" i="7"/>
  <c r="H303" i="7"/>
  <c r="F303" i="7"/>
  <c r="F303" i="6" s="1"/>
  <c r="E303" i="7"/>
  <c r="E303" i="6" s="1"/>
  <c r="D303" i="7"/>
  <c r="D303" i="6" s="1"/>
  <c r="C303" i="7"/>
  <c r="C303" i="6" s="1"/>
  <c r="B303" i="7"/>
  <c r="B303" i="6" s="1"/>
  <c r="A303" i="7"/>
  <c r="A303" i="6" s="1"/>
  <c r="Y302" i="7"/>
  <c r="N302" i="7"/>
  <c r="I302" i="7"/>
  <c r="H302" i="7"/>
  <c r="F302" i="7"/>
  <c r="F302" i="6" s="1"/>
  <c r="E302" i="7"/>
  <c r="E302" i="6" s="1"/>
  <c r="D302" i="7"/>
  <c r="D302" i="6" s="1"/>
  <c r="C302" i="7"/>
  <c r="C302" i="6" s="1"/>
  <c r="B302" i="7"/>
  <c r="B302" i="6" s="1"/>
  <c r="A302" i="7"/>
  <c r="A302" i="6" s="1"/>
  <c r="Y301" i="7"/>
  <c r="N301" i="7"/>
  <c r="I301" i="7"/>
  <c r="H301" i="7"/>
  <c r="F301" i="7"/>
  <c r="F301" i="6" s="1"/>
  <c r="E301" i="7"/>
  <c r="E301" i="6" s="1"/>
  <c r="D301" i="7"/>
  <c r="D301" i="6" s="1"/>
  <c r="C301" i="7"/>
  <c r="C301" i="6" s="1"/>
  <c r="B301" i="7"/>
  <c r="B301" i="6" s="1"/>
  <c r="A301" i="7"/>
  <c r="A301" i="6" s="1"/>
  <c r="Y300" i="7"/>
  <c r="N300" i="7"/>
  <c r="I300" i="7"/>
  <c r="H300" i="7"/>
  <c r="F300" i="7"/>
  <c r="F300" i="6" s="1"/>
  <c r="E300" i="7"/>
  <c r="E300" i="6" s="1"/>
  <c r="D300" i="7"/>
  <c r="D300" i="6" s="1"/>
  <c r="C300" i="7"/>
  <c r="C300" i="6" s="1"/>
  <c r="B300" i="7"/>
  <c r="B300" i="6" s="1"/>
  <c r="A300" i="7"/>
  <c r="A300" i="6" s="1"/>
  <c r="Y299" i="7"/>
  <c r="N299" i="7"/>
  <c r="I299" i="7"/>
  <c r="H299" i="7"/>
  <c r="F299" i="7"/>
  <c r="F299" i="6" s="1"/>
  <c r="E299" i="7"/>
  <c r="E299" i="6" s="1"/>
  <c r="D299" i="7"/>
  <c r="D299" i="6" s="1"/>
  <c r="C299" i="7"/>
  <c r="C299" i="6" s="1"/>
  <c r="B299" i="7"/>
  <c r="B299" i="6" s="1"/>
  <c r="A299" i="7"/>
  <c r="A299" i="6" s="1"/>
  <c r="Y298" i="7"/>
  <c r="N298" i="7"/>
  <c r="I298" i="7"/>
  <c r="H298" i="7"/>
  <c r="F298" i="7"/>
  <c r="F298" i="6" s="1"/>
  <c r="E298" i="7"/>
  <c r="E298" i="6" s="1"/>
  <c r="D298" i="7"/>
  <c r="D298" i="6" s="1"/>
  <c r="C298" i="7"/>
  <c r="C298" i="6" s="1"/>
  <c r="B298" i="7"/>
  <c r="B298" i="6" s="1"/>
  <c r="A298" i="7"/>
  <c r="A298" i="6" s="1"/>
  <c r="Y297" i="7"/>
  <c r="N297" i="7"/>
  <c r="I297" i="7"/>
  <c r="H297" i="7"/>
  <c r="F297" i="7"/>
  <c r="F297" i="6" s="1"/>
  <c r="E297" i="7"/>
  <c r="E297" i="6" s="1"/>
  <c r="D297" i="7"/>
  <c r="D297" i="6" s="1"/>
  <c r="C297" i="7"/>
  <c r="C297" i="6" s="1"/>
  <c r="B297" i="7"/>
  <c r="B297" i="6" s="1"/>
  <c r="A297" i="7"/>
  <c r="A297" i="6" s="1"/>
  <c r="Y296" i="7"/>
  <c r="N296" i="7"/>
  <c r="I296" i="7"/>
  <c r="H296" i="7"/>
  <c r="F296" i="7"/>
  <c r="F296" i="6" s="1"/>
  <c r="E296" i="7"/>
  <c r="E296" i="6" s="1"/>
  <c r="D296" i="7"/>
  <c r="D296" i="6" s="1"/>
  <c r="C296" i="7"/>
  <c r="C296" i="6" s="1"/>
  <c r="B296" i="7"/>
  <c r="B296" i="6" s="1"/>
  <c r="A296" i="7"/>
  <c r="A296" i="6" s="1"/>
  <c r="Y295" i="7"/>
  <c r="N295" i="7"/>
  <c r="I295" i="7"/>
  <c r="H295" i="7"/>
  <c r="F295" i="7"/>
  <c r="F295" i="6" s="1"/>
  <c r="E295" i="7"/>
  <c r="E295" i="6" s="1"/>
  <c r="D295" i="7"/>
  <c r="D295" i="6" s="1"/>
  <c r="C295" i="7"/>
  <c r="C295" i="6" s="1"/>
  <c r="B295" i="7"/>
  <c r="B295" i="6" s="1"/>
  <c r="A295" i="7"/>
  <c r="A295" i="6" s="1"/>
  <c r="Y294" i="7"/>
  <c r="N294" i="7"/>
  <c r="I294" i="7"/>
  <c r="H294" i="7"/>
  <c r="F294" i="7"/>
  <c r="F294" i="6" s="1"/>
  <c r="E294" i="7"/>
  <c r="E294" i="6" s="1"/>
  <c r="D294" i="7"/>
  <c r="D294" i="6" s="1"/>
  <c r="C294" i="7"/>
  <c r="C294" i="6" s="1"/>
  <c r="B294" i="7"/>
  <c r="B294" i="6" s="1"/>
  <c r="A294" i="7"/>
  <c r="A294" i="6" s="1"/>
  <c r="Y293" i="7"/>
  <c r="N293" i="7"/>
  <c r="I293" i="7"/>
  <c r="H293" i="7"/>
  <c r="F293" i="7"/>
  <c r="F293" i="6" s="1"/>
  <c r="E293" i="7"/>
  <c r="E293" i="6" s="1"/>
  <c r="D293" i="7"/>
  <c r="D293" i="6" s="1"/>
  <c r="C293" i="7"/>
  <c r="C293" i="6" s="1"/>
  <c r="B293" i="7"/>
  <c r="B293" i="6" s="1"/>
  <c r="A293" i="7"/>
  <c r="A293" i="6" s="1"/>
  <c r="Y292" i="7"/>
  <c r="N292" i="7"/>
  <c r="I292" i="7"/>
  <c r="H292" i="7"/>
  <c r="F292" i="7"/>
  <c r="F292" i="6" s="1"/>
  <c r="E292" i="7"/>
  <c r="E292" i="6" s="1"/>
  <c r="D292" i="7"/>
  <c r="D292" i="6" s="1"/>
  <c r="C292" i="7"/>
  <c r="C292" i="6" s="1"/>
  <c r="B292" i="7"/>
  <c r="B292" i="6" s="1"/>
  <c r="A292" i="7"/>
  <c r="A292" i="6" s="1"/>
  <c r="Y291" i="7"/>
  <c r="N291" i="7"/>
  <c r="I291" i="7"/>
  <c r="E291" i="7"/>
  <c r="E291" i="6" s="1"/>
  <c r="D291" i="7"/>
  <c r="D291" i="6" s="1"/>
  <c r="C291" i="7"/>
  <c r="C291" i="6" s="1"/>
  <c r="B291" i="7"/>
  <c r="B291" i="6" s="1"/>
  <c r="A291" i="7"/>
  <c r="A291" i="6" s="1"/>
  <c r="Y290" i="7"/>
  <c r="N290" i="7"/>
  <c r="I290" i="7"/>
  <c r="D290" i="7"/>
  <c r="D290" i="6" s="1"/>
  <c r="C290" i="7"/>
  <c r="C290" i="6" s="1"/>
  <c r="B290" i="7"/>
  <c r="B290" i="6" s="1"/>
  <c r="A290" i="7"/>
  <c r="A290" i="6" s="1"/>
  <c r="Y289" i="7"/>
  <c r="N289" i="7"/>
  <c r="D289" i="7"/>
  <c r="C289" i="7"/>
  <c r="C289" i="6" s="1"/>
  <c r="B289" i="7"/>
  <c r="B289" i="6" s="1"/>
  <c r="A289" i="7"/>
  <c r="A289" i="6" s="1"/>
  <c r="Y288" i="7"/>
  <c r="N288" i="7"/>
  <c r="D288" i="7"/>
  <c r="C288" i="7"/>
  <c r="C288" i="6" s="1"/>
  <c r="B288" i="7"/>
  <c r="B288" i="6" s="1"/>
  <c r="A288" i="7"/>
  <c r="A288" i="6" s="1"/>
  <c r="Y287" i="7"/>
  <c r="N287" i="7"/>
  <c r="D287" i="7"/>
  <c r="D287" i="6" s="1"/>
  <c r="C287" i="7"/>
  <c r="B287" i="7"/>
  <c r="B287" i="6" s="1"/>
  <c r="A287" i="7"/>
  <c r="A287" i="6" s="1"/>
  <c r="Y286" i="7"/>
  <c r="N286" i="7"/>
  <c r="D286" i="7"/>
  <c r="C286" i="7"/>
  <c r="C286" i="6" s="1"/>
  <c r="B286" i="7"/>
  <c r="B286" i="6" s="1"/>
  <c r="A286" i="7"/>
  <c r="A286" i="6" s="1"/>
  <c r="Y285" i="7"/>
  <c r="N285" i="7"/>
  <c r="D285" i="7"/>
  <c r="C285" i="7"/>
  <c r="C285" i="6" s="1"/>
  <c r="B285" i="7"/>
  <c r="B285" i="6" s="1"/>
  <c r="A285" i="7"/>
  <c r="A285" i="6" s="1"/>
  <c r="Y284" i="7"/>
  <c r="N284" i="7"/>
  <c r="I284" i="7"/>
  <c r="D284" i="7"/>
  <c r="D284" i="6" s="1"/>
  <c r="C284" i="7"/>
  <c r="C284" i="6" s="1"/>
  <c r="B284" i="7"/>
  <c r="B284" i="6" s="1"/>
  <c r="A284" i="7"/>
  <c r="A284" i="6" s="1"/>
  <c r="Y283" i="7"/>
  <c r="N283" i="7"/>
  <c r="D283" i="7"/>
  <c r="D283" i="6" s="1"/>
  <c r="C283" i="7"/>
  <c r="B283" i="7"/>
  <c r="B283" i="6" s="1"/>
  <c r="A283" i="7"/>
  <c r="A283" i="6" s="1"/>
  <c r="Y282" i="7"/>
  <c r="N282" i="7"/>
  <c r="D282" i="7"/>
  <c r="C282" i="7"/>
  <c r="C282" i="6" s="1"/>
  <c r="B282" i="7"/>
  <c r="B282" i="6" s="1"/>
  <c r="A282" i="7"/>
  <c r="A282" i="6" s="1"/>
  <c r="Y281" i="7"/>
  <c r="N281" i="7"/>
  <c r="D281" i="7"/>
  <c r="C281" i="7"/>
  <c r="C281" i="6" s="1"/>
  <c r="B281" i="7"/>
  <c r="B281" i="6" s="1"/>
  <c r="A281" i="7"/>
  <c r="A281" i="6" s="1"/>
  <c r="Y280" i="7"/>
  <c r="N280" i="7"/>
  <c r="I280" i="7"/>
  <c r="D280" i="7"/>
  <c r="D280" i="6" s="1"/>
  <c r="C280" i="7"/>
  <c r="C280" i="6" s="1"/>
  <c r="B280" i="7"/>
  <c r="B280" i="6" s="1"/>
  <c r="A280" i="7"/>
  <c r="A280" i="6" s="1"/>
  <c r="Y279" i="7"/>
  <c r="N279" i="7"/>
  <c r="I279" i="7"/>
  <c r="D279" i="7"/>
  <c r="D279" i="6" s="1"/>
  <c r="C279" i="7"/>
  <c r="C279" i="6" s="1"/>
  <c r="B279" i="7"/>
  <c r="B279" i="6" s="1"/>
  <c r="A279" i="7"/>
  <c r="A279" i="6" s="1"/>
  <c r="Y278" i="7"/>
  <c r="N278" i="7"/>
  <c r="D278" i="7"/>
  <c r="D278" i="6" s="1"/>
  <c r="C278" i="7"/>
  <c r="C278" i="6" s="1"/>
  <c r="B278" i="7"/>
  <c r="B278" i="6" s="1"/>
  <c r="A278" i="7"/>
  <c r="A278" i="6" s="1"/>
  <c r="Y277" i="7"/>
  <c r="N277" i="7"/>
  <c r="D277" i="7"/>
  <c r="C277" i="7"/>
  <c r="C277" i="6" s="1"/>
  <c r="B277" i="7"/>
  <c r="B277" i="6" s="1"/>
  <c r="A277" i="7"/>
  <c r="A277" i="6" s="1"/>
  <c r="Y276" i="7"/>
  <c r="N276" i="7"/>
  <c r="D276" i="7"/>
  <c r="C276" i="7"/>
  <c r="C276" i="6" s="1"/>
  <c r="B276" i="7"/>
  <c r="B276" i="6" s="1"/>
  <c r="A276" i="7"/>
  <c r="A276" i="6" s="1"/>
  <c r="Y275" i="7"/>
  <c r="N275" i="7"/>
  <c r="I275" i="7"/>
  <c r="D275" i="7"/>
  <c r="D275" i="6" s="1"/>
  <c r="C275" i="7"/>
  <c r="C275" i="6" s="1"/>
  <c r="B275" i="7"/>
  <c r="B275" i="6" s="1"/>
  <c r="A275" i="7"/>
  <c r="A275" i="6" s="1"/>
  <c r="Y274" i="7"/>
  <c r="N274" i="7"/>
  <c r="I274" i="7"/>
  <c r="D274" i="7"/>
  <c r="D274" i="6" s="1"/>
  <c r="C274" i="7"/>
  <c r="C274" i="6" s="1"/>
  <c r="B274" i="7"/>
  <c r="B274" i="6" s="1"/>
  <c r="A274" i="7"/>
  <c r="A274" i="6" s="1"/>
  <c r="Y273" i="7"/>
  <c r="N273" i="7"/>
  <c r="D273" i="7"/>
  <c r="C273" i="7"/>
  <c r="C273" i="6" s="1"/>
  <c r="B273" i="7"/>
  <c r="B273" i="6" s="1"/>
  <c r="A273" i="7"/>
  <c r="A273" i="6" s="1"/>
  <c r="Y272" i="7"/>
  <c r="N272" i="7"/>
  <c r="D272" i="7"/>
  <c r="C272" i="7"/>
  <c r="C272" i="6" s="1"/>
  <c r="B272" i="7"/>
  <c r="B272" i="6" s="1"/>
  <c r="A272" i="7"/>
  <c r="A272" i="6" s="1"/>
  <c r="Y271" i="7"/>
  <c r="N271" i="7"/>
  <c r="D271" i="7"/>
  <c r="D271" i="6" s="1"/>
  <c r="C271" i="7"/>
  <c r="B271" i="7"/>
  <c r="B271" i="6" s="1"/>
  <c r="A271" i="7"/>
  <c r="A271" i="6" s="1"/>
  <c r="Y270" i="7"/>
  <c r="N270" i="7"/>
  <c r="I270" i="7"/>
  <c r="D270" i="7"/>
  <c r="D270" i="6" s="1"/>
  <c r="C270" i="7"/>
  <c r="C270" i="6" s="1"/>
  <c r="B270" i="7"/>
  <c r="B270" i="6" s="1"/>
  <c r="A270" i="7"/>
  <c r="A270" i="6" s="1"/>
  <c r="Y269" i="7"/>
  <c r="N269" i="7"/>
  <c r="D269" i="7"/>
  <c r="C269" i="7"/>
  <c r="C269" i="6" s="1"/>
  <c r="B269" i="7"/>
  <c r="B269" i="6" s="1"/>
  <c r="A269" i="7"/>
  <c r="A269" i="6" s="1"/>
  <c r="Y268" i="7"/>
  <c r="N268" i="7"/>
  <c r="I268" i="7"/>
  <c r="D268" i="7"/>
  <c r="D268" i="6" s="1"/>
  <c r="C268" i="7"/>
  <c r="C268" i="6" s="1"/>
  <c r="B268" i="7"/>
  <c r="B268" i="6" s="1"/>
  <c r="A268" i="7"/>
  <c r="A268" i="6" s="1"/>
  <c r="Y267" i="7"/>
  <c r="N267" i="7"/>
  <c r="D267" i="7"/>
  <c r="D267" i="6" s="1"/>
  <c r="C267" i="7"/>
  <c r="B267" i="7"/>
  <c r="B267" i="6" s="1"/>
  <c r="A267" i="7"/>
  <c r="A267" i="6" s="1"/>
  <c r="Y266" i="7"/>
  <c r="N266" i="7"/>
  <c r="D266" i="7"/>
  <c r="C266" i="7"/>
  <c r="C266" i="6" s="1"/>
  <c r="B266" i="7"/>
  <c r="B266" i="6" s="1"/>
  <c r="A266" i="7"/>
  <c r="A266" i="6" s="1"/>
  <c r="Y265" i="7"/>
  <c r="N265" i="7"/>
  <c r="D265" i="7"/>
  <c r="C265" i="7"/>
  <c r="C265" i="6" s="1"/>
  <c r="B265" i="7"/>
  <c r="B265" i="6" s="1"/>
  <c r="A265" i="7"/>
  <c r="A265" i="6" s="1"/>
  <c r="Y264" i="7"/>
  <c r="N264" i="7"/>
  <c r="I264" i="7"/>
  <c r="D264" i="7"/>
  <c r="D264" i="6" s="1"/>
  <c r="C264" i="7"/>
  <c r="C264" i="6" s="1"/>
  <c r="B264" i="7"/>
  <c r="B264" i="6" s="1"/>
  <c r="A264" i="7"/>
  <c r="A264" i="6" s="1"/>
  <c r="Y263" i="7"/>
  <c r="N263" i="7"/>
  <c r="I263" i="7"/>
  <c r="D263" i="7"/>
  <c r="D263" i="6" s="1"/>
  <c r="C263" i="7"/>
  <c r="C263" i="6" s="1"/>
  <c r="B263" i="7"/>
  <c r="B263" i="6" s="1"/>
  <c r="A263" i="7"/>
  <c r="A263" i="6" s="1"/>
  <c r="Y262" i="7"/>
  <c r="N262" i="7"/>
  <c r="D262" i="7"/>
  <c r="D262" i="6" s="1"/>
  <c r="C262" i="7"/>
  <c r="C262" i="6" s="1"/>
  <c r="B262" i="7"/>
  <c r="B262" i="6" s="1"/>
  <c r="A262" i="7"/>
  <c r="A262" i="6" s="1"/>
  <c r="Y261" i="7"/>
  <c r="N261" i="7"/>
  <c r="D261" i="7"/>
  <c r="C261" i="7"/>
  <c r="C261" i="6" s="1"/>
  <c r="B261" i="7"/>
  <c r="B261" i="6" s="1"/>
  <c r="A261" i="7"/>
  <c r="A261" i="6" s="1"/>
  <c r="Y260" i="7"/>
  <c r="N260" i="7"/>
  <c r="D260" i="7"/>
  <c r="C260" i="7"/>
  <c r="C260" i="6" s="1"/>
  <c r="B260" i="7"/>
  <c r="B260" i="6" s="1"/>
  <c r="A260" i="7"/>
  <c r="A260" i="6" s="1"/>
  <c r="Y259" i="7"/>
  <c r="N259" i="7"/>
  <c r="I259" i="7"/>
  <c r="D259" i="7"/>
  <c r="D259" i="6" s="1"/>
  <c r="C259" i="7"/>
  <c r="C259" i="6" s="1"/>
  <c r="B259" i="7"/>
  <c r="B259" i="6" s="1"/>
  <c r="A259" i="7"/>
  <c r="A259" i="6" s="1"/>
  <c r="Y258" i="7"/>
  <c r="N258" i="7"/>
  <c r="I258" i="7"/>
  <c r="D258" i="7"/>
  <c r="D258" i="6" s="1"/>
  <c r="C258" i="7"/>
  <c r="C258" i="6" s="1"/>
  <c r="B258" i="7"/>
  <c r="B258" i="6" s="1"/>
  <c r="A258" i="7"/>
  <c r="A258" i="6" s="1"/>
  <c r="Y257" i="7"/>
  <c r="N257" i="7"/>
  <c r="D257" i="7"/>
  <c r="C257" i="7"/>
  <c r="C257" i="6" s="1"/>
  <c r="B257" i="7"/>
  <c r="B257" i="6" s="1"/>
  <c r="A257" i="7"/>
  <c r="A257" i="6" s="1"/>
  <c r="Y256" i="7"/>
  <c r="N256" i="7"/>
  <c r="D256" i="7"/>
  <c r="C256" i="7"/>
  <c r="C256" i="6" s="1"/>
  <c r="B256" i="7"/>
  <c r="B256" i="6" s="1"/>
  <c r="A256" i="7"/>
  <c r="A256" i="6" s="1"/>
  <c r="Y255" i="7"/>
  <c r="N255" i="7"/>
  <c r="I255" i="7"/>
  <c r="D255" i="7"/>
  <c r="D255" i="6" s="1"/>
  <c r="C255" i="7"/>
  <c r="C255" i="6" s="1"/>
  <c r="B255" i="7"/>
  <c r="B255" i="6" s="1"/>
  <c r="A255" i="7"/>
  <c r="A255" i="6" s="1"/>
  <c r="Y254" i="7"/>
  <c r="N254" i="7"/>
  <c r="I254" i="7"/>
  <c r="D254" i="7"/>
  <c r="D254" i="6" s="1"/>
  <c r="C254" i="7"/>
  <c r="C254" i="6" s="1"/>
  <c r="B254" i="7"/>
  <c r="B254" i="6" s="1"/>
  <c r="A254" i="7"/>
  <c r="A254" i="6" s="1"/>
  <c r="Y253" i="7"/>
  <c r="N253" i="7"/>
  <c r="D253" i="7"/>
  <c r="C253" i="7"/>
  <c r="C253" i="6" s="1"/>
  <c r="B253" i="7"/>
  <c r="B253" i="6" s="1"/>
  <c r="A253" i="7"/>
  <c r="A253" i="6" s="1"/>
  <c r="Y252" i="7"/>
  <c r="N252" i="7"/>
  <c r="D252" i="7"/>
  <c r="C252" i="7"/>
  <c r="C252" i="6" s="1"/>
  <c r="B252" i="7"/>
  <c r="B252" i="6" s="1"/>
  <c r="A252" i="7"/>
  <c r="A252" i="6" s="1"/>
  <c r="Y251" i="7"/>
  <c r="N251" i="7"/>
  <c r="I251" i="7"/>
  <c r="E251" i="7"/>
  <c r="E251" i="6" s="1"/>
  <c r="D251" i="7"/>
  <c r="D251" i="6" s="1"/>
  <c r="C251" i="7"/>
  <c r="C251" i="6" s="1"/>
  <c r="B251" i="7"/>
  <c r="B251" i="6" s="1"/>
  <c r="A251" i="7"/>
  <c r="A251" i="6" s="1"/>
  <c r="Y250" i="7"/>
  <c r="N250" i="7"/>
  <c r="I250" i="7"/>
  <c r="D250" i="7"/>
  <c r="D250" i="6" s="1"/>
  <c r="C250" i="7"/>
  <c r="C250" i="6" s="1"/>
  <c r="B250" i="7"/>
  <c r="B250" i="6" s="1"/>
  <c r="A250" i="7"/>
  <c r="A250" i="6" s="1"/>
  <c r="Y249" i="7"/>
  <c r="N249" i="7"/>
  <c r="D249" i="7"/>
  <c r="C249" i="7"/>
  <c r="C249" i="6" s="1"/>
  <c r="B249" i="7"/>
  <c r="B249" i="6" s="1"/>
  <c r="A249" i="7"/>
  <c r="A249" i="6" s="1"/>
  <c r="Y248" i="7"/>
  <c r="N248" i="7"/>
  <c r="D248" i="7"/>
  <c r="C248" i="7"/>
  <c r="C248" i="6" s="1"/>
  <c r="B248" i="7"/>
  <c r="B248" i="6" s="1"/>
  <c r="A248" i="7"/>
  <c r="A248" i="6" s="1"/>
  <c r="Y247" i="7"/>
  <c r="N247" i="7"/>
  <c r="I247" i="7"/>
  <c r="D247" i="7"/>
  <c r="D247" i="6" s="1"/>
  <c r="C247" i="7"/>
  <c r="C247" i="6" s="1"/>
  <c r="B247" i="7"/>
  <c r="B247" i="6" s="1"/>
  <c r="A247" i="7"/>
  <c r="A247" i="6" s="1"/>
  <c r="Y246" i="7"/>
  <c r="N246" i="7"/>
  <c r="I246" i="7"/>
  <c r="D246" i="7"/>
  <c r="D246" i="6" s="1"/>
  <c r="C246" i="7"/>
  <c r="C246" i="6" s="1"/>
  <c r="B246" i="7"/>
  <c r="B246" i="6" s="1"/>
  <c r="A246" i="7"/>
  <c r="A246" i="6" s="1"/>
  <c r="Y245" i="7"/>
  <c r="N245" i="7"/>
  <c r="D245" i="7"/>
  <c r="C245" i="7"/>
  <c r="C245" i="6" s="1"/>
  <c r="B245" i="7"/>
  <c r="B245" i="6" s="1"/>
  <c r="A245" i="7"/>
  <c r="A245" i="6" s="1"/>
  <c r="Y244" i="7"/>
  <c r="N244" i="7"/>
  <c r="D244" i="7"/>
  <c r="C244" i="7"/>
  <c r="C244" i="6" s="1"/>
  <c r="B244" i="7"/>
  <c r="B244" i="6" s="1"/>
  <c r="A244" i="7"/>
  <c r="A244" i="6" s="1"/>
  <c r="Y243" i="7"/>
  <c r="N243" i="7"/>
  <c r="I243" i="7"/>
  <c r="D243" i="7"/>
  <c r="D243" i="6" s="1"/>
  <c r="C243" i="7"/>
  <c r="C243" i="6" s="1"/>
  <c r="B243" i="7"/>
  <c r="B243" i="6" s="1"/>
  <c r="A243" i="7"/>
  <c r="A243" i="6" s="1"/>
  <c r="Y242" i="7"/>
  <c r="N242" i="7"/>
  <c r="I242" i="7"/>
  <c r="D242" i="7"/>
  <c r="D242" i="6" s="1"/>
  <c r="C242" i="7"/>
  <c r="C242" i="6" s="1"/>
  <c r="B242" i="7"/>
  <c r="B242" i="6" s="1"/>
  <c r="A242" i="7"/>
  <c r="A242" i="6" s="1"/>
  <c r="Y241" i="7"/>
  <c r="N241" i="7"/>
  <c r="D241" i="7"/>
  <c r="C241" i="7"/>
  <c r="C241" i="6" s="1"/>
  <c r="B241" i="7"/>
  <c r="B241" i="6" s="1"/>
  <c r="A241" i="7"/>
  <c r="A241" i="6" s="1"/>
  <c r="Y240" i="7"/>
  <c r="N240" i="7"/>
  <c r="D240" i="7"/>
  <c r="C240" i="7"/>
  <c r="C240" i="6" s="1"/>
  <c r="B240" i="7"/>
  <c r="B240" i="6" s="1"/>
  <c r="A240" i="7"/>
  <c r="A240" i="6" s="1"/>
  <c r="Y239" i="7"/>
  <c r="N239" i="7"/>
  <c r="I239" i="7"/>
  <c r="D239" i="7"/>
  <c r="D239" i="6" s="1"/>
  <c r="C239" i="7"/>
  <c r="C239" i="6" s="1"/>
  <c r="B239" i="7"/>
  <c r="B239" i="6" s="1"/>
  <c r="A239" i="7"/>
  <c r="A239" i="6" s="1"/>
  <c r="Y238" i="7"/>
  <c r="N238" i="7"/>
  <c r="I238" i="7"/>
  <c r="H238" i="7"/>
  <c r="D238" i="7"/>
  <c r="D238" i="6" s="1"/>
  <c r="C238" i="7"/>
  <c r="C238" i="6" s="1"/>
  <c r="B238" i="7"/>
  <c r="B238" i="6" s="1"/>
  <c r="A238" i="7"/>
  <c r="A238" i="6" s="1"/>
  <c r="Y237" i="7"/>
  <c r="N237" i="7"/>
  <c r="D237" i="7"/>
  <c r="C237" i="7"/>
  <c r="C237" i="6" s="1"/>
  <c r="B237" i="7"/>
  <c r="B237" i="6" s="1"/>
  <c r="A237" i="7"/>
  <c r="A237" i="6" s="1"/>
  <c r="Y236" i="7"/>
  <c r="N236" i="7"/>
  <c r="D236" i="7"/>
  <c r="C236" i="7"/>
  <c r="C236" i="6" s="1"/>
  <c r="B236" i="7"/>
  <c r="B236" i="6" s="1"/>
  <c r="A236" i="7"/>
  <c r="A236" i="6" s="1"/>
  <c r="Y235" i="7"/>
  <c r="N235" i="7"/>
  <c r="I235" i="7"/>
  <c r="D235" i="7"/>
  <c r="D235" i="6" s="1"/>
  <c r="C235" i="7"/>
  <c r="C235" i="6" s="1"/>
  <c r="B235" i="7"/>
  <c r="B235" i="6" s="1"/>
  <c r="A235" i="7"/>
  <c r="A235" i="6" s="1"/>
  <c r="Y234" i="7"/>
  <c r="N234" i="7"/>
  <c r="I234" i="7"/>
  <c r="D234" i="7"/>
  <c r="D234" i="6" s="1"/>
  <c r="C234" i="7"/>
  <c r="C234" i="6" s="1"/>
  <c r="B234" i="7"/>
  <c r="B234" i="6" s="1"/>
  <c r="A234" i="7"/>
  <c r="A234" i="6" s="1"/>
  <c r="Y233" i="7"/>
  <c r="N233" i="7"/>
  <c r="D233" i="7"/>
  <c r="C233" i="7"/>
  <c r="C233" i="6" s="1"/>
  <c r="B233" i="7"/>
  <c r="B233" i="6" s="1"/>
  <c r="A233" i="7"/>
  <c r="A233" i="6" s="1"/>
  <c r="Y232" i="7"/>
  <c r="N232" i="7"/>
  <c r="D232" i="7"/>
  <c r="C232" i="7"/>
  <c r="C232" i="6" s="1"/>
  <c r="B232" i="7"/>
  <c r="B232" i="6" s="1"/>
  <c r="A232" i="7"/>
  <c r="A232" i="6" s="1"/>
  <c r="Y231" i="7"/>
  <c r="N231" i="7"/>
  <c r="I231" i="7"/>
  <c r="D231" i="7"/>
  <c r="D231" i="6" s="1"/>
  <c r="C231" i="7"/>
  <c r="C231" i="6" s="1"/>
  <c r="B231" i="7"/>
  <c r="B231" i="6" s="1"/>
  <c r="A231" i="7"/>
  <c r="A231" i="6" s="1"/>
  <c r="Y230" i="7"/>
  <c r="N230" i="7"/>
  <c r="D230" i="7"/>
  <c r="D230" i="6" s="1"/>
  <c r="C230" i="7"/>
  <c r="B230" i="7"/>
  <c r="B230" i="6" s="1"/>
  <c r="A230" i="7"/>
  <c r="A230" i="6" s="1"/>
  <c r="Y229" i="7"/>
  <c r="N229" i="7"/>
  <c r="D229" i="7"/>
  <c r="C229" i="7"/>
  <c r="C229" i="6" s="1"/>
  <c r="B229" i="7"/>
  <c r="B229" i="6" s="1"/>
  <c r="A229" i="7"/>
  <c r="A229" i="6" s="1"/>
  <c r="Y228" i="7"/>
  <c r="N228" i="7"/>
  <c r="D228" i="7"/>
  <c r="C228" i="7"/>
  <c r="C228" i="6" s="1"/>
  <c r="B228" i="7"/>
  <c r="B228" i="6" s="1"/>
  <c r="A228" i="7"/>
  <c r="A228" i="6" s="1"/>
  <c r="Y227" i="7"/>
  <c r="N227" i="7"/>
  <c r="I227" i="7"/>
  <c r="D227" i="7"/>
  <c r="D227" i="6" s="1"/>
  <c r="C227" i="7"/>
  <c r="C227" i="6" s="1"/>
  <c r="B227" i="7"/>
  <c r="B227" i="6" s="1"/>
  <c r="A227" i="7"/>
  <c r="A227" i="6" s="1"/>
  <c r="Y226" i="7"/>
  <c r="N226" i="7"/>
  <c r="I226" i="7"/>
  <c r="D226" i="7"/>
  <c r="D226" i="6" s="1"/>
  <c r="C226" i="7"/>
  <c r="C226" i="6" s="1"/>
  <c r="B226" i="7"/>
  <c r="B226" i="6" s="1"/>
  <c r="A226" i="7"/>
  <c r="A226" i="6" s="1"/>
  <c r="Y225" i="7"/>
  <c r="N225" i="7"/>
  <c r="D225" i="7"/>
  <c r="C225" i="7"/>
  <c r="C225" i="6" s="1"/>
  <c r="B225" i="7"/>
  <c r="B225" i="6" s="1"/>
  <c r="A225" i="7"/>
  <c r="A225" i="6" s="1"/>
  <c r="Y224" i="7"/>
  <c r="N224" i="7"/>
  <c r="D224" i="7"/>
  <c r="C224" i="7"/>
  <c r="C224" i="6" s="1"/>
  <c r="B224" i="7"/>
  <c r="B224" i="6" s="1"/>
  <c r="A224" i="7"/>
  <c r="A224" i="6" s="1"/>
  <c r="Y223" i="7"/>
  <c r="N223" i="7"/>
  <c r="I223" i="7"/>
  <c r="D223" i="7"/>
  <c r="D223" i="6" s="1"/>
  <c r="C223" i="7"/>
  <c r="C223" i="6" s="1"/>
  <c r="B223" i="7"/>
  <c r="B223" i="6" s="1"/>
  <c r="A223" i="7"/>
  <c r="A223" i="6" s="1"/>
  <c r="Y222" i="7"/>
  <c r="N222" i="7"/>
  <c r="D222" i="7"/>
  <c r="D222" i="6" s="1"/>
  <c r="C222" i="7"/>
  <c r="B222" i="7"/>
  <c r="B222" i="6" s="1"/>
  <c r="A222" i="7"/>
  <c r="A222" i="6" s="1"/>
  <c r="Y221" i="7"/>
  <c r="N221" i="7"/>
  <c r="D221" i="7"/>
  <c r="C221" i="7"/>
  <c r="C221" i="6" s="1"/>
  <c r="B221" i="7"/>
  <c r="B221" i="6" s="1"/>
  <c r="A221" i="7"/>
  <c r="A221" i="6" s="1"/>
  <c r="Y220" i="7"/>
  <c r="N220" i="7"/>
  <c r="D220" i="7"/>
  <c r="C220" i="7"/>
  <c r="C220" i="6" s="1"/>
  <c r="B220" i="7"/>
  <c r="B220" i="6" s="1"/>
  <c r="A220" i="7"/>
  <c r="A220" i="6" s="1"/>
  <c r="Y219" i="7"/>
  <c r="N219" i="7"/>
  <c r="I219" i="7"/>
  <c r="D219" i="7"/>
  <c r="D219" i="6" s="1"/>
  <c r="C219" i="7"/>
  <c r="C219" i="6" s="1"/>
  <c r="B219" i="7"/>
  <c r="B219" i="6" s="1"/>
  <c r="A219" i="7"/>
  <c r="A219" i="6" s="1"/>
  <c r="Y218" i="7"/>
  <c r="N218" i="7"/>
  <c r="I218" i="7"/>
  <c r="D218" i="7"/>
  <c r="D218" i="6" s="1"/>
  <c r="C218" i="7"/>
  <c r="C218" i="6" s="1"/>
  <c r="B218" i="7"/>
  <c r="B218" i="6" s="1"/>
  <c r="A218" i="7"/>
  <c r="A218" i="6" s="1"/>
  <c r="Y217" i="7"/>
  <c r="N217" i="7"/>
  <c r="D217" i="7"/>
  <c r="C217" i="7"/>
  <c r="C217" i="6" s="1"/>
  <c r="B217" i="7"/>
  <c r="B217" i="6" s="1"/>
  <c r="A217" i="7"/>
  <c r="A217" i="6" s="1"/>
  <c r="Y216" i="7"/>
  <c r="N216" i="7"/>
  <c r="D216" i="7"/>
  <c r="C216" i="7"/>
  <c r="C216" i="6" s="1"/>
  <c r="B216" i="7"/>
  <c r="B216" i="6" s="1"/>
  <c r="A216" i="7"/>
  <c r="A216" i="6" s="1"/>
  <c r="Y215" i="7"/>
  <c r="N215" i="7"/>
  <c r="I215" i="7"/>
  <c r="D215" i="7"/>
  <c r="D215" i="6" s="1"/>
  <c r="C215" i="7"/>
  <c r="C215" i="6" s="1"/>
  <c r="B215" i="7"/>
  <c r="B215" i="6" s="1"/>
  <c r="A215" i="7"/>
  <c r="A215" i="6" s="1"/>
  <c r="Y214" i="7"/>
  <c r="N214" i="7"/>
  <c r="D214" i="7"/>
  <c r="D214" i="6" s="1"/>
  <c r="C214" i="7"/>
  <c r="B214" i="7"/>
  <c r="B214" i="6" s="1"/>
  <c r="A214" i="7"/>
  <c r="A214" i="6" s="1"/>
  <c r="Y213" i="7"/>
  <c r="N213" i="7"/>
  <c r="D213" i="7"/>
  <c r="C213" i="7"/>
  <c r="C213" i="6" s="1"/>
  <c r="B213" i="7"/>
  <c r="B213" i="6" s="1"/>
  <c r="A213" i="7"/>
  <c r="A213" i="6" s="1"/>
  <c r="Y212" i="7"/>
  <c r="N212" i="7"/>
  <c r="D212" i="7"/>
  <c r="C212" i="7"/>
  <c r="C212" i="6" s="1"/>
  <c r="B212" i="7"/>
  <c r="B212" i="6" s="1"/>
  <c r="A212" i="7"/>
  <c r="A212" i="6" s="1"/>
  <c r="Y211" i="7"/>
  <c r="N211" i="7"/>
  <c r="I211" i="7"/>
  <c r="D211" i="7"/>
  <c r="D211" i="6" s="1"/>
  <c r="C211" i="7"/>
  <c r="C211" i="6" s="1"/>
  <c r="B211" i="7"/>
  <c r="B211" i="6" s="1"/>
  <c r="A211" i="7"/>
  <c r="A211" i="6" s="1"/>
  <c r="Y210" i="7"/>
  <c r="N210" i="7"/>
  <c r="I210" i="7"/>
  <c r="D210" i="7"/>
  <c r="D210" i="6" s="1"/>
  <c r="C210" i="7"/>
  <c r="C210" i="6" s="1"/>
  <c r="B210" i="7"/>
  <c r="B210" i="6" s="1"/>
  <c r="A210" i="7"/>
  <c r="A210" i="6" s="1"/>
  <c r="Y209" i="7"/>
  <c r="N209" i="7"/>
  <c r="D209" i="7"/>
  <c r="C209" i="7"/>
  <c r="C209" i="6" s="1"/>
  <c r="B209" i="7"/>
  <c r="B209" i="6" s="1"/>
  <c r="A209" i="7"/>
  <c r="A209" i="6" s="1"/>
  <c r="Y208" i="7"/>
  <c r="N208" i="7"/>
  <c r="D208" i="7"/>
  <c r="C208" i="7"/>
  <c r="C208" i="6" s="1"/>
  <c r="B208" i="7"/>
  <c r="B208" i="6" s="1"/>
  <c r="A208" i="7"/>
  <c r="A208" i="6" s="1"/>
  <c r="Y207" i="7"/>
  <c r="N207" i="7"/>
  <c r="I207" i="7"/>
  <c r="D207" i="7"/>
  <c r="D207" i="6" s="1"/>
  <c r="C207" i="7"/>
  <c r="C207" i="6" s="1"/>
  <c r="B207" i="7"/>
  <c r="B207" i="6" s="1"/>
  <c r="A207" i="7"/>
  <c r="A207" i="6" s="1"/>
  <c r="Y206" i="7"/>
  <c r="N206" i="7"/>
  <c r="D206" i="7"/>
  <c r="D206" i="6" s="1"/>
  <c r="C206" i="7"/>
  <c r="B206" i="7"/>
  <c r="B206" i="6" s="1"/>
  <c r="A206" i="7"/>
  <c r="A206" i="6" s="1"/>
  <c r="Y205" i="7"/>
  <c r="N205" i="7"/>
  <c r="D205" i="7"/>
  <c r="C205" i="7"/>
  <c r="C205" i="6" s="1"/>
  <c r="B205" i="7"/>
  <c r="B205" i="6" s="1"/>
  <c r="A205" i="7"/>
  <c r="A205" i="6" s="1"/>
  <c r="Y204" i="7"/>
  <c r="N204" i="7"/>
  <c r="D204" i="7"/>
  <c r="C204" i="7"/>
  <c r="C204" i="6" s="1"/>
  <c r="B204" i="7"/>
  <c r="B204" i="6" s="1"/>
  <c r="A204" i="7"/>
  <c r="A204" i="6" s="1"/>
  <c r="Y203" i="7"/>
  <c r="N203" i="7"/>
  <c r="I203" i="7"/>
  <c r="D203" i="7"/>
  <c r="D203" i="6" s="1"/>
  <c r="C203" i="7"/>
  <c r="C203" i="6" s="1"/>
  <c r="B203" i="7"/>
  <c r="B203" i="6" s="1"/>
  <c r="A203" i="7"/>
  <c r="A203" i="6" s="1"/>
  <c r="Y202" i="7"/>
  <c r="N202" i="7"/>
  <c r="I202" i="7"/>
  <c r="D202" i="7"/>
  <c r="D202" i="6" s="1"/>
  <c r="C202" i="7"/>
  <c r="C202" i="6" s="1"/>
  <c r="B202" i="7"/>
  <c r="B202" i="6" s="1"/>
  <c r="A202" i="7"/>
  <c r="A202" i="6" s="1"/>
  <c r="Y201" i="7"/>
  <c r="N201" i="7"/>
  <c r="D201" i="7"/>
  <c r="C201" i="7"/>
  <c r="C201" i="6" s="1"/>
  <c r="B201" i="7"/>
  <c r="B201" i="6" s="1"/>
  <c r="A201" i="7"/>
  <c r="A201" i="6" s="1"/>
  <c r="Y200" i="7"/>
  <c r="N200" i="7"/>
  <c r="D200" i="7"/>
  <c r="C200" i="7"/>
  <c r="C200" i="6" s="1"/>
  <c r="B200" i="7"/>
  <c r="B200" i="6" s="1"/>
  <c r="A200" i="7"/>
  <c r="A200" i="6" s="1"/>
  <c r="Y199" i="7"/>
  <c r="N199" i="7"/>
  <c r="I199" i="7"/>
  <c r="D199" i="7"/>
  <c r="D199" i="6" s="1"/>
  <c r="C199" i="7"/>
  <c r="C199" i="6" s="1"/>
  <c r="B199" i="7"/>
  <c r="B199" i="6" s="1"/>
  <c r="A199" i="7"/>
  <c r="A199" i="6" s="1"/>
  <c r="Y198" i="7"/>
  <c r="N198" i="7"/>
  <c r="D198" i="7"/>
  <c r="D198" i="6" s="1"/>
  <c r="C198" i="7"/>
  <c r="B198" i="7"/>
  <c r="B198" i="6" s="1"/>
  <c r="A198" i="7"/>
  <c r="A198" i="6" s="1"/>
  <c r="Y197" i="7"/>
  <c r="N197" i="7"/>
  <c r="D197" i="7"/>
  <c r="C197" i="7"/>
  <c r="C197" i="6" s="1"/>
  <c r="B197" i="7"/>
  <c r="B197" i="6" s="1"/>
  <c r="A197" i="7"/>
  <c r="A197" i="6" s="1"/>
  <c r="Y196" i="7"/>
  <c r="N196" i="7"/>
  <c r="D196" i="7"/>
  <c r="C196" i="7"/>
  <c r="C196" i="6" s="1"/>
  <c r="B196" i="7"/>
  <c r="B196" i="6" s="1"/>
  <c r="A196" i="7"/>
  <c r="A196" i="6" s="1"/>
  <c r="Y195" i="7"/>
  <c r="N195" i="7"/>
  <c r="I195" i="7"/>
  <c r="D195" i="7"/>
  <c r="D195" i="6" s="1"/>
  <c r="C195" i="7"/>
  <c r="C195" i="6" s="1"/>
  <c r="B195" i="7"/>
  <c r="B195" i="6" s="1"/>
  <c r="A195" i="7"/>
  <c r="A195" i="6" s="1"/>
  <c r="Y194" i="7"/>
  <c r="N194" i="7"/>
  <c r="I194" i="7"/>
  <c r="D194" i="7"/>
  <c r="D194" i="6" s="1"/>
  <c r="C194" i="7"/>
  <c r="C194" i="6" s="1"/>
  <c r="B194" i="7"/>
  <c r="B194" i="6" s="1"/>
  <c r="A194" i="7"/>
  <c r="A194" i="6" s="1"/>
  <c r="Y193" i="7"/>
  <c r="N193" i="7"/>
  <c r="D193" i="7"/>
  <c r="C193" i="7"/>
  <c r="C193" i="6" s="1"/>
  <c r="B193" i="7"/>
  <c r="B193" i="6" s="1"/>
  <c r="A193" i="7"/>
  <c r="A193" i="6" s="1"/>
  <c r="Y192" i="7"/>
  <c r="N192" i="7"/>
  <c r="D192" i="7"/>
  <c r="C192" i="7"/>
  <c r="C192" i="6" s="1"/>
  <c r="B192" i="7"/>
  <c r="B192" i="6" s="1"/>
  <c r="A192" i="7"/>
  <c r="A192" i="6" s="1"/>
  <c r="Y191" i="7"/>
  <c r="N191" i="7"/>
  <c r="I191" i="7"/>
  <c r="D191" i="7"/>
  <c r="D191" i="6" s="1"/>
  <c r="C191" i="7"/>
  <c r="C191" i="6" s="1"/>
  <c r="B191" i="7"/>
  <c r="B191" i="6" s="1"/>
  <c r="A191" i="7"/>
  <c r="A191" i="6" s="1"/>
  <c r="Y190" i="7"/>
  <c r="N190" i="7"/>
  <c r="D190" i="7"/>
  <c r="D190" i="6" s="1"/>
  <c r="C190" i="7"/>
  <c r="C190" i="6" s="1"/>
  <c r="B190" i="7"/>
  <c r="B190" i="6" s="1"/>
  <c r="A190" i="7"/>
  <c r="A190" i="6" s="1"/>
  <c r="Y189" i="7"/>
  <c r="N189" i="7"/>
  <c r="D189" i="7"/>
  <c r="C189" i="7"/>
  <c r="C189" i="6" s="1"/>
  <c r="B189" i="7"/>
  <c r="B189" i="6" s="1"/>
  <c r="A189" i="7"/>
  <c r="A189" i="6" s="1"/>
  <c r="Y188" i="7"/>
  <c r="N188" i="7"/>
  <c r="D188" i="7"/>
  <c r="C188" i="7"/>
  <c r="C188" i="6" s="1"/>
  <c r="B188" i="7"/>
  <c r="B188" i="6" s="1"/>
  <c r="A188" i="7"/>
  <c r="A188" i="6" s="1"/>
  <c r="Y187" i="7"/>
  <c r="N187" i="7"/>
  <c r="I187" i="7"/>
  <c r="D187" i="7"/>
  <c r="D187" i="6" s="1"/>
  <c r="C187" i="7"/>
  <c r="C187" i="6" s="1"/>
  <c r="B187" i="7"/>
  <c r="B187" i="6" s="1"/>
  <c r="A187" i="7"/>
  <c r="A187" i="6" s="1"/>
  <c r="Y186" i="7"/>
  <c r="N186" i="7"/>
  <c r="I186" i="7"/>
  <c r="D186" i="7"/>
  <c r="D186" i="6" s="1"/>
  <c r="C186" i="7"/>
  <c r="C186" i="6" s="1"/>
  <c r="B186" i="7"/>
  <c r="B186" i="6" s="1"/>
  <c r="A186" i="7"/>
  <c r="A186" i="6" s="1"/>
  <c r="Y185" i="7"/>
  <c r="N185" i="7"/>
  <c r="I185" i="7"/>
  <c r="D185" i="7"/>
  <c r="D185" i="6" s="1"/>
  <c r="C185" i="7"/>
  <c r="C185" i="6" s="1"/>
  <c r="B185" i="7"/>
  <c r="B185" i="6" s="1"/>
  <c r="A185" i="7"/>
  <c r="A185" i="6" s="1"/>
  <c r="Y184" i="7"/>
  <c r="N184" i="7"/>
  <c r="D184" i="7"/>
  <c r="C184" i="7"/>
  <c r="C184" i="6" s="1"/>
  <c r="B184" i="7"/>
  <c r="B184" i="6" s="1"/>
  <c r="A184" i="7"/>
  <c r="A184" i="6" s="1"/>
  <c r="Y183" i="7"/>
  <c r="N183" i="7"/>
  <c r="D183" i="7"/>
  <c r="C183" i="7"/>
  <c r="C183" i="6" s="1"/>
  <c r="B183" i="7"/>
  <c r="B183" i="6" s="1"/>
  <c r="A183" i="7"/>
  <c r="A183" i="6" s="1"/>
  <c r="Y182" i="7"/>
  <c r="N182" i="7"/>
  <c r="D182" i="7"/>
  <c r="D182" i="6" s="1"/>
  <c r="C182" i="7"/>
  <c r="B182" i="7"/>
  <c r="B182" i="6" s="1"/>
  <c r="A182" i="7"/>
  <c r="A182" i="6" s="1"/>
  <c r="Y181" i="7"/>
  <c r="N181" i="7"/>
  <c r="I181" i="7"/>
  <c r="D181" i="7"/>
  <c r="D181" i="6" s="1"/>
  <c r="C181" i="7"/>
  <c r="C181" i="6" s="1"/>
  <c r="B181" i="7"/>
  <c r="B181" i="6" s="1"/>
  <c r="A181" i="7"/>
  <c r="A181" i="6" s="1"/>
  <c r="Y180" i="7"/>
  <c r="N180" i="7"/>
  <c r="D180" i="7"/>
  <c r="C180" i="7"/>
  <c r="C180" i="6" s="1"/>
  <c r="B180" i="7"/>
  <c r="B180" i="6" s="1"/>
  <c r="A180" i="7"/>
  <c r="A180" i="6" s="1"/>
  <c r="Y179" i="7"/>
  <c r="N179" i="7"/>
  <c r="D179" i="7"/>
  <c r="D179" i="6" s="1"/>
  <c r="C179" i="7"/>
  <c r="C179" i="6" s="1"/>
  <c r="B179" i="7"/>
  <c r="B179" i="6" s="1"/>
  <c r="A179" i="7"/>
  <c r="A179" i="6" s="1"/>
  <c r="Y178" i="7"/>
  <c r="N178" i="7"/>
  <c r="I178" i="7"/>
  <c r="D178" i="7"/>
  <c r="D178" i="6" s="1"/>
  <c r="C178" i="7"/>
  <c r="C178" i="6" s="1"/>
  <c r="B178" i="7"/>
  <c r="B178" i="6" s="1"/>
  <c r="A178" i="7"/>
  <c r="A178" i="6" s="1"/>
  <c r="Y177" i="7"/>
  <c r="N177" i="7"/>
  <c r="D177" i="7"/>
  <c r="D177" i="6" s="1"/>
  <c r="C177" i="7"/>
  <c r="B177" i="7"/>
  <c r="B177" i="6" s="1"/>
  <c r="A177" i="7"/>
  <c r="A177" i="6" s="1"/>
  <c r="Y176" i="7"/>
  <c r="N176" i="7"/>
  <c r="D176" i="7"/>
  <c r="C176" i="7"/>
  <c r="C176" i="6" s="1"/>
  <c r="B176" i="7"/>
  <c r="B176" i="6" s="1"/>
  <c r="A176" i="7"/>
  <c r="A176" i="6" s="1"/>
  <c r="Y175" i="7"/>
  <c r="N175" i="7"/>
  <c r="I175" i="7"/>
  <c r="D175" i="7"/>
  <c r="D175" i="6" s="1"/>
  <c r="C175" i="7"/>
  <c r="C175" i="6" s="1"/>
  <c r="B175" i="7"/>
  <c r="B175" i="6" s="1"/>
  <c r="A175" i="7"/>
  <c r="A175" i="6" s="1"/>
  <c r="Y174" i="7"/>
  <c r="N174" i="7"/>
  <c r="I174" i="7"/>
  <c r="D174" i="7"/>
  <c r="D174" i="6" s="1"/>
  <c r="C174" i="7"/>
  <c r="C174" i="6" s="1"/>
  <c r="B174" i="7"/>
  <c r="B174" i="6" s="1"/>
  <c r="A174" i="7"/>
  <c r="A174" i="6" s="1"/>
  <c r="Y173" i="7"/>
  <c r="N173" i="7"/>
  <c r="D173" i="7"/>
  <c r="C173" i="7"/>
  <c r="C173" i="6" s="1"/>
  <c r="B173" i="7"/>
  <c r="B173" i="6" s="1"/>
  <c r="A173" i="7"/>
  <c r="A173" i="6" s="1"/>
  <c r="Y172" i="7"/>
  <c r="N172" i="7"/>
  <c r="D172" i="7"/>
  <c r="C172" i="7"/>
  <c r="C172" i="6" s="1"/>
  <c r="B172" i="7"/>
  <c r="B172" i="6" s="1"/>
  <c r="A172" i="7"/>
  <c r="A172" i="6" s="1"/>
  <c r="Y171" i="7"/>
  <c r="N171" i="7"/>
  <c r="D171" i="7"/>
  <c r="C171" i="7"/>
  <c r="C171" i="6" s="1"/>
  <c r="B171" i="7"/>
  <c r="B171" i="6" s="1"/>
  <c r="A171" i="7"/>
  <c r="A171" i="6" s="1"/>
  <c r="Y170" i="7"/>
  <c r="N170" i="7"/>
  <c r="I170" i="7"/>
  <c r="D170" i="7"/>
  <c r="D170" i="6" s="1"/>
  <c r="C170" i="7"/>
  <c r="C170" i="6" s="1"/>
  <c r="B170" i="7"/>
  <c r="B170" i="6" s="1"/>
  <c r="A170" i="7"/>
  <c r="A170" i="6" s="1"/>
  <c r="Y169" i="7"/>
  <c r="N169" i="7"/>
  <c r="I169" i="7"/>
  <c r="D169" i="7"/>
  <c r="D169" i="6" s="1"/>
  <c r="C169" i="7"/>
  <c r="C169" i="6" s="1"/>
  <c r="B169" i="7"/>
  <c r="B169" i="6" s="1"/>
  <c r="A169" i="7"/>
  <c r="A169" i="6" s="1"/>
  <c r="Y168" i="7"/>
  <c r="N168" i="7"/>
  <c r="D168" i="7"/>
  <c r="C168" i="7"/>
  <c r="C168" i="6" s="1"/>
  <c r="B168" i="7"/>
  <c r="B168" i="6" s="1"/>
  <c r="A168" i="7"/>
  <c r="A168" i="6" s="1"/>
  <c r="Y167" i="7"/>
  <c r="N167" i="7"/>
  <c r="D167" i="7"/>
  <c r="C167" i="7"/>
  <c r="C167" i="6" s="1"/>
  <c r="B167" i="7"/>
  <c r="B167" i="6" s="1"/>
  <c r="A167" i="7"/>
  <c r="A167" i="6" s="1"/>
  <c r="Y166" i="7"/>
  <c r="N166" i="7"/>
  <c r="D166" i="7"/>
  <c r="D166" i="6" s="1"/>
  <c r="C166" i="7"/>
  <c r="B166" i="7"/>
  <c r="B166" i="6" s="1"/>
  <c r="A166" i="7"/>
  <c r="A166" i="6" s="1"/>
  <c r="Y165" i="7"/>
  <c r="N165" i="7"/>
  <c r="D165" i="7"/>
  <c r="C165" i="7"/>
  <c r="C165" i="6" s="1"/>
  <c r="B165" i="7"/>
  <c r="B165" i="6" s="1"/>
  <c r="A165" i="7"/>
  <c r="A165" i="6" s="1"/>
  <c r="Y164" i="7"/>
  <c r="N164" i="7"/>
  <c r="D164" i="7"/>
  <c r="C164" i="7"/>
  <c r="C164" i="6" s="1"/>
  <c r="B164" i="7"/>
  <c r="B164" i="6" s="1"/>
  <c r="A164" i="7"/>
  <c r="A164" i="6" s="1"/>
  <c r="Y163" i="7"/>
  <c r="N163" i="7"/>
  <c r="D163" i="7"/>
  <c r="D163" i="6" s="1"/>
  <c r="C163" i="7"/>
  <c r="B163" i="7"/>
  <c r="B163" i="6" s="1"/>
  <c r="A163" i="7"/>
  <c r="A163" i="6" s="1"/>
  <c r="Y162" i="7"/>
  <c r="N162" i="7"/>
  <c r="D162" i="7"/>
  <c r="D162" i="6" s="1"/>
  <c r="C162" i="7"/>
  <c r="C162" i="6" s="1"/>
  <c r="B162" i="7"/>
  <c r="B162" i="6" s="1"/>
  <c r="A162" i="7"/>
  <c r="A162" i="6" s="1"/>
  <c r="Y161" i="7"/>
  <c r="N161" i="7"/>
  <c r="D161" i="7"/>
  <c r="D161" i="6" s="1"/>
  <c r="C161" i="7"/>
  <c r="B161" i="7"/>
  <c r="B161" i="6" s="1"/>
  <c r="A161" i="7"/>
  <c r="A161" i="6" s="1"/>
  <c r="Y160" i="7"/>
  <c r="N160" i="7"/>
  <c r="D160" i="7"/>
  <c r="C160" i="7"/>
  <c r="C160" i="6" s="1"/>
  <c r="B160" i="7"/>
  <c r="B160" i="6" s="1"/>
  <c r="A160" i="7"/>
  <c r="A160" i="6" s="1"/>
  <c r="Y159" i="7"/>
  <c r="N159" i="7"/>
  <c r="I159" i="7"/>
  <c r="D159" i="7"/>
  <c r="D159" i="6" s="1"/>
  <c r="C159" i="7"/>
  <c r="C159" i="6" s="1"/>
  <c r="B159" i="7"/>
  <c r="B159" i="6" s="1"/>
  <c r="A159" i="7"/>
  <c r="A159" i="6" s="1"/>
  <c r="Y158" i="7"/>
  <c r="N158" i="7"/>
  <c r="D158" i="7"/>
  <c r="D158" i="6" s="1"/>
  <c r="C158" i="7"/>
  <c r="B158" i="7"/>
  <c r="B158" i="6" s="1"/>
  <c r="A158" i="7"/>
  <c r="A158" i="6" s="1"/>
  <c r="Y157" i="7"/>
  <c r="N157" i="7"/>
  <c r="D157" i="7"/>
  <c r="C157" i="7"/>
  <c r="C157" i="6" s="1"/>
  <c r="B157" i="7"/>
  <c r="B157" i="6" s="1"/>
  <c r="A157" i="7"/>
  <c r="A157" i="6" s="1"/>
  <c r="Y156" i="7"/>
  <c r="N156" i="7"/>
  <c r="D156" i="7"/>
  <c r="C156" i="7"/>
  <c r="C156" i="6" s="1"/>
  <c r="B156" i="7"/>
  <c r="B156" i="6" s="1"/>
  <c r="A156" i="7"/>
  <c r="A156" i="6" s="1"/>
  <c r="Y155" i="7"/>
  <c r="N155" i="7"/>
  <c r="D155" i="7"/>
  <c r="C155" i="7"/>
  <c r="C155" i="6" s="1"/>
  <c r="B155" i="7"/>
  <c r="B155" i="6" s="1"/>
  <c r="A155" i="7"/>
  <c r="A155" i="6" s="1"/>
  <c r="Y154" i="7"/>
  <c r="N154" i="7"/>
  <c r="I154" i="7"/>
  <c r="D154" i="7"/>
  <c r="D154" i="6" s="1"/>
  <c r="C154" i="7"/>
  <c r="C154" i="6" s="1"/>
  <c r="B154" i="7"/>
  <c r="B154" i="6" s="1"/>
  <c r="A154" i="7"/>
  <c r="A154" i="6" s="1"/>
  <c r="Y153" i="7"/>
  <c r="N153" i="7"/>
  <c r="I153" i="7"/>
  <c r="D153" i="7"/>
  <c r="D153" i="6" s="1"/>
  <c r="C153" i="7"/>
  <c r="C153" i="6" s="1"/>
  <c r="B153" i="7"/>
  <c r="B153" i="6" s="1"/>
  <c r="A153" i="7"/>
  <c r="A153" i="6" s="1"/>
  <c r="Y152" i="7"/>
  <c r="N152" i="7"/>
  <c r="D152" i="7"/>
  <c r="C152" i="7"/>
  <c r="C152" i="6" s="1"/>
  <c r="B152" i="7"/>
  <c r="B152" i="6" s="1"/>
  <c r="A152" i="7"/>
  <c r="A152" i="6" s="1"/>
  <c r="Y151" i="7"/>
  <c r="N151" i="7"/>
  <c r="D151" i="7"/>
  <c r="C151" i="7"/>
  <c r="C151" i="6" s="1"/>
  <c r="B151" i="7"/>
  <c r="B151" i="6" s="1"/>
  <c r="A151" i="7"/>
  <c r="A151" i="6" s="1"/>
  <c r="Y150" i="7"/>
  <c r="N150" i="7"/>
  <c r="I150" i="7"/>
  <c r="D150" i="7"/>
  <c r="D150" i="6" s="1"/>
  <c r="C150" i="7"/>
  <c r="C150" i="6" s="1"/>
  <c r="B150" i="7"/>
  <c r="B150" i="6" s="1"/>
  <c r="A150" i="7"/>
  <c r="A150" i="6" s="1"/>
  <c r="Y149" i="7"/>
  <c r="N149" i="7"/>
  <c r="I149" i="7"/>
  <c r="D149" i="7"/>
  <c r="D149" i="6" s="1"/>
  <c r="C149" i="7"/>
  <c r="C149" i="6" s="1"/>
  <c r="B149" i="7"/>
  <c r="B149" i="6" s="1"/>
  <c r="A149" i="7"/>
  <c r="A149" i="6" s="1"/>
  <c r="Y148" i="7"/>
  <c r="N148" i="7"/>
  <c r="D148" i="7"/>
  <c r="C148" i="7"/>
  <c r="C148" i="6" s="1"/>
  <c r="B148" i="7"/>
  <c r="B148" i="6" s="1"/>
  <c r="A148" i="7"/>
  <c r="A148" i="6" s="1"/>
  <c r="Y147" i="7"/>
  <c r="N147" i="7"/>
  <c r="D147" i="7"/>
  <c r="C147" i="7"/>
  <c r="C147" i="6" s="1"/>
  <c r="B147" i="7"/>
  <c r="B147" i="6" s="1"/>
  <c r="A147" i="7"/>
  <c r="A147" i="6" s="1"/>
  <c r="Y146" i="7"/>
  <c r="N146" i="7"/>
  <c r="I146" i="7"/>
  <c r="D146" i="7"/>
  <c r="D146" i="6" s="1"/>
  <c r="C146" i="7"/>
  <c r="C146" i="6" s="1"/>
  <c r="B146" i="7"/>
  <c r="B146" i="6" s="1"/>
  <c r="A146" i="7"/>
  <c r="A146" i="6" s="1"/>
  <c r="Y145" i="7"/>
  <c r="N145" i="7"/>
  <c r="I145" i="7"/>
  <c r="D145" i="7"/>
  <c r="D145" i="6" s="1"/>
  <c r="C145" i="7"/>
  <c r="C145" i="6" s="1"/>
  <c r="B145" i="7"/>
  <c r="B145" i="6" s="1"/>
  <c r="A145" i="7"/>
  <c r="A145" i="6" s="1"/>
  <c r="Y144" i="7"/>
  <c r="N144" i="7"/>
  <c r="D144" i="7"/>
  <c r="C144" i="7"/>
  <c r="C144" i="6" s="1"/>
  <c r="B144" i="7"/>
  <c r="B144" i="6" s="1"/>
  <c r="A144" i="7"/>
  <c r="A144" i="6" s="1"/>
  <c r="Y143" i="7"/>
  <c r="N143" i="7"/>
  <c r="D143" i="7"/>
  <c r="C143" i="7"/>
  <c r="C143" i="6" s="1"/>
  <c r="B143" i="7"/>
  <c r="B143" i="6" s="1"/>
  <c r="A143" i="7"/>
  <c r="A143" i="6" s="1"/>
  <c r="Y142" i="7"/>
  <c r="N142" i="7"/>
  <c r="I142" i="7"/>
  <c r="D142" i="7"/>
  <c r="D142" i="6" s="1"/>
  <c r="C142" i="7"/>
  <c r="C142" i="6" s="1"/>
  <c r="B142" i="7"/>
  <c r="B142" i="6" s="1"/>
  <c r="A142" i="7"/>
  <c r="A142" i="6" s="1"/>
  <c r="Y141" i="7"/>
  <c r="N141" i="7"/>
  <c r="I141" i="7"/>
  <c r="D141" i="7"/>
  <c r="D141" i="6" s="1"/>
  <c r="C141" i="7"/>
  <c r="C141" i="6" s="1"/>
  <c r="B141" i="7"/>
  <c r="B141" i="6" s="1"/>
  <c r="A141" i="7"/>
  <c r="A141" i="6" s="1"/>
  <c r="Y140" i="7"/>
  <c r="N140" i="7"/>
  <c r="D140" i="7"/>
  <c r="C140" i="7"/>
  <c r="C140" i="6" s="1"/>
  <c r="B140" i="7"/>
  <c r="B140" i="6" s="1"/>
  <c r="A140" i="7"/>
  <c r="A140" i="6" s="1"/>
  <c r="Y139" i="7"/>
  <c r="N139" i="7"/>
  <c r="D139" i="7"/>
  <c r="C139" i="7"/>
  <c r="C139" i="6" s="1"/>
  <c r="B139" i="7"/>
  <c r="B139" i="6" s="1"/>
  <c r="A139" i="7"/>
  <c r="A139" i="6" s="1"/>
  <c r="Y138" i="7"/>
  <c r="N138" i="7"/>
  <c r="I138" i="7"/>
  <c r="D138" i="7"/>
  <c r="D138" i="6" s="1"/>
  <c r="C138" i="7"/>
  <c r="C138" i="6" s="1"/>
  <c r="B138" i="7"/>
  <c r="B138" i="6" s="1"/>
  <c r="A138" i="7"/>
  <c r="A138" i="6" s="1"/>
  <c r="Y137" i="7"/>
  <c r="N137" i="7"/>
  <c r="I137" i="7"/>
  <c r="D137" i="7"/>
  <c r="D137" i="6" s="1"/>
  <c r="C137" i="7"/>
  <c r="C137" i="6" s="1"/>
  <c r="B137" i="7"/>
  <c r="B137" i="6" s="1"/>
  <c r="A137" i="7"/>
  <c r="A137" i="6" s="1"/>
  <c r="Y136" i="7"/>
  <c r="N136" i="7"/>
  <c r="D136" i="7"/>
  <c r="C136" i="7"/>
  <c r="C136" i="6" s="1"/>
  <c r="B136" i="7"/>
  <c r="B136" i="6" s="1"/>
  <c r="A136" i="7"/>
  <c r="A136" i="6" s="1"/>
  <c r="Y135" i="7"/>
  <c r="N135" i="7"/>
  <c r="D135" i="7"/>
  <c r="C135" i="7"/>
  <c r="C135" i="6" s="1"/>
  <c r="B135" i="7"/>
  <c r="B135" i="6" s="1"/>
  <c r="A135" i="7"/>
  <c r="A135" i="6" s="1"/>
  <c r="Y134" i="7"/>
  <c r="N134" i="7"/>
  <c r="I134" i="7"/>
  <c r="D134" i="7"/>
  <c r="D134" i="6" s="1"/>
  <c r="C134" i="7"/>
  <c r="C134" i="6" s="1"/>
  <c r="B134" i="7"/>
  <c r="B134" i="6" s="1"/>
  <c r="A134" i="7"/>
  <c r="A134" i="6" s="1"/>
  <c r="Y133" i="7"/>
  <c r="N133" i="7"/>
  <c r="I133" i="7"/>
  <c r="D133" i="7"/>
  <c r="D133" i="6" s="1"/>
  <c r="C133" i="7"/>
  <c r="C133" i="6" s="1"/>
  <c r="B133" i="7"/>
  <c r="B133" i="6" s="1"/>
  <c r="A133" i="7"/>
  <c r="A133" i="6" s="1"/>
  <c r="Y132" i="7"/>
  <c r="N132" i="7"/>
  <c r="D132" i="7"/>
  <c r="C132" i="7"/>
  <c r="C132" i="6" s="1"/>
  <c r="B132" i="7"/>
  <c r="B132" i="6" s="1"/>
  <c r="A132" i="7"/>
  <c r="A132" i="6" s="1"/>
  <c r="Y131" i="7"/>
  <c r="N131" i="7"/>
  <c r="D131" i="7"/>
  <c r="C131" i="7"/>
  <c r="C131" i="6" s="1"/>
  <c r="B131" i="7"/>
  <c r="B131" i="6" s="1"/>
  <c r="A131" i="7"/>
  <c r="A131" i="6" s="1"/>
  <c r="Y130" i="7"/>
  <c r="N130" i="7"/>
  <c r="I130" i="7"/>
  <c r="D130" i="7"/>
  <c r="D130" i="6" s="1"/>
  <c r="C130" i="7"/>
  <c r="C130" i="6" s="1"/>
  <c r="B130" i="7"/>
  <c r="B130" i="6" s="1"/>
  <c r="A130" i="7"/>
  <c r="A130" i="6" s="1"/>
  <c r="Y129" i="7"/>
  <c r="N129" i="7"/>
  <c r="I129" i="7"/>
  <c r="D129" i="7"/>
  <c r="D129" i="6" s="1"/>
  <c r="C129" i="7"/>
  <c r="C129" i="6" s="1"/>
  <c r="B129" i="7"/>
  <c r="B129" i="6" s="1"/>
  <c r="A129" i="7"/>
  <c r="A129" i="6" s="1"/>
  <c r="Y128" i="7"/>
  <c r="N128" i="7"/>
  <c r="D128" i="7"/>
  <c r="C128" i="7"/>
  <c r="C128" i="6" s="1"/>
  <c r="B128" i="7"/>
  <c r="B128" i="6" s="1"/>
  <c r="A128" i="7"/>
  <c r="A128" i="6" s="1"/>
  <c r="Y127" i="7"/>
  <c r="N127" i="7"/>
  <c r="D127" i="7"/>
  <c r="C127" i="7"/>
  <c r="C127" i="6" s="1"/>
  <c r="B127" i="7"/>
  <c r="B127" i="6" s="1"/>
  <c r="A127" i="7"/>
  <c r="A127" i="6" s="1"/>
  <c r="Y126" i="7"/>
  <c r="N126" i="7"/>
  <c r="I126" i="7"/>
  <c r="D126" i="7"/>
  <c r="D126" i="6" s="1"/>
  <c r="C126" i="7"/>
  <c r="C126" i="6" s="1"/>
  <c r="B126" i="7"/>
  <c r="B126" i="6" s="1"/>
  <c r="A126" i="7"/>
  <c r="A126" i="6" s="1"/>
  <c r="Y125" i="7"/>
  <c r="N125" i="7"/>
  <c r="I125" i="7"/>
  <c r="D125" i="7"/>
  <c r="D125" i="6" s="1"/>
  <c r="C125" i="7"/>
  <c r="C125" i="6" s="1"/>
  <c r="B125" i="7"/>
  <c r="B125" i="6" s="1"/>
  <c r="A125" i="7"/>
  <c r="A125" i="6" s="1"/>
  <c r="Y124" i="7"/>
  <c r="N124" i="7"/>
  <c r="D124" i="7"/>
  <c r="C124" i="7"/>
  <c r="C124" i="6" s="1"/>
  <c r="B124" i="7"/>
  <c r="B124" i="6" s="1"/>
  <c r="A124" i="7"/>
  <c r="A124" i="6" s="1"/>
  <c r="Y123" i="7"/>
  <c r="N123" i="7"/>
  <c r="D123" i="7"/>
  <c r="C123" i="7"/>
  <c r="C123" i="6" s="1"/>
  <c r="B123" i="7"/>
  <c r="B123" i="6" s="1"/>
  <c r="A123" i="7"/>
  <c r="A123" i="6" s="1"/>
  <c r="Y122" i="7"/>
  <c r="N122" i="7"/>
  <c r="I122" i="7"/>
  <c r="D122" i="7"/>
  <c r="D122" i="6" s="1"/>
  <c r="C122" i="7"/>
  <c r="C122" i="6" s="1"/>
  <c r="B122" i="7"/>
  <c r="B122" i="6" s="1"/>
  <c r="A122" i="7"/>
  <c r="A122" i="6" s="1"/>
  <c r="Y121" i="7"/>
  <c r="N121" i="7"/>
  <c r="I121" i="7"/>
  <c r="D121" i="7"/>
  <c r="D121" i="6" s="1"/>
  <c r="C121" i="7"/>
  <c r="C121" i="6" s="1"/>
  <c r="B121" i="7"/>
  <c r="B121" i="6" s="1"/>
  <c r="A121" i="7"/>
  <c r="A121" i="6" s="1"/>
  <c r="Y120" i="7"/>
  <c r="N120" i="7"/>
  <c r="D120" i="7"/>
  <c r="C120" i="7"/>
  <c r="C120" i="6" s="1"/>
  <c r="B120" i="7"/>
  <c r="B120" i="6" s="1"/>
  <c r="A120" i="7"/>
  <c r="A120" i="6" s="1"/>
  <c r="Y119" i="7"/>
  <c r="N119" i="7"/>
  <c r="D119" i="7"/>
  <c r="C119" i="7"/>
  <c r="C119" i="6" s="1"/>
  <c r="B119" i="7"/>
  <c r="B119" i="6" s="1"/>
  <c r="A119" i="7"/>
  <c r="A119" i="6" s="1"/>
  <c r="Y118" i="7"/>
  <c r="N118" i="7"/>
  <c r="I118" i="7"/>
  <c r="D118" i="7"/>
  <c r="D118" i="6" s="1"/>
  <c r="C118" i="7"/>
  <c r="C118" i="6" s="1"/>
  <c r="B118" i="7"/>
  <c r="B118" i="6" s="1"/>
  <c r="A118" i="7"/>
  <c r="A118" i="6" s="1"/>
  <c r="Y117" i="7"/>
  <c r="N117" i="7"/>
  <c r="I117" i="7"/>
  <c r="D117" i="7"/>
  <c r="D117" i="6" s="1"/>
  <c r="C117" i="7"/>
  <c r="C117" i="6" s="1"/>
  <c r="B117" i="7"/>
  <c r="B117" i="6" s="1"/>
  <c r="A117" i="7"/>
  <c r="A117" i="6" s="1"/>
  <c r="Y116" i="7"/>
  <c r="N116" i="7"/>
  <c r="D116" i="7"/>
  <c r="C116" i="7"/>
  <c r="C116" i="6" s="1"/>
  <c r="B116" i="7"/>
  <c r="B116" i="6" s="1"/>
  <c r="A116" i="7"/>
  <c r="A116" i="6" s="1"/>
  <c r="Y115" i="7"/>
  <c r="N115" i="7"/>
  <c r="D115" i="7"/>
  <c r="C115" i="7"/>
  <c r="C115" i="6" s="1"/>
  <c r="B115" i="7"/>
  <c r="B115" i="6" s="1"/>
  <c r="A115" i="7"/>
  <c r="A115" i="6" s="1"/>
  <c r="Y114" i="7"/>
  <c r="N114" i="7"/>
  <c r="I114" i="7"/>
  <c r="D114" i="7"/>
  <c r="D114" i="6" s="1"/>
  <c r="C114" i="7"/>
  <c r="C114" i="6" s="1"/>
  <c r="B114" i="7"/>
  <c r="B114" i="6" s="1"/>
  <c r="A114" i="7"/>
  <c r="A114" i="6" s="1"/>
  <c r="Y113" i="7"/>
  <c r="N113" i="7"/>
  <c r="I113" i="7"/>
  <c r="D113" i="7"/>
  <c r="D113" i="6" s="1"/>
  <c r="C113" i="7"/>
  <c r="C113" i="6" s="1"/>
  <c r="B113" i="7"/>
  <c r="B113" i="6" s="1"/>
  <c r="A113" i="7"/>
  <c r="A113" i="6" s="1"/>
  <c r="Y112" i="7"/>
  <c r="N112" i="7"/>
  <c r="D112" i="7"/>
  <c r="C112" i="7"/>
  <c r="C112" i="6" s="1"/>
  <c r="B112" i="7"/>
  <c r="B112" i="6" s="1"/>
  <c r="A112" i="7"/>
  <c r="A112" i="6" s="1"/>
  <c r="Y111" i="7"/>
  <c r="N111" i="7"/>
  <c r="D111" i="7"/>
  <c r="C111" i="7"/>
  <c r="C111" i="6" s="1"/>
  <c r="B111" i="7"/>
  <c r="B111" i="6" s="1"/>
  <c r="A111" i="7"/>
  <c r="A111" i="6" s="1"/>
  <c r="Y110" i="7"/>
  <c r="N110" i="7"/>
  <c r="I110" i="7"/>
  <c r="D110" i="7"/>
  <c r="D110" i="6" s="1"/>
  <c r="C110" i="7"/>
  <c r="C110" i="6" s="1"/>
  <c r="B110" i="7"/>
  <c r="B110" i="6" s="1"/>
  <c r="A110" i="7"/>
  <c r="A110" i="6" s="1"/>
  <c r="Y109" i="7"/>
  <c r="N109" i="7"/>
  <c r="D109" i="7"/>
  <c r="D109" i="6" s="1"/>
  <c r="C109" i="7"/>
  <c r="B109" i="7"/>
  <c r="B109" i="6" s="1"/>
  <c r="A109" i="7"/>
  <c r="A109" i="6" s="1"/>
  <c r="Y108" i="7"/>
  <c r="N108" i="7"/>
  <c r="D108" i="7"/>
  <c r="C108" i="7"/>
  <c r="C108" i="6" s="1"/>
  <c r="B108" i="7"/>
  <c r="B108" i="6" s="1"/>
  <c r="A108" i="7"/>
  <c r="A108" i="6" s="1"/>
  <c r="Y107" i="7"/>
  <c r="N107" i="7"/>
  <c r="D107" i="7"/>
  <c r="C107" i="7"/>
  <c r="C107" i="6" s="1"/>
  <c r="B107" i="7"/>
  <c r="B107" i="6" s="1"/>
  <c r="A107" i="7"/>
  <c r="A107" i="6" s="1"/>
  <c r="Y106" i="7"/>
  <c r="N106" i="7"/>
  <c r="I106" i="7"/>
  <c r="D106" i="7"/>
  <c r="D106" i="6" s="1"/>
  <c r="C106" i="7"/>
  <c r="C106" i="6" s="1"/>
  <c r="B106" i="7"/>
  <c r="B106" i="6" s="1"/>
  <c r="A106" i="7"/>
  <c r="A106" i="6" s="1"/>
  <c r="Y105" i="7"/>
  <c r="N105" i="7"/>
  <c r="I105" i="7"/>
  <c r="D105" i="7"/>
  <c r="D105" i="6" s="1"/>
  <c r="C105" i="7"/>
  <c r="C105" i="6" s="1"/>
  <c r="B105" i="7"/>
  <c r="B105" i="6" s="1"/>
  <c r="A105" i="7"/>
  <c r="A105" i="6" s="1"/>
  <c r="Y104" i="7"/>
  <c r="N104" i="7"/>
  <c r="D104" i="7"/>
  <c r="C104" i="7"/>
  <c r="C104" i="6" s="1"/>
  <c r="B104" i="7"/>
  <c r="B104" i="6" s="1"/>
  <c r="A104" i="7"/>
  <c r="A104" i="6" s="1"/>
  <c r="Y103" i="7"/>
  <c r="N103" i="7"/>
  <c r="D103" i="7"/>
  <c r="C103" i="7"/>
  <c r="C103" i="6" s="1"/>
  <c r="B103" i="7"/>
  <c r="B103" i="6" s="1"/>
  <c r="A103" i="7"/>
  <c r="A103" i="6" s="1"/>
  <c r="Y102" i="7"/>
  <c r="N102" i="7"/>
  <c r="I102" i="7"/>
  <c r="D102" i="7"/>
  <c r="D102" i="6" s="1"/>
  <c r="C102" i="7"/>
  <c r="C102" i="6" s="1"/>
  <c r="B102" i="7"/>
  <c r="B102" i="6" s="1"/>
  <c r="A102" i="7"/>
  <c r="A102" i="6" s="1"/>
  <c r="Y101" i="7"/>
  <c r="N101" i="7"/>
  <c r="I101" i="7"/>
  <c r="D101" i="7"/>
  <c r="D101" i="6" s="1"/>
  <c r="C101" i="7"/>
  <c r="C101" i="6" s="1"/>
  <c r="B101" i="7"/>
  <c r="B101" i="6" s="1"/>
  <c r="A101" i="7"/>
  <c r="A101" i="6" s="1"/>
  <c r="Y100" i="7"/>
  <c r="N100" i="7"/>
  <c r="D100" i="7"/>
  <c r="C100" i="7"/>
  <c r="C100" i="6" s="1"/>
  <c r="B100" i="7"/>
  <c r="B100" i="6" s="1"/>
  <c r="A100" i="7"/>
  <c r="A100" i="6" s="1"/>
  <c r="Y99" i="7"/>
  <c r="N99" i="7"/>
  <c r="D99" i="7"/>
  <c r="C99" i="7"/>
  <c r="C99" i="6" s="1"/>
  <c r="B99" i="7"/>
  <c r="B99" i="6" s="1"/>
  <c r="A99" i="7"/>
  <c r="A99" i="6" s="1"/>
  <c r="Y98" i="7"/>
  <c r="N98" i="7"/>
  <c r="I98" i="7"/>
  <c r="D98" i="7"/>
  <c r="D98" i="6" s="1"/>
  <c r="C98" i="7"/>
  <c r="C98" i="6" s="1"/>
  <c r="B98" i="7"/>
  <c r="B98" i="6" s="1"/>
  <c r="A98" i="7"/>
  <c r="A98" i="6" s="1"/>
  <c r="Y97" i="7"/>
  <c r="N97" i="7"/>
  <c r="I97" i="7"/>
  <c r="D97" i="7"/>
  <c r="D97" i="6" s="1"/>
  <c r="C97" i="7"/>
  <c r="C97" i="6" s="1"/>
  <c r="B97" i="7"/>
  <c r="B97" i="6" s="1"/>
  <c r="A97" i="7"/>
  <c r="A97" i="6" s="1"/>
  <c r="Y96" i="7"/>
  <c r="N96" i="7"/>
  <c r="D96" i="7"/>
  <c r="C96" i="7"/>
  <c r="C96" i="6" s="1"/>
  <c r="B96" i="7"/>
  <c r="B96" i="6" s="1"/>
  <c r="A96" i="7"/>
  <c r="A96" i="6" s="1"/>
  <c r="Y95" i="7"/>
  <c r="N95" i="7"/>
  <c r="D95" i="7"/>
  <c r="C95" i="7"/>
  <c r="C95" i="6" s="1"/>
  <c r="B95" i="7"/>
  <c r="B95" i="6" s="1"/>
  <c r="A95" i="7"/>
  <c r="A95" i="6" s="1"/>
  <c r="Y94" i="7"/>
  <c r="N94" i="7"/>
  <c r="I94" i="7"/>
  <c r="D94" i="7"/>
  <c r="D94" i="6" s="1"/>
  <c r="C94" i="7"/>
  <c r="C94" i="6" s="1"/>
  <c r="B94" i="7"/>
  <c r="B94" i="6" s="1"/>
  <c r="A94" i="7"/>
  <c r="A94" i="6" s="1"/>
  <c r="Y93" i="7"/>
  <c r="N93" i="7"/>
  <c r="D93" i="7"/>
  <c r="D93" i="6" s="1"/>
  <c r="C93" i="7"/>
  <c r="B93" i="7"/>
  <c r="B93" i="6" s="1"/>
  <c r="A93" i="7"/>
  <c r="A93" i="6" s="1"/>
  <c r="Y92" i="7"/>
  <c r="N92" i="7"/>
  <c r="D92" i="7"/>
  <c r="C92" i="7"/>
  <c r="C92" i="6" s="1"/>
  <c r="B92" i="7"/>
  <c r="B92" i="6" s="1"/>
  <c r="A92" i="7"/>
  <c r="A92" i="6" s="1"/>
  <c r="Y91" i="7"/>
  <c r="N91" i="7"/>
  <c r="D91" i="7"/>
  <c r="C91" i="7"/>
  <c r="C91" i="6" s="1"/>
  <c r="B91" i="7"/>
  <c r="B91" i="6" s="1"/>
  <c r="A91" i="7"/>
  <c r="A91" i="6" s="1"/>
  <c r="Y90" i="7"/>
  <c r="N90" i="7"/>
  <c r="I90" i="7"/>
  <c r="D90" i="7"/>
  <c r="D90" i="6" s="1"/>
  <c r="C90" i="7"/>
  <c r="C90" i="6" s="1"/>
  <c r="B90" i="7"/>
  <c r="B90" i="6" s="1"/>
  <c r="A90" i="7"/>
  <c r="A90" i="6" s="1"/>
  <c r="Y89" i="7"/>
  <c r="N89" i="7"/>
  <c r="I89" i="7"/>
  <c r="D89" i="7"/>
  <c r="D89" i="6" s="1"/>
  <c r="C89" i="7"/>
  <c r="C89" i="6" s="1"/>
  <c r="B89" i="7"/>
  <c r="B89" i="6" s="1"/>
  <c r="A89" i="7"/>
  <c r="A89" i="6" s="1"/>
  <c r="Y88" i="7"/>
  <c r="N88" i="7"/>
  <c r="D88" i="7"/>
  <c r="C88" i="7"/>
  <c r="C88" i="6" s="1"/>
  <c r="B88" i="7"/>
  <c r="B88" i="6" s="1"/>
  <c r="A88" i="7"/>
  <c r="A88" i="6" s="1"/>
  <c r="Y87" i="7"/>
  <c r="N87" i="7"/>
  <c r="D87" i="7"/>
  <c r="C87" i="7"/>
  <c r="C87" i="6" s="1"/>
  <c r="B87" i="7"/>
  <c r="B87" i="6" s="1"/>
  <c r="A87" i="7"/>
  <c r="A87" i="6" s="1"/>
  <c r="Y86" i="7"/>
  <c r="N86" i="7"/>
  <c r="I86" i="7"/>
  <c r="D86" i="7"/>
  <c r="D86" i="6" s="1"/>
  <c r="C86" i="7"/>
  <c r="C86" i="6" s="1"/>
  <c r="B86" i="7"/>
  <c r="B86" i="6" s="1"/>
  <c r="A86" i="7"/>
  <c r="A86" i="6" s="1"/>
  <c r="Y85" i="7"/>
  <c r="N85" i="7"/>
  <c r="I85" i="7"/>
  <c r="D85" i="7"/>
  <c r="D85" i="6" s="1"/>
  <c r="C85" i="7"/>
  <c r="C85" i="6" s="1"/>
  <c r="B85" i="7"/>
  <c r="B85" i="6" s="1"/>
  <c r="A85" i="7"/>
  <c r="A85" i="6" s="1"/>
  <c r="Y84" i="7"/>
  <c r="N84" i="7"/>
  <c r="D84" i="7"/>
  <c r="C84" i="7"/>
  <c r="C84" i="6" s="1"/>
  <c r="B84" i="7"/>
  <c r="B84" i="6" s="1"/>
  <c r="A84" i="7"/>
  <c r="A84" i="6" s="1"/>
  <c r="Y83" i="7"/>
  <c r="N83" i="7"/>
  <c r="D83" i="7"/>
  <c r="C83" i="7"/>
  <c r="C83" i="6" s="1"/>
  <c r="B83" i="7"/>
  <c r="B83" i="6" s="1"/>
  <c r="A83" i="7"/>
  <c r="A83" i="6" s="1"/>
  <c r="Y82" i="7"/>
  <c r="N82" i="7"/>
  <c r="I82" i="7"/>
  <c r="D82" i="7"/>
  <c r="D82" i="6" s="1"/>
  <c r="C82" i="7"/>
  <c r="C82" i="6" s="1"/>
  <c r="B82" i="7"/>
  <c r="B82" i="6" s="1"/>
  <c r="A82" i="7"/>
  <c r="A82" i="6" s="1"/>
  <c r="Y81" i="7"/>
  <c r="N81" i="7"/>
  <c r="I81" i="7"/>
  <c r="D81" i="7"/>
  <c r="D81" i="6" s="1"/>
  <c r="C81" i="7"/>
  <c r="C81" i="6" s="1"/>
  <c r="B81" i="7"/>
  <c r="B81" i="6" s="1"/>
  <c r="A81" i="7"/>
  <c r="A81" i="6" s="1"/>
  <c r="Y80" i="7"/>
  <c r="N80" i="7"/>
  <c r="D80" i="7"/>
  <c r="C80" i="7"/>
  <c r="C80" i="6" s="1"/>
  <c r="B80" i="7"/>
  <c r="B80" i="6" s="1"/>
  <c r="A80" i="7"/>
  <c r="A80" i="6" s="1"/>
  <c r="Y79" i="7"/>
  <c r="N79" i="7"/>
  <c r="D79" i="7"/>
  <c r="C79" i="7"/>
  <c r="C79" i="6" s="1"/>
  <c r="B79" i="7"/>
  <c r="B79" i="6" s="1"/>
  <c r="A79" i="7"/>
  <c r="A79" i="6" s="1"/>
  <c r="Y78" i="7"/>
  <c r="N78" i="7"/>
  <c r="I78" i="7"/>
  <c r="D78" i="7"/>
  <c r="D78" i="6" s="1"/>
  <c r="C78" i="7"/>
  <c r="C78" i="6" s="1"/>
  <c r="B78" i="7"/>
  <c r="B78" i="6" s="1"/>
  <c r="A78" i="7"/>
  <c r="A78" i="6" s="1"/>
  <c r="Y77" i="7"/>
  <c r="N77" i="7"/>
  <c r="D77" i="7"/>
  <c r="D77" i="6" s="1"/>
  <c r="C77" i="7"/>
  <c r="B77" i="7"/>
  <c r="B77" i="6" s="1"/>
  <c r="A77" i="7"/>
  <c r="A77" i="6" s="1"/>
  <c r="Y76" i="7"/>
  <c r="N76" i="7"/>
  <c r="D76" i="7"/>
  <c r="C76" i="7"/>
  <c r="C76" i="6" s="1"/>
  <c r="B76" i="7"/>
  <c r="B76" i="6" s="1"/>
  <c r="A76" i="7"/>
  <c r="A76" i="6" s="1"/>
  <c r="Y75" i="7"/>
  <c r="N75" i="7"/>
  <c r="D75" i="7"/>
  <c r="C75" i="7"/>
  <c r="C75" i="6" s="1"/>
  <c r="B75" i="7"/>
  <c r="B75" i="6" s="1"/>
  <c r="A75" i="7"/>
  <c r="A75" i="6" s="1"/>
  <c r="Y74" i="7"/>
  <c r="N74" i="7"/>
  <c r="I74" i="7"/>
  <c r="D74" i="7"/>
  <c r="D74" i="6" s="1"/>
  <c r="C74" i="7"/>
  <c r="C74" i="6" s="1"/>
  <c r="B74" i="7"/>
  <c r="B74" i="6" s="1"/>
  <c r="A74" i="7"/>
  <c r="A74" i="6" s="1"/>
  <c r="Y73" i="7"/>
  <c r="N73" i="7"/>
  <c r="I73" i="7"/>
  <c r="D73" i="7"/>
  <c r="D73" i="6" s="1"/>
  <c r="C73" i="7"/>
  <c r="C73" i="6" s="1"/>
  <c r="B73" i="7"/>
  <c r="B73" i="6" s="1"/>
  <c r="A73" i="7"/>
  <c r="A73" i="6" s="1"/>
  <c r="Y72" i="7"/>
  <c r="N72" i="7"/>
  <c r="D72" i="7"/>
  <c r="C72" i="7"/>
  <c r="C72" i="6" s="1"/>
  <c r="B72" i="7"/>
  <c r="B72" i="6" s="1"/>
  <c r="A72" i="7"/>
  <c r="A72" i="6" s="1"/>
  <c r="Y71" i="7"/>
  <c r="N71" i="7"/>
  <c r="D71" i="7"/>
  <c r="C71" i="7"/>
  <c r="C71" i="6" s="1"/>
  <c r="B71" i="7"/>
  <c r="B71" i="6" s="1"/>
  <c r="A71" i="7"/>
  <c r="A71" i="6" s="1"/>
  <c r="Y70" i="7"/>
  <c r="N70" i="7"/>
  <c r="I70" i="7"/>
  <c r="D70" i="7"/>
  <c r="D70" i="6" s="1"/>
  <c r="C70" i="7"/>
  <c r="C70" i="6" s="1"/>
  <c r="B70" i="7"/>
  <c r="B70" i="6" s="1"/>
  <c r="A70" i="7"/>
  <c r="A70" i="6" s="1"/>
  <c r="Y69" i="7"/>
  <c r="N69" i="7"/>
  <c r="I69" i="7"/>
  <c r="D69" i="7"/>
  <c r="D69" i="6" s="1"/>
  <c r="C69" i="7"/>
  <c r="C69" i="6" s="1"/>
  <c r="B69" i="7"/>
  <c r="B69" i="6" s="1"/>
  <c r="A69" i="7"/>
  <c r="A69" i="6" s="1"/>
  <c r="Y68" i="7"/>
  <c r="N68" i="7"/>
  <c r="D68" i="7"/>
  <c r="C68" i="7"/>
  <c r="C68" i="6" s="1"/>
  <c r="B68" i="7"/>
  <c r="B68" i="6" s="1"/>
  <c r="A68" i="7"/>
  <c r="A68" i="6" s="1"/>
  <c r="Y67" i="7"/>
  <c r="N67" i="7"/>
  <c r="D67" i="7"/>
  <c r="C67" i="7"/>
  <c r="C67" i="6" s="1"/>
  <c r="B67" i="7"/>
  <c r="B67" i="6" s="1"/>
  <c r="A67" i="7"/>
  <c r="A67" i="6" s="1"/>
  <c r="Y66" i="7"/>
  <c r="N66" i="7"/>
  <c r="I66" i="7"/>
  <c r="D66" i="7"/>
  <c r="D66" i="6" s="1"/>
  <c r="C66" i="7"/>
  <c r="C66" i="6" s="1"/>
  <c r="B66" i="7"/>
  <c r="B66" i="6" s="1"/>
  <c r="A66" i="7"/>
  <c r="A66" i="6" s="1"/>
  <c r="Y65" i="7"/>
  <c r="N65" i="7"/>
  <c r="I65" i="7"/>
  <c r="D65" i="7"/>
  <c r="D65" i="6" s="1"/>
  <c r="C65" i="7"/>
  <c r="C65" i="6" s="1"/>
  <c r="B65" i="7"/>
  <c r="B65" i="6" s="1"/>
  <c r="A65" i="7"/>
  <c r="A65" i="6" s="1"/>
  <c r="Y64" i="7"/>
  <c r="N64" i="7"/>
  <c r="D64" i="7"/>
  <c r="C64" i="7"/>
  <c r="C64" i="6" s="1"/>
  <c r="B64" i="7"/>
  <c r="B64" i="6" s="1"/>
  <c r="A64" i="7"/>
  <c r="A64" i="6" s="1"/>
  <c r="Y63" i="7"/>
  <c r="N63" i="7"/>
  <c r="D63" i="7"/>
  <c r="C63" i="7"/>
  <c r="C63" i="6" s="1"/>
  <c r="B63" i="7"/>
  <c r="B63" i="6" s="1"/>
  <c r="A63" i="7"/>
  <c r="A63" i="6" s="1"/>
  <c r="Y62" i="7"/>
  <c r="N62" i="7"/>
  <c r="I62" i="7"/>
  <c r="D62" i="7"/>
  <c r="D62" i="6" s="1"/>
  <c r="C62" i="7"/>
  <c r="C62" i="6" s="1"/>
  <c r="B62" i="7"/>
  <c r="B62" i="6" s="1"/>
  <c r="A62" i="7"/>
  <c r="A62" i="6" s="1"/>
  <c r="Y61" i="7"/>
  <c r="N61" i="7"/>
  <c r="D61" i="7"/>
  <c r="C61" i="7"/>
  <c r="C61" i="6" s="1"/>
  <c r="B61" i="7"/>
  <c r="B61" i="6" s="1"/>
  <c r="A61" i="7"/>
  <c r="A61" i="6" s="1"/>
  <c r="Y60" i="7"/>
  <c r="N60" i="7"/>
  <c r="D60" i="7"/>
  <c r="C60" i="7"/>
  <c r="C60" i="6" s="1"/>
  <c r="B60" i="7"/>
  <c r="B60" i="6" s="1"/>
  <c r="A60" i="7"/>
  <c r="A60" i="6" s="1"/>
  <c r="Y59" i="7"/>
  <c r="N59" i="7"/>
  <c r="D59" i="7"/>
  <c r="C59" i="7"/>
  <c r="C59" i="6" s="1"/>
  <c r="B59" i="7"/>
  <c r="B59" i="6" s="1"/>
  <c r="A59" i="7"/>
  <c r="A59" i="6" s="1"/>
  <c r="Y58" i="7"/>
  <c r="N58" i="7"/>
  <c r="I58" i="7"/>
  <c r="D58" i="7"/>
  <c r="D58" i="6" s="1"/>
  <c r="C58" i="7"/>
  <c r="C58" i="6" s="1"/>
  <c r="B58" i="7"/>
  <c r="B58" i="6" s="1"/>
  <c r="A58" i="7"/>
  <c r="A58" i="6" s="1"/>
  <c r="Y57" i="7"/>
  <c r="N57" i="7"/>
  <c r="I57" i="7"/>
  <c r="D57" i="7"/>
  <c r="D57" i="6" s="1"/>
  <c r="C57" i="7"/>
  <c r="C57" i="6" s="1"/>
  <c r="B57" i="7"/>
  <c r="B57" i="6" s="1"/>
  <c r="A57" i="7"/>
  <c r="A57" i="6" s="1"/>
  <c r="Y56" i="7"/>
  <c r="N56" i="7"/>
  <c r="D56" i="7"/>
  <c r="C56" i="7"/>
  <c r="C56" i="6" s="1"/>
  <c r="B56" i="7"/>
  <c r="B56" i="6" s="1"/>
  <c r="A56" i="7"/>
  <c r="A56" i="6" s="1"/>
  <c r="Y55" i="7"/>
  <c r="N55" i="7"/>
  <c r="I55" i="7"/>
  <c r="D55" i="7"/>
  <c r="D55" i="6" s="1"/>
  <c r="C55" i="7"/>
  <c r="C55" i="6" s="1"/>
  <c r="B55" i="7"/>
  <c r="B55" i="6" s="1"/>
  <c r="A55" i="7"/>
  <c r="A55" i="6" s="1"/>
  <c r="Y54" i="7"/>
  <c r="N54" i="7"/>
  <c r="I54" i="7"/>
  <c r="D54" i="7"/>
  <c r="D54" i="6" s="1"/>
  <c r="C54" i="7"/>
  <c r="C54" i="6" s="1"/>
  <c r="B54" i="7"/>
  <c r="B54" i="6" s="1"/>
  <c r="A54" i="7"/>
  <c r="A54" i="6" s="1"/>
  <c r="Y53" i="7"/>
  <c r="N53" i="7"/>
  <c r="D53" i="7"/>
  <c r="C53" i="7"/>
  <c r="C53" i="6" s="1"/>
  <c r="B53" i="7"/>
  <c r="B53" i="6" s="1"/>
  <c r="A53" i="7"/>
  <c r="A53" i="6" s="1"/>
  <c r="Y52" i="7"/>
  <c r="N52" i="7"/>
  <c r="D52" i="7"/>
  <c r="C52" i="7"/>
  <c r="C52" i="6" s="1"/>
  <c r="B52" i="7"/>
  <c r="B52" i="6" s="1"/>
  <c r="A52" i="7"/>
  <c r="A52" i="6" s="1"/>
  <c r="Y51" i="7"/>
  <c r="N51" i="7"/>
  <c r="D51" i="7"/>
  <c r="C51" i="7"/>
  <c r="C51" i="6" s="1"/>
  <c r="B51" i="7"/>
  <c r="B51" i="6" s="1"/>
  <c r="A51" i="7"/>
  <c r="A51" i="6" s="1"/>
  <c r="Y50" i="7"/>
  <c r="N50" i="7"/>
  <c r="I50" i="7"/>
  <c r="D50" i="7"/>
  <c r="D50" i="6" s="1"/>
  <c r="C50" i="7"/>
  <c r="C50" i="6" s="1"/>
  <c r="B50" i="7"/>
  <c r="B50" i="6" s="1"/>
  <c r="A50" i="7"/>
  <c r="A50" i="6" s="1"/>
  <c r="Y49" i="7"/>
  <c r="N49" i="7"/>
  <c r="I49" i="7"/>
  <c r="D49" i="7"/>
  <c r="D49" i="6" s="1"/>
  <c r="C49" i="7"/>
  <c r="C49" i="6" s="1"/>
  <c r="B49" i="7"/>
  <c r="B49" i="6" s="1"/>
  <c r="A49" i="7"/>
  <c r="A49" i="6" s="1"/>
  <c r="Y48" i="7"/>
  <c r="N48" i="7"/>
  <c r="D48" i="7"/>
  <c r="C48" i="7"/>
  <c r="C48" i="6" s="1"/>
  <c r="B48" i="7"/>
  <c r="B48" i="6" s="1"/>
  <c r="A48" i="7"/>
  <c r="A48" i="6" s="1"/>
  <c r="Y47" i="7"/>
  <c r="N47" i="7"/>
  <c r="D47" i="7"/>
  <c r="C47" i="7"/>
  <c r="C47" i="6" s="1"/>
  <c r="B47" i="7"/>
  <c r="B47" i="6" s="1"/>
  <c r="A47" i="7"/>
  <c r="A47" i="6" s="1"/>
  <c r="Y46" i="7"/>
  <c r="N46" i="7"/>
  <c r="D46" i="7"/>
  <c r="C46" i="7"/>
  <c r="C46" i="6" s="1"/>
  <c r="B46" i="7"/>
  <c r="B46" i="6" s="1"/>
  <c r="A46" i="7"/>
  <c r="A46" i="6" s="1"/>
  <c r="Y45" i="7"/>
  <c r="N45" i="7"/>
  <c r="D45" i="7"/>
  <c r="C45" i="7"/>
  <c r="C45" i="6" s="1"/>
  <c r="B45" i="7"/>
  <c r="B45" i="6" s="1"/>
  <c r="A45" i="7"/>
  <c r="A45" i="6" s="1"/>
  <c r="Y44" i="7"/>
  <c r="N44" i="7"/>
  <c r="I44" i="7"/>
  <c r="D44" i="7"/>
  <c r="D44" i="6" s="1"/>
  <c r="C44" i="7"/>
  <c r="C44" i="6" s="1"/>
  <c r="B44" i="7"/>
  <c r="B44" i="6" s="1"/>
  <c r="A44" i="7"/>
  <c r="A44" i="6" s="1"/>
  <c r="Y43" i="7"/>
  <c r="N43" i="7"/>
  <c r="D43" i="7"/>
  <c r="C43" i="7"/>
  <c r="C43" i="6" s="1"/>
  <c r="B43" i="7"/>
  <c r="B43" i="6" s="1"/>
  <c r="A43" i="7"/>
  <c r="A43" i="6" s="1"/>
  <c r="Y42" i="7"/>
  <c r="N42" i="7"/>
  <c r="D42" i="7"/>
  <c r="C42" i="7"/>
  <c r="C42" i="6" s="1"/>
  <c r="B42" i="7"/>
  <c r="B42" i="6" s="1"/>
  <c r="A42" i="7"/>
  <c r="A42" i="6" s="1"/>
  <c r="Y41" i="7"/>
  <c r="N41" i="7"/>
  <c r="I41" i="7"/>
  <c r="D41" i="7"/>
  <c r="D41" i="6" s="1"/>
  <c r="C41" i="7"/>
  <c r="C41" i="6" s="1"/>
  <c r="B41" i="7"/>
  <c r="B41" i="6" s="1"/>
  <c r="A41" i="7"/>
  <c r="A41" i="6" s="1"/>
  <c r="Y40" i="7"/>
  <c r="N40" i="7"/>
  <c r="I40" i="7"/>
  <c r="D40" i="7"/>
  <c r="D40" i="6" s="1"/>
  <c r="C40" i="7"/>
  <c r="C40" i="6" s="1"/>
  <c r="B40" i="7"/>
  <c r="B40" i="6" s="1"/>
  <c r="A40" i="7"/>
  <c r="A40" i="6" s="1"/>
  <c r="Y39" i="7"/>
  <c r="N39" i="7"/>
  <c r="D39" i="7"/>
  <c r="D39" i="6" s="1"/>
  <c r="C39" i="7"/>
  <c r="C39" i="6" s="1"/>
  <c r="B39" i="7"/>
  <c r="B39" i="6" s="1"/>
  <c r="A39" i="7"/>
  <c r="A39" i="6" s="1"/>
  <c r="Y38" i="7"/>
  <c r="N38" i="7"/>
  <c r="D38" i="7"/>
  <c r="C38" i="7"/>
  <c r="C38" i="6" s="1"/>
  <c r="B38" i="7"/>
  <c r="B38" i="6" s="1"/>
  <c r="A38" i="7"/>
  <c r="A38" i="6" s="1"/>
  <c r="Y37" i="7"/>
  <c r="N37" i="7"/>
  <c r="D37" i="7"/>
  <c r="C37" i="7"/>
  <c r="C37" i="6" s="1"/>
  <c r="B37" i="7"/>
  <c r="B37" i="6" s="1"/>
  <c r="A37" i="7"/>
  <c r="A37" i="6" s="1"/>
  <c r="Y36" i="7"/>
  <c r="N36" i="7"/>
  <c r="D36" i="7"/>
  <c r="D36" i="6" s="1"/>
  <c r="C36" i="7"/>
  <c r="C36" i="6" s="1"/>
  <c r="B36" i="7"/>
  <c r="B36" i="6" s="1"/>
  <c r="A36" i="7"/>
  <c r="A36" i="6" s="1"/>
  <c r="Y35" i="7"/>
  <c r="N35" i="7"/>
  <c r="D35" i="7"/>
  <c r="C35" i="7"/>
  <c r="C35" i="6" s="1"/>
  <c r="B35" i="7"/>
  <c r="B35" i="6" s="1"/>
  <c r="A35" i="7"/>
  <c r="A35" i="6" s="1"/>
  <c r="Y34" i="7"/>
  <c r="D34" i="7"/>
  <c r="C34" i="7"/>
  <c r="C34" i="6" s="1"/>
  <c r="B34" i="7"/>
  <c r="B34" i="6" s="1"/>
  <c r="A34" i="7"/>
  <c r="A34" i="6" s="1"/>
  <c r="Y33" i="7"/>
  <c r="N33" i="7"/>
  <c r="D33" i="7"/>
  <c r="D33" i="6" s="1"/>
  <c r="C33" i="7"/>
  <c r="C33" i="6" s="1"/>
  <c r="B33" i="7"/>
  <c r="B33" i="6" s="1"/>
  <c r="A33" i="7"/>
  <c r="A33" i="6" s="1"/>
  <c r="Y32" i="7"/>
  <c r="N32" i="7"/>
  <c r="D32" i="7"/>
  <c r="D32" i="6" s="1"/>
  <c r="C32" i="7"/>
  <c r="C32" i="6" s="1"/>
  <c r="B32" i="7"/>
  <c r="B32" i="6" s="1"/>
  <c r="A32" i="7"/>
  <c r="A32" i="6" s="1"/>
  <c r="Y31" i="7"/>
  <c r="N31" i="7"/>
  <c r="D31" i="7"/>
  <c r="D31" i="6" s="1"/>
  <c r="C31" i="7"/>
  <c r="C31" i="6" s="1"/>
  <c r="B31" i="7"/>
  <c r="B31" i="6" s="1"/>
  <c r="A31" i="7"/>
  <c r="A31" i="6" s="1"/>
  <c r="Y30" i="7"/>
  <c r="N30" i="7"/>
  <c r="D30" i="7"/>
  <c r="C30" i="7"/>
  <c r="C30" i="6" s="1"/>
  <c r="B30" i="7"/>
  <c r="B30" i="6" s="1"/>
  <c r="A30" i="7"/>
  <c r="A30" i="6" s="1"/>
  <c r="Y29" i="7"/>
  <c r="N29" i="7"/>
  <c r="D29" i="7"/>
  <c r="D29" i="6" s="1"/>
  <c r="C29" i="7"/>
  <c r="C29" i="6" s="1"/>
  <c r="B29" i="7"/>
  <c r="B29" i="6" s="1"/>
  <c r="A29" i="7"/>
  <c r="A29" i="6" s="1"/>
  <c r="Y28" i="7"/>
  <c r="N28" i="7"/>
  <c r="D28" i="7"/>
  <c r="D28" i="6" s="1"/>
  <c r="C28" i="7"/>
  <c r="C28" i="6" s="1"/>
  <c r="B28" i="7"/>
  <c r="B28" i="6" s="1"/>
  <c r="A28" i="7"/>
  <c r="A28" i="6" s="1"/>
  <c r="Y27" i="7"/>
  <c r="N27" i="7"/>
  <c r="D27" i="7"/>
  <c r="D27" i="6" s="1"/>
  <c r="C27" i="7"/>
  <c r="C27" i="6" s="1"/>
  <c r="B27" i="7"/>
  <c r="B27" i="6" s="1"/>
  <c r="A27" i="7"/>
  <c r="A27" i="6" s="1"/>
  <c r="Y26" i="7"/>
  <c r="D26" i="7"/>
  <c r="C26" i="7"/>
  <c r="C26" i="6" s="1"/>
  <c r="B26" i="7"/>
  <c r="B26" i="6" s="1"/>
  <c r="A26" i="7"/>
  <c r="A26" i="6" s="1"/>
  <c r="Y25" i="7"/>
  <c r="N25" i="7"/>
  <c r="D25" i="7"/>
  <c r="C25" i="7"/>
  <c r="C25" i="6" s="1"/>
  <c r="B25" i="7"/>
  <c r="B25" i="6" s="1"/>
  <c r="A25" i="7"/>
  <c r="A25" i="6" s="1"/>
  <c r="Y24" i="7"/>
  <c r="N24" i="7"/>
  <c r="D24" i="7"/>
  <c r="D24" i="6" s="1"/>
  <c r="C24" i="7"/>
  <c r="C24" i="6" s="1"/>
  <c r="B24" i="7"/>
  <c r="B24" i="6" s="1"/>
  <c r="A24" i="7"/>
  <c r="A24" i="6" s="1"/>
  <c r="Y23" i="7"/>
  <c r="N23" i="7"/>
  <c r="D23" i="7"/>
  <c r="C23" i="7"/>
  <c r="C23" i="6" s="1"/>
  <c r="B23" i="7"/>
  <c r="B23" i="6" s="1"/>
  <c r="A23" i="7"/>
  <c r="A23" i="6" s="1"/>
  <c r="D22" i="7"/>
  <c r="D22" i="6" s="1"/>
  <c r="C22" i="7"/>
  <c r="C22" i="6" s="1"/>
  <c r="B22" i="7"/>
  <c r="B22" i="6" s="1"/>
  <c r="D21" i="7"/>
  <c r="D21" i="6" s="1"/>
  <c r="C21" i="7"/>
  <c r="C21" i="6" s="1"/>
  <c r="B21" i="7"/>
  <c r="B21" i="6" s="1"/>
  <c r="D20" i="7"/>
  <c r="D20" i="6" s="1"/>
  <c r="C20" i="7"/>
  <c r="C20" i="6" s="1"/>
  <c r="B20" i="7"/>
  <c r="B20" i="6" s="1"/>
  <c r="D19" i="7"/>
  <c r="D19" i="6" s="1"/>
  <c r="C19" i="7"/>
  <c r="C19" i="6" s="1"/>
  <c r="B19" i="7"/>
  <c r="B19" i="6" s="1"/>
  <c r="D18" i="7"/>
  <c r="D18" i="6" s="1"/>
  <c r="C18" i="7"/>
  <c r="C18" i="6" s="1"/>
  <c r="B18" i="7"/>
  <c r="B18" i="6" s="1"/>
  <c r="D17" i="7"/>
  <c r="D17" i="6" s="1"/>
  <c r="C17" i="7"/>
  <c r="C17" i="6" s="1"/>
  <c r="B17" i="7"/>
  <c r="B17" i="6" s="1"/>
  <c r="D16" i="7"/>
  <c r="D16" i="6" s="1"/>
  <c r="C16" i="7"/>
  <c r="C16" i="6" s="1"/>
  <c r="B16" i="7"/>
  <c r="B16" i="6" s="1"/>
  <c r="D15" i="7"/>
  <c r="D15" i="6" s="1"/>
  <c r="C15" i="7"/>
  <c r="C15" i="6" s="1"/>
  <c r="B15" i="7"/>
  <c r="B15" i="6" s="1"/>
  <c r="D14" i="7"/>
  <c r="D14" i="6" s="1"/>
  <c r="C14" i="7"/>
  <c r="C14" i="6" s="1"/>
  <c r="B14" i="7"/>
  <c r="B14" i="6" s="1"/>
  <c r="D13" i="7"/>
  <c r="D13" i="6" s="1"/>
  <c r="C13" i="7"/>
  <c r="C13" i="6" s="1"/>
  <c r="B13" i="7"/>
  <c r="B13" i="6" s="1"/>
  <c r="D12" i="7"/>
  <c r="D12" i="6" s="1"/>
  <c r="C12" i="7"/>
  <c r="C12" i="6" s="1"/>
  <c r="B12" i="7"/>
  <c r="B12" i="6" s="1"/>
  <c r="D11" i="7"/>
  <c r="D11" i="6" s="1"/>
  <c r="C11" i="7"/>
  <c r="C11" i="6" s="1"/>
  <c r="B11" i="7"/>
  <c r="B11" i="6" s="1"/>
  <c r="D10" i="7"/>
  <c r="D10" i="6" s="1"/>
  <c r="C10" i="7"/>
  <c r="C10" i="6" s="1"/>
  <c r="B10" i="7"/>
  <c r="B10" i="6" s="1"/>
  <c r="D9" i="7"/>
  <c r="D9" i="6" s="1"/>
  <c r="C9" i="7"/>
  <c r="C9" i="6" s="1"/>
  <c r="B9" i="7"/>
  <c r="B9" i="6" s="1"/>
  <c r="D8" i="7"/>
  <c r="D8" i="6" s="1"/>
  <c r="C8" i="7"/>
  <c r="C8" i="6" s="1"/>
  <c r="B8" i="7"/>
  <c r="B8" i="6" s="1"/>
  <c r="D7" i="7"/>
  <c r="D7" i="6" s="1"/>
  <c r="C7" i="7"/>
  <c r="C7" i="6" s="1"/>
  <c r="B7" i="7"/>
  <c r="B7" i="6" s="1"/>
  <c r="D6" i="7"/>
  <c r="D6" i="6" s="1"/>
  <c r="C6" i="7"/>
  <c r="C6" i="6" s="1"/>
  <c r="B6" i="7"/>
  <c r="B6" i="6" s="1"/>
  <c r="D5" i="7"/>
  <c r="D5" i="6" s="1"/>
  <c r="C5" i="7"/>
  <c r="C5" i="6" s="1"/>
  <c r="B5" i="7"/>
  <c r="B5" i="6" s="1"/>
  <c r="D4" i="7"/>
  <c r="D4" i="6" s="1"/>
  <c r="C4" i="7"/>
  <c r="C4" i="6" s="1"/>
  <c r="B4" i="7"/>
  <c r="B4" i="6" s="1"/>
  <c r="D3" i="7"/>
  <c r="D3" i="6" s="1"/>
  <c r="C3" i="7"/>
  <c r="C3" i="6" s="1"/>
  <c r="B3" i="7"/>
  <c r="B3" i="6" s="1"/>
  <c r="D2" i="7"/>
  <c r="D2" i="6" s="1"/>
  <c r="C2" i="7"/>
  <c r="C2" i="6" s="1"/>
  <c r="B2" i="7"/>
  <c r="B2" i="6" s="1"/>
  <c r="A2" i="7"/>
  <c r="A2" i="6" s="1"/>
  <c r="H291" i="1"/>
  <c r="H291" i="7" s="1"/>
  <c r="E291" i="1"/>
  <c r="G291" i="1" s="1"/>
  <c r="G291" i="7" s="1"/>
  <c r="E290" i="1"/>
  <c r="E289" i="1"/>
  <c r="F288" i="1"/>
  <c r="E288" i="1"/>
  <c r="E287" i="1"/>
  <c r="H286" i="1"/>
  <c r="H286" i="7" s="1"/>
  <c r="F286" i="1"/>
  <c r="E286" i="1"/>
  <c r="E285" i="1"/>
  <c r="F284" i="1"/>
  <c r="E284" i="1"/>
  <c r="H284" i="1" s="1"/>
  <c r="H284" i="7" s="1"/>
  <c r="H283" i="1"/>
  <c r="H283" i="7" s="1"/>
  <c r="E283" i="1"/>
  <c r="E282" i="1"/>
  <c r="E281" i="1"/>
  <c r="F280" i="1"/>
  <c r="F1204" i="7" s="1"/>
  <c r="F1198" i="6" s="1"/>
  <c r="E280" i="1"/>
  <c r="H279" i="1"/>
  <c r="H279" i="7" s="1"/>
  <c r="E279" i="1"/>
  <c r="H278" i="1"/>
  <c r="H278" i="7" s="1"/>
  <c r="F278" i="1"/>
  <c r="E278" i="1"/>
  <c r="E277" i="1"/>
  <c r="H276" i="1"/>
  <c r="H276" i="7" s="1"/>
  <c r="E276" i="1"/>
  <c r="H275" i="1"/>
  <c r="H275" i="7" s="1"/>
  <c r="E275" i="1"/>
  <c r="F274" i="1"/>
  <c r="E274" i="1"/>
  <c r="H273" i="1"/>
  <c r="H273" i="7" s="1"/>
  <c r="F273" i="1"/>
  <c r="E273" i="1"/>
  <c r="F272" i="1"/>
  <c r="E272" i="1"/>
  <c r="F271" i="1"/>
  <c r="F1195" i="7" s="1"/>
  <c r="F1189" i="6" s="1"/>
  <c r="E271" i="1"/>
  <c r="H271" i="1" s="1"/>
  <c r="H271" i="7" s="1"/>
  <c r="H270" i="1"/>
  <c r="H270" i="7" s="1"/>
  <c r="F270" i="1"/>
  <c r="E270" i="1"/>
  <c r="H269" i="1"/>
  <c r="H269" i="7" s="1"/>
  <c r="E269" i="1"/>
  <c r="F268" i="1"/>
  <c r="E268" i="1"/>
  <c r="H268" i="1" s="1"/>
  <c r="H268" i="7" s="1"/>
  <c r="H267" i="1"/>
  <c r="H267" i="7" s="1"/>
  <c r="E267" i="1"/>
  <c r="E266" i="1"/>
  <c r="E265" i="1"/>
  <c r="F264" i="1"/>
  <c r="E264" i="1"/>
  <c r="E263" i="1"/>
  <c r="H262" i="1"/>
  <c r="H262" i="7" s="1"/>
  <c r="F262" i="1"/>
  <c r="E262" i="1"/>
  <c r="E261" i="1"/>
  <c r="E260" i="1"/>
  <c r="H259" i="1"/>
  <c r="H259" i="7" s="1"/>
  <c r="E259" i="1"/>
  <c r="F258" i="1"/>
  <c r="E258" i="1"/>
  <c r="H257" i="1"/>
  <c r="H257" i="7" s="1"/>
  <c r="F257" i="1"/>
  <c r="E257" i="1"/>
  <c r="F256" i="1"/>
  <c r="E256" i="1"/>
  <c r="F255" i="1"/>
  <c r="F1179" i="7" s="1"/>
  <c r="F1173" i="6" s="1"/>
  <c r="E255" i="1"/>
  <c r="G255" i="1" s="1"/>
  <c r="G255" i="7" s="1"/>
  <c r="H254" i="1"/>
  <c r="H254" i="7" s="1"/>
  <c r="F254" i="1"/>
  <c r="E254" i="1"/>
  <c r="H253" i="1"/>
  <c r="H253" i="7" s="1"/>
  <c r="F253" i="1"/>
  <c r="E253" i="1"/>
  <c r="H252" i="1"/>
  <c r="H252" i="7" s="1"/>
  <c r="E252" i="1"/>
  <c r="H251" i="1"/>
  <c r="H251" i="7" s="1"/>
  <c r="E251" i="1"/>
  <c r="H250" i="1"/>
  <c r="H250" i="7" s="1"/>
  <c r="F250" i="1"/>
  <c r="E250" i="1"/>
  <c r="E249" i="1"/>
  <c r="F248" i="1"/>
  <c r="E248" i="1"/>
  <c r="H247" i="1"/>
  <c r="H247" i="7" s="1"/>
  <c r="F247" i="1"/>
  <c r="E247" i="1"/>
  <c r="H246" i="1"/>
  <c r="H246" i="7" s="1"/>
  <c r="F246" i="1"/>
  <c r="E246" i="1"/>
  <c r="E245" i="1"/>
  <c r="E244" i="1"/>
  <c r="E243" i="1"/>
  <c r="H242" i="1"/>
  <c r="H242" i="7" s="1"/>
  <c r="E242" i="1"/>
  <c r="H241" i="1"/>
  <c r="H241" i="7" s="1"/>
  <c r="E241" i="1"/>
  <c r="E240" i="1"/>
  <c r="E239" i="1"/>
  <c r="H238" i="1"/>
  <c r="F238" i="1"/>
  <c r="E238" i="1"/>
  <c r="F237" i="1"/>
  <c r="E237" i="1"/>
  <c r="E236" i="1"/>
  <c r="E235" i="1"/>
  <c r="E234" i="1"/>
  <c r="E233" i="1"/>
  <c r="E232" i="1"/>
  <c r="E231" i="1"/>
  <c r="H230" i="1"/>
  <c r="H230" i="7" s="1"/>
  <c r="F230" i="1"/>
  <c r="E230" i="1"/>
  <c r="F229" i="1"/>
  <c r="E229" i="1"/>
  <c r="H229" i="1" s="1"/>
  <c r="H229" i="7" s="1"/>
  <c r="H228" i="1"/>
  <c r="H228" i="7" s="1"/>
  <c r="F228" i="1"/>
  <c r="E228" i="1"/>
  <c r="H227" i="1"/>
  <c r="H227" i="7" s="1"/>
  <c r="E227" i="1"/>
  <c r="F226" i="1"/>
  <c r="E226" i="1"/>
  <c r="H226" i="1" s="1"/>
  <c r="H226" i="7" s="1"/>
  <c r="H225" i="1"/>
  <c r="H225" i="7" s="1"/>
  <c r="F225" i="1"/>
  <c r="E225" i="1"/>
  <c r="E224" i="1"/>
  <c r="F223" i="1"/>
  <c r="F1147" i="7" s="1"/>
  <c r="F1141" i="6" s="1"/>
  <c r="E223" i="1"/>
  <c r="H223" i="1" s="1"/>
  <c r="H223" i="7" s="1"/>
  <c r="H222" i="1"/>
  <c r="H222" i="7" s="1"/>
  <c r="F222" i="1"/>
  <c r="E222" i="1"/>
  <c r="H221" i="1"/>
  <c r="H221" i="7" s="1"/>
  <c r="F221" i="1"/>
  <c r="E221" i="1"/>
  <c r="E220" i="1"/>
  <c r="H219" i="1"/>
  <c r="H219" i="7" s="1"/>
  <c r="E219" i="1"/>
  <c r="H218" i="1"/>
  <c r="H218" i="7" s="1"/>
  <c r="F218" i="1"/>
  <c r="E218" i="1"/>
  <c r="H217" i="1"/>
  <c r="H217" i="7" s="1"/>
  <c r="E217" i="1"/>
  <c r="F216" i="1"/>
  <c r="E216" i="1"/>
  <c r="H215" i="1"/>
  <c r="H215" i="7" s="1"/>
  <c r="F215" i="1"/>
  <c r="E215" i="1"/>
  <c r="H214" i="1"/>
  <c r="H214" i="7" s="1"/>
  <c r="F214" i="1"/>
  <c r="E214" i="1"/>
  <c r="H213" i="1"/>
  <c r="H213" i="7" s="1"/>
  <c r="E213" i="1"/>
  <c r="B6" i="4" l="1"/>
  <c r="B5" i="4"/>
  <c r="O5" i="4" s="1"/>
  <c r="E5" i="1" s="1"/>
  <c r="B4" i="4"/>
  <c r="O20" i="4"/>
  <c r="E20" i="1" s="1"/>
  <c r="G20" i="1" s="1"/>
  <c r="G20" i="7" s="1"/>
  <c r="Q3" i="7"/>
  <c r="U5" i="7"/>
  <c r="V5" i="7" s="1"/>
  <c r="Q5" i="7"/>
  <c r="Q10" i="7"/>
  <c r="Q8" i="7"/>
  <c r="Q6" i="7"/>
  <c r="N26" i="7"/>
  <c r="Q26" i="7"/>
  <c r="Z26" i="7" s="1"/>
  <c r="Q28" i="7"/>
  <c r="Z28" i="7" s="1"/>
  <c r="Q25" i="7"/>
  <c r="Z25" i="7" s="1"/>
  <c r="Q31" i="7"/>
  <c r="Z31" i="7" s="1"/>
  <c r="Q17" i="7"/>
  <c r="Q34" i="7"/>
  <c r="Z34" i="7" s="1"/>
  <c r="N34" i="7"/>
  <c r="U18" i="7"/>
  <c r="V18" i="7" s="1"/>
  <c r="Q18" i="7"/>
  <c r="U2" i="7"/>
  <c r="V2" i="7" s="1"/>
  <c r="J449" i="6"/>
  <c r="J529" i="6"/>
  <c r="J892" i="6"/>
  <c r="J788" i="6"/>
  <c r="J772" i="6"/>
  <c r="H844" i="6"/>
  <c r="H740" i="6"/>
  <c r="H724" i="6"/>
  <c r="J775" i="6"/>
  <c r="H615" i="6"/>
  <c r="H391" i="6"/>
  <c r="H887" i="6"/>
  <c r="J263" i="6"/>
  <c r="J511" i="6"/>
  <c r="J47" i="6"/>
  <c r="H479" i="6"/>
  <c r="H111" i="6"/>
  <c r="J319" i="6"/>
  <c r="J199" i="6"/>
  <c r="H56" i="6"/>
  <c r="J905" i="6"/>
  <c r="H601" i="6"/>
  <c r="J919" i="6"/>
  <c r="J863" i="6"/>
  <c r="J471" i="6"/>
  <c r="J127" i="6"/>
  <c r="H767" i="6"/>
  <c r="H543" i="6"/>
  <c r="H383" i="6"/>
  <c r="H287" i="6"/>
  <c r="H31" i="6"/>
  <c r="H88" i="6"/>
  <c r="J815" i="6"/>
  <c r="J495" i="6"/>
  <c r="J303" i="6"/>
  <c r="J200" i="6"/>
  <c r="H943" i="6"/>
  <c r="H879" i="6"/>
  <c r="H655" i="6"/>
  <c r="H367" i="6"/>
  <c r="J87" i="6"/>
  <c r="J279" i="6"/>
  <c r="J568" i="6"/>
  <c r="J424" i="6"/>
  <c r="J264" i="6"/>
  <c r="J216" i="6"/>
  <c r="J128" i="6"/>
  <c r="J96" i="6"/>
  <c r="J834" i="6"/>
  <c r="J714" i="6"/>
  <c r="J640" i="6"/>
  <c r="J256" i="6"/>
  <c r="J120" i="6"/>
  <c r="J40" i="6"/>
  <c r="J946" i="6"/>
  <c r="J698" i="6"/>
  <c r="J288" i="6"/>
  <c r="J248" i="6"/>
  <c r="J184" i="6"/>
  <c r="J168" i="6"/>
  <c r="J112" i="6"/>
  <c r="J32" i="6"/>
  <c r="H762" i="6"/>
  <c r="J280" i="6"/>
  <c r="J232" i="6"/>
  <c r="J160" i="6"/>
  <c r="J72" i="6"/>
  <c r="J104" i="6"/>
  <c r="J24" i="6"/>
  <c r="AH7" i="6"/>
  <c r="AF15" i="6"/>
  <c r="J8" i="6"/>
  <c r="AG15" i="6"/>
  <c r="AH15" i="6" s="1"/>
  <c r="AH3" i="6"/>
  <c r="I39" i="7"/>
  <c r="I36" i="7"/>
  <c r="I33" i="7"/>
  <c r="I32" i="7"/>
  <c r="I31" i="7"/>
  <c r="I29" i="7"/>
  <c r="I28" i="7"/>
  <c r="I24" i="7"/>
  <c r="F1192" i="7"/>
  <c r="F1186" i="6" s="1"/>
  <c r="F268" i="7"/>
  <c r="F268" i="6" s="1"/>
  <c r="G289" i="1"/>
  <c r="G289" i="7" s="1"/>
  <c r="E289" i="7"/>
  <c r="E289" i="6" s="1"/>
  <c r="F289" i="1"/>
  <c r="H289" i="1"/>
  <c r="H289" i="7" s="1"/>
  <c r="D72" i="6"/>
  <c r="I72" i="7"/>
  <c r="D225" i="6"/>
  <c r="I225" i="7"/>
  <c r="G244" i="1"/>
  <c r="G244" i="7" s="1"/>
  <c r="E244" i="7"/>
  <c r="E244" i="6" s="1"/>
  <c r="F244" i="1"/>
  <c r="H244" i="1"/>
  <c r="H244" i="7" s="1"/>
  <c r="G234" i="1"/>
  <c r="G234" i="7" s="1"/>
  <c r="E234" i="7"/>
  <c r="E234" i="6" s="1"/>
  <c r="H234" i="1"/>
  <c r="H234" i="7" s="1"/>
  <c r="F234" i="1"/>
  <c r="G239" i="1"/>
  <c r="G239" i="7" s="1"/>
  <c r="F239" i="1"/>
  <c r="H239" i="1"/>
  <c r="H239" i="7" s="1"/>
  <c r="G285" i="1"/>
  <c r="G285" i="7" s="1"/>
  <c r="H285" i="1"/>
  <c r="H285" i="7" s="1"/>
  <c r="E285" i="7"/>
  <c r="E285" i="6" s="1"/>
  <c r="F285" i="1"/>
  <c r="G235" i="1"/>
  <c r="G235" i="7" s="1"/>
  <c r="F235" i="1"/>
  <c r="H235" i="1"/>
  <c r="H235" i="7" s="1"/>
  <c r="E235" i="7"/>
  <c r="E235" i="6" s="1"/>
  <c r="I27" i="7"/>
  <c r="D88" i="6"/>
  <c r="I88" i="7"/>
  <c r="D209" i="6"/>
  <c r="I209" i="7"/>
  <c r="F1150" i="7"/>
  <c r="F1144" i="6" s="1"/>
  <c r="F226" i="7"/>
  <c r="F226" i="6" s="1"/>
  <c r="F1177" i="7"/>
  <c r="F1171" i="6" s="1"/>
  <c r="F253" i="7"/>
  <c r="F253" i="6" s="1"/>
  <c r="F1180" i="7"/>
  <c r="F1174" i="6" s="1"/>
  <c r="F256" i="7"/>
  <c r="F256" i="6" s="1"/>
  <c r="G260" i="1"/>
  <c r="G260" i="7" s="1"/>
  <c r="E260" i="7"/>
  <c r="E260" i="6" s="1"/>
  <c r="F260" i="1"/>
  <c r="H260" i="1"/>
  <c r="H260" i="7" s="1"/>
  <c r="G265" i="1"/>
  <c r="G265" i="7" s="1"/>
  <c r="E265" i="7"/>
  <c r="E265" i="6" s="1"/>
  <c r="F265" i="1"/>
  <c r="H265" i="1"/>
  <c r="H265" i="7" s="1"/>
  <c r="D35" i="6"/>
  <c r="I35" i="7"/>
  <c r="D46" i="6"/>
  <c r="I46" i="7"/>
  <c r="C163" i="6"/>
  <c r="I163" i="7"/>
  <c r="G261" i="1"/>
  <c r="G261" i="7" s="1"/>
  <c r="E261" i="7"/>
  <c r="E261" i="6" s="1"/>
  <c r="F261" i="1"/>
  <c r="H261" i="1"/>
  <c r="H261" i="7" s="1"/>
  <c r="D104" i="6"/>
  <c r="I104" i="7"/>
  <c r="E239" i="7"/>
  <c r="E239" i="6" s="1"/>
  <c r="D23" i="6"/>
  <c r="I23" i="7"/>
  <c r="F1140" i="7"/>
  <c r="F1134" i="6" s="1"/>
  <c r="F216" i="7"/>
  <c r="F216" i="6" s="1"/>
  <c r="G220" i="1"/>
  <c r="G220" i="7" s="1"/>
  <c r="E220" i="7"/>
  <c r="E220" i="6" s="1"/>
  <c r="F220" i="1"/>
  <c r="H220" i="1"/>
  <c r="H220" i="7" s="1"/>
  <c r="F1181" i="7"/>
  <c r="F1175" i="6" s="1"/>
  <c r="F257" i="7"/>
  <c r="F257" i="6" s="1"/>
  <c r="D25" i="6"/>
  <c r="I25" i="7"/>
  <c r="D45" i="6"/>
  <c r="I45" i="7"/>
  <c r="G224" i="1"/>
  <c r="G224" i="7" s="1"/>
  <c r="H224" i="1"/>
  <c r="H224" i="7" s="1"/>
  <c r="E224" i="7"/>
  <c r="E224" i="6" s="1"/>
  <c r="F224" i="1"/>
  <c r="F1171" i="7"/>
  <c r="F1165" i="6" s="1"/>
  <c r="F247" i="7"/>
  <c r="F247" i="6" s="1"/>
  <c r="D56" i="6"/>
  <c r="I56" i="7"/>
  <c r="D61" i="6"/>
  <c r="I61" i="7"/>
  <c r="G217" i="1"/>
  <c r="G217" i="7" s="1"/>
  <c r="E217" i="7"/>
  <c r="E217" i="6" s="1"/>
  <c r="F217" i="1"/>
  <c r="G227" i="1"/>
  <c r="G227" i="7" s="1"/>
  <c r="F227" i="1"/>
  <c r="E227" i="7"/>
  <c r="E227" i="6" s="1"/>
  <c r="F1154" i="7"/>
  <c r="F1148" i="6" s="1"/>
  <c r="F230" i="7"/>
  <c r="F230" i="6" s="1"/>
  <c r="G243" i="1"/>
  <c r="G243" i="7" s="1"/>
  <c r="E243" i="7"/>
  <c r="E243" i="6" s="1"/>
  <c r="F243" i="1"/>
  <c r="H243" i="1"/>
  <c r="H243" i="7" s="1"/>
  <c r="F1174" i="7"/>
  <c r="F1168" i="6" s="1"/>
  <c r="F250" i="7"/>
  <c r="F250" i="6" s="1"/>
  <c r="G269" i="1"/>
  <c r="G269" i="7" s="1"/>
  <c r="E269" i="7"/>
  <c r="E269" i="6" s="1"/>
  <c r="F269" i="1"/>
  <c r="F1196" i="7"/>
  <c r="F1190" i="6" s="1"/>
  <c r="F272" i="7"/>
  <c r="F272" i="6" s="1"/>
  <c r="G276" i="1"/>
  <c r="G276" i="7" s="1"/>
  <c r="E276" i="7"/>
  <c r="E276" i="6" s="1"/>
  <c r="F276" i="1"/>
  <c r="F1208" i="7"/>
  <c r="F1202" i="6" s="1"/>
  <c r="F284" i="7"/>
  <c r="F284" i="6" s="1"/>
  <c r="D34" i="6"/>
  <c r="J34" i="6" s="1"/>
  <c r="I34" i="7"/>
  <c r="D47" i="6"/>
  <c r="I47" i="7"/>
  <c r="D71" i="6"/>
  <c r="I71" i="7"/>
  <c r="D87" i="6"/>
  <c r="I87" i="7"/>
  <c r="C93" i="6"/>
  <c r="I93" i="7"/>
  <c r="D103" i="6"/>
  <c r="I103" i="7"/>
  <c r="C109" i="6"/>
  <c r="I109" i="7"/>
  <c r="C158" i="6"/>
  <c r="I158" i="7"/>
  <c r="D167" i="6"/>
  <c r="I167" i="7"/>
  <c r="I179" i="7"/>
  <c r="C287" i="6"/>
  <c r="I287" i="7"/>
  <c r="F1145" i="7"/>
  <c r="F1139" i="6" s="1"/>
  <c r="F221" i="7"/>
  <c r="F221" i="6" s="1"/>
  <c r="E231" i="7"/>
  <c r="E231" i="6" s="1"/>
  <c r="G231" i="1"/>
  <c r="G231" i="7" s="1"/>
  <c r="H231" i="1"/>
  <c r="H231" i="7" s="1"/>
  <c r="G236" i="1"/>
  <c r="G236" i="7" s="1"/>
  <c r="E236" i="7"/>
  <c r="E236" i="6" s="1"/>
  <c r="H236" i="1"/>
  <c r="H236" i="7" s="1"/>
  <c r="F1178" i="7"/>
  <c r="F1172" i="6" s="1"/>
  <c r="F254" i="7"/>
  <c r="F254" i="6" s="1"/>
  <c r="F1197" i="7"/>
  <c r="F1191" i="6" s="1"/>
  <c r="F273" i="7"/>
  <c r="F273" i="6" s="1"/>
  <c r="E277" i="7"/>
  <c r="E277" i="6" s="1"/>
  <c r="G277" i="1"/>
  <c r="G277" i="7" s="1"/>
  <c r="F277" i="1"/>
  <c r="H277" i="1"/>
  <c r="H277" i="7" s="1"/>
  <c r="G281" i="1"/>
  <c r="G281" i="7" s="1"/>
  <c r="E281" i="7"/>
  <c r="E281" i="6" s="1"/>
  <c r="F281" i="1"/>
  <c r="F255" i="7"/>
  <c r="F255" i="6" s="1"/>
  <c r="F236" i="1"/>
  <c r="H281" i="1"/>
  <c r="H281" i="7" s="1"/>
  <c r="D53" i="6"/>
  <c r="I53" i="7"/>
  <c r="C161" i="6"/>
  <c r="I161" i="7"/>
  <c r="D172" i="6"/>
  <c r="I172" i="7"/>
  <c r="F1142" i="7"/>
  <c r="F1136" i="6" s="1"/>
  <c r="F218" i="7"/>
  <c r="F218" i="6" s="1"/>
  <c r="F1152" i="7"/>
  <c r="F1146" i="6" s="1"/>
  <c r="F228" i="7"/>
  <c r="F228" i="6" s="1"/>
  <c r="F231" i="1"/>
  <c r="G240" i="1"/>
  <c r="G240" i="7" s="1"/>
  <c r="E240" i="7"/>
  <c r="E240" i="6" s="1"/>
  <c r="H240" i="1"/>
  <c r="H240" i="7" s="1"/>
  <c r="F240" i="1"/>
  <c r="E245" i="7"/>
  <c r="E245" i="6" s="1"/>
  <c r="G245" i="1"/>
  <c r="G245" i="7" s="1"/>
  <c r="F245" i="1"/>
  <c r="G266" i="1"/>
  <c r="G266" i="7" s="1"/>
  <c r="H266" i="1"/>
  <c r="H266" i="7" s="1"/>
  <c r="F266" i="1"/>
  <c r="E266" i="7"/>
  <c r="E266" i="6" s="1"/>
  <c r="F1194" i="7"/>
  <c r="F1188" i="6" s="1"/>
  <c r="F270" i="7"/>
  <c r="F270" i="6" s="1"/>
  <c r="G290" i="1"/>
  <c r="G290" i="7" s="1"/>
  <c r="E290" i="7"/>
  <c r="E290" i="6" s="1"/>
  <c r="H290" i="1"/>
  <c r="H290" i="7" s="1"/>
  <c r="F290" i="1"/>
  <c r="D43" i="6"/>
  <c r="I43" i="7"/>
  <c r="F1139" i="7"/>
  <c r="F1133" i="6" s="1"/>
  <c r="F215" i="7"/>
  <c r="F215" i="6" s="1"/>
  <c r="F1149" i="7"/>
  <c r="F1143" i="6" s="1"/>
  <c r="F225" i="7"/>
  <c r="F225" i="6" s="1"/>
  <c r="G232" i="1"/>
  <c r="G232" i="7" s="1"/>
  <c r="H232" i="1"/>
  <c r="H232" i="7" s="1"/>
  <c r="E232" i="7"/>
  <c r="E232" i="6" s="1"/>
  <c r="F232" i="1"/>
  <c r="E237" i="7"/>
  <c r="E237" i="6" s="1"/>
  <c r="G237" i="1"/>
  <c r="G237" i="7" s="1"/>
  <c r="H237" i="1"/>
  <c r="H237" i="7" s="1"/>
  <c r="G241" i="1"/>
  <c r="G241" i="7" s="1"/>
  <c r="E241" i="7"/>
  <c r="E241" i="6" s="1"/>
  <c r="F241" i="1"/>
  <c r="H245" i="1"/>
  <c r="H245" i="7" s="1"/>
  <c r="F1172" i="7"/>
  <c r="F1166" i="6" s="1"/>
  <c r="F248" i="7"/>
  <c r="F248" i="6" s="1"/>
  <c r="G252" i="1"/>
  <c r="G252" i="7" s="1"/>
  <c r="E252" i="7"/>
  <c r="E252" i="6" s="1"/>
  <c r="F252" i="1"/>
  <c r="F1182" i="7"/>
  <c r="F1176" i="6" s="1"/>
  <c r="F258" i="7"/>
  <c r="F258" i="6" s="1"/>
  <c r="G267" i="1"/>
  <c r="G267" i="7" s="1"/>
  <c r="E267" i="7"/>
  <c r="E267" i="6" s="1"/>
  <c r="F267" i="1"/>
  <c r="G282" i="1"/>
  <c r="G282" i="7" s="1"/>
  <c r="E282" i="7"/>
  <c r="E282" i="6" s="1"/>
  <c r="H282" i="1"/>
  <c r="H282" i="7" s="1"/>
  <c r="F282" i="1"/>
  <c r="D42" i="6"/>
  <c r="I42" i="7"/>
  <c r="C222" i="6"/>
  <c r="I222" i="7"/>
  <c r="F223" i="7"/>
  <c r="F223" i="6" s="1"/>
  <c r="D233" i="6"/>
  <c r="I233" i="7"/>
  <c r="D253" i="6"/>
  <c r="I253" i="7"/>
  <c r="F271" i="7"/>
  <c r="F271" i="6" s="1"/>
  <c r="F1146" i="7"/>
  <c r="F1140" i="6" s="1"/>
  <c r="F222" i="7"/>
  <c r="F222" i="6" s="1"/>
  <c r="G233" i="1"/>
  <c r="G233" i="7" s="1"/>
  <c r="E233" i="7"/>
  <c r="E233" i="6" s="1"/>
  <c r="H233" i="1"/>
  <c r="H233" i="7" s="1"/>
  <c r="F1161" i="7"/>
  <c r="F1155" i="6" s="1"/>
  <c r="F237" i="7"/>
  <c r="F237" i="6" s="1"/>
  <c r="G249" i="1"/>
  <c r="G249" i="7" s="1"/>
  <c r="E249" i="7"/>
  <c r="E249" i="6" s="1"/>
  <c r="F249" i="1"/>
  <c r="F1198" i="7"/>
  <c r="F1192" i="6" s="1"/>
  <c r="F274" i="7"/>
  <c r="F274" i="6" s="1"/>
  <c r="G287" i="1"/>
  <c r="G287" i="7" s="1"/>
  <c r="E287" i="7"/>
  <c r="E287" i="6" s="1"/>
  <c r="F287" i="1"/>
  <c r="D37" i="6"/>
  <c r="I37" i="7"/>
  <c r="D38" i="6"/>
  <c r="I38" i="7"/>
  <c r="D52" i="6"/>
  <c r="I52" i="7"/>
  <c r="D75" i="6"/>
  <c r="I75" i="7"/>
  <c r="D107" i="6"/>
  <c r="I107" i="7"/>
  <c r="C182" i="6"/>
  <c r="I182" i="7"/>
  <c r="E263" i="7"/>
  <c r="E263" i="6" s="1"/>
  <c r="G263" i="1"/>
  <c r="G263" i="7" s="1"/>
  <c r="F263" i="1"/>
  <c r="D91" i="6"/>
  <c r="I91" i="7"/>
  <c r="C177" i="6"/>
  <c r="I177" i="7"/>
  <c r="E213" i="7"/>
  <c r="E213" i="6" s="1"/>
  <c r="G213" i="1"/>
  <c r="G213" i="7" s="1"/>
  <c r="F213" i="1"/>
  <c r="F1153" i="7"/>
  <c r="F1147" i="6" s="1"/>
  <c r="F229" i="7"/>
  <c r="F229" i="6" s="1"/>
  <c r="F233" i="1"/>
  <c r="G242" i="1"/>
  <c r="G242" i="7" s="1"/>
  <c r="E242" i="7"/>
  <c r="E242" i="6" s="1"/>
  <c r="F242" i="1"/>
  <c r="H249" i="1"/>
  <c r="H249" i="7" s="1"/>
  <c r="G256" i="1"/>
  <c r="G256" i="7" s="1"/>
  <c r="E256" i="7"/>
  <c r="E256" i="6" s="1"/>
  <c r="H256" i="1"/>
  <c r="H256" i="7" s="1"/>
  <c r="H263" i="1"/>
  <c r="H263" i="7" s="1"/>
  <c r="G279" i="1"/>
  <c r="G279" i="7" s="1"/>
  <c r="E279" i="7"/>
  <c r="E279" i="6" s="1"/>
  <c r="F279" i="1"/>
  <c r="H287" i="1"/>
  <c r="H287" i="7" s="1"/>
  <c r="D51" i="6"/>
  <c r="I51" i="7"/>
  <c r="D240" i="6"/>
  <c r="I240" i="7"/>
  <c r="G215" i="1"/>
  <c r="G215" i="7" s="1"/>
  <c r="E215" i="7"/>
  <c r="E215" i="6" s="1"/>
  <c r="G218" i="1"/>
  <c r="G218" i="7" s="1"/>
  <c r="E218" i="7"/>
  <c r="E218" i="6" s="1"/>
  <c r="G221" i="1"/>
  <c r="G221" i="7" s="1"/>
  <c r="E221" i="7"/>
  <c r="E221" i="6" s="1"/>
  <c r="F1162" i="7"/>
  <c r="F1156" i="6" s="1"/>
  <c r="F238" i="7"/>
  <c r="F238" i="6" s="1"/>
  <c r="G247" i="1"/>
  <c r="G247" i="7" s="1"/>
  <c r="E247" i="7"/>
  <c r="E247" i="6" s="1"/>
  <c r="G250" i="1"/>
  <c r="G250" i="7" s="1"/>
  <c r="E250" i="7"/>
  <c r="E250" i="6" s="1"/>
  <c r="G253" i="1"/>
  <c r="G253" i="7" s="1"/>
  <c r="E253" i="7"/>
  <c r="E253" i="6" s="1"/>
  <c r="H255" i="1"/>
  <c r="H255" i="7" s="1"/>
  <c r="G259" i="1"/>
  <c r="G259" i="7" s="1"/>
  <c r="E259" i="7"/>
  <c r="E259" i="6" s="1"/>
  <c r="F259" i="1"/>
  <c r="F1186" i="7"/>
  <c r="F1180" i="6" s="1"/>
  <c r="F262" i="7"/>
  <c r="F262" i="6" s="1"/>
  <c r="G275" i="1"/>
  <c r="G275" i="7" s="1"/>
  <c r="E275" i="7"/>
  <c r="E275" i="6" s="1"/>
  <c r="F275" i="1"/>
  <c r="F1202" i="7"/>
  <c r="F1196" i="6" s="1"/>
  <c r="F278" i="7"/>
  <c r="F278" i="6" s="1"/>
  <c r="D30" i="6"/>
  <c r="I30" i="7"/>
  <c r="C77" i="6"/>
  <c r="I77" i="7"/>
  <c r="D99" i="6"/>
  <c r="I99" i="7"/>
  <c r="D171" i="6"/>
  <c r="I171" i="7"/>
  <c r="D236" i="6"/>
  <c r="I236" i="7"/>
  <c r="D286" i="6"/>
  <c r="I286" i="7"/>
  <c r="G216" i="1"/>
  <c r="G216" i="7" s="1"/>
  <c r="H216" i="1"/>
  <c r="H216" i="7" s="1"/>
  <c r="E216" i="7"/>
  <c r="E216" i="6" s="1"/>
  <c r="G219" i="1"/>
  <c r="G219" i="7" s="1"/>
  <c r="F219" i="1"/>
  <c r="E219" i="7"/>
  <c r="E219" i="6" s="1"/>
  <c r="G225" i="1"/>
  <c r="G225" i="7" s="1"/>
  <c r="E225" i="7"/>
  <c r="E225" i="6" s="1"/>
  <c r="G228" i="1"/>
  <c r="G228" i="7" s="1"/>
  <c r="E228" i="7"/>
  <c r="E228" i="6" s="1"/>
  <c r="G248" i="1"/>
  <c r="G248" i="7" s="1"/>
  <c r="E248" i="7"/>
  <c r="E248" i="6" s="1"/>
  <c r="H248" i="1"/>
  <c r="H248" i="7" s="1"/>
  <c r="G251" i="1"/>
  <c r="G251" i="7" s="1"/>
  <c r="F251" i="1"/>
  <c r="G257" i="1"/>
  <c r="G257" i="7" s="1"/>
  <c r="E257" i="7"/>
  <c r="E257" i="6" s="1"/>
  <c r="G273" i="1"/>
  <c r="G273" i="7" s="1"/>
  <c r="E273" i="7"/>
  <c r="E273" i="6" s="1"/>
  <c r="F1210" i="7"/>
  <c r="F1204" i="6" s="1"/>
  <c r="F286" i="7"/>
  <c r="F286" i="6" s="1"/>
  <c r="D83" i="6"/>
  <c r="I83" i="7"/>
  <c r="C166" i="6"/>
  <c r="I166" i="7"/>
  <c r="E255" i="7"/>
  <c r="E255" i="6" s="1"/>
  <c r="D256" i="6"/>
  <c r="I256" i="7"/>
  <c r="F1138" i="7"/>
  <c r="F1132" i="6" s="1"/>
  <c r="F214" i="7"/>
  <c r="F214" i="6" s="1"/>
  <c r="G223" i="1"/>
  <c r="G223" i="7" s="1"/>
  <c r="E223" i="7"/>
  <c r="E223" i="6" s="1"/>
  <c r="G226" i="1"/>
  <c r="G226" i="7" s="1"/>
  <c r="E226" i="7"/>
  <c r="E226" i="6" s="1"/>
  <c r="G229" i="1"/>
  <c r="G229" i="7" s="1"/>
  <c r="E229" i="7"/>
  <c r="E229" i="6" s="1"/>
  <c r="F1170" i="7"/>
  <c r="F1164" i="6" s="1"/>
  <c r="F246" i="7"/>
  <c r="F246" i="6" s="1"/>
  <c r="G258" i="1"/>
  <c r="G258" i="7" s="1"/>
  <c r="E258" i="7"/>
  <c r="E258" i="6" s="1"/>
  <c r="H258" i="1"/>
  <c r="H258" i="7" s="1"/>
  <c r="F1188" i="7"/>
  <c r="F1182" i="6" s="1"/>
  <c r="F264" i="7"/>
  <c r="F264" i="6" s="1"/>
  <c r="G268" i="1"/>
  <c r="G268" i="7" s="1"/>
  <c r="E268" i="7"/>
  <c r="E268" i="6" s="1"/>
  <c r="G271" i="1"/>
  <c r="G271" i="7" s="1"/>
  <c r="E271" i="7"/>
  <c r="E271" i="6" s="1"/>
  <c r="G274" i="1"/>
  <c r="G274" i="7" s="1"/>
  <c r="E274" i="7"/>
  <c r="E274" i="6" s="1"/>
  <c r="H274" i="1"/>
  <c r="H274" i="7" s="1"/>
  <c r="G284" i="1"/>
  <c r="G284" i="7" s="1"/>
  <c r="E284" i="7"/>
  <c r="E284" i="6" s="1"/>
  <c r="D26" i="6"/>
  <c r="I26" i="7"/>
  <c r="D59" i="6"/>
  <c r="I59" i="7"/>
  <c r="D60" i="6"/>
  <c r="I60" i="7"/>
  <c r="D67" i="6"/>
  <c r="I67" i="7"/>
  <c r="D165" i="6"/>
  <c r="I165" i="7"/>
  <c r="D173" i="6"/>
  <c r="I173" i="7"/>
  <c r="C206" i="6"/>
  <c r="I206" i="7"/>
  <c r="D224" i="6"/>
  <c r="I224" i="7"/>
  <c r="D237" i="6"/>
  <c r="I237" i="7"/>
  <c r="D252" i="6"/>
  <c r="I252" i="7"/>
  <c r="G264" i="1"/>
  <c r="G264" i="7" s="1"/>
  <c r="E264" i="7"/>
  <c r="E264" i="6" s="1"/>
  <c r="G272" i="1"/>
  <c r="G272" i="7" s="1"/>
  <c r="E272" i="7"/>
  <c r="E272" i="6" s="1"/>
  <c r="G280" i="1"/>
  <c r="G280" i="7" s="1"/>
  <c r="E280" i="7"/>
  <c r="E280" i="6" s="1"/>
  <c r="G288" i="1"/>
  <c r="G288" i="7" s="1"/>
  <c r="E288" i="7"/>
  <c r="E288" i="6" s="1"/>
  <c r="D76" i="6"/>
  <c r="I76" i="7"/>
  <c r="D92" i="6"/>
  <c r="I92" i="7"/>
  <c r="D108" i="6"/>
  <c r="I108" i="7"/>
  <c r="D160" i="6"/>
  <c r="I160" i="7"/>
  <c r="D193" i="6"/>
  <c r="I193" i="7"/>
  <c r="D208" i="6"/>
  <c r="I208" i="7"/>
  <c r="D217" i="6"/>
  <c r="I217" i="7"/>
  <c r="D220" i="6"/>
  <c r="I220" i="7"/>
  <c r="C230" i="6"/>
  <c r="I230" i="7"/>
  <c r="D249" i="6"/>
  <c r="I249" i="7"/>
  <c r="C283" i="6"/>
  <c r="I283" i="7"/>
  <c r="G283" i="1"/>
  <c r="G283" i="7" s="1"/>
  <c r="E283" i="7"/>
  <c r="E283" i="6" s="1"/>
  <c r="F1212" i="7"/>
  <c r="F1206" i="6" s="1"/>
  <c r="F288" i="7"/>
  <c r="F288" i="6" s="1"/>
  <c r="D48" i="6"/>
  <c r="I48" i="7"/>
  <c r="D63" i="6"/>
  <c r="I63" i="7"/>
  <c r="D79" i="6"/>
  <c r="I79" i="7"/>
  <c r="D95" i="6"/>
  <c r="I95" i="7"/>
  <c r="D111" i="6"/>
  <c r="I111" i="7"/>
  <c r="D157" i="6"/>
  <c r="I157" i="7"/>
  <c r="D192" i="6"/>
  <c r="I192" i="7"/>
  <c r="D201" i="6"/>
  <c r="I201" i="7"/>
  <c r="D204" i="6"/>
  <c r="I204" i="7"/>
  <c r="C214" i="6"/>
  <c r="I214" i="7"/>
  <c r="D248" i="6"/>
  <c r="I248" i="7"/>
  <c r="G214" i="1"/>
  <c r="G214" i="7" s="1"/>
  <c r="E214" i="7"/>
  <c r="E214" i="6" s="1"/>
  <c r="G222" i="1"/>
  <c r="G222" i="7" s="1"/>
  <c r="E222" i="7"/>
  <c r="E222" i="6" s="1"/>
  <c r="G230" i="1"/>
  <c r="G230" i="7" s="1"/>
  <c r="E230" i="7"/>
  <c r="E230" i="6" s="1"/>
  <c r="G238" i="1"/>
  <c r="G238" i="7" s="1"/>
  <c r="E238" i="7"/>
  <c r="E238" i="6" s="1"/>
  <c r="G246" i="1"/>
  <c r="G246" i="7" s="1"/>
  <c r="E246" i="7"/>
  <c r="E246" i="6" s="1"/>
  <c r="G254" i="1"/>
  <c r="G254" i="7" s="1"/>
  <c r="E254" i="7"/>
  <c r="E254" i="6" s="1"/>
  <c r="G262" i="1"/>
  <c r="G262" i="7" s="1"/>
  <c r="E262" i="7"/>
  <c r="E262" i="6" s="1"/>
  <c r="H264" i="1"/>
  <c r="H264" i="7" s="1"/>
  <c r="G270" i="1"/>
  <c r="G270" i="7" s="1"/>
  <c r="E270" i="7"/>
  <c r="E270" i="6" s="1"/>
  <c r="H272" i="1"/>
  <c r="H272" i="7" s="1"/>
  <c r="G278" i="1"/>
  <c r="G278" i="7" s="1"/>
  <c r="E278" i="7"/>
  <c r="E278" i="6" s="1"/>
  <c r="H280" i="1"/>
  <c r="H280" i="7" s="1"/>
  <c r="F283" i="1"/>
  <c r="G286" i="1"/>
  <c r="G286" i="7" s="1"/>
  <c r="E286" i="7"/>
  <c r="E286" i="6" s="1"/>
  <c r="H288" i="1"/>
  <c r="H288" i="7" s="1"/>
  <c r="F291" i="1"/>
  <c r="D64" i="6"/>
  <c r="I64" i="7"/>
  <c r="D80" i="6"/>
  <c r="I80" i="7"/>
  <c r="D96" i="6"/>
  <c r="I96" i="7"/>
  <c r="D112" i="6"/>
  <c r="I112" i="7"/>
  <c r="D115" i="6"/>
  <c r="I115" i="7"/>
  <c r="D116" i="6"/>
  <c r="I116" i="7"/>
  <c r="D119" i="6"/>
  <c r="I119" i="7"/>
  <c r="D120" i="6"/>
  <c r="I120" i="7"/>
  <c r="D123" i="6"/>
  <c r="I123" i="7"/>
  <c r="D124" i="6"/>
  <c r="I124" i="7"/>
  <c r="D127" i="6"/>
  <c r="I127" i="7"/>
  <c r="D128" i="6"/>
  <c r="I128" i="7"/>
  <c r="D131" i="6"/>
  <c r="I131" i="7"/>
  <c r="D132" i="6"/>
  <c r="I132" i="7"/>
  <c r="D135" i="6"/>
  <c r="I135" i="7"/>
  <c r="D136" i="6"/>
  <c r="I136" i="7"/>
  <c r="D139" i="6"/>
  <c r="I139" i="7"/>
  <c r="D140" i="6"/>
  <c r="I140" i="7"/>
  <c r="D143" i="6"/>
  <c r="I143" i="7"/>
  <c r="D144" i="6"/>
  <c r="I144" i="7"/>
  <c r="D147" i="6"/>
  <c r="I147" i="7"/>
  <c r="D148" i="6"/>
  <c r="I148" i="7"/>
  <c r="D151" i="6"/>
  <c r="I151" i="7"/>
  <c r="D152" i="6"/>
  <c r="I152" i="7"/>
  <c r="D155" i="6"/>
  <c r="I155" i="7"/>
  <c r="D156" i="6"/>
  <c r="I156" i="7"/>
  <c r="D188" i="6"/>
  <c r="I188" i="7"/>
  <c r="I190" i="7"/>
  <c r="C198" i="6"/>
  <c r="I198" i="7"/>
  <c r="D245" i="6"/>
  <c r="I245" i="7"/>
  <c r="D261" i="6"/>
  <c r="I261" i="7"/>
  <c r="D282" i="6"/>
  <c r="I282" i="7"/>
  <c r="D244" i="6"/>
  <c r="I244" i="7"/>
  <c r="D260" i="6"/>
  <c r="I260" i="7"/>
  <c r="F280" i="7"/>
  <c r="F280" i="6" s="1"/>
  <c r="D281" i="6"/>
  <c r="I281" i="7"/>
  <c r="D68" i="6"/>
  <c r="I68" i="7"/>
  <c r="D84" i="6"/>
  <c r="I84" i="7"/>
  <c r="D100" i="6"/>
  <c r="I100" i="7"/>
  <c r="D176" i="6"/>
  <c r="I176" i="7"/>
  <c r="D183" i="6"/>
  <c r="I183" i="7"/>
  <c r="D241" i="6"/>
  <c r="I241" i="7"/>
  <c r="D257" i="6"/>
  <c r="I257" i="7"/>
  <c r="D189" i="6"/>
  <c r="I189" i="7"/>
  <c r="D205" i="6"/>
  <c r="I205" i="7"/>
  <c r="D221" i="6"/>
  <c r="I221" i="7"/>
  <c r="D288" i="6"/>
  <c r="I288" i="7"/>
  <c r="D168" i="6"/>
  <c r="I168" i="7"/>
  <c r="D184" i="6"/>
  <c r="I184" i="7"/>
  <c r="D196" i="6"/>
  <c r="I196" i="7"/>
  <c r="D212" i="6"/>
  <c r="I212" i="7"/>
  <c r="D228" i="6"/>
  <c r="I228" i="7"/>
  <c r="C267" i="6"/>
  <c r="I267" i="7"/>
  <c r="C271" i="6"/>
  <c r="I271" i="7"/>
  <c r="D276" i="6"/>
  <c r="I276" i="7"/>
  <c r="D277" i="6"/>
  <c r="I277" i="7"/>
  <c r="D197" i="6"/>
  <c r="I197" i="7"/>
  <c r="D213" i="6"/>
  <c r="I213" i="7"/>
  <c r="D229" i="6"/>
  <c r="I229" i="7"/>
  <c r="D272" i="6"/>
  <c r="I272" i="7"/>
  <c r="I162" i="7"/>
  <c r="D164" i="6"/>
  <c r="I164" i="7"/>
  <c r="D180" i="6"/>
  <c r="I180" i="7"/>
  <c r="D200" i="6"/>
  <c r="I200" i="7"/>
  <c r="D216" i="6"/>
  <c r="I216" i="7"/>
  <c r="D232" i="6"/>
  <c r="I232" i="7"/>
  <c r="D265" i="6"/>
  <c r="I265" i="7"/>
  <c r="D266" i="6"/>
  <c r="I266" i="7"/>
  <c r="D273" i="6"/>
  <c r="I273" i="7"/>
  <c r="D289" i="6"/>
  <c r="I289" i="7"/>
  <c r="I262" i="7"/>
  <c r="D269" i="6"/>
  <c r="I269" i="7"/>
  <c r="I278" i="7"/>
  <c r="D285" i="6"/>
  <c r="I285" i="7"/>
  <c r="O174" i="4"/>
  <c r="E174" i="1" s="1"/>
  <c r="O124" i="4"/>
  <c r="E124" i="1" s="1"/>
  <c r="O132" i="4"/>
  <c r="E132" i="1" s="1"/>
  <c r="AJ3" i="7"/>
  <c r="AI5" i="7"/>
  <c r="I2" i="7"/>
  <c r="AD6" i="6"/>
  <c r="AD14" i="6"/>
  <c r="AD22" i="6"/>
  <c r="AD30" i="6"/>
  <c r="AD38" i="6"/>
  <c r="AD46" i="6"/>
  <c r="AD54" i="6"/>
  <c r="AD62" i="6"/>
  <c r="AD70" i="6"/>
  <c r="AD78" i="6"/>
  <c r="AD86" i="6"/>
  <c r="AD94" i="6"/>
  <c r="AD102" i="6"/>
  <c r="AD110" i="6"/>
  <c r="AD118" i="6"/>
  <c r="AD126" i="6"/>
  <c r="AD134" i="6"/>
  <c r="AD142" i="6"/>
  <c r="AD150" i="6"/>
  <c r="AD158" i="6"/>
  <c r="AD166" i="6"/>
  <c r="AD174" i="6"/>
  <c r="AD182" i="6"/>
  <c r="AD190" i="6"/>
  <c r="AD198" i="6"/>
  <c r="AD206" i="6"/>
  <c r="AD214" i="6"/>
  <c r="AD222" i="6"/>
  <c r="AD230" i="6"/>
  <c r="AD238" i="6"/>
  <c r="AD246" i="6"/>
  <c r="AD254" i="6"/>
  <c r="AD262" i="6"/>
  <c r="AD270" i="6"/>
  <c r="AD278" i="6"/>
  <c r="AD286" i="6"/>
  <c r="AD294" i="6"/>
  <c r="AD302" i="6"/>
  <c r="AD310" i="6"/>
  <c r="AD318" i="6"/>
  <c r="AD326" i="6"/>
  <c r="AD334" i="6"/>
  <c r="AD342" i="6"/>
  <c r="AD350" i="6"/>
  <c r="AD358" i="6"/>
  <c r="AD366" i="6"/>
  <c r="AD374" i="6"/>
  <c r="AD382" i="6"/>
  <c r="AD390" i="6"/>
  <c r="AD398" i="6"/>
  <c r="AD406" i="6"/>
  <c r="AD414" i="6"/>
  <c r="AD422" i="6"/>
  <c r="AD430" i="6"/>
  <c r="AD438" i="6"/>
  <c r="AD446" i="6"/>
  <c r="AD454" i="6"/>
  <c r="AD462" i="6"/>
  <c r="AD470" i="6"/>
  <c r="AD478" i="6"/>
  <c r="AD486" i="6"/>
  <c r="AD494" i="6"/>
  <c r="AD502" i="6"/>
  <c r="AD510" i="6"/>
  <c r="AD518" i="6"/>
  <c r="AD526" i="6"/>
  <c r="AD534" i="6"/>
  <c r="AD542" i="6"/>
  <c r="AD550" i="6"/>
  <c r="AD558" i="6"/>
  <c r="AD566" i="6"/>
  <c r="AD574" i="6"/>
  <c r="AD582" i="6"/>
  <c r="AD590" i="6"/>
  <c r="AD598" i="6"/>
  <c r="AD606" i="6"/>
  <c r="AD614" i="6"/>
  <c r="AD622" i="6"/>
  <c r="AD630" i="6"/>
  <c r="AD638" i="6"/>
  <c r="AD646" i="6"/>
  <c r="AD654" i="6"/>
  <c r="AD662" i="6"/>
  <c r="AD670" i="6"/>
  <c r="AD678" i="6"/>
  <c r="AD686" i="6"/>
  <c r="AD694" i="6"/>
  <c r="AD702" i="6"/>
  <c r="AD710" i="6"/>
  <c r="AD718" i="6"/>
  <c r="AD726" i="6"/>
  <c r="AD734" i="6"/>
  <c r="AD742" i="6"/>
  <c r="AD750" i="6"/>
  <c r="AD758" i="6"/>
  <c r="AD766" i="6"/>
  <c r="AD774" i="6"/>
  <c r="AD782" i="6"/>
  <c r="AD790" i="6"/>
  <c r="AD798" i="6"/>
  <c r="AD806" i="6"/>
  <c r="AD814" i="6"/>
  <c r="AD822" i="6"/>
  <c r="AD830" i="6"/>
  <c r="AD838" i="6"/>
  <c r="AD846" i="6"/>
  <c r="AD854" i="6"/>
  <c r="AD862" i="6"/>
  <c r="AD870" i="6"/>
  <c r="AD878" i="6"/>
  <c r="AD886" i="6"/>
  <c r="AD894" i="6"/>
  <c r="AD902" i="6"/>
  <c r="AD910" i="6"/>
  <c r="AD918" i="6"/>
  <c r="AD926" i="6"/>
  <c r="AD934" i="6"/>
  <c r="AD942" i="6"/>
  <c r="AD7" i="6"/>
  <c r="AD15" i="6"/>
  <c r="AD23" i="6"/>
  <c r="AD31" i="6"/>
  <c r="AD39" i="6"/>
  <c r="AD47" i="6"/>
  <c r="AD55" i="6"/>
  <c r="AD63" i="6"/>
  <c r="AD71" i="6"/>
  <c r="AD79" i="6"/>
  <c r="AD87" i="6"/>
  <c r="AD95" i="6"/>
  <c r="AD103" i="6"/>
  <c r="AD111" i="6"/>
  <c r="AD119" i="6"/>
  <c r="AD127" i="6"/>
  <c r="AD135" i="6"/>
  <c r="AD143" i="6"/>
  <c r="AD151" i="6"/>
  <c r="AD159" i="6"/>
  <c r="AD167" i="6"/>
  <c r="AD175" i="6"/>
  <c r="AD183" i="6"/>
  <c r="AD191" i="6"/>
  <c r="AD199" i="6"/>
  <c r="AD207" i="6"/>
  <c r="AD215" i="6"/>
  <c r="AD223" i="6"/>
  <c r="AD231" i="6"/>
  <c r="AD239" i="6"/>
  <c r="AD247" i="6"/>
  <c r="AD255" i="6"/>
  <c r="AD263" i="6"/>
  <c r="AD4" i="6"/>
  <c r="AD12" i="6"/>
  <c r="AD20" i="6"/>
  <c r="AD28" i="6"/>
  <c r="AD36" i="6"/>
  <c r="AD44" i="6"/>
  <c r="AD52" i="6"/>
  <c r="AD60" i="6"/>
  <c r="AD68" i="6"/>
  <c r="AD76" i="6"/>
  <c r="AD84" i="6"/>
  <c r="AD92" i="6"/>
  <c r="AD100" i="6"/>
  <c r="AD108" i="6"/>
  <c r="AD116" i="6"/>
  <c r="AD124" i="6"/>
  <c r="AD132" i="6"/>
  <c r="AD140" i="6"/>
  <c r="AD148" i="6"/>
  <c r="AD156" i="6"/>
  <c r="AD164" i="6"/>
  <c r="AD172" i="6"/>
  <c r="AD180" i="6"/>
  <c r="AD188" i="6"/>
  <c r="AD196" i="6"/>
  <c r="AD204" i="6"/>
  <c r="AD212" i="6"/>
  <c r="AD220" i="6"/>
  <c r="AD228" i="6"/>
  <c r="AD236" i="6"/>
  <c r="AD244" i="6"/>
  <c r="AD252" i="6"/>
  <c r="AD260" i="6"/>
  <c r="AD268" i="6"/>
  <c r="AD271" i="6"/>
  <c r="AD279" i="6"/>
  <c r="AD287" i="6"/>
  <c r="AD295" i="6"/>
  <c r="AD303" i="6"/>
  <c r="AD311" i="6"/>
  <c r="AD319" i="6"/>
  <c r="AD327" i="6"/>
  <c r="AD335" i="6"/>
  <c r="AD343" i="6"/>
  <c r="AD351" i="6"/>
  <c r="AD359" i="6"/>
  <c r="AD367" i="6"/>
  <c r="AD375" i="6"/>
  <c r="AD383" i="6"/>
  <c r="AD391" i="6"/>
  <c r="AD399" i="6"/>
  <c r="AD407" i="6"/>
  <c r="AD415" i="6"/>
  <c r="AD423" i="6"/>
  <c r="AD431" i="6"/>
  <c r="AD439" i="6"/>
  <c r="AD447" i="6"/>
  <c r="AD455" i="6"/>
  <c r="AD463" i="6"/>
  <c r="AD471" i="6"/>
  <c r="AD479" i="6"/>
  <c r="AD487" i="6"/>
  <c r="AD495" i="6"/>
  <c r="AD503" i="6"/>
  <c r="AD511" i="6"/>
  <c r="AD519" i="6"/>
  <c r="AD527" i="6"/>
  <c r="AD535" i="6"/>
  <c r="AD543" i="6"/>
  <c r="AD551" i="6"/>
  <c r="AD559" i="6"/>
  <c r="AD567" i="6"/>
  <c r="AD575" i="6"/>
  <c r="AD583" i="6"/>
  <c r="AD591" i="6"/>
  <c r="AD599" i="6"/>
  <c r="AD607" i="6"/>
  <c r="AD615" i="6"/>
  <c r="AD623" i="6"/>
  <c r="AD631" i="6"/>
  <c r="AD639" i="6"/>
  <c r="AD647" i="6"/>
  <c r="AD655" i="6"/>
  <c r="AD663" i="6"/>
  <c r="AD671" i="6"/>
  <c r="AD679" i="6"/>
  <c r="AD687" i="6"/>
  <c r="AD695" i="6"/>
  <c r="AD703" i="6"/>
  <c r="AD711" i="6"/>
  <c r="AD719" i="6"/>
  <c r="AD727" i="6"/>
  <c r="AD735" i="6"/>
  <c r="AD743" i="6"/>
  <c r="AD751" i="6"/>
  <c r="AD759" i="6"/>
  <c r="AD767" i="6"/>
  <c r="AD775" i="6"/>
  <c r="AD783" i="6"/>
  <c r="AD791" i="6"/>
  <c r="AD799" i="6"/>
  <c r="AD807" i="6"/>
  <c r="AD815" i="6"/>
  <c r="AD823" i="6"/>
  <c r="AD831" i="6"/>
  <c r="AD839" i="6"/>
  <c r="AD847" i="6"/>
  <c r="AD855" i="6"/>
  <c r="AD863" i="6"/>
  <c r="AD871" i="6"/>
  <c r="AD879" i="6"/>
  <c r="AD887" i="6"/>
  <c r="AD895" i="6"/>
  <c r="AD903" i="6"/>
  <c r="AD911" i="6"/>
  <c r="AD919" i="6"/>
  <c r="AD927" i="6"/>
  <c r="AD935" i="6"/>
  <c r="AD943" i="6"/>
  <c r="O148" i="4"/>
  <c r="E148" i="1" s="1"/>
  <c r="O156" i="4"/>
  <c r="E156" i="1" s="1"/>
  <c r="AD9" i="6"/>
  <c r="AD17" i="6"/>
  <c r="AD25" i="6"/>
  <c r="AD33" i="6"/>
  <c r="AD41" i="6"/>
  <c r="AD49" i="6"/>
  <c r="AD57" i="6"/>
  <c r="AD65" i="6"/>
  <c r="AD73" i="6"/>
  <c r="AD81" i="6"/>
  <c r="AD89" i="6"/>
  <c r="AD97" i="6"/>
  <c r="AD105" i="6"/>
  <c r="AD113" i="6"/>
  <c r="AD121" i="6"/>
  <c r="AD129" i="6"/>
  <c r="AD137" i="6"/>
  <c r="AD145" i="6"/>
  <c r="AD153" i="6"/>
  <c r="AD161" i="6"/>
  <c r="AD169" i="6"/>
  <c r="AD177" i="6"/>
  <c r="AD185" i="6"/>
  <c r="AD193" i="6"/>
  <c r="AD201" i="6"/>
  <c r="AD209" i="6"/>
  <c r="AD217" i="6"/>
  <c r="AD225" i="6"/>
  <c r="AD233" i="6"/>
  <c r="AD241" i="6"/>
  <c r="AD249" i="6"/>
  <c r="AD257" i="6"/>
  <c r="AD265" i="6"/>
  <c r="AD273" i="6"/>
  <c r="AD281" i="6"/>
  <c r="AD289" i="6"/>
  <c r="AD297" i="6"/>
  <c r="AD305" i="6"/>
  <c r="AD313" i="6"/>
  <c r="AD321" i="6"/>
  <c r="AD329" i="6"/>
  <c r="AD337" i="6"/>
  <c r="AD345" i="6"/>
  <c r="AD881" i="6"/>
  <c r="O188" i="4"/>
  <c r="E188" i="1" s="1"/>
  <c r="O196" i="4"/>
  <c r="E196" i="1" s="1"/>
  <c r="O39" i="4"/>
  <c r="E39" i="1" s="1"/>
  <c r="O95" i="4"/>
  <c r="E95" i="1" s="1"/>
  <c r="O159" i="4"/>
  <c r="E159" i="1" s="1"/>
  <c r="J352" i="6"/>
  <c r="J192" i="6"/>
  <c r="J176" i="6"/>
  <c r="J903" i="6"/>
  <c r="J895" i="6"/>
  <c r="J759" i="6"/>
  <c r="J751" i="6"/>
  <c r="J407" i="6"/>
  <c r="J271" i="6"/>
  <c r="J191" i="6"/>
  <c r="J175" i="6"/>
  <c r="AD276" i="6"/>
  <c r="AD284" i="6"/>
  <c r="AD292" i="6"/>
  <c r="AD300" i="6"/>
  <c r="AD308" i="6"/>
  <c r="AD316" i="6"/>
  <c r="AD324" i="6"/>
  <c r="AD332" i="6"/>
  <c r="AD340" i="6"/>
  <c r="AD348" i="6"/>
  <c r="AD356" i="6"/>
  <c r="AD364" i="6"/>
  <c r="AD372" i="6"/>
  <c r="AD380" i="6"/>
  <c r="AD388" i="6"/>
  <c r="AD396" i="6"/>
  <c r="AD404" i="6"/>
  <c r="AD412" i="6"/>
  <c r="AD420" i="6"/>
  <c r="AD428" i="6"/>
  <c r="AD436" i="6"/>
  <c r="AD444" i="6"/>
  <c r="AD452" i="6"/>
  <c r="AD460" i="6"/>
  <c r="AD468" i="6"/>
  <c r="AD476" i="6"/>
  <c r="AD484" i="6"/>
  <c r="AD492" i="6"/>
  <c r="AD500" i="6"/>
  <c r="AD508" i="6"/>
  <c r="AD516" i="6"/>
  <c r="AD524" i="6"/>
  <c r="AD532" i="6"/>
  <c r="AD540" i="6"/>
  <c r="AD548" i="6"/>
  <c r="AD556" i="6"/>
  <c r="AD564" i="6"/>
  <c r="AD572" i="6"/>
  <c r="AD580" i="6"/>
  <c r="AD588" i="6"/>
  <c r="AD596" i="6"/>
  <c r="AD604" i="6"/>
  <c r="AD612" i="6"/>
  <c r="AD620" i="6"/>
  <c r="AD628" i="6"/>
  <c r="AD636" i="6"/>
  <c r="AD644" i="6"/>
  <c r="AD652" i="6"/>
  <c r="AD660" i="6"/>
  <c r="AD668" i="6"/>
  <c r="AD676" i="6"/>
  <c r="AD684" i="6"/>
  <c r="AD692" i="6"/>
  <c r="AD700" i="6"/>
  <c r="AD708" i="6"/>
  <c r="AD716" i="6"/>
  <c r="AD724" i="6"/>
  <c r="AD732" i="6"/>
  <c r="AD740" i="6"/>
  <c r="AD748" i="6"/>
  <c r="AD756" i="6"/>
  <c r="AD764" i="6"/>
  <c r="AD772" i="6"/>
  <c r="AD780" i="6"/>
  <c r="AD788" i="6"/>
  <c r="AD796" i="6"/>
  <c r="AD804" i="6"/>
  <c r="AD812" i="6"/>
  <c r="AD820" i="6"/>
  <c r="AD828" i="6"/>
  <c r="AD836" i="6"/>
  <c r="AD844" i="6"/>
  <c r="AD852" i="6"/>
  <c r="AD860" i="6"/>
  <c r="AD868" i="6"/>
  <c r="AD876" i="6"/>
  <c r="AD884" i="6"/>
  <c r="AD892" i="6"/>
  <c r="AD900" i="6"/>
  <c r="AD908" i="6"/>
  <c r="AD916" i="6"/>
  <c r="AD924" i="6"/>
  <c r="AD932" i="6"/>
  <c r="AD940" i="6"/>
  <c r="AD5" i="6"/>
  <c r="AD13" i="6"/>
  <c r="AD21" i="6"/>
  <c r="AD29" i="6"/>
  <c r="AD37" i="6"/>
  <c r="AD45" i="6"/>
  <c r="AD53" i="6"/>
  <c r="AD61" i="6"/>
  <c r="AD69" i="6"/>
  <c r="AD77" i="6"/>
  <c r="AD85" i="6"/>
  <c r="AD93" i="6"/>
  <c r="AD101" i="6"/>
  <c r="AD109" i="6"/>
  <c r="AD117" i="6"/>
  <c r="AD125" i="6"/>
  <c r="AD133" i="6"/>
  <c r="AD141" i="6"/>
  <c r="AD149" i="6"/>
  <c r="AD157" i="6"/>
  <c r="AD165" i="6"/>
  <c r="AD173" i="6"/>
  <c r="AD181" i="6"/>
  <c r="AD189" i="6"/>
  <c r="AD197" i="6"/>
  <c r="AD205" i="6"/>
  <c r="AD213" i="6"/>
  <c r="AD221" i="6"/>
  <c r="AD229" i="6"/>
  <c r="AD237" i="6"/>
  <c r="AD245" i="6"/>
  <c r="AD253" i="6"/>
  <c r="AD261" i="6"/>
  <c r="AD269" i="6"/>
  <c r="AD277" i="6"/>
  <c r="AD285" i="6"/>
  <c r="AD293" i="6"/>
  <c r="AD301" i="6"/>
  <c r="AD309" i="6"/>
  <c r="AD317" i="6"/>
  <c r="AD325" i="6"/>
  <c r="AD333" i="6"/>
  <c r="AD341" i="6"/>
  <c r="AD349" i="6"/>
  <c r="AD357" i="6"/>
  <c r="AD365" i="6"/>
  <c r="AD373" i="6"/>
  <c r="AD381" i="6"/>
  <c r="AD389" i="6"/>
  <c r="AD397" i="6"/>
  <c r="AD405" i="6"/>
  <c r="AD413" i="6"/>
  <c r="AD421" i="6"/>
  <c r="AD429" i="6"/>
  <c r="AD437" i="6"/>
  <c r="AD445" i="6"/>
  <c r="AD453" i="6"/>
  <c r="AD461" i="6"/>
  <c r="AD469" i="6"/>
  <c r="AD477" i="6"/>
  <c r="AD485" i="6"/>
  <c r="AD493" i="6"/>
  <c r="AD501" i="6"/>
  <c r="AD509" i="6"/>
  <c r="AD517" i="6"/>
  <c r="AD525" i="6"/>
  <c r="AD533" i="6"/>
  <c r="AD541" i="6"/>
  <c r="AD549" i="6"/>
  <c r="AD557" i="6"/>
  <c r="AD565" i="6"/>
  <c r="AD573" i="6"/>
  <c r="AD581" i="6"/>
  <c r="AD589" i="6"/>
  <c r="AD597" i="6"/>
  <c r="AD605" i="6"/>
  <c r="AD613" i="6"/>
  <c r="AD621" i="6"/>
  <c r="AD629" i="6"/>
  <c r="AD637" i="6"/>
  <c r="AD645" i="6"/>
  <c r="AD653" i="6"/>
  <c r="AD661" i="6"/>
  <c r="AD669" i="6"/>
  <c r="AD677" i="6"/>
  <c r="AD685" i="6"/>
  <c r="AD693" i="6"/>
  <c r="AD701" i="6"/>
  <c r="AD709" i="6"/>
  <c r="AD717" i="6"/>
  <c r="AD725" i="6"/>
  <c r="AD733" i="6"/>
  <c r="AD741" i="6"/>
  <c r="AD749" i="6"/>
  <c r="AD757" i="6"/>
  <c r="AD765" i="6"/>
  <c r="AD773" i="6"/>
  <c r="AD781" i="6"/>
  <c r="AD789" i="6"/>
  <c r="AD797" i="6"/>
  <c r="AD805" i="6"/>
  <c r="AD813" i="6"/>
  <c r="AD821" i="6"/>
  <c r="AD829" i="6"/>
  <c r="AD837" i="6"/>
  <c r="AD845" i="6"/>
  <c r="AD853" i="6"/>
  <c r="AD861" i="6"/>
  <c r="AD869" i="6"/>
  <c r="AD877" i="6"/>
  <c r="AD885" i="6"/>
  <c r="AD893" i="6"/>
  <c r="AD901" i="6"/>
  <c r="AD909" i="6"/>
  <c r="AD917" i="6"/>
  <c r="AD925" i="6"/>
  <c r="AD933" i="6"/>
  <c r="AD941" i="6"/>
  <c r="O97" i="4"/>
  <c r="E97" i="1" s="1"/>
  <c r="O137" i="4"/>
  <c r="E137" i="1" s="1"/>
  <c r="J913" i="6"/>
  <c r="J689" i="6"/>
  <c r="O13" i="4"/>
  <c r="E13" i="1" s="1"/>
  <c r="F13" i="1" s="1"/>
  <c r="F13" i="7" s="1"/>
  <c r="O37" i="4"/>
  <c r="E37" i="1" s="1"/>
  <c r="O45" i="4"/>
  <c r="E45" i="1" s="1"/>
  <c r="O53" i="4"/>
  <c r="E53" i="1" s="1"/>
  <c r="AD3" i="6"/>
  <c r="AD11" i="6"/>
  <c r="AD19" i="6"/>
  <c r="AD27" i="6"/>
  <c r="AD35" i="6"/>
  <c r="AD43" i="6"/>
  <c r="AD51" i="6"/>
  <c r="AD59" i="6"/>
  <c r="AD67" i="6"/>
  <c r="AD75" i="6"/>
  <c r="AD83" i="6"/>
  <c r="AD91" i="6"/>
  <c r="AD99" i="6"/>
  <c r="AD107" i="6"/>
  <c r="AD115" i="6"/>
  <c r="AD123" i="6"/>
  <c r="AD131" i="6"/>
  <c r="AD139" i="6"/>
  <c r="AD147" i="6"/>
  <c r="AD155" i="6"/>
  <c r="AD163" i="6"/>
  <c r="AD171" i="6"/>
  <c r="AD179" i="6"/>
  <c r="AD187" i="6"/>
  <c r="AD195" i="6"/>
  <c r="AD203" i="6"/>
  <c r="AD211" i="6"/>
  <c r="AD219" i="6"/>
  <c r="AD227" i="6"/>
  <c r="AD235" i="6"/>
  <c r="AD243" i="6"/>
  <c r="AD251" i="6"/>
  <c r="AD259" i="6"/>
  <c r="AD267" i="6"/>
  <c r="AD275" i="6"/>
  <c r="AD283" i="6"/>
  <c r="AD291" i="6"/>
  <c r="AD299" i="6"/>
  <c r="AD307" i="6"/>
  <c r="AD315" i="6"/>
  <c r="AD323" i="6"/>
  <c r="AD331" i="6"/>
  <c r="AD339" i="6"/>
  <c r="AD347" i="6"/>
  <c r="AD355" i="6"/>
  <c r="AD363" i="6"/>
  <c r="AD371" i="6"/>
  <c r="AD379" i="6"/>
  <c r="AD387" i="6"/>
  <c r="O86" i="4"/>
  <c r="E86" i="1" s="1"/>
  <c r="O110" i="4"/>
  <c r="E110" i="1" s="1"/>
  <c r="AD945" i="6"/>
  <c r="O41" i="4"/>
  <c r="E41" i="1" s="1"/>
  <c r="O81" i="4"/>
  <c r="E81" i="1" s="1"/>
  <c r="O172" i="4"/>
  <c r="E172" i="1" s="1"/>
  <c r="O180" i="4"/>
  <c r="E180" i="1" s="1"/>
  <c r="O198" i="4"/>
  <c r="E198" i="1" s="1"/>
  <c r="AD602" i="6"/>
  <c r="AD642" i="6"/>
  <c r="AD682" i="6"/>
  <c r="O170" i="4"/>
  <c r="E170" i="1" s="1"/>
  <c r="O141" i="4"/>
  <c r="E141" i="1" s="1"/>
  <c r="AD395" i="6"/>
  <c r="AD403" i="6"/>
  <c r="AD411" i="6"/>
  <c r="AD419" i="6"/>
  <c r="AD427" i="6"/>
  <c r="AD435" i="6"/>
  <c r="AD443" i="6"/>
  <c r="AD451" i="6"/>
  <c r="AD459" i="6"/>
  <c r="AD467" i="6"/>
  <c r="AD475" i="6"/>
  <c r="AD483" i="6"/>
  <c r="AD491" i="6"/>
  <c r="AD499" i="6"/>
  <c r="AD507" i="6"/>
  <c r="AD515" i="6"/>
  <c r="AD523" i="6"/>
  <c r="AD531" i="6"/>
  <c r="AD539" i="6"/>
  <c r="AD547" i="6"/>
  <c r="AD555" i="6"/>
  <c r="AD563" i="6"/>
  <c r="AD571" i="6"/>
  <c r="AD579" i="6"/>
  <c r="AD587" i="6"/>
  <c r="AD595" i="6"/>
  <c r="AD603" i="6"/>
  <c r="AD611" i="6"/>
  <c r="AD619" i="6"/>
  <c r="AD627" i="6"/>
  <c r="AD635" i="6"/>
  <c r="AD643" i="6"/>
  <c r="AD651" i="6"/>
  <c r="AD659" i="6"/>
  <c r="AD667" i="6"/>
  <c r="AD675" i="6"/>
  <c r="AD683" i="6"/>
  <c r="AD691" i="6"/>
  <c r="AD699" i="6"/>
  <c r="AD707" i="6"/>
  <c r="AD715" i="6"/>
  <c r="AD723" i="6"/>
  <c r="AD731" i="6"/>
  <c r="AD739" i="6"/>
  <c r="AD747" i="6"/>
  <c r="AD755" i="6"/>
  <c r="AD763" i="6"/>
  <c r="AD771" i="6"/>
  <c r="AD779" i="6"/>
  <c r="AD787" i="6"/>
  <c r="AD795" i="6"/>
  <c r="AD803" i="6"/>
  <c r="AD811" i="6"/>
  <c r="AD819" i="6"/>
  <c r="AD827" i="6"/>
  <c r="AD835" i="6"/>
  <c r="AD843" i="6"/>
  <c r="AD851" i="6"/>
  <c r="AD859" i="6"/>
  <c r="AD867" i="6"/>
  <c r="AD875" i="6"/>
  <c r="AD883" i="6"/>
  <c r="AD891" i="6"/>
  <c r="AD899" i="6"/>
  <c r="AD907" i="6"/>
  <c r="AD915" i="6"/>
  <c r="AD923" i="6"/>
  <c r="AD931" i="6"/>
  <c r="AD939" i="6"/>
  <c r="AD947" i="6"/>
  <c r="O21" i="4"/>
  <c r="E21" i="1" s="1"/>
  <c r="H21" i="1" s="1"/>
  <c r="H21" i="7" s="1"/>
  <c r="O43" i="4"/>
  <c r="E43" i="1" s="1"/>
  <c r="O67" i="4"/>
  <c r="E67" i="1" s="1"/>
  <c r="O72" i="4"/>
  <c r="E72" i="1" s="1"/>
  <c r="O75" i="4"/>
  <c r="E75" i="1" s="1"/>
  <c r="O83" i="4"/>
  <c r="E83" i="1" s="1"/>
  <c r="O99" i="4"/>
  <c r="E99" i="1" s="1"/>
  <c r="O123" i="4"/>
  <c r="E123" i="1" s="1"/>
  <c r="O147" i="4"/>
  <c r="E147" i="1" s="1"/>
  <c r="O155" i="4"/>
  <c r="E155" i="1" s="1"/>
  <c r="AD248" i="6"/>
  <c r="J860" i="6"/>
  <c r="O166" i="4"/>
  <c r="E166" i="1" s="1"/>
  <c r="O211" i="4"/>
  <c r="E211" i="1" s="1"/>
  <c r="AI7" i="6"/>
  <c r="O76" i="4"/>
  <c r="E76" i="1" s="1"/>
  <c r="O92" i="4"/>
  <c r="E92" i="1" s="1"/>
  <c r="O100" i="4"/>
  <c r="E100" i="1" s="1"/>
  <c r="O116" i="4"/>
  <c r="E116" i="1" s="1"/>
  <c r="AD353" i="6"/>
  <c r="AD361" i="6"/>
  <c r="AD369" i="6"/>
  <c r="AD377" i="6"/>
  <c r="AD385" i="6"/>
  <c r="AD393" i="6"/>
  <c r="AD401" i="6"/>
  <c r="AD409" i="6"/>
  <c r="AD417" i="6"/>
  <c r="AD425" i="6"/>
  <c r="AD433" i="6"/>
  <c r="AD441" i="6"/>
  <c r="AD449" i="6"/>
  <c r="AD457" i="6"/>
  <c r="AD465" i="6"/>
  <c r="AD473" i="6"/>
  <c r="AD481" i="6"/>
  <c r="AD489" i="6"/>
  <c r="AD497" i="6"/>
  <c r="AD505" i="6"/>
  <c r="AD513" i="6"/>
  <c r="AD521" i="6"/>
  <c r="AD529" i="6"/>
  <c r="AD537" i="6"/>
  <c r="AD545" i="6"/>
  <c r="AD553" i="6"/>
  <c r="AD561" i="6"/>
  <c r="AD569" i="6"/>
  <c r="AD577" i="6"/>
  <c r="AD585" i="6"/>
  <c r="AD593" i="6"/>
  <c r="AD601" i="6"/>
  <c r="AD609" i="6"/>
  <c r="AD617" i="6"/>
  <c r="AD625" i="6"/>
  <c r="AD633" i="6"/>
  <c r="AD641" i="6"/>
  <c r="AD649" i="6"/>
  <c r="AD657" i="6"/>
  <c r="AD665" i="6"/>
  <c r="AD673" i="6"/>
  <c r="AD681" i="6"/>
  <c r="AD689" i="6"/>
  <c r="AD697" i="6"/>
  <c r="AD705" i="6"/>
  <c r="AD713" i="6"/>
  <c r="AD721" i="6"/>
  <c r="AD729" i="6"/>
  <c r="AD737" i="6"/>
  <c r="AD745" i="6"/>
  <c r="AD753" i="6"/>
  <c r="AD761" i="6"/>
  <c r="AD769" i="6"/>
  <c r="AD777" i="6"/>
  <c r="AD785" i="6"/>
  <c r="AD793" i="6"/>
  <c r="AD801" i="6"/>
  <c r="AD809" i="6"/>
  <c r="AD817" i="6"/>
  <c r="AD825" i="6"/>
  <c r="AD833" i="6"/>
  <c r="AD841" i="6"/>
  <c r="AD849" i="6"/>
  <c r="AD857" i="6"/>
  <c r="AD865" i="6"/>
  <c r="AD873" i="6"/>
  <c r="AD889" i="6"/>
  <c r="AD897" i="6"/>
  <c r="AD905" i="6"/>
  <c r="AD913" i="6"/>
  <c r="AD921" i="6"/>
  <c r="AD929" i="6"/>
  <c r="AD937" i="6"/>
  <c r="J935" i="6"/>
  <c r="J927" i="6"/>
  <c r="J831" i="6"/>
  <c r="J823" i="6"/>
  <c r="J735" i="6"/>
  <c r="J711" i="6"/>
  <c r="J703" i="6"/>
  <c r="J599" i="6"/>
  <c r="J583" i="6"/>
  <c r="J559" i="6"/>
  <c r="J463" i="6"/>
  <c r="J447" i="6"/>
  <c r="J423" i="6"/>
  <c r="J351" i="6"/>
  <c r="J335" i="6"/>
  <c r="J295" i="6"/>
  <c r="J215" i="6"/>
  <c r="J207" i="6"/>
  <c r="J159" i="6"/>
  <c r="J135" i="6"/>
  <c r="J23" i="6"/>
  <c r="J15" i="6"/>
  <c r="AD146" i="6"/>
  <c r="AD194" i="6"/>
  <c r="AD322" i="6"/>
  <c r="AD778" i="6"/>
  <c r="AD8" i="6"/>
  <c r="AD120" i="6"/>
  <c r="AD200" i="6"/>
  <c r="AD264" i="6"/>
  <c r="AD376" i="6"/>
  <c r="AD392" i="6"/>
  <c r="AD496" i="6"/>
  <c r="AD512" i="6"/>
  <c r="AD528" i="6"/>
  <c r="AD568" i="6"/>
  <c r="AD584" i="6"/>
  <c r="AD624" i="6"/>
  <c r="AD640" i="6"/>
  <c r="AD656" i="6"/>
  <c r="O34" i="4"/>
  <c r="E34" i="1" s="1"/>
  <c r="O90" i="4"/>
  <c r="E90" i="1" s="1"/>
  <c r="O135" i="4"/>
  <c r="E135" i="1" s="1"/>
  <c r="AD338" i="6"/>
  <c r="AD346" i="6"/>
  <c r="AD354" i="6"/>
  <c r="AD362" i="6"/>
  <c r="AD370" i="6"/>
  <c r="AD378" i="6"/>
  <c r="AD386" i="6"/>
  <c r="AD394" i="6"/>
  <c r="AD402" i="6"/>
  <c r="AD410" i="6"/>
  <c r="AD418" i="6"/>
  <c r="AD426" i="6"/>
  <c r="AD434" i="6"/>
  <c r="AD442" i="6"/>
  <c r="AD450" i="6"/>
  <c r="AD458" i="6"/>
  <c r="AD466" i="6"/>
  <c r="AD474" i="6"/>
  <c r="AD482" i="6"/>
  <c r="AD490" i="6"/>
  <c r="AD498" i="6"/>
  <c r="AD506" i="6"/>
  <c r="AD514" i="6"/>
  <c r="AD522" i="6"/>
  <c r="AD530" i="6"/>
  <c r="AD538" i="6"/>
  <c r="AD546" i="6"/>
  <c r="AD554" i="6"/>
  <c r="AD562" i="6"/>
  <c r="AD570" i="6"/>
  <c r="AD578" i="6"/>
  <c r="AD586" i="6"/>
  <c r="AD594" i="6"/>
  <c r="AD610" i="6"/>
  <c r="AD618" i="6"/>
  <c r="AD626" i="6"/>
  <c r="AD634" i="6"/>
  <c r="AD650" i="6"/>
  <c r="AD658" i="6"/>
  <c r="AD666" i="6"/>
  <c r="AD674" i="6"/>
  <c r="AD690" i="6"/>
  <c r="AD698" i="6"/>
  <c r="AD706" i="6"/>
  <c r="AD714" i="6"/>
  <c r="AD722" i="6"/>
  <c r="AD730" i="6"/>
  <c r="AD738" i="6"/>
  <c r="AD746" i="6"/>
  <c r="AD754" i="6"/>
  <c r="AD762" i="6"/>
  <c r="AD770" i="6"/>
  <c r="AD786" i="6"/>
  <c r="AD794" i="6"/>
  <c r="AD802" i="6"/>
  <c r="AD810" i="6"/>
  <c r="AD818" i="6"/>
  <c r="AD826" i="6"/>
  <c r="AD834" i="6"/>
  <c r="AD842" i="6"/>
  <c r="AD850" i="6"/>
  <c r="AD858" i="6"/>
  <c r="AD866" i="6"/>
  <c r="AD874" i="6"/>
  <c r="AD882" i="6"/>
  <c r="AD890" i="6"/>
  <c r="AD898" i="6"/>
  <c r="AD906" i="6"/>
  <c r="AD914" i="6"/>
  <c r="AD922" i="6"/>
  <c r="AD930" i="6"/>
  <c r="AD938" i="6"/>
  <c r="AD946" i="6"/>
  <c r="O112" i="4"/>
  <c r="E112" i="1" s="1"/>
  <c r="O204" i="4"/>
  <c r="E204" i="1" s="1"/>
  <c r="J941" i="6"/>
  <c r="J933" i="6"/>
  <c r="J925" i="6"/>
  <c r="J917" i="6"/>
  <c r="J909" i="6"/>
  <c r="J901" i="6"/>
  <c r="J893" i="6"/>
  <c r="J877" i="6"/>
  <c r="J861" i="6"/>
  <c r="J853" i="6"/>
  <c r="J845" i="6"/>
  <c r="J837" i="6"/>
  <c r="J829" i="6"/>
  <c r="J821" i="6"/>
  <c r="J805" i="6"/>
  <c r="J789" i="6"/>
  <c r="J781" i="6"/>
  <c r="J773" i="6"/>
  <c r="J765" i="6"/>
  <c r="J757" i="6"/>
  <c r="J741" i="6"/>
  <c r="J733" i="6"/>
  <c r="J725" i="6"/>
  <c r="J717" i="6"/>
  <c r="J709" i="6"/>
  <c r="J701" i="6"/>
  <c r="J693" i="6"/>
  <c r="J685" i="6"/>
  <c r="J677" i="6"/>
  <c r="J669" i="6"/>
  <c r="J661" i="6"/>
  <c r="J653" i="6"/>
  <c r="J645" i="6"/>
  <c r="J637" i="6"/>
  <c r="J621" i="6"/>
  <c r="J613" i="6"/>
  <c r="J605" i="6"/>
  <c r="J597" i="6"/>
  <c r="J589" i="6"/>
  <c r="J581" i="6"/>
  <c r="J573" i="6"/>
  <c r="J557" i="6"/>
  <c r="J549" i="6"/>
  <c r="J541" i="6"/>
  <c r="J533" i="6"/>
  <c r="J525" i="6"/>
  <c r="J517" i="6"/>
  <c r="J509" i="6"/>
  <c r="J501" i="6"/>
  <c r="J493" i="6"/>
  <c r="J485" i="6"/>
  <c r="J477" i="6"/>
  <c r="J469" i="6"/>
  <c r="J461" i="6"/>
  <c r="J453" i="6"/>
  <c r="J445" i="6"/>
  <c r="J437" i="6"/>
  <c r="J429" i="6"/>
  <c r="J421" i="6"/>
  <c r="J405" i="6"/>
  <c r="J397" i="6"/>
  <c r="J389" i="6"/>
  <c r="J381" i="6"/>
  <c r="J373" i="6"/>
  <c r="J365" i="6"/>
  <c r="J357" i="6"/>
  <c r="J341" i="6"/>
  <c r="J333" i="6"/>
  <c r="J325" i="6"/>
  <c r="J301" i="6"/>
  <c r="J293" i="6"/>
  <c r="J285" i="6"/>
  <c r="J269" i="6"/>
  <c r="J261" i="6"/>
  <c r="J253" i="6"/>
  <c r="J245" i="6"/>
  <c r="J229" i="6"/>
  <c r="J221" i="6"/>
  <c r="J213" i="6"/>
  <c r="J205" i="6"/>
  <c r="J197" i="6"/>
  <c r="J189" i="6"/>
  <c r="J181" i="6"/>
  <c r="J173" i="6"/>
  <c r="J165" i="6"/>
  <c r="J149" i="6"/>
  <c r="J141" i="6"/>
  <c r="J133" i="6"/>
  <c r="J125" i="6"/>
  <c r="J109" i="6"/>
  <c r="J101" i="6"/>
  <c r="J93" i="6"/>
  <c r="J69" i="6"/>
  <c r="J61" i="6"/>
  <c r="J53" i="6"/>
  <c r="J37" i="6"/>
  <c r="J29" i="6"/>
  <c r="J21" i="6"/>
  <c r="J13" i="6"/>
  <c r="J5" i="6"/>
  <c r="O28" i="4"/>
  <c r="E28" i="1" s="1"/>
  <c r="O36" i="4"/>
  <c r="E36" i="1" s="1"/>
  <c r="O52" i="4"/>
  <c r="E52" i="1" s="1"/>
  <c r="O60" i="4"/>
  <c r="E60" i="1" s="1"/>
  <c r="O91" i="4"/>
  <c r="E91" i="1" s="1"/>
  <c r="O140" i="4"/>
  <c r="E140" i="1" s="1"/>
  <c r="O164" i="4"/>
  <c r="E164" i="1" s="1"/>
  <c r="O177" i="4"/>
  <c r="E177" i="1" s="1"/>
  <c r="O203" i="4"/>
  <c r="E203" i="1" s="1"/>
  <c r="J940" i="6"/>
  <c r="J932" i="6"/>
  <c r="J924" i="6"/>
  <c r="J916" i="6"/>
  <c r="J908" i="6"/>
  <c r="J900" i="6"/>
  <c r="J884" i="6"/>
  <c r="J876" i="6"/>
  <c r="J868" i="6"/>
  <c r="J852" i="6"/>
  <c r="J836" i="6"/>
  <c r="J828" i="6"/>
  <c r="J820" i="6"/>
  <c r="J812" i="6"/>
  <c r="J804" i="6"/>
  <c r="J796" i="6"/>
  <c r="J780" i="6"/>
  <c r="J764" i="6"/>
  <c r="J756" i="6"/>
  <c r="J748" i="6"/>
  <c r="J732" i="6"/>
  <c r="J716" i="6"/>
  <c r="J708" i="6"/>
  <c r="J700" i="6"/>
  <c r="J692" i="6"/>
  <c r="J684" i="6"/>
  <c r="J676" i="6"/>
  <c r="J668" i="6"/>
  <c r="J660" i="6"/>
  <c r="J652" i="6"/>
  <c r="J644" i="6"/>
  <c r="J636" i="6"/>
  <c r="J628" i="6"/>
  <c r="J620" i="6"/>
  <c r="J612" i="6"/>
  <c r="J604" i="6"/>
  <c r="J596" i="6"/>
  <c r="J588" i="6"/>
  <c r="J580" i="6"/>
  <c r="J572" i="6"/>
  <c r="J564" i="6"/>
  <c r="J556" i="6"/>
  <c r="J548" i="6"/>
  <c r="J540" i="6"/>
  <c r="J532" i="6"/>
  <c r="J524" i="6"/>
  <c r="J516" i="6"/>
  <c r="J508" i="6"/>
  <c r="J500" i="6"/>
  <c r="J492" i="6"/>
  <c r="J484" i="6"/>
  <c r="J476" i="6"/>
  <c r="J468" i="6"/>
  <c r="J460" i="6"/>
  <c r="J452" i="6"/>
  <c r="J444" i="6"/>
  <c r="J436" i="6"/>
  <c r="J428" i="6"/>
  <c r="J420" i="6"/>
  <c r="J412" i="6"/>
  <c r="J404" i="6"/>
  <c r="J396" i="6"/>
  <c r="J388" i="6"/>
  <c r="J380" i="6"/>
  <c r="J372" i="6"/>
  <c r="J364" i="6"/>
  <c r="J356" i="6"/>
  <c r="J348" i="6"/>
  <c r="J340" i="6"/>
  <c r="J332" i="6"/>
  <c r="J324" i="6"/>
  <c r="J316" i="6"/>
  <c r="J308" i="6"/>
  <c r="J300" i="6"/>
  <c r="J292" i="6"/>
  <c r="J284" i="6"/>
  <c r="J276" i="6"/>
  <c r="J268" i="6"/>
  <c r="J260" i="6"/>
  <c r="J252" i="6"/>
  <c r="J244" i="6"/>
  <c r="J236" i="6"/>
  <c r="J228" i="6"/>
  <c r="J220" i="6"/>
  <c r="J212" i="6"/>
  <c r="J204" i="6"/>
  <c r="J196" i="6"/>
  <c r="J188" i="6"/>
  <c r="J180" i="6"/>
  <c r="J172" i="6"/>
  <c r="J164" i="6"/>
  <c r="J156" i="6"/>
  <c r="J148" i="6"/>
  <c r="J140" i="6"/>
  <c r="J132" i="6"/>
  <c r="J124" i="6"/>
  <c r="J116" i="6"/>
  <c r="J108" i="6"/>
  <c r="J100" i="6"/>
  <c r="J92" i="6"/>
  <c r="J84" i="6"/>
  <c r="J76" i="6"/>
  <c r="J68" i="6"/>
  <c r="J60" i="6"/>
  <c r="J52" i="6"/>
  <c r="J44" i="6"/>
  <c r="J36" i="6"/>
  <c r="J28" i="6"/>
  <c r="J20" i="6"/>
  <c r="J12" i="6"/>
  <c r="J4" i="6"/>
  <c r="J947" i="6"/>
  <c r="J939" i="6"/>
  <c r="J931" i="6"/>
  <c r="J923" i="6"/>
  <c r="J915" i="6"/>
  <c r="J907" i="6"/>
  <c r="J899" i="6"/>
  <c r="J891" i="6"/>
  <c r="J883" i="6"/>
  <c r="J875" i="6"/>
  <c r="J867" i="6"/>
  <c r="J859" i="6"/>
  <c r="J851" i="6"/>
  <c r="J843" i="6"/>
  <c r="J835" i="6"/>
  <c r="J827" i="6"/>
  <c r="J819" i="6"/>
  <c r="J811" i="6"/>
  <c r="J803" i="6"/>
  <c r="J795" i="6"/>
  <c r="J787" i="6"/>
  <c r="J779" i="6"/>
  <c r="J771" i="6"/>
  <c r="J763" i="6"/>
  <c r="J755" i="6"/>
  <c r="J747" i="6"/>
  <c r="J739" i="6"/>
  <c r="J731" i="6"/>
  <c r="J723" i="6"/>
  <c r="J715" i="6"/>
  <c r="J707" i="6"/>
  <c r="J699" i="6"/>
  <c r="J691" i="6"/>
  <c r="J683" i="6"/>
  <c r="J667" i="6"/>
  <c r="J659" i="6"/>
  <c r="J651" i="6"/>
  <c r="J643" i="6"/>
  <c r="J635" i="6"/>
  <c r="J627" i="6"/>
  <c r="J619" i="6"/>
  <c r="J611" i="6"/>
  <c r="J603" i="6"/>
  <c r="J595" i="6"/>
  <c r="J587" i="6"/>
  <c r="J579" i="6"/>
  <c r="J571" i="6"/>
  <c r="J563" i="6"/>
  <c r="J555" i="6"/>
  <c r="J547" i="6"/>
  <c r="J539" i="6"/>
  <c r="J531" i="6"/>
  <c r="J523" i="6"/>
  <c r="J515" i="6"/>
  <c r="J507" i="6"/>
  <c r="J499" i="6"/>
  <c r="J491" i="6"/>
  <c r="J483" i="6"/>
  <c r="J475" i="6"/>
  <c r="J467" i="6"/>
  <c r="J459" i="6"/>
  <c r="J451" i="6"/>
  <c r="J443" i="6"/>
  <c r="J435" i="6"/>
  <c r="J427" i="6"/>
  <c r="J419" i="6"/>
  <c r="J411" i="6"/>
  <c r="J403" i="6"/>
  <c r="J395" i="6"/>
  <c r="J387" i="6"/>
  <c r="J379" i="6"/>
  <c r="J371" i="6"/>
  <c r="J363" i="6"/>
  <c r="J355" i="6"/>
  <c r="J347" i="6"/>
  <c r="J339" i="6"/>
  <c r="J331" i="6"/>
  <c r="J323" i="6"/>
  <c r="J315" i="6"/>
  <c r="J307" i="6"/>
  <c r="J299" i="6"/>
  <c r="J291" i="6"/>
  <c r="J283" i="6"/>
  <c r="J275" i="6"/>
  <c r="J267" i="6"/>
  <c r="J259" i="6"/>
  <c r="J251" i="6"/>
  <c r="J243" i="6"/>
  <c r="J235" i="6"/>
  <c r="J227" i="6"/>
  <c r="J219" i="6"/>
  <c r="J211" i="6"/>
  <c r="J203" i="6"/>
  <c r="J195" i="6"/>
  <c r="J187" i="6"/>
  <c r="J179" i="6"/>
  <c r="J171" i="6"/>
  <c r="J163" i="6"/>
  <c r="J155" i="6"/>
  <c r="J147" i="6"/>
  <c r="J139" i="6"/>
  <c r="J131" i="6"/>
  <c r="J123" i="6"/>
  <c r="J115" i="6"/>
  <c r="J107" i="6"/>
  <c r="J99" i="6"/>
  <c r="J91" i="6"/>
  <c r="J83" i="6"/>
  <c r="J75" i="6"/>
  <c r="J67" i="6"/>
  <c r="J59" i="6"/>
  <c r="J51" i="6"/>
  <c r="J43" i="6"/>
  <c r="J35" i="6"/>
  <c r="J27" i="6"/>
  <c r="J19" i="6"/>
  <c r="J11" i="6"/>
  <c r="J3" i="6"/>
  <c r="AD16" i="6"/>
  <c r="AD24" i="6"/>
  <c r="AD32" i="6"/>
  <c r="AD40" i="6"/>
  <c r="AD48" i="6"/>
  <c r="AD56" i="6"/>
  <c r="AD64" i="6"/>
  <c r="AD72" i="6"/>
  <c r="AD80" i="6"/>
  <c r="AD88" i="6"/>
  <c r="AD96" i="6"/>
  <c r="AD104" i="6"/>
  <c r="AD112" i="6"/>
  <c r="AD128" i="6"/>
  <c r="AD136" i="6"/>
  <c r="AD144" i="6"/>
  <c r="AD152" i="6"/>
  <c r="AD160" i="6"/>
  <c r="AD168" i="6"/>
  <c r="AD176" i="6"/>
  <c r="AD184" i="6"/>
  <c r="AD192" i="6"/>
  <c r="AD208" i="6"/>
  <c r="AD216" i="6"/>
  <c r="AD224" i="6"/>
  <c r="AD232" i="6"/>
  <c r="AD240" i="6"/>
  <c r="AD256" i="6"/>
  <c r="AD272" i="6"/>
  <c r="AD280" i="6"/>
  <c r="AD288" i="6"/>
  <c r="AD296" i="6"/>
  <c r="AD304" i="6"/>
  <c r="AD312" i="6"/>
  <c r="AD320" i="6"/>
  <c r="AD328" i="6"/>
  <c r="AD336" i="6"/>
  <c r="AD344" i="6"/>
  <c r="AD352" i="6"/>
  <c r="AD360" i="6"/>
  <c r="AD368" i="6"/>
  <c r="AD384" i="6"/>
  <c r="AD400" i="6"/>
  <c r="AD408" i="6"/>
  <c r="AD416" i="6"/>
  <c r="AD424" i="6"/>
  <c r="AD432" i="6"/>
  <c r="AD440" i="6"/>
  <c r="AD448" i="6"/>
  <c r="AD456" i="6"/>
  <c r="AD464" i="6"/>
  <c r="AD472" i="6"/>
  <c r="AD480" i="6"/>
  <c r="AD488" i="6"/>
  <c r="AD504" i="6"/>
  <c r="AD520" i="6"/>
  <c r="AD536" i="6"/>
  <c r="AD544" i="6"/>
  <c r="AD552" i="6"/>
  <c r="AD560" i="6"/>
  <c r="AD576" i="6"/>
  <c r="AD592" i="6"/>
  <c r="AD600" i="6"/>
  <c r="AD608" i="6"/>
  <c r="AD616" i="6"/>
  <c r="AD632" i="6"/>
  <c r="AD648" i="6"/>
  <c r="AD664" i="6"/>
  <c r="AD672" i="6"/>
  <c r="AD680" i="6"/>
  <c r="AD688" i="6"/>
  <c r="AD696" i="6"/>
  <c r="AD704" i="6"/>
  <c r="AD712" i="6"/>
  <c r="AD720" i="6"/>
  <c r="AD728" i="6"/>
  <c r="AD736" i="6"/>
  <c r="AD744" i="6"/>
  <c r="AD752" i="6"/>
  <c r="AD760" i="6"/>
  <c r="AD768" i="6"/>
  <c r="AD776" i="6"/>
  <c r="AD784" i="6"/>
  <c r="AD792" i="6"/>
  <c r="AD800" i="6"/>
  <c r="AD808" i="6"/>
  <c r="AD816" i="6"/>
  <c r="AD824" i="6"/>
  <c r="AD832" i="6"/>
  <c r="AD840" i="6"/>
  <c r="AD848" i="6"/>
  <c r="AD856" i="6"/>
  <c r="AD864" i="6"/>
  <c r="AD872" i="6"/>
  <c r="AD880" i="6"/>
  <c r="AD888" i="6"/>
  <c r="AD896" i="6"/>
  <c r="AD904" i="6"/>
  <c r="AD912" i="6"/>
  <c r="AD920" i="6"/>
  <c r="AD928" i="6"/>
  <c r="AD936" i="6"/>
  <c r="AD944" i="6"/>
  <c r="O151" i="4"/>
  <c r="E151" i="1" s="1"/>
  <c r="O206" i="4"/>
  <c r="E206" i="1" s="1"/>
  <c r="J938" i="6"/>
  <c r="J930" i="6"/>
  <c r="J922" i="6"/>
  <c r="J914" i="6"/>
  <c r="J906" i="6"/>
  <c r="J898" i="6"/>
  <c r="J890" i="6"/>
  <c r="J882" i="6"/>
  <c r="J874" i="6"/>
  <c r="J866" i="6"/>
  <c r="J858" i="6"/>
  <c r="J850" i="6"/>
  <c r="J842" i="6"/>
  <c r="J826" i="6"/>
  <c r="J818" i="6"/>
  <c r="J810" i="6"/>
  <c r="J802" i="6"/>
  <c r="J794" i="6"/>
  <c r="J786" i="6"/>
  <c r="J778" i="6"/>
  <c r="J770" i="6"/>
  <c r="J754" i="6"/>
  <c r="J746" i="6"/>
  <c r="J738" i="6"/>
  <c r="J730" i="6"/>
  <c r="J722" i="6"/>
  <c r="J706" i="6"/>
  <c r="J690" i="6"/>
  <c r="J682" i="6"/>
  <c r="J674" i="6"/>
  <c r="J666" i="6"/>
  <c r="J658" i="6"/>
  <c r="J650" i="6"/>
  <c r="J642" i="6"/>
  <c r="J634" i="6"/>
  <c r="J626" i="6"/>
  <c r="J618" i="6"/>
  <c r="J610" i="6"/>
  <c r="J602" i="6"/>
  <c r="J594" i="6"/>
  <c r="J586" i="6"/>
  <c r="J578" i="6"/>
  <c r="J570" i="6"/>
  <c r="J562" i="6"/>
  <c r="J554" i="6"/>
  <c r="J546" i="6"/>
  <c r="J538" i="6"/>
  <c r="J530" i="6"/>
  <c r="J522" i="6"/>
  <c r="J514" i="6"/>
  <c r="J506" i="6"/>
  <c r="J498" i="6"/>
  <c r="J490" i="6"/>
  <c r="J482" i="6"/>
  <c r="J474" i="6"/>
  <c r="J466" i="6"/>
  <c r="J458" i="6"/>
  <c r="J450" i="6"/>
  <c r="J442" i="6"/>
  <c r="J434" i="6"/>
  <c r="J426" i="6"/>
  <c r="J418" i="6"/>
  <c r="J410" i="6"/>
  <c r="J402" i="6"/>
  <c r="J394" i="6"/>
  <c r="J386" i="6"/>
  <c r="J378" i="6"/>
  <c r="J370" i="6"/>
  <c r="J362" i="6"/>
  <c r="J354" i="6"/>
  <c r="J346" i="6"/>
  <c r="J338" i="6"/>
  <c r="J330" i="6"/>
  <c r="J322" i="6"/>
  <c r="J314" i="6"/>
  <c r="J306" i="6"/>
  <c r="J298" i="6"/>
  <c r="J290" i="6"/>
  <c r="J282" i="6"/>
  <c r="J274" i="6"/>
  <c r="J266" i="6"/>
  <c r="J258" i="6"/>
  <c r="J250" i="6"/>
  <c r="J242" i="6"/>
  <c r="J234" i="6"/>
  <c r="J226" i="6"/>
  <c r="J218" i="6"/>
  <c r="J210" i="6"/>
  <c r="J202" i="6"/>
  <c r="J194" i="6"/>
  <c r="J186" i="6"/>
  <c r="J178" i="6"/>
  <c r="J170" i="6"/>
  <c r="J162" i="6"/>
  <c r="J154" i="6"/>
  <c r="J146" i="6"/>
  <c r="J138" i="6"/>
  <c r="J130" i="6"/>
  <c r="J122" i="6"/>
  <c r="J114" i="6"/>
  <c r="J106" i="6"/>
  <c r="J98" i="6"/>
  <c r="J90" i="6"/>
  <c r="J82" i="6"/>
  <c r="J74" i="6"/>
  <c r="J66" i="6"/>
  <c r="J58" i="6"/>
  <c r="J50" i="6"/>
  <c r="J42" i="6"/>
  <c r="J26" i="6"/>
  <c r="J18" i="6"/>
  <c r="J10" i="6"/>
  <c r="O79" i="4"/>
  <c r="E79" i="1" s="1"/>
  <c r="O84" i="4"/>
  <c r="E84" i="1" s="1"/>
  <c r="O165" i="4"/>
  <c r="E165" i="1" s="1"/>
  <c r="O201" i="4"/>
  <c r="E201" i="1" s="1"/>
  <c r="O212" i="4"/>
  <c r="E212" i="1" s="1"/>
  <c r="J945" i="6"/>
  <c r="J937" i="6"/>
  <c r="J929" i="6"/>
  <c r="J921" i="6"/>
  <c r="J897" i="6"/>
  <c r="J889" i="6"/>
  <c r="J881" i="6"/>
  <c r="J873" i="6"/>
  <c r="J865" i="6"/>
  <c r="J857" i="6"/>
  <c r="J849" i="6"/>
  <c r="J841" i="6"/>
  <c r="J833" i="6"/>
  <c r="J825" i="6"/>
  <c r="J817" i="6"/>
  <c r="J809" i="6"/>
  <c r="J801" i="6"/>
  <c r="J793" i="6"/>
  <c r="J785" i="6"/>
  <c r="J777" i="6"/>
  <c r="J769" i="6"/>
  <c r="J761" i="6"/>
  <c r="J753" i="6"/>
  <c r="J745" i="6"/>
  <c r="J737" i="6"/>
  <c r="J729" i="6"/>
  <c r="J721" i="6"/>
  <c r="J713" i="6"/>
  <c r="J705" i="6"/>
  <c r="J697" i="6"/>
  <c r="J681" i="6"/>
  <c r="J673" i="6"/>
  <c r="J665" i="6"/>
  <c r="J657" i="6"/>
  <c r="J649" i="6"/>
  <c r="J641" i="6"/>
  <c r="J633" i="6"/>
  <c r="J625" i="6"/>
  <c r="J617" i="6"/>
  <c r="J609" i="6"/>
  <c r="J593" i="6"/>
  <c r="J585" i="6"/>
  <c r="J577" i="6"/>
  <c r="J569" i="6"/>
  <c r="J561" i="6"/>
  <c r="J553" i="6"/>
  <c r="J545" i="6"/>
  <c r="J537" i="6"/>
  <c r="J521" i="6"/>
  <c r="J513" i="6"/>
  <c r="J505" i="6"/>
  <c r="J497" i="6"/>
  <c r="J489" i="6"/>
  <c r="J481" i="6"/>
  <c r="J473" i="6"/>
  <c r="J465" i="6"/>
  <c r="J457" i="6"/>
  <c r="J441" i="6"/>
  <c r="J433" i="6"/>
  <c r="J425" i="6"/>
  <c r="J417" i="6"/>
  <c r="J409" i="6"/>
  <c r="J401" i="6"/>
  <c r="J393" i="6"/>
  <c r="J385" i="6"/>
  <c r="J377" i="6"/>
  <c r="J369" i="6"/>
  <c r="J361" i="6"/>
  <c r="J353" i="6"/>
  <c r="J345" i="6"/>
  <c r="J337" i="6"/>
  <c r="J329" i="6"/>
  <c r="J321" i="6"/>
  <c r="J313" i="6"/>
  <c r="J305" i="6"/>
  <c r="J297" i="6"/>
  <c r="J289" i="6"/>
  <c r="J281" i="6"/>
  <c r="J273" i="6"/>
  <c r="J265" i="6"/>
  <c r="J257" i="6"/>
  <c r="J249" i="6"/>
  <c r="J241" i="6"/>
  <c r="J233" i="6"/>
  <c r="J225" i="6"/>
  <c r="J217" i="6"/>
  <c r="J209" i="6"/>
  <c r="J201" i="6"/>
  <c r="J193" i="6"/>
  <c r="J185" i="6"/>
  <c r="J177" i="6"/>
  <c r="J169" i="6"/>
  <c r="J161" i="6"/>
  <c r="J153" i="6"/>
  <c r="J145" i="6"/>
  <c r="J137" i="6"/>
  <c r="J129" i="6"/>
  <c r="J121" i="6"/>
  <c r="J113" i="6"/>
  <c r="J105" i="6"/>
  <c r="J97" i="6"/>
  <c r="J89" i="6"/>
  <c r="J81" i="6"/>
  <c r="J73" i="6"/>
  <c r="J65" i="6"/>
  <c r="J57" i="6"/>
  <c r="J49" i="6"/>
  <c r="J41" i="6"/>
  <c r="J33" i="6"/>
  <c r="J25" i="6"/>
  <c r="J17" i="6"/>
  <c r="J9" i="6"/>
  <c r="J2" i="6"/>
  <c r="AD10" i="6"/>
  <c r="AD18" i="6"/>
  <c r="AD26" i="6"/>
  <c r="AD34" i="6"/>
  <c r="AD42" i="6"/>
  <c r="AD50" i="6"/>
  <c r="AD58" i="6"/>
  <c r="AD66" i="6"/>
  <c r="AD74" i="6"/>
  <c r="AD82" i="6"/>
  <c r="AD90" i="6"/>
  <c r="AD98" i="6"/>
  <c r="AD106" i="6"/>
  <c r="AD114" i="6"/>
  <c r="AD122" i="6"/>
  <c r="AD130" i="6"/>
  <c r="AD138" i="6"/>
  <c r="AD154" i="6"/>
  <c r="AD162" i="6"/>
  <c r="AD170" i="6"/>
  <c r="AD178" i="6"/>
  <c r="AD186" i="6"/>
  <c r="AD202" i="6"/>
  <c r="AD210" i="6"/>
  <c r="AD218" i="6"/>
  <c r="AD226" i="6"/>
  <c r="AD234" i="6"/>
  <c r="AD242" i="6"/>
  <c r="AD250" i="6"/>
  <c r="AD258" i="6"/>
  <c r="AD266" i="6"/>
  <c r="AD274" i="6"/>
  <c r="AD282" i="6"/>
  <c r="AD290" i="6"/>
  <c r="AD298" i="6"/>
  <c r="AD306" i="6"/>
  <c r="AD314" i="6"/>
  <c r="AD330" i="6"/>
  <c r="O29" i="4"/>
  <c r="E29" i="1" s="1"/>
  <c r="O134" i="4"/>
  <c r="E134" i="1" s="1"/>
  <c r="O199" i="4"/>
  <c r="E199" i="1" s="1"/>
  <c r="J944" i="6"/>
  <c r="J936" i="6"/>
  <c r="J928" i="6"/>
  <c r="J920" i="6"/>
  <c r="J912" i="6"/>
  <c r="J904" i="6"/>
  <c r="J896" i="6"/>
  <c r="J888" i="6"/>
  <c r="J880" i="6"/>
  <c r="J872" i="6"/>
  <c r="J864" i="6"/>
  <c r="J856" i="6"/>
  <c r="J848" i="6"/>
  <c r="J840" i="6"/>
  <c r="J832" i="6"/>
  <c r="J824" i="6"/>
  <c r="J816" i="6"/>
  <c r="J808" i="6"/>
  <c r="J800" i="6"/>
  <c r="J792" i="6"/>
  <c r="J784" i="6"/>
  <c r="J776" i="6"/>
  <c r="J768" i="6"/>
  <c r="J760" i="6"/>
  <c r="J752" i="6"/>
  <c r="J744" i="6"/>
  <c r="J736" i="6"/>
  <c r="J728" i="6"/>
  <c r="J720" i="6"/>
  <c r="J712" i="6"/>
  <c r="J704" i="6"/>
  <c r="J696" i="6"/>
  <c r="J688" i="6"/>
  <c r="J680" i="6"/>
  <c r="J672" i="6"/>
  <c r="J664" i="6"/>
  <c r="J656" i="6"/>
  <c r="J648" i="6"/>
  <c r="J632" i="6"/>
  <c r="J624" i="6"/>
  <c r="J616" i="6"/>
  <c r="J608" i="6"/>
  <c r="J600" i="6"/>
  <c r="J592" i="6"/>
  <c r="J584" i="6"/>
  <c r="J576" i="6"/>
  <c r="J560" i="6"/>
  <c r="J552" i="6"/>
  <c r="J544" i="6"/>
  <c r="J536" i="6"/>
  <c r="J528" i="6"/>
  <c r="J520" i="6"/>
  <c r="J512" i="6"/>
  <c r="J504" i="6"/>
  <c r="J496" i="6"/>
  <c r="J488" i="6"/>
  <c r="J480" i="6"/>
  <c r="J472" i="6"/>
  <c r="J464" i="6"/>
  <c r="J456" i="6"/>
  <c r="J448" i="6"/>
  <c r="J440" i="6"/>
  <c r="J432" i="6"/>
  <c r="J416" i="6"/>
  <c r="J408" i="6"/>
  <c r="J400" i="6"/>
  <c r="J392" i="6"/>
  <c r="J384" i="6"/>
  <c r="J376" i="6"/>
  <c r="J368" i="6"/>
  <c r="J360" i="6"/>
  <c r="J344" i="6"/>
  <c r="J336" i="6"/>
  <c r="J328" i="6"/>
  <c r="J320" i="6"/>
  <c r="J312" i="6"/>
  <c r="J304" i="6"/>
  <c r="O22" i="4"/>
  <c r="E22" i="1" s="1"/>
  <c r="E22" i="7" s="1"/>
  <c r="E22" i="6" s="1"/>
  <c r="O38" i="4"/>
  <c r="E38" i="1" s="1"/>
  <c r="O54" i="4"/>
  <c r="E54" i="1" s="1"/>
  <c r="O111" i="4"/>
  <c r="E111" i="1" s="1"/>
  <c r="O179" i="4"/>
  <c r="E179" i="1" s="1"/>
  <c r="O187" i="4"/>
  <c r="E187" i="1" s="1"/>
  <c r="O197" i="4"/>
  <c r="E197" i="1" s="1"/>
  <c r="O205" i="4"/>
  <c r="E205" i="1" s="1"/>
  <c r="J942" i="6"/>
  <c r="J918" i="6"/>
  <c r="J910" i="6"/>
  <c r="J902" i="6"/>
  <c r="J894" i="6"/>
  <c r="J886" i="6"/>
  <c r="J878" i="6"/>
  <c r="J870" i="6"/>
  <c r="J862" i="6"/>
  <c r="J854" i="6"/>
  <c r="J846" i="6"/>
  <c r="J838" i="6"/>
  <c r="J830" i="6"/>
  <c r="J814" i="6"/>
  <c r="J806" i="6"/>
  <c r="J798" i="6"/>
  <c r="J790" i="6"/>
  <c r="J782" i="6"/>
  <c r="J774" i="6"/>
  <c r="J766" i="6"/>
  <c r="J758" i="6"/>
  <c r="J750" i="6"/>
  <c r="J742" i="6"/>
  <c r="J734" i="6"/>
  <c r="J726" i="6"/>
  <c r="J718" i="6"/>
  <c r="J710" i="6"/>
  <c r="J702" i="6"/>
  <c r="J694" i="6"/>
  <c r="J686" i="6"/>
  <c r="J678" i="6"/>
  <c r="J670" i="6"/>
  <c r="J654" i="6"/>
  <c r="J646" i="6"/>
  <c r="J638" i="6"/>
  <c r="J630" i="6"/>
  <c r="J622" i="6"/>
  <c r="J614" i="6"/>
  <c r="J606" i="6"/>
  <c r="J598" i="6"/>
  <c r="J590" i="6"/>
  <c r="J582" i="6"/>
  <c r="J574" i="6"/>
  <c r="J566" i="6"/>
  <c r="J558" i="6"/>
  <c r="J550" i="6"/>
  <c r="J542" i="6"/>
  <c r="J534" i="6"/>
  <c r="J518" i="6"/>
  <c r="J510" i="6"/>
  <c r="J502" i="6"/>
  <c r="J478" i="6"/>
  <c r="J470" i="6"/>
  <c r="J462" i="6"/>
  <c r="J454" i="6"/>
  <c r="J446" i="6"/>
  <c r="J438" i="6"/>
  <c r="J430" i="6"/>
  <c r="J422" i="6"/>
  <c r="J414" i="6"/>
  <c r="J406" i="6"/>
  <c r="J398" i="6"/>
  <c r="J390" i="6"/>
  <c r="J382" i="6"/>
  <c r="J374" i="6"/>
  <c r="J366" i="6"/>
  <c r="J358" i="6"/>
  <c r="J350" i="6"/>
  <c r="J342" i="6"/>
  <c r="J334" i="6"/>
  <c r="J326" i="6"/>
  <c r="J318" i="6"/>
  <c r="J310" i="6"/>
  <c r="J302" i="6"/>
  <c r="J294" i="6"/>
  <c r="J286" i="6"/>
  <c r="J278" i="6"/>
  <c r="J270" i="6"/>
  <c r="J262" i="6"/>
  <c r="J254" i="6"/>
  <c r="J246" i="6"/>
  <c r="J238" i="6"/>
  <c r="J230" i="6"/>
  <c r="J222" i="6"/>
  <c r="J214" i="6"/>
  <c r="J206" i="6"/>
  <c r="J198" i="6"/>
  <c r="J190" i="6"/>
  <c r="J182" i="6"/>
  <c r="J174" i="6"/>
  <c r="J166" i="6"/>
  <c r="J158" i="6"/>
  <c r="J150" i="6"/>
  <c r="J142" i="6"/>
  <c r="J134" i="6"/>
  <c r="J126" i="6"/>
  <c r="J118" i="6"/>
  <c r="J110" i="6"/>
  <c r="J102" i="6"/>
  <c r="J94" i="6"/>
  <c r="J86" i="6"/>
  <c r="J78" i="6"/>
  <c r="J70" i="6"/>
  <c r="J62" i="6"/>
  <c r="J54" i="6"/>
  <c r="J46" i="6"/>
  <c r="J38" i="6"/>
  <c r="J30" i="6"/>
  <c r="J22" i="6"/>
  <c r="J14" i="6"/>
  <c r="J296" i="6"/>
  <c r="J272" i="6"/>
  <c r="J240" i="6"/>
  <c r="J224" i="6"/>
  <c r="J208" i="6"/>
  <c r="J152" i="6"/>
  <c r="J144" i="6"/>
  <c r="J136" i="6"/>
  <c r="J80" i="6"/>
  <c r="J64" i="6"/>
  <c r="J48" i="6"/>
  <c r="J16" i="6"/>
  <c r="J911" i="6"/>
  <c r="J855" i="6"/>
  <c r="J847" i="6"/>
  <c r="J791" i="6"/>
  <c r="J783" i="6"/>
  <c r="J727" i="6"/>
  <c r="J719" i="6"/>
  <c r="J671" i="6"/>
  <c r="J663" i="6"/>
  <c r="J647" i="6"/>
  <c r="J631" i="6"/>
  <c r="J607" i="6"/>
  <c r="J591" i="6"/>
  <c r="J575" i="6"/>
  <c r="J567" i="6"/>
  <c r="J519" i="6"/>
  <c r="J503" i="6"/>
  <c r="J487" i="6"/>
  <c r="J439" i="6"/>
  <c r="J431" i="6"/>
  <c r="J415" i="6"/>
  <c r="J399" i="6"/>
  <c r="J375" i="6"/>
  <c r="J343" i="6"/>
  <c r="J327" i="6"/>
  <c r="J311" i="6"/>
  <c r="J255" i="6"/>
  <c r="J247" i="6"/>
  <c r="J239" i="6"/>
  <c r="J183" i="6"/>
  <c r="J167" i="6"/>
  <c r="J151" i="6"/>
  <c r="J119" i="6"/>
  <c r="J95" i="6"/>
  <c r="J79" i="6"/>
  <c r="J63" i="6"/>
  <c r="J55" i="6"/>
  <c r="J7" i="6"/>
  <c r="AI11" i="6"/>
  <c r="AD2" i="6"/>
  <c r="AI3" i="6"/>
  <c r="J6" i="6"/>
  <c r="O190" i="4"/>
  <c r="E190" i="1" s="1"/>
  <c r="O143" i="4"/>
  <c r="E143" i="1" s="1"/>
  <c r="O23" i="4"/>
  <c r="E23" i="1" s="1"/>
  <c r="O15" i="4"/>
  <c r="E15" i="1" s="1"/>
  <c r="F15" i="1" s="1"/>
  <c r="F15" i="7" s="1"/>
  <c r="O93" i="4"/>
  <c r="E93" i="1" s="1"/>
  <c r="O108" i="4"/>
  <c r="E108" i="1" s="1"/>
  <c r="O115" i="4"/>
  <c r="E115" i="1" s="1"/>
  <c r="O125" i="4"/>
  <c r="E125" i="1" s="1"/>
  <c r="O133" i="4"/>
  <c r="E133" i="1" s="1"/>
  <c r="O150" i="4"/>
  <c r="E150" i="1" s="1"/>
  <c r="O163" i="4"/>
  <c r="E163" i="1" s="1"/>
  <c r="O175" i="4"/>
  <c r="E175" i="1" s="1"/>
  <c r="O182" i="4"/>
  <c r="E182" i="1" s="1"/>
  <c r="O158" i="4"/>
  <c r="E158" i="1" s="1"/>
  <c r="O51" i="4"/>
  <c r="E51" i="1" s="1"/>
  <c r="O56" i="4"/>
  <c r="E56" i="1" s="1"/>
  <c r="O61" i="4"/>
  <c r="E61" i="1" s="1"/>
  <c r="O69" i="4"/>
  <c r="E69" i="1" s="1"/>
  <c r="O131" i="4"/>
  <c r="E131" i="1" s="1"/>
  <c r="O171" i="4"/>
  <c r="E171" i="1" s="1"/>
  <c r="O181" i="4"/>
  <c r="E181" i="1" s="1"/>
  <c r="O11" i="4"/>
  <c r="E11" i="1" s="1"/>
  <c r="H11" i="1" s="1"/>
  <c r="H11" i="7" s="1"/>
  <c r="O27" i="4"/>
  <c r="E27" i="1" s="1"/>
  <c r="O46" i="4"/>
  <c r="E46" i="1" s="1"/>
  <c r="O59" i="4"/>
  <c r="E59" i="1" s="1"/>
  <c r="O94" i="4"/>
  <c r="E94" i="1" s="1"/>
  <c r="O101" i="4"/>
  <c r="E101" i="1" s="1"/>
  <c r="O109" i="4"/>
  <c r="E109" i="1" s="1"/>
  <c r="O126" i="4"/>
  <c r="E126" i="1" s="1"/>
  <c r="O189" i="4"/>
  <c r="E189" i="1" s="1"/>
  <c r="O194" i="4"/>
  <c r="E194" i="1" s="1"/>
  <c r="O186" i="4"/>
  <c r="E186" i="1" s="1"/>
  <c r="O178" i="4"/>
  <c r="E178" i="1" s="1"/>
  <c r="O162" i="4"/>
  <c r="E162" i="1" s="1"/>
  <c r="O146" i="4"/>
  <c r="E146" i="1" s="1"/>
  <c r="O138" i="4"/>
  <c r="E138" i="1" s="1"/>
  <c r="O122" i="4"/>
  <c r="E122" i="1" s="1"/>
  <c r="O106" i="4"/>
  <c r="E106" i="1" s="1"/>
  <c r="O74" i="4"/>
  <c r="E74" i="1" s="1"/>
  <c r="O66" i="4"/>
  <c r="E66" i="1" s="1"/>
  <c r="O42" i="4"/>
  <c r="E42" i="1" s="1"/>
  <c r="O26" i="4"/>
  <c r="E26" i="1" s="1"/>
  <c r="O70" i="4"/>
  <c r="E70" i="1" s="1"/>
  <c r="O85" i="4"/>
  <c r="E85" i="1" s="1"/>
  <c r="O107" i="4"/>
  <c r="E107" i="1" s="1"/>
  <c r="O157" i="4"/>
  <c r="E157" i="1" s="1"/>
  <c r="O153" i="4"/>
  <c r="E153" i="1" s="1"/>
  <c r="O145" i="4"/>
  <c r="E145" i="1" s="1"/>
  <c r="O129" i="4"/>
  <c r="E129" i="1" s="1"/>
  <c r="O121" i="4"/>
  <c r="E121" i="1" s="1"/>
  <c r="O113" i="4"/>
  <c r="E113" i="1" s="1"/>
  <c r="O105" i="4"/>
  <c r="E105" i="1" s="1"/>
  <c r="O73" i="4"/>
  <c r="E73" i="1" s="1"/>
  <c r="O49" i="4"/>
  <c r="E49" i="1" s="1"/>
  <c r="O33" i="4"/>
  <c r="E33" i="1" s="1"/>
  <c r="O25" i="4"/>
  <c r="E25" i="1" s="1"/>
  <c r="O30" i="4"/>
  <c r="E30" i="1" s="1"/>
  <c r="O35" i="4"/>
  <c r="E35" i="1" s="1"/>
  <c r="O102" i="4"/>
  <c r="E102" i="1" s="1"/>
  <c r="O208" i="4"/>
  <c r="E208" i="1" s="1"/>
  <c r="O4" i="4"/>
  <c r="E4" i="1" s="1"/>
  <c r="I4" i="7"/>
  <c r="E2" i="1"/>
  <c r="G2" i="1" s="1"/>
  <c r="G2" i="7" s="1"/>
  <c r="N2" i="7"/>
  <c r="O202" i="4"/>
  <c r="E202" i="1" s="1"/>
  <c r="O209" i="4"/>
  <c r="E209" i="1" s="1"/>
  <c r="O185" i="4"/>
  <c r="E185" i="1" s="1"/>
  <c r="O161" i="4"/>
  <c r="E161" i="1" s="1"/>
  <c r="O89" i="4"/>
  <c r="E89" i="1" s="1"/>
  <c r="O80" i="4"/>
  <c r="E80" i="1" s="1"/>
  <c r="O191" i="4"/>
  <c r="E191" i="1" s="1"/>
  <c r="O87" i="4"/>
  <c r="E87" i="1" s="1"/>
  <c r="O118" i="4"/>
  <c r="E118" i="1" s="1"/>
  <c r="O154" i="4"/>
  <c r="E154" i="1" s="1"/>
  <c r="O130" i="4"/>
  <c r="E130" i="1" s="1"/>
  <c r="O98" i="4"/>
  <c r="E98" i="1" s="1"/>
  <c r="O193" i="4"/>
  <c r="E193" i="1" s="1"/>
  <c r="O169" i="4"/>
  <c r="E169" i="1" s="1"/>
  <c r="O128" i="4"/>
  <c r="E128" i="1" s="1"/>
  <c r="O152" i="4"/>
  <c r="E152" i="1" s="1"/>
  <c r="O207" i="4"/>
  <c r="E207" i="1" s="1"/>
  <c r="O183" i="4"/>
  <c r="E183" i="1" s="1"/>
  <c r="O167" i="4"/>
  <c r="E167" i="1" s="1"/>
  <c r="O127" i="4"/>
  <c r="E127" i="1" s="1"/>
  <c r="O142" i="4"/>
  <c r="E142" i="1" s="1"/>
  <c r="O88" i="4"/>
  <c r="E88" i="1" s="1"/>
  <c r="O117" i="4"/>
  <c r="E117" i="1" s="1"/>
  <c r="O139" i="4"/>
  <c r="E139" i="1" s="1"/>
  <c r="O149" i="4"/>
  <c r="E149" i="1" s="1"/>
  <c r="O168" i="4"/>
  <c r="E168" i="1" s="1"/>
  <c r="O173" i="4"/>
  <c r="E173" i="1" s="1"/>
  <c r="O192" i="4"/>
  <c r="E192" i="1" s="1"/>
  <c r="O195" i="4"/>
  <c r="E195" i="1" s="1"/>
  <c r="O65" i="4"/>
  <c r="E65" i="1" s="1"/>
  <c r="O57" i="4"/>
  <c r="E57" i="1" s="1"/>
  <c r="O48" i="4"/>
  <c r="E48" i="1" s="1"/>
  <c r="O78" i="4"/>
  <c r="E78" i="1" s="1"/>
  <c r="O50" i="4"/>
  <c r="E50" i="1" s="1"/>
  <c r="O32" i="4"/>
  <c r="E32" i="1" s="1"/>
  <c r="O31" i="4"/>
  <c r="E31" i="1" s="1"/>
  <c r="O62" i="4"/>
  <c r="E62" i="1" s="1"/>
  <c r="O77" i="4"/>
  <c r="E77" i="1" s="1"/>
  <c r="O10" i="4"/>
  <c r="E10" i="1" s="1"/>
  <c r="F10" i="1" s="1"/>
  <c r="F10" i="7" s="1"/>
  <c r="R10" i="7" s="1"/>
  <c r="O210" i="4"/>
  <c r="E210" i="1" s="1"/>
  <c r="O16" i="4"/>
  <c r="E16" i="1" s="1"/>
  <c r="H16" i="1" s="1"/>
  <c r="H16" i="7" s="1"/>
  <c r="O64" i="4"/>
  <c r="E64" i="1" s="1"/>
  <c r="O120" i="4"/>
  <c r="E120" i="1" s="1"/>
  <c r="O184" i="4"/>
  <c r="E184" i="1" s="1"/>
  <c r="O144" i="4"/>
  <c r="E144" i="1" s="1"/>
  <c r="O14" i="4"/>
  <c r="E14" i="1" s="1"/>
  <c r="O160" i="4"/>
  <c r="E160" i="1" s="1"/>
  <c r="O24" i="4"/>
  <c r="E24" i="1" s="1"/>
  <c r="O104" i="4"/>
  <c r="E104" i="1" s="1"/>
  <c r="O136" i="4"/>
  <c r="E136" i="1" s="1"/>
  <c r="O200" i="4"/>
  <c r="E200" i="1" s="1"/>
  <c r="O40" i="4"/>
  <c r="E40" i="1" s="1"/>
  <c r="O96" i="4"/>
  <c r="E96" i="1" s="1"/>
  <c r="O176" i="4"/>
  <c r="E176" i="1" s="1"/>
  <c r="A4" i="7"/>
  <c r="A4" i="6" s="1"/>
  <c r="Y7" i="7"/>
  <c r="Y9" i="7"/>
  <c r="Y11" i="7"/>
  <c r="Y13" i="7"/>
  <c r="Y15" i="7"/>
  <c r="Y17" i="7"/>
  <c r="Y19" i="7"/>
  <c r="Y21" i="7"/>
  <c r="Y2" i="7"/>
  <c r="I3" i="7"/>
  <c r="N3" i="7" s="1"/>
  <c r="A3" i="7"/>
  <c r="A3" i="6" s="1"/>
  <c r="N4" i="7"/>
  <c r="I6" i="7"/>
  <c r="I8" i="7"/>
  <c r="I10" i="7"/>
  <c r="I12" i="7"/>
  <c r="I14" i="7"/>
  <c r="I16" i="7"/>
  <c r="I18" i="7"/>
  <c r="I20" i="7"/>
  <c r="I22" i="7"/>
  <c r="Y3" i="7"/>
  <c r="Y4" i="7"/>
  <c r="I5" i="7"/>
  <c r="Y6" i="7"/>
  <c r="Y8" i="7"/>
  <c r="Y10" i="7"/>
  <c r="Y12" i="7"/>
  <c r="Y14" i="7"/>
  <c r="Y16" i="7"/>
  <c r="Y18" i="7"/>
  <c r="Y20" i="7"/>
  <c r="Y22" i="7"/>
  <c r="I7" i="7"/>
  <c r="I9" i="7"/>
  <c r="I11" i="7"/>
  <c r="I13" i="7"/>
  <c r="I15" i="7"/>
  <c r="I17" i="7"/>
  <c r="I19" i="7"/>
  <c r="I21" i="7"/>
  <c r="Y5" i="7"/>
  <c r="O44" i="4"/>
  <c r="E44" i="1" s="1"/>
  <c r="O55" i="4"/>
  <c r="E55" i="1" s="1"/>
  <c r="O6" i="4"/>
  <c r="E6" i="1" s="1"/>
  <c r="G6" i="1" s="1"/>
  <c r="G6" i="7" s="1"/>
  <c r="O8" i="4"/>
  <c r="E8" i="1" s="1"/>
  <c r="G8" i="1" s="1"/>
  <c r="G8" i="7" s="1"/>
  <c r="O68" i="4"/>
  <c r="E68" i="1" s="1"/>
  <c r="O17" i="4"/>
  <c r="E17" i="1" s="1"/>
  <c r="G17" i="1" s="1"/>
  <c r="G17" i="7" s="1"/>
  <c r="O119" i="4"/>
  <c r="E119" i="1" s="1"/>
  <c r="O12" i="4"/>
  <c r="E12" i="1" s="1"/>
  <c r="G12" i="1" s="1"/>
  <c r="G12" i="7" s="1"/>
  <c r="O19" i="4"/>
  <c r="E19" i="1" s="1"/>
  <c r="G19" i="1" s="1"/>
  <c r="G19" i="7" s="1"/>
  <c r="O63" i="4"/>
  <c r="E63" i="1" s="1"/>
  <c r="O3" i="4"/>
  <c r="E3" i="1" s="1"/>
  <c r="G3" i="1" s="1"/>
  <c r="G3" i="7" s="1"/>
  <c r="O7" i="4"/>
  <c r="E7" i="1" s="1"/>
  <c r="G7" i="1" s="1"/>
  <c r="G7" i="7" s="1"/>
  <c r="O47" i="4"/>
  <c r="E47" i="1" s="1"/>
  <c r="O58" i="4"/>
  <c r="E58" i="1" s="1"/>
  <c r="O82" i="4"/>
  <c r="E82" i="1" s="1"/>
  <c r="O114" i="4"/>
  <c r="E114" i="1" s="1"/>
  <c r="O9" i="4"/>
  <c r="E9" i="1" s="1"/>
  <c r="O18" i="4"/>
  <c r="E18" i="1" s="1"/>
  <c r="G18" i="1" s="1"/>
  <c r="G18" i="7" s="1"/>
  <c r="O71" i="4"/>
  <c r="E71" i="1" s="1"/>
  <c r="O103" i="4"/>
  <c r="E103" i="1" s="1"/>
  <c r="E16" i="7" l="1"/>
  <c r="E16" i="6" s="1"/>
  <c r="H22" i="1"/>
  <c r="H22" i="7" s="1"/>
  <c r="H9" i="1"/>
  <c r="G9" i="1"/>
  <c r="G9" i="7" s="1"/>
  <c r="H4" i="1"/>
  <c r="H4" i="7" s="1"/>
  <c r="G4" i="1"/>
  <c r="G4" i="7" s="1"/>
  <c r="H5" i="1"/>
  <c r="H5" i="7" s="1"/>
  <c r="G5" i="1"/>
  <c r="G5" i="7" s="1"/>
  <c r="H10" i="1"/>
  <c r="H10" i="7" s="1"/>
  <c r="AL3" i="7"/>
  <c r="AM3" i="7"/>
  <c r="F21" i="1"/>
  <c r="F21" i="7" s="1"/>
  <c r="F21" i="6" s="1"/>
  <c r="F1167" i="7"/>
  <c r="F1161" i="6" s="1"/>
  <c r="F243" i="7"/>
  <c r="F243" i="6" s="1"/>
  <c r="G144" i="1"/>
  <c r="G144" i="7" s="1"/>
  <c r="H144" i="1"/>
  <c r="H144" i="7" s="1"/>
  <c r="E144" i="7"/>
  <c r="E144" i="6" s="1"/>
  <c r="F144" i="1"/>
  <c r="G89" i="1"/>
  <c r="G89" i="7" s="1"/>
  <c r="E89" i="7"/>
  <c r="E89" i="6" s="1"/>
  <c r="F89" i="1"/>
  <c r="H89" i="1"/>
  <c r="H89" i="7" s="1"/>
  <c r="G157" i="1"/>
  <c r="G157" i="7" s="1"/>
  <c r="E157" i="7"/>
  <c r="E157" i="6" s="1"/>
  <c r="F157" i="1"/>
  <c r="H157" i="1"/>
  <c r="H157" i="7" s="1"/>
  <c r="G158" i="1"/>
  <c r="G158" i="7" s="1"/>
  <c r="E158" i="7"/>
  <c r="E158" i="6" s="1"/>
  <c r="H158" i="1"/>
  <c r="H158" i="7" s="1"/>
  <c r="F158" i="1"/>
  <c r="G151" i="1"/>
  <c r="G151" i="7" s="1"/>
  <c r="E151" i="7"/>
  <c r="E151" i="6" s="1"/>
  <c r="F151" i="1"/>
  <c r="H151" i="1"/>
  <c r="H151" i="7" s="1"/>
  <c r="G164" i="1"/>
  <c r="G164" i="7" s="1"/>
  <c r="E164" i="7"/>
  <c r="E164" i="6" s="1"/>
  <c r="H164" i="1"/>
  <c r="H164" i="7" s="1"/>
  <c r="F164" i="1"/>
  <c r="E135" i="7"/>
  <c r="E135" i="6" s="1"/>
  <c r="G135" i="1"/>
  <c r="G135" i="7" s="1"/>
  <c r="H135" i="1"/>
  <c r="H135" i="7" s="1"/>
  <c r="F135" i="1"/>
  <c r="G116" i="1"/>
  <c r="G116" i="7" s="1"/>
  <c r="H116" i="1"/>
  <c r="H116" i="7" s="1"/>
  <c r="E116" i="7"/>
  <c r="E116" i="6" s="1"/>
  <c r="F116" i="1"/>
  <c r="G99" i="1"/>
  <c r="G99" i="7" s="1"/>
  <c r="E99" i="7"/>
  <c r="E99" i="6" s="1"/>
  <c r="F99" i="1"/>
  <c r="H99" i="1"/>
  <c r="H99" i="7" s="1"/>
  <c r="G110" i="1"/>
  <c r="G110" i="7" s="1"/>
  <c r="E110" i="7"/>
  <c r="E110" i="6" s="1"/>
  <c r="H110" i="1"/>
  <c r="H110" i="7" s="1"/>
  <c r="F110" i="1"/>
  <c r="G39" i="1"/>
  <c r="G39" i="7" s="1"/>
  <c r="E39" i="7"/>
  <c r="E39" i="6" s="1"/>
  <c r="F39" i="1"/>
  <c r="H39" i="1"/>
  <c r="H39" i="7" s="1"/>
  <c r="G148" i="1"/>
  <c r="G148" i="7" s="1"/>
  <c r="F148" i="1"/>
  <c r="H148" i="1"/>
  <c r="H148" i="7" s="1"/>
  <c r="E148" i="7"/>
  <c r="E148" i="6" s="1"/>
  <c r="F1143" i="7"/>
  <c r="F1137" i="6" s="1"/>
  <c r="F219" i="7"/>
  <c r="F219" i="6" s="1"/>
  <c r="F1183" i="7"/>
  <c r="F1177" i="6" s="1"/>
  <c r="F259" i="7"/>
  <c r="F259" i="6" s="1"/>
  <c r="F1173" i="7"/>
  <c r="F1167" i="6" s="1"/>
  <c r="F249" i="7"/>
  <c r="F249" i="6" s="1"/>
  <c r="F1191" i="7"/>
  <c r="F1185" i="6" s="1"/>
  <c r="F267" i="7"/>
  <c r="F267" i="6" s="1"/>
  <c r="F1164" i="7"/>
  <c r="F1158" i="6" s="1"/>
  <c r="F240" i="7"/>
  <c r="F240" i="6" s="1"/>
  <c r="F1160" i="7"/>
  <c r="F1154" i="6" s="1"/>
  <c r="F236" i="7"/>
  <c r="F236" i="6" s="1"/>
  <c r="F1148" i="7"/>
  <c r="F1142" i="6" s="1"/>
  <c r="F224" i="7"/>
  <c r="F224" i="6" s="1"/>
  <c r="F1189" i="7"/>
  <c r="F1183" i="6" s="1"/>
  <c r="F265" i="7"/>
  <c r="F265" i="6" s="1"/>
  <c r="F1207" i="7"/>
  <c r="F1201" i="6" s="1"/>
  <c r="F283" i="7"/>
  <c r="F283" i="6" s="1"/>
  <c r="G62" i="1"/>
  <c r="G62" i="7" s="1"/>
  <c r="E62" i="7"/>
  <c r="E62" i="6" s="1"/>
  <c r="F62" i="1"/>
  <c r="H62" i="1"/>
  <c r="H62" i="7" s="1"/>
  <c r="G193" i="1"/>
  <c r="G193" i="7" s="1"/>
  <c r="E193" i="7"/>
  <c r="E193" i="6" s="1"/>
  <c r="F193" i="1"/>
  <c r="H193" i="1"/>
  <c r="H193" i="7" s="1"/>
  <c r="G108" i="1"/>
  <c r="G108" i="7" s="1"/>
  <c r="E108" i="7"/>
  <c r="E108" i="6" s="1"/>
  <c r="H108" i="1"/>
  <c r="H108" i="7" s="1"/>
  <c r="F108" i="1"/>
  <c r="G63" i="1"/>
  <c r="G63" i="7" s="1"/>
  <c r="E63" i="7"/>
  <c r="E63" i="6" s="1"/>
  <c r="H63" i="1"/>
  <c r="H63" i="7" s="1"/>
  <c r="F63" i="1"/>
  <c r="G40" i="1"/>
  <c r="G40" i="7" s="1"/>
  <c r="E40" i="7"/>
  <c r="E40" i="6" s="1"/>
  <c r="H40" i="1"/>
  <c r="H40" i="7" s="1"/>
  <c r="F40" i="1"/>
  <c r="G184" i="1"/>
  <c r="G184" i="7" s="1"/>
  <c r="E184" i="7"/>
  <c r="E184" i="6" s="1"/>
  <c r="H184" i="1"/>
  <c r="H184" i="7" s="1"/>
  <c r="F184" i="1"/>
  <c r="G31" i="1"/>
  <c r="G31" i="7" s="1"/>
  <c r="E31" i="7"/>
  <c r="F31" i="1"/>
  <c r="H31" i="1"/>
  <c r="H31" i="7" s="1"/>
  <c r="G192" i="1"/>
  <c r="G192" i="7" s="1"/>
  <c r="E192" i="7"/>
  <c r="E192" i="6" s="1"/>
  <c r="H192" i="1"/>
  <c r="H192" i="7" s="1"/>
  <c r="F192" i="1"/>
  <c r="G127" i="1"/>
  <c r="G127" i="7" s="1"/>
  <c r="E127" i="7"/>
  <c r="E127" i="6" s="1"/>
  <c r="H127" i="1"/>
  <c r="H127" i="7" s="1"/>
  <c r="F127" i="1"/>
  <c r="G98" i="1"/>
  <c r="G98" i="7" s="1"/>
  <c r="E98" i="7"/>
  <c r="E98" i="6" s="1"/>
  <c r="F98" i="1"/>
  <c r="H98" i="1"/>
  <c r="H98" i="7" s="1"/>
  <c r="G161" i="1"/>
  <c r="G161" i="7" s="1"/>
  <c r="E161" i="7"/>
  <c r="E161" i="6" s="1"/>
  <c r="H161" i="1"/>
  <c r="H161" i="7" s="1"/>
  <c r="F161" i="1"/>
  <c r="G73" i="1"/>
  <c r="G73" i="7" s="1"/>
  <c r="E73" i="7"/>
  <c r="E73" i="6" s="1"/>
  <c r="H73" i="1"/>
  <c r="H73" i="7" s="1"/>
  <c r="F73" i="1"/>
  <c r="G107" i="1"/>
  <c r="G107" i="7" s="1"/>
  <c r="F107" i="1"/>
  <c r="E107" i="7"/>
  <c r="E107" i="6" s="1"/>
  <c r="H107" i="1"/>
  <c r="H107" i="7" s="1"/>
  <c r="G122" i="1"/>
  <c r="G122" i="7" s="1"/>
  <c r="E122" i="7"/>
  <c r="E122" i="6" s="1"/>
  <c r="H122" i="1"/>
  <c r="H122" i="7" s="1"/>
  <c r="F122" i="1"/>
  <c r="G126" i="1"/>
  <c r="G126" i="7" s="1"/>
  <c r="E126" i="7"/>
  <c r="E126" i="6" s="1"/>
  <c r="H126" i="1"/>
  <c r="H126" i="7" s="1"/>
  <c r="F126" i="1"/>
  <c r="G181" i="1"/>
  <c r="G181" i="7" s="1"/>
  <c r="H181" i="1"/>
  <c r="H181" i="7" s="1"/>
  <c r="F181" i="1"/>
  <c r="E181" i="7"/>
  <c r="E181" i="6" s="1"/>
  <c r="G182" i="1"/>
  <c r="G182" i="7" s="1"/>
  <c r="E182" i="7"/>
  <c r="E182" i="6" s="1"/>
  <c r="H182" i="1"/>
  <c r="H182" i="7" s="1"/>
  <c r="F182" i="1"/>
  <c r="G93" i="1"/>
  <c r="G93" i="7" s="1"/>
  <c r="E93" i="7"/>
  <c r="E93" i="6" s="1"/>
  <c r="F93" i="1"/>
  <c r="H93" i="1"/>
  <c r="H93" i="7" s="1"/>
  <c r="G54" i="1"/>
  <c r="G54" i="7" s="1"/>
  <c r="E54" i="7"/>
  <c r="E54" i="6" s="1"/>
  <c r="H54" i="1"/>
  <c r="H54" i="7" s="1"/>
  <c r="F54" i="1"/>
  <c r="G140" i="1"/>
  <c r="G140" i="7" s="1"/>
  <c r="E140" i="7"/>
  <c r="E140" i="6" s="1"/>
  <c r="F140" i="1"/>
  <c r="H140" i="1"/>
  <c r="H140" i="7" s="1"/>
  <c r="G90" i="1"/>
  <c r="G90" i="7" s="1"/>
  <c r="F90" i="1"/>
  <c r="E90" i="7"/>
  <c r="E90" i="6" s="1"/>
  <c r="H90" i="1"/>
  <c r="H90" i="7" s="1"/>
  <c r="G100" i="1"/>
  <c r="G100" i="7" s="1"/>
  <c r="H100" i="1"/>
  <c r="H100" i="7" s="1"/>
  <c r="E100" i="7"/>
  <c r="E100" i="6" s="1"/>
  <c r="F100" i="1"/>
  <c r="G83" i="1"/>
  <c r="G83" i="7" s="1"/>
  <c r="E83" i="7"/>
  <c r="E83" i="6" s="1"/>
  <c r="F83" i="1"/>
  <c r="H83" i="1"/>
  <c r="H83" i="7" s="1"/>
  <c r="G86" i="1"/>
  <c r="G86" i="7" s="1"/>
  <c r="E86" i="7"/>
  <c r="E86" i="6" s="1"/>
  <c r="H86" i="1"/>
  <c r="H86" i="7" s="1"/>
  <c r="F86" i="1"/>
  <c r="G196" i="1"/>
  <c r="G196" i="7" s="1"/>
  <c r="E196" i="7"/>
  <c r="E196" i="6" s="1"/>
  <c r="F196" i="1"/>
  <c r="H196" i="1"/>
  <c r="H196" i="7" s="1"/>
  <c r="G132" i="1"/>
  <c r="G132" i="7" s="1"/>
  <c r="H132" i="1"/>
  <c r="H132" i="7" s="1"/>
  <c r="E132" i="7"/>
  <c r="E132" i="6" s="1"/>
  <c r="F132" i="1"/>
  <c r="F1156" i="7"/>
  <c r="F1150" i="6" s="1"/>
  <c r="F232" i="7"/>
  <c r="F232" i="6" s="1"/>
  <c r="F1193" i="7"/>
  <c r="F1187" i="6" s="1"/>
  <c r="F269" i="7"/>
  <c r="F269" i="6" s="1"/>
  <c r="G176" i="1"/>
  <c r="G176" i="7" s="1"/>
  <c r="E176" i="7"/>
  <c r="E176" i="6" s="1"/>
  <c r="H176" i="1"/>
  <c r="H176" i="7" s="1"/>
  <c r="F176" i="1"/>
  <c r="G153" i="1"/>
  <c r="G153" i="7" s="1"/>
  <c r="E153" i="7"/>
  <c r="E153" i="6" s="1"/>
  <c r="H153" i="1"/>
  <c r="H153" i="7" s="1"/>
  <c r="F153" i="1"/>
  <c r="G51" i="1"/>
  <c r="G51" i="7" s="1"/>
  <c r="F51" i="1"/>
  <c r="H51" i="1"/>
  <c r="H51" i="7" s="1"/>
  <c r="E51" i="7"/>
  <c r="E51" i="6" s="1"/>
  <c r="G179" i="1"/>
  <c r="G179" i="7" s="1"/>
  <c r="E179" i="7"/>
  <c r="E179" i="6" s="1"/>
  <c r="F179" i="1"/>
  <c r="H179" i="1"/>
  <c r="H179" i="7" s="1"/>
  <c r="F1203" i="7"/>
  <c r="F1197" i="6" s="1"/>
  <c r="F279" i="7"/>
  <c r="F279" i="6" s="1"/>
  <c r="F1141" i="7"/>
  <c r="F1135" i="6" s="1"/>
  <c r="F217" i="7"/>
  <c r="F217" i="6" s="1"/>
  <c r="G142" i="1"/>
  <c r="G142" i="7" s="1"/>
  <c r="E142" i="7"/>
  <c r="E142" i="6" s="1"/>
  <c r="F142" i="1"/>
  <c r="H142" i="1"/>
  <c r="H142" i="7" s="1"/>
  <c r="G49" i="1"/>
  <c r="G49" i="7" s="1"/>
  <c r="E49" i="7"/>
  <c r="E49" i="6" s="1"/>
  <c r="F49" i="1"/>
  <c r="H49" i="1"/>
  <c r="H49" i="7" s="1"/>
  <c r="G106" i="1"/>
  <c r="G106" i="7" s="1"/>
  <c r="H106" i="1"/>
  <c r="H106" i="7" s="1"/>
  <c r="E106" i="7"/>
  <c r="E106" i="6" s="1"/>
  <c r="F106" i="1"/>
  <c r="G111" i="1"/>
  <c r="G111" i="7" s="1"/>
  <c r="E111" i="7"/>
  <c r="E111" i="6" s="1"/>
  <c r="H111" i="1"/>
  <c r="H111" i="7" s="1"/>
  <c r="F111" i="1"/>
  <c r="G44" i="1"/>
  <c r="G44" i="7" s="1"/>
  <c r="E44" i="7"/>
  <c r="E44" i="6" s="1"/>
  <c r="H44" i="1"/>
  <c r="H44" i="7" s="1"/>
  <c r="F44" i="1"/>
  <c r="G200" i="1"/>
  <c r="G200" i="7" s="1"/>
  <c r="E200" i="7"/>
  <c r="E200" i="6" s="1"/>
  <c r="H200" i="1"/>
  <c r="H200" i="7" s="1"/>
  <c r="F200" i="1"/>
  <c r="G32" i="1"/>
  <c r="G32" i="7" s="1"/>
  <c r="E32" i="7"/>
  <c r="E32" i="6" s="1"/>
  <c r="H32" i="1"/>
  <c r="H32" i="7" s="1"/>
  <c r="F32" i="1"/>
  <c r="G173" i="1"/>
  <c r="G173" i="7" s="1"/>
  <c r="E173" i="7"/>
  <c r="E173" i="6" s="1"/>
  <c r="H173" i="1"/>
  <c r="H173" i="7" s="1"/>
  <c r="F173" i="1"/>
  <c r="G130" i="1"/>
  <c r="G130" i="7" s="1"/>
  <c r="E130" i="7"/>
  <c r="E130" i="6" s="1"/>
  <c r="H130" i="1"/>
  <c r="H130" i="7" s="1"/>
  <c r="F130" i="1"/>
  <c r="G185" i="1"/>
  <c r="G185" i="7" s="1"/>
  <c r="E185" i="7"/>
  <c r="E185" i="6" s="1"/>
  <c r="F185" i="1"/>
  <c r="H185" i="1"/>
  <c r="H185" i="7" s="1"/>
  <c r="G105" i="1"/>
  <c r="G105" i="7" s="1"/>
  <c r="E105" i="7"/>
  <c r="E105" i="6" s="1"/>
  <c r="H105" i="1"/>
  <c r="H105" i="7" s="1"/>
  <c r="F105" i="1"/>
  <c r="G85" i="1"/>
  <c r="G85" i="7" s="1"/>
  <c r="E85" i="7"/>
  <c r="E85" i="6" s="1"/>
  <c r="F85" i="1"/>
  <c r="H85" i="1"/>
  <c r="H85" i="7" s="1"/>
  <c r="E109" i="7"/>
  <c r="E109" i="6" s="1"/>
  <c r="G109" i="1"/>
  <c r="G109" i="7" s="1"/>
  <c r="H109" i="1"/>
  <c r="H109" i="7" s="1"/>
  <c r="F109" i="1"/>
  <c r="G175" i="1"/>
  <c r="G175" i="7" s="1"/>
  <c r="E175" i="7"/>
  <c r="E175" i="6" s="1"/>
  <c r="H175" i="1"/>
  <c r="H175" i="7" s="1"/>
  <c r="F175" i="1"/>
  <c r="G38" i="1"/>
  <c r="G38" i="7" s="1"/>
  <c r="E38" i="7"/>
  <c r="E38" i="6" s="1"/>
  <c r="H38" i="1"/>
  <c r="H38" i="7" s="1"/>
  <c r="F38" i="1"/>
  <c r="E199" i="7"/>
  <c r="E199" i="6" s="1"/>
  <c r="G199" i="1"/>
  <c r="G199" i="7" s="1"/>
  <c r="F199" i="1"/>
  <c r="H199" i="1"/>
  <c r="H199" i="7" s="1"/>
  <c r="G91" i="1"/>
  <c r="G91" i="7" s="1"/>
  <c r="F91" i="1"/>
  <c r="E91" i="7"/>
  <c r="E91" i="6" s="1"/>
  <c r="H91" i="1"/>
  <c r="H91" i="7" s="1"/>
  <c r="G204" i="1"/>
  <c r="G204" i="7" s="1"/>
  <c r="E204" i="7"/>
  <c r="E204" i="6" s="1"/>
  <c r="F204" i="1"/>
  <c r="H204" i="1"/>
  <c r="H204" i="7" s="1"/>
  <c r="G34" i="1"/>
  <c r="G34" i="7" s="1"/>
  <c r="E34" i="7"/>
  <c r="H34" i="1"/>
  <c r="H34" i="7" s="1"/>
  <c r="F34" i="1"/>
  <c r="G92" i="1"/>
  <c r="G92" i="7" s="1"/>
  <c r="E92" i="7"/>
  <c r="E92" i="6" s="1"/>
  <c r="H92" i="1"/>
  <c r="H92" i="7" s="1"/>
  <c r="F92" i="1"/>
  <c r="G75" i="1"/>
  <c r="G75" i="7" s="1"/>
  <c r="F75" i="1"/>
  <c r="E75" i="7"/>
  <c r="E75" i="6" s="1"/>
  <c r="H75" i="1"/>
  <c r="H75" i="7" s="1"/>
  <c r="G198" i="1"/>
  <c r="G198" i="7" s="1"/>
  <c r="E198" i="7"/>
  <c r="E198" i="6" s="1"/>
  <c r="F198" i="1"/>
  <c r="H198" i="1"/>
  <c r="H198" i="7" s="1"/>
  <c r="G188" i="1"/>
  <c r="G188" i="7" s="1"/>
  <c r="E188" i="7"/>
  <c r="E188" i="6" s="1"/>
  <c r="H188" i="1"/>
  <c r="H188" i="7" s="1"/>
  <c r="F188" i="1"/>
  <c r="G124" i="1"/>
  <c r="G124" i="7" s="1"/>
  <c r="E124" i="7"/>
  <c r="E124" i="6" s="1"/>
  <c r="H124" i="1"/>
  <c r="H124" i="7" s="1"/>
  <c r="F124" i="1"/>
  <c r="F1157" i="7"/>
  <c r="F1151" i="6" s="1"/>
  <c r="F233" i="7"/>
  <c r="F233" i="6" s="1"/>
  <c r="F1190" i="7"/>
  <c r="F1184" i="6" s="1"/>
  <c r="F266" i="7"/>
  <c r="F266" i="6" s="1"/>
  <c r="F1205" i="7"/>
  <c r="F1199" i="6" s="1"/>
  <c r="F281" i="7"/>
  <c r="F281" i="6" s="1"/>
  <c r="F1168" i="7"/>
  <c r="F1162" i="6" s="1"/>
  <c r="F244" i="7"/>
  <c r="F244" i="6" s="1"/>
  <c r="F1213" i="7"/>
  <c r="F1207" i="6" s="1"/>
  <c r="F289" i="7"/>
  <c r="F289" i="6" s="1"/>
  <c r="G77" i="1"/>
  <c r="G77" i="7" s="1"/>
  <c r="E77" i="7"/>
  <c r="E77" i="6" s="1"/>
  <c r="F77" i="1"/>
  <c r="H77" i="1"/>
  <c r="H77" i="7" s="1"/>
  <c r="G80" i="1"/>
  <c r="G80" i="7" s="1"/>
  <c r="H80" i="1"/>
  <c r="H80" i="7" s="1"/>
  <c r="E80" i="7"/>
  <c r="E80" i="6" s="1"/>
  <c r="F80" i="1"/>
  <c r="G194" i="1"/>
  <c r="G194" i="7" s="1"/>
  <c r="E194" i="7"/>
  <c r="E194" i="6" s="1"/>
  <c r="H194" i="1"/>
  <c r="H194" i="7" s="1"/>
  <c r="F194" i="1"/>
  <c r="G177" i="1"/>
  <c r="G177" i="7" s="1"/>
  <c r="H177" i="1"/>
  <c r="H177" i="7" s="1"/>
  <c r="F177" i="1"/>
  <c r="E177" i="7"/>
  <c r="E177" i="6" s="1"/>
  <c r="G95" i="1"/>
  <c r="G95" i="7" s="1"/>
  <c r="E95" i="7"/>
  <c r="E95" i="6" s="1"/>
  <c r="F95" i="1"/>
  <c r="H95" i="1"/>
  <c r="H95" i="7" s="1"/>
  <c r="G96" i="1"/>
  <c r="G96" i="7" s="1"/>
  <c r="H96" i="1"/>
  <c r="H96" i="7" s="1"/>
  <c r="E96" i="7"/>
  <c r="E96" i="6" s="1"/>
  <c r="F96" i="1"/>
  <c r="G189" i="1"/>
  <c r="G189" i="7" s="1"/>
  <c r="E189" i="7"/>
  <c r="E189" i="6" s="1"/>
  <c r="H189" i="1"/>
  <c r="H189" i="7" s="1"/>
  <c r="F189" i="1"/>
  <c r="G55" i="1"/>
  <c r="G55" i="7" s="1"/>
  <c r="E55" i="7"/>
  <c r="E55" i="6" s="1"/>
  <c r="F55" i="1"/>
  <c r="H55" i="1"/>
  <c r="H55" i="7" s="1"/>
  <c r="G120" i="1"/>
  <c r="G120" i="7" s="1"/>
  <c r="H120" i="1"/>
  <c r="H120" i="7" s="1"/>
  <c r="E120" i="7"/>
  <c r="E120" i="6" s="1"/>
  <c r="F120" i="1"/>
  <c r="G167" i="1"/>
  <c r="G167" i="7" s="1"/>
  <c r="E167" i="7"/>
  <c r="E167" i="6" s="1"/>
  <c r="H167" i="1"/>
  <c r="H167" i="7" s="1"/>
  <c r="F167" i="1"/>
  <c r="G208" i="1"/>
  <c r="G208" i="7" s="1"/>
  <c r="H208" i="1"/>
  <c r="H208" i="7" s="1"/>
  <c r="E208" i="7"/>
  <c r="E208" i="6" s="1"/>
  <c r="F208" i="1"/>
  <c r="G138" i="1"/>
  <c r="G138" i="7" s="1"/>
  <c r="E138" i="7"/>
  <c r="E138" i="6" s="1"/>
  <c r="H138" i="1"/>
  <c r="H138" i="7" s="1"/>
  <c r="F138" i="1"/>
  <c r="G171" i="1"/>
  <c r="G171" i="7" s="1"/>
  <c r="E171" i="7"/>
  <c r="E171" i="6" s="1"/>
  <c r="F171" i="1"/>
  <c r="H171" i="1"/>
  <c r="H171" i="7" s="1"/>
  <c r="G114" i="1"/>
  <c r="G114" i="7" s="1"/>
  <c r="E114" i="7"/>
  <c r="E114" i="6" s="1"/>
  <c r="H114" i="1"/>
  <c r="H114" i="7" s="1"/>
  <c r="F114" i="1"/>
  <c r="G136" i="1"/>
  <c r="G136" i="7" s="1"/>
  <c r="H136" i="1"/>
  <c r="H136" i="7" s="1"/>
  <c r="E136" i="7"/>
  <c r="E136" i="6" s="1"/>
  <c r="F136" i="1"/>
  <c r="G64" i="1"/>
  <c r="G64" i="7" s="1"/>
  <c r="H64" i="1"/>
  <c r="H64" i="7" s="1"/>
  <c r="E64" i="7"/>
  <c r="E64" i="6" s="1"/>
  <c r="F64" i="1"/>
  <c r="G50" i="1"/>
  <c r="G50" i="7" s="1"/>
  <c r="E50" i="7"/>
  <c r="E50" i="6" s="1"/>
  <c r="H50" i="1"/>
  <c r="H50" i="7" s="1"/>
  <c r="F50" i="1"/>
  <c r="G168" i="1"/>
  <c r="G168" i="7" s="1"/>
  <c r="E168" i="7"/>
  <c r="E168" i="6" s="1"/>
  <c r="H168" i="1"/>
  <c r="H168" i="7" s="1"/>
  <c r="F168" i="1"/>
  <c r="G183" i="1"/>
  <c r="G183" i="7" s="1"/>
  <c r="H183" i="1"/>
  <c r="H183" i="7" s="1"/>
  <c r="F183" i="1"/>
  <c r="E183" i="7"/>
  <c r="E183" i="6" s="1"/>
  <c r="G154" i="1"/>
  <c r="G154" i="7" s="1"/>
  <c r="E154" i="7"/>
  <c r="E154" i="6" s="1"/>
  <c r="F154" i="1"/>
  <c r="H154" i="1"/>
  <c r="H154" i="7" s="1"/>
  <c r="G209" i="1"/>
  <c r="G209" i="7" s="1"/>
  <c r="E209" i="7"/>
  <c r="E209" i="6" s="1"/>
  <c r="F209" i="1"/>
  <c r="H209" i="1"/>
  <c r="H209" i="7" s="1"/>
  <c r="G102" i="1"/>
  <c r="G102" i="7" s="1"/>
  <c r="E102" i="7"/>
  <c r="E102" i="6" s="1"/>
  <c r="H102" i="1"/>
  <c r="H102" i="7" s="1"/>
  <c r="F102" i="1"/>
  <c r="G113" i="1"/>
  <c r="G113" i="7" s="1"/>
  <c r="E113" i="7"/>
  <c r="E113" i="6" s="1"/>
  <c r="H113" i="1"/>
  <c r="H113" i="7" s="1"/>
  <c r="F113" i="1"/>
  <c r="G70" i="1"/>
  <c r="G70" i="7" s="1"/>
  <c r="E70" i="7"/>
  <c r="E70" i="6" s="1"/>
  <c r="H70" i="1"/>
  <c r="H70" i="7" s="1"/>
  <c r="F70" i="1"/>
  <c r="G146" i="1"/>
  <c r="G146" i="7" s="1"/>
  <c r="E146" i="7"/>
  <c r="E146" i="6" s="1"/>
  <c r="F146" i="1"/>
  <c r="H146" i="1"/>
  <c r="H146" i="7" s="1"/>
  <c r="G101" i="1"/>
  <c r="G101" i="7" s="1"/>
  <c r="E101" i="7"/>
  <c r="E101" i="6" s="1"/>
  <c r="F101" i="1"/>
  <c r="H101" i="1"/>
  <c r="H101" i="7" s="1"/>
  <c r="G131" i="1"/>
  <c r="G131" i="7" s="1"/>
  <c r="E131" i="7"/>
  <c r="E131" i="6" s="1"/>
  <c r="F131" i="1"/>
  <c r="H131" i="1"/>
  <c r="H131" i="7" s="1"/>
  <c r="G163" i="1"/>
  <c r="G163" i="7" s="1"/>
  <c r="E163" i="7"/>
  <c r="E163" i="6" s="1"/>
  <c r="F163" i="1"/>
  <c r="H163" i="1"/>
  <c r="H163" i="7" s="1"/>
  <c r="G23" i="1"/>
  <c r="G23" i="7" s="1"/>
  <c r="E23" i="7"/>
  <c r="E23" i="6" s="1"/>
  <c r="F23" i="1"/>
  <c r="F23" i="7" s="1"/>
  <c r="F23" i="6" s="1"/>
  <c r="H23" i="1"/>
  <c r="H23" i="7" s="1"/>
  <c r="F22" i="1"/>
  <c r="F22" i="7" s="1"/>
  <c r="F22" i="6" s="1"/>
  <c r="G22" i="1"/>
  <c r="G22" i="7" s="1"/>
  <c r="G134" i="1"/>
  <c r="G134" i="7" s="1"/>
  <c r="E134" i="7"/>
  <c r="E134" i="6" s="1"/>
  <c r="F134" i="1"/>
  <c r="H134" i="1"/>
  <c r="H134" i="7" s="1"/>
  <c r="G212" i="1"/>
  <c r="G212" i="7" s="1"/>
  <c r="E212" i="7"/>
  <c r="E212" i="6" s="1"/>
  <c r="F212" i="1"/>
  <c r="H212" i="1"/>
  <c r="H212" i="7" s="1"/>
  <c r="G60" i="1"/>
  <c r="G60" i="7" s="1"/>
  <c r="E60" i="7"/>
  <c r="E60" i="6" s="1"/>
  <c r="H60" i="1"/>
  <c r="H60" i="7" s="1"/>
  <c r="F60" i="1"/>
  <c r="G112" i="1"/>
  <c r="G112" i="7" s="1"/>
  <c r="H112" i="1"/>
  <c r="H112" i="7" s="1"/>
  <c r="E112" i="7"/>
  <c r="E112" i="6" s="1"/>
  <c r="F112" i="1"/>
  <c r="G76" i="1"/>
  <c r="G76" i="7" s="1"/>
  <c r="E76" i="7"/>
  <c r="E76" i="6" s="1"/>
  <c r="H76" i="1"/>
  <c r="H76" i="7" s="1"/>
  <c r="F76" i="1"/>
  <c r="G72" i="1"/>
  <c r="G72" i="7" s="1"/>
  <c r="H72" i="1"/>
  <c r="H72" i="7" s="1"/>
  <c r="E72" i="7"/>
  <c r="E72" i="6" s="1"/>
  <c r="F72" i="1"/>
  <c r="E141" i="7"/>
  <c r="E141" i="6" s="1"/>
  <c r="G141" i="1"/>
  <c r="G141" i="7" s="1"/>
  <c r="H141" i="1"/>
  <c r="H141" i="7" s="1"/>
  <c r="F141" i="1"/>
  <c r="G180" i="1"/>
  <c r="G180" i="7" s="1"/>
  <c r="H180" i="1"/>
  <c r="H180" i="7" s="1"/>
  <c r="E180" i="7"/>
  <c r="E180" i="6" s="1"/>
  <c r="F180" i="1"/>
  <c r="E53" i="7"/>
  <c r="E53" i="6" s="1"/>
  <c r="G53" i="1"/>
  <c r="G53" i="7" s="1"/>
  <c r="H53" i="1"/>
  <c r="H53" i="7" s="1"/>
  <c r="F53" i="1"/>
  <c r="G137" i="1"/>
  <c r="G137" i="7" s="1"/>
  <c r="E137" i="7"/>
  <c r="E137" i="6" s="1"/>
  <c r="F137" i="1"/>
  <c r="H137" i="1"/>
  <c r="H137" i="7" s="1"/>
  <c r="G174" i="1"/>
  <c r="G174" i="7" s="1"/>
  <c r="E174" i="7"/>
  <c r="E174" i="6" s="1"/>
  <c r="H174" i="1"/>
  <c r="H174" i="7" s="1"/>
  <c r="F174" i="1"/>
  <c r="F1215" i="7"/>
  <c r="F1209" i="6" s="1"/>
  <c r="F291" i="7"/>
  <c r="F291" i="6" s="1"/>
  <c r="F1199" i="7"/>
  <c r="F1193" i="6" s="1"/>
  <c r="F275" i="7"/>
  <c r="F275" i="6" s="1"/>
  <c r="F1211" i="7"/>
  <c r="F1205" i="6" s="1"/>
  <c r="F287" i="7"/>
  <c r="F287" i="6" s="1"/>
  <c r="F1165" i="7"/>
  <c r="F1159" i="6" s="1"/>
  <c r="F241" i="7"/>
  <c r="F241" i="6" s="1"/>
  <c r="F1214" i="7"/>
  <c r="F1208" i="6" s="1"/>
  <c r="F290" i="7"/>
  <c r="F290" i="6" s="1"/>
  <c r="F1144" i="7"/>
  <c r="F1138" i="6" s="1"/>
  <c r="F220" i="7"/>
  <c r="F220" i="6" s="1"/>
  <c r="F1163" i="7"/>
  <c r="F1157" i="6" s="1"/>
  <c r="F239" i="7"/>
  <c r="F239" i="6" s="1"/>
  <c r="G169" i="1"/>
  <c r="G169" i="7" s="1"/>
  <c r="E169" i="7"/>
  <c r="E169" i="6" s="1"/>
  <c r="H169" i="1"/>
  <c r="H169" i="7" s="1"/>
  <c r="F169" i="1"/>
  <c r="G27" i="1"/>
  <c r="G27" i="7" s="1"/>
  <c r="E27" i="7"/>
  <c r="E27" i="6" s="1"/>
  <c r="F27" i="1"/>
  <c r="F27" i="7" s="1"/>
  <c r="F27" i="6" s="1"/>
  <c r="H27" i="1"/>
  <c r="H27" i="7" s="1"/>
  <c r="G156" i="1"/>
  <c r="G156" i="7" s="1"/>
  <c r="E156" i="7"/>
  <c r="E156" i="6" s="1"/>
  <c r="F156" i="1"/>
  <c r="H156" i="1"/>
  <c r="H156" i="7" s="1"/>
  <c r="G78" i="1"/>
  <c r="G78" i="7" s="1"/>
  <c r="E78" i="7"/>
  <c r="E78" i="6" s="1"/>
  <c r="H78" i="1"/>
  <c r="H78" i="7" s="1"/>
  <c r="F78" i="1"/>
  <c r="E149" i="7"/>
  <c r="E149" i="6" s="1"/>
  <c r="G149" i="1"/>
  <c r="G149" i="7" s="1"/>
  <c r="F149" i="1"/>
  <c r="H149" i="1"/>
  <c r="H149" i="7" s="1"/>
  <c r="G207" i="1"/>
  <c r="G207" i="7" s="1"/>
  <c r="E207" i="7"/>
  <c r="E207" i="6" s="1"/>
  <c r="F207" i="1"/>
  <c r="H207" i="1"/>
  <c r="H207" i="7" s="1"/>
  <c r="G118" i="1"/>
  <c r="G118" i="7" s="1"/>
  <c r="E118" i="7"/>
  <c r="E118" i="6" s="1"/>
  <c r="H118" i="1"/>
  <c r="H118" i="7" s="1"/>
  <c r="F118" i="1"/>
  <c r="G202" i="1"/>
  <c r="G202" i="7" s="1"/>
  <c r="E202" i="7"/>
  <c r="E202" i="6" s="1"/>
  <c r="F202" i="1"/>
  <c r="H202" i="1"/>
  <c r="H202" i="7" s="1"/>
  <c r="G35" i="1"/>
  <c r="G35" i="7" s="1"/>
  <c r="E35" i="7"/>
  <c r="E35" i="6" s="1"/>
  <c r="F35" i="1"/>
  <c r="H35" i="1"/>
  <c r="H35" i="7" s="1"/>
  <c r="G121" i="1"/>
  <c r="G121" i="7" s="1"/>
  <c r="E121" i="7"/>
  <c r="E121" i="6" s="1"/>
  <c r="H121" i="1"/>
  <c r="H121" i="7" s="1"/>
  <c r="F121" i="1"/>
  <c r="G26" i="1"/>
  <c r="G26" i="7" s="1"/>
  <c r="H26" i="1"/>
  <c r="H26" i="7" s="1"/>
  <c r="E26" i="7"/>
  <c r="F26" i="1"/>
  <c r="F26" i="7" s="1"/>
  <c r="G162" i="1"/>
  <c r="G162" i="7" s="1"/>
  <c r="E162" i="7"/>
  <c r="E162" i="6" s="1"/>
  <c r="H162" i="1"/>
  <c r="H162" i="7" s="1"/>
  <c r="F162" i="1"/>
  <c r="G94" i="1"/>
  <c r="G94" i="7" s="1"/>
  <c r="E94" i="7"/>
  <c r="E94" i="6" s="1"/>
  <c r="H94" i="1"/>
  <c r="H94" i="7" s="1"/>
  <c r="F94" i="1"/>
  <c r="G69" i="1"/>
  <c r="G69" i="7" s="1"/>
  <c r="E69" i="7"/>
  <c r="E69" i="6" s="1"/>
  <c r="H69" i="1"/>
  <c r="H69" i="7" s="1"/>
  <c r="F69" i="1"/>
  <c r="G150" i="1"/>
  <c r="G150" i="7" s="1"/>
  <c r="E150" i="7"/>
  <c r="E150" i="6" s="1"/>
  <c r="H150" i="1"/>
  <c r="H150" i="7" s="1"/>
  <c r="F150" i="1"/>
  <c r="G143" i="1"/>
  <c r="G143" i="7" s="1"/>
  <c r="E143" i="7"/>
  <c r="E143" i="6" s="1"/>
  <c r="F143" i="1"/>
  <c r="H143" i="1"/>
  <c r="H143" i="7" s="1"/>
  <c r="G205" i="1"/>
  <c r="G205" i="7" s="1"/>
  <c r="E205" i="7"/>
  <c r="E205" i="6" s="1"/>
  <c r="F205" i="1"/>
  <c r="H205" i="1"/>
  <c r="H205" i="7" s="1"/>
  <c r="G29" i="1"/>
  <c r="G29" i="7" s="1"/>
  <c r="H29" i="1"/>
  <c r="H29" i="7" s="1"/>
  <c r="F29" i="1"/>
  <c r="F29" i="7" s="1"/>
  <c r="F29" i="6" s="1"/>
  <c r="E29" i="7"/>
  <c r="E29" i="6" s="1"/>
  <c r="G201" i="1"/>
  <c r="G201" i="7" s="1"/>
  <c r="E201" i="7"/>
  <c r="E201" i="6" s="1"/>
  <c r="F201" i="1"/>
  <c r="H201" i="1"/>
  <c r="H201" i="7" s="1"/>
  <c r="G52" i="1"/>
  <c r="G52" i="7" s="1"/>
  <c r="E52" i="7"/>
  <c r="E52" i="6" s="1"/>
  <c r="F52" i="1"/>
  <c r="H52" i="1"/>
  <c r="H52" i="7" s="1"/>
  <c r="G67" i="1"/>
  <c r="G67" i="7" s="1"/>
  <c r="E67" i="7"/>
  <c r="E67" i="6" s="1"/>
  <c r="F67" i="1"/>
  <c r="H67" i="1"/>
  <c r="H67" i="7" s="1"/>
  <c r="G172" i="1"/>
  <c r="G172" i="7" s="1"/>
  <c r="E172" i="7"/>
  <c r="E172" i="6" s="1"/>
  <c r="H172" i="1"/>
  <c r="H172" i="7" s="1"/>
  <c r="F172" i="1"/>
  <c r="E45" i="7"/>
  <c r="E45" i="6" s="1"/>
  <c r="G45" i="1"/>
  <c r="G45" i="7" s="1"/>
  <c r="H45" i="1"/>
  <c r="H45" i="7" s="1"/>
  <c r="F45" i="1"/>
  <c r="G97" i="1"/>
  <c r="G97" i="7" s="1"/>
  <c r="E97" i="7"/>
  <c r="E97" i="6" s="1"/>
  <c r="H97" i="1"/>
  <c r="H97" i="7" s="1"/>
  <c r="F97" i="1"/>
  <c r="F1187" i="7"/>
  <c r="F1181" i="6" s="1"/>
  <c r="F263" i="7"/>
  <c r="F263" i="6" s="1"/>
  <c r="F1206" i="7"/>
  <c r="F1200" i="6" s="1"/>
  <c r="F282" i="7"/>
  <c r="F282" i="6" s="1"/>
  <c r="F1155" i="7"/>
  <c r="F1149" i="6" s="1"/>
  <c r="F231" i="7"/>
  <c r="F231" i="6" s="1"/>
  <c r="F1200" i="7"/>
  <c r="F1194" i="6" s="1"/>
  <c r="F276" i="7"/>
  <c r="F276" i="6" s="1"/>
  <c r="F1184" i="7"/>
  <c r="F1178" i="6" s="1"/>
  <c r="F260" i="7"/>
  <c r="F260" i="6" s="1"/>
  <c r="F1159" i="7"/>
  <c r="F1153" i="6" s="1"/>
  <c r="F235" i="7"/>
  <c r="F235" i="6" s="1"/>
  <c r="G88" i="1"/>
  <c r="G88" i="7" s="1"/>
  <c r="H88" i="1"/>
  <c r="H88" i="7" s="1"/>
  <c r="E88" i="7"/>
  <c r="E88" i="6" s="1"/>
  <c r="F88" i="1"/>
  <c r="G74" i="1"/>
  <c r="G74" i="7" s="1"/>
  <c r="E74" i="7"/>
  <c r="E74" i="6" s="1"/>
  <c r="F74" i="1"/>
  <c r="H74" i="1"/>
  <c r="H74" i="7" s="1"/>
  <c r="G206" i="1"/>
  <c r="G206" i="7" s="1"/>
  <c r="E206" i="7"/>
  <c r="E206" i="6" s="1"/>
  <c r="F206" i="1"/>
  <c r="H206" i="1"/>
  <c r="H206" i="7" s="1"/>
  <c r="G195" i="1"/>
  <c r="G195" i="7" s="1"/>
  <c r="F195" i="1"/>
  <c r="E195" i="7"/>
  <c r="E195" i="6" s="1"/>
  <c r="H195" i="1"/>
  <c r="H195" i="7" s="1"/>
  <c r="G82" i="1"/>
  <c r="G82" i="7" s="1"/>
  <c r="E82" i="7"/>
  <c r="E82" i="6" s="1"/>
  <c r="F82" i="1"/>
  <c r="H82" i="1"/>
  <c r="H82" i="7" s="1"/>
  <c r="G119" i="1"/>
  <c r="G119" i="7" s="1"/>
  <c r="E119" i="7"/>
  <c r="E119" i="6" s="1"/>
  <c r="H119" i="1"/>
  <c r="H119" i="7" s="1"/>
  <c r="F119" i="1"/>
  <c r="G104" i="1"/>
  <c r="G104" i="7" s="1"/>
  <c r="H104" i="1"/>
  <c r="H104" i="7" s="1"/>
  <c r="E104" i="7"/>
  <c r="E104" i="6" s="1"/>
  <c r="F104" i="1"/>
  <c r="G58" i="1"/>
  <c r="G58" i="7" s="1"/>
  <c r="E58" i="7"/>
  <c r="E58" i="6" s="1"/>
  <c r="F58" i="1"/>
  <c r="H58" i="1"/>
  <c r="H58" i="7" s="1"/>
  <c r="G24" i="1"/>
  <c r="G24" i="7" s="1"/>
  <c r="E24" i="7"/>
  <c r="H24" i="1"/>
  <c r="H24" i="7" s="1"/>
  <c r="F24" i="1"/>
  <c r="F24" i="7" s="1"/>
  <c r="G210" i="1"/>
  <c r="G210" i="7" s="1"/>
  <c r="E210" i="7"/>
  <c r="E210" i="6" s="1"/>
  <c r="F210" i="1"/>
  <c r="H210" i="1"/>
  <c r="H210" i="7" s="1"/>
  <c r="G48" i="1"/>
  <c r="G48" i="7" s="1"/>
  <c r="E48" i="7"/>
  <c r="E48" i="6" s="1"/>
  <c r="H48" i="1"/>
  <c r="H48" i="7" s="1"/>
  <c r="F48" i="1"/>
  <c r="G139" i="1"/>
  <c r="G139" i="7" s="1"/>
  <c r="E139" i="7"/>
  <c r="E139" i="6" s="1"/>
  <c r="F139" i="1"/>
  <c r="H139" i="1"/>
  <c r="H139" i="7" s="1"/>
  <c r="G152" i="1"/>
  <c r="G152" i="7" s="1"/>
  <c r="H152" i="1"/>
  <c r="H152" i="7" s="1"/>
  <c r="F152" i="1"/>
  <c r="E152" i="7"/>
  <c r="E152" i="6" s="1"/>
  <c r="G87" i="1"/>
  <c r="G87" i="7" s="1"/>
  <c r="E87" i="7"/>
  <c r="E87" i="6" s="1"/>
  <c r="F87" i="1"/>
  <c r="H87" i="1"/>
  <c r="H87" i="7" s="1"/>
  <c r="G30" i="1"/>
  <c r="G30" i="7" s="1"/>
  <c r="H30" i="1"/>
  <c r="H30" i="7" s="1"/>
  <c r="F30" i="1"/>
  <c r="E30" i="7"/>
  <c r="G129" i="1"/>
  <c r="G129" i="7" s="1"/>
  <c r="E129" i="7"/>
  <c r="E129" i="6" s="1"/>
  <c r="H129" i="1"/>
  <c r="H129" i="7" s="1"/>
  <c r="F129" i="1"/>
  <c r="G42" i="1"/>
  <c r="G42" i="7" s="1"/>
  <c r="E42" i="7"/>
  <c r="E42" i="6" s="1"/>
  <c r="H42" i="1"/>
  <c r="H42" i="7" s="1"/>
  <c r="F42" i="1"/>
  <c r="G178" i="1"/>
  <c r="G178" i="7" s="1"/>
  <c r="H178" i="1"/>
  <c r="H178" i="7" s="1"/>
  <c r="F178" i="1"/>
  <c r="E178" i="7"/>
  <c r="E178" i="6" s="1"/>
  <c r="G59" i="1"/>
  <c r="G59" i="7" s="1"/>
  <c r="F59" i="1"/>
  <c r="E59" i="7"/>
  <c r="E59" i="6" s="1"/>
  <c r="H59" i="1"/>
  <c r="H59" i="7" s="1"/>
  <c r="G61" i="1"/>
  <c r="G61" i="7" s="1"/>
  <c r="E61" i="7"/>
  <c r="E61" i="6" s="1"/>
  <c r="F61" i="1"/>
  <c r="H61" i="1"/>
  <c r="H61" i="7" s="1"/>
  <c r="G133" i="1"/>
  <c r="G133" i="7" s="1"/>
  <c r="E133" i="7"/>
  <c r="E133" i="6" s="1"/>
  <c r="H133" i="1"/>
  <c r="H133" i="7" s="1"/>
  <c r="F133" i="1"/>
  <c r="G190" i="1"/>
  <c r="G190" i="7" s="1"/>
  <c r="E190" i="7"/>
  <c r="E190" i="6" s="1"/>
  <c r="F190" i="1"/>
  <c r="H190" i="1"/>
  <c r="H190" i="7" s="1"/>
  <c r="G197" i="1"/>
  <c r="G197" i="7" s="1"/>
  <c r="E197" i="7"/>
  <c r="E197" i="6" s="1"/>
  <c r="H197" i="1"/>
  <c r="H197" i="7" s="1"/>
  <c r="F197" i="1"/>
  <c r="G165" i="1"/>
  <c r="G165" i="7" s="1"/>
  <c r="E165" i="7"/>
  <c r="E165" i="6" s="1"/>
  <c r="H165" i="1"/>
  <c r="H165" i="7" s="1"/>
  <c r="F165" i="1"/>
  <c r="G36" i="1"/>
  <c r="G36" i="7" s="1"/>
  <c r="E36" i="7"/>
  <c r="E36" i="6" s="1"/>
  <c r="H36" i="1"/>
  <c r="H36" i="7" s="1"/>
  <c r="F36" i="1"/>
  <c r="G211" i="1"/>
  <c r="G211" i="7" s="1"/>
  <c r="F211" i="1"/>
  <c r="H211" i="1"/>
  <c r="H211" i="7" s="1"/>
  <c r="E211" i="7"/>
  <c r="E211" i="6" s="1"/>
  <c r="G155" i="1"/>
  <c r="G155" i="7" s="1"/>
  <c r="E155" i="7"/>
  <c r="E155" i="6" s="1"/>
  <c r="F155" i="1"/>
  <c r="H155" i="1"/>
  <c r="H155" i="7" s="1"/>
  <c r="G43" i="1"/>
  <c r="G43" i="7" s="1"/>
  <c r="E43" i="7"/>
  <c r="E43" i="6" s="1"/>
  <c r="F43" i="1"/>
  <c r="H43" i="1"/>
  <c r="H43" i="7" s="1"/>
  <c r="G81" i="1"/>
  <c r="G81" i="7" s="1"/>
  <c r="E81" i="7"/>
  <c r="E81" i="6" s="1"/>
  <c r="H81" i="1"/>
  <c r="H81" i="7" s="1"/>
  <c r="F81" i="1"/>
  <c r="G37" i="1"/>
  <c r="G37" i="7" s="1"/>
  <c r="E37" i="7"/>
  <c r="E37" i="6" s="1"/>
  <c r="H37" i="1"/>
  <c r="H37" i="7" s="1"/>
  <c r="F37" i="1"/>
  <c r="F1137" i="7"/>
  <c r="F1131" i="6" s="1"/>
  <c r="F213" i="7"/>
  <c r="F213" i="6" s="1"/>
  <c r="F1176" i="7"/>
  <c r="F1170" i="6" s="1"/>
  <c r="F252" i="7"/>
  <c r="F252" i="6" s="1"/>
  <c r="F1169" i="7"/>
  <c r="F1163" i="6" s="1"/>
  <c r="F245" i="7"/>
  <c r="F245" i="6" s="1"/>
  <c r="F1151" i="7"/>
  <c r="F1145" i="6" s="1"/>
  <c r="F227" i="7"/>
  <c r="F227" i="6" s="1"/>
  <c r="F1158" i="7"/>
  <c r="F1152" i="6" s="1"/>
  <c r="F234" i="7"/>
  <c r="F234" i="6" s="1"/>
  <c r="G71" i="1"/>
  <c r="G71" i="7" s="1"/>
  <c r="E71" i="7"/>
  <c r="E71" i="6" s="1"/>
  <c r="F71" i="1"/>
  <c r="H71" i="1"/>
  <c r="H71" i="7" s="1"/>
  <c r="G65" i="1"/>
  <c r="G65" i="7" s="1"/>
  <c r="E65" i="7"/>
  <c r="E65" i="6" s="1"/>
  <c r="F65" i="1"/>
  <c r="H65" i="1"/>
  <c r="H65" i="7" s="1"/>
  <c r="G33" i="1"/>
  <c r="G33" i="7" s="1"/>
  <c r="F33" i="1"/>
  <c r="E33" i="7"/>
  <c r="E33" i="6" s="1"/>
  <c r="H33" i="1"/>
  <c r="H33" i="7" s="1"/>
  <c r="G115" i="1"/>
  <c r="G115" i="7" s="1"/>
  <c r="E115" i="7"/>
  <c r="E115" i="6" s="1"/>
  <c r="F115" i="1"/>
  <c r="H115" i="1"/>
  <c r="H115" i="7" s="1"/>
  <c r="G79" i="1"/>
  <c r="G79" i="7" s="1"/>
  <c r="E79" i="7"/>
  <c r="E79" i="6" s="1"/>
  <c r="H79" i="1"/>
  <c r="H79" i="7" s="1"/>
  <c r="F79" i="1"/>
  <c r="G123" i="1"/>
  <c r="G123" i="7" s="1"/>
  <c r="E123" i="7"/>
  <c r="E123" i="6" s="1"/>
  <c r="F123" i="1"/>
  <c r="H123" i="1"/>
  <c r="H123" i="7" s="1"/>
  <c r="F1166" i="7"/>
  <c r="F1160" i="6" s="1"/>
  <c r="F242" i="7"/>
  <c r="F242" i="6" s="1"/>
  <c r="G103" i="1"/>
  <c r="G103" i="7" s="1"/>
  <c r="H103" i="1"/>
  <c r="H103" i="7" s="1"/>
  <c r="E103" i="7"/>
  <c r="E103" i="6" s="1"/>
  <c r="F103" i="1"/>
  <c r="G47" i="1"/>
  <c r="G47" i="7" s="1"/>
  <c r="E47" i="7"/>
  <c r="E47" i="6" s="1"/>
  <c r="F47" i="1"/>
  <c r="H47" i="1"/>
  <c r="H47" i="7" s="1"/>
  <c r="G68" i="1"/>
  <c r="G68" i="7" s="1"/>
  <c r="E68" i="7"/>
  <c r="E68" i="6" s="1"/>
  <c r="F68" i="1"/>
  <c r="H68" i="1"/>
  <c r="H68" i="7" s="1"/>
  <c r="G160" i="1"/>
  <c r="G160" i="7" s="1"/>
  <c r="E160" i="7"/>
  <c r="E160" i="6" s="1"/>
  <c r="H160" i="1"/>
  <c r="H160" i="7" s="1"/>
  <c r="F160" i="1"/>
  <c r="G57" i="1"/>
  <c r="G57" i="7" s="1"/>
  <c r="E57" i="7"/>
  <c r="E57" i="6" s="1"/>
  <c r="H57" i="1"/>
  <c r="H57" i="7" s="1"/>
  <c r="F57" i="1"/>
  <c r="E117" i="7"/>
  <c r="E117" i="6" s="1"/>
  <c r="G117" i="1"/>
  <c r="G117" i="7" s="1"/>
  <c r="H117" i="1"/>
  <c r="H117" i="7" s="1"/>
  <c r="F117" i="1"/>
  <c r="G128" i="1"/>
  <c r="G128" i="7" s="1"/>
  <c r="H128" i="1"/>
  <c r="H128" i="7" s="1"/>
  <c r="E128" i="7"/>
  <c r="E128" i="6" s="1"/>
  <c r="F128" i="1"/>
  <c r="G191" i="1"/>
  <c r="G191" i="7" s="1"/>
  <c r="E191" i="7"/>
  <c r="E191" i="6" s="1"/>
  <c r="H191" i="1"/>
  <c r="H191" i="7" s="1"/>
  <c r="F191" i="1"/>
  <c r="G25" i="1"/>
  <c r="G25" i="7" s="1"/>
  <c r="F25" i="1"/>
  <c r="F25" i="7" s="1"/>
  <c r="E25" i="7"/>
  <c r="H25" i="1"/>
  <c r="H25" i="7" s="1"/>
  <c r="G145" i="1"/>
  <c r="G145" i="7" s="1"/>
  <c r="E145" i="7"/>
  <c r="E145" i="6" s="1"/>
  <c r="F145" i="1"/>
  <c r="H145" i="1"/>
  <c r="H145" i="7" s="1"/>
  <c r="G66" i="1"/>
  <c r="G66" i="7" s="1"/>
  <c r="E66" i="7"/>
  <c r="E66" i="6" s="1"/>
  <c r="H66" i="1"/>
  <c r="H66" i="7" s="1"/>
  <c r="F66" i="1"/>
  <c r="G186" i="1"/>
  <c r="G186" i="7" s="1"/>
  <c r="E186" i="7"/>
  <c r="E186" i="6" s="1"/>
  <c r="H186" i="1"/>
  <c r="H186" i="7" s="1"/>
  <c r="F186" i="1"/>
  <c r="G46" i="1"/>
  <c r="G46" i="7" s="1"/>
  <c r="E46" i="7"/>
  <c r="E46" i="6" s="1"/>
  <c r="H46" i="1"/>
  <c r="H46" i="7" s="1"/>
  <c r="F46" i="1"/>
  <c r="G56" i="1"/>
  <c r="G56" i="7" s="1"/>
  <c r="E56" i="7"/>
  <c r="E56" i="6" s="1"/>
  <c r="H56" i="1"/>
  <c r="H56" i="7" s="1"/>
  <c r="F56" i="1"/>
  <c r="G125" i="1"/>
  <c r="G125" i="7" s="1"/>
  <c r="E125" i="7"/>
  <c r="E125" i="6" s="1"/>
  <c r="H125" i="1"/>
  <c r="H125" i="7" s="1"/>
  <c r="F125" i="1"/>
  <c r="G187" i="1"/>
  <c r="G187" i="7" s="1"/>
  <c r="E187" i="7"/>
  <c r="E187" i="6" s="1"/>
  <c r="F187" i="1"/>
  <c r="H187" i="1"/>
  <c r="H187" i="7" s="1"/>
  <c r="G84" i="1"/>
  <c r="G84" i="7" s="1"/>
  <c r="E84" i="7"/>
  <c r="E84" i="6" s="1"/>
  <c r="H84" i="1"/>
  <c r="H84" i="7" s="1"/>
  <c r="F84" i="1"/>
  <c r="G203" i="1"/>
  <c r="G203" i="7" s="1"/>
  <c r="F203" i="1"/>
  <c r="E203" i="7"/>
  <c r="E203" i="6" s="1"/>
  <c r="H203" i="1"/>
  <c r="H203" i="7" s="1"/>
  <c r="G28" i="1"/>
  <c r="G28" i="7" s="1"/>
  <c r="E28" i="7"/>
  <c r="H28" i="1"/>
  <c r="H28" i="7" s="1"/>
  <c r="F28" i="1"/>
  <c r="F28" i="7" s="1"/>
  <c r="G166" i="1"/>
  <c r="G166" i="7" s="1"/>
  <c r="E166" i="7"/>
  <c r="E166" i="6" s="1"/>
  <c r="H166" i="1"/>
  <c r="H166" i="7" s="1"/>
  <c r="F166" i="1"/>
  <c r="G147" i="1"/>
  <c r="G147" i="7" s="1"/>
  <c r="E147" i="7"/>
  <c r="E147" i="6" s="1"/>
  <c r="F147" i="1"/>
  <c r="H147" i="1"/>
  <c r="H147" i="7" s="1"/>
  <c r="E21" i="7"/>
  <c r="E21" i="6" s="1"/>
  <c r="G21" i="1"/>
  <c r="G21" i="7" s="1"/>
  <c r="G170" i="1"/>
  <c r="G170" i="7" s="1"/>
  <c r="H170" i="1"/>
  <c r="H170" i="7" s="1"/>
  <c r="E170" i="7"/>
  <c r="E170" i="6" s="1"/>
  <c r="F170" i="1"/>
  <c r="G41" i="1"/>
  <c r="G41" i="7" s="1"/>
  <c r="E41" i="7"/>
  <c r="E41" i="6" s="1"/>
  <c r="F41" i="1"/>
  <c r="H41" i="1"/>
  <c r="H41" i="7" s="1"/>
  <c r="G159" i="1"/>
  <c r="G159" i="7" s="1"/>
  <c r="E159" i="7"/>
  <c r="E159" i="6" s="1"/>
  <c r="F159" i="1"/>
  <c r="H159" i="1"/>
  <c r="H159" i="7" s="1"/>
  <c r="F1175" i="7"/>
  <c r="F1169" i="6" s="1"/>
  <c r="F251" i="7"/>
  <c r="F251" i="6" s="1"/>
  <c r="F1201" i="7"/>
  <c r="F1195" i="6" s="1"/>
  <c r="F277" i="7"/>
  <c r="F277" i="6" s="1"/>
  <c r="F1185" i="7"/>
  <c r="F1179" i="6" s="1"/>
  <c r="F261" i="7"/>
  <c r="F261" i="6" s="1"/>
  <c r="F1209" i="7"/>
  <c r="F1203" i="6" s="1"/>
  <c r="F285" i="7"/>
  <c r="F285" i="6" s="1"/>
  <c r="F16" i="1"/>
  <c r="F16" i="7" s="1"/>
  <c r="F16" i="6" s="1"/>
  <c r="G16" i="1"/>
  <c r="G16" i="7" s="1"/>
  <c r="E15" i="7"/>
  <c r="E15" i="6" s="1"/>
  <c r="G15" i="1"/>
  <c r="G15" i="7" s="1"/>
  <c r="H15" i="1"/>
  <c r="H15" i="7" s="1"/>
  <c r="E14" i="7"/>
  <c r="E14" i="6" s="1"/>
  <c r="G14" i="1"/>
  <c r="G14" i="7" s="1"/>
  <c r="H13" i="1"/>
  <c r="H13" i="7" s="1"/>
  <c r="E13" i="7"/>
  <c r="E13" i="6" s="1"/>
  <c r="G13" i="1"/>
  <c r="G13" i="7" s="1"/>
  <c r="F11" i="1"/>
  <c r="F11" i="7" s="1"/>
  <c r="F11" i="6" s="1"/>
  <c r="E11" i="7"/>
  <c r="E11" i="6" s="1"/>
  <c r="G11" i="1"/>
  <c r="G11" i="7" s="1"/>
  <c r="E10" i="7"/>
  <c r="G10" i="1"/>
  <c r="G10" i="7" s="1"/>
  <c r="T10" i="7" s="1"/>
  <c r="S10" i="7" s="1"/>
  <c r="F4" i="1"/>
  <c r="F4" i="7" s="1"/>
  <c r="F4" i="6" s="1"/>
  <c r="AI15" i="6"/>
  <c r="Z2" i="7"/>
  <c r="E4" i="7"/>
  <c r="E4" i="6" s="1"/>
  <c r="H2" i="1"/>
  <c r="H2" i="7" s="1"/>
  <c r="F5" i="1"/>
  <c r="F5" i="7" s="1"/>
  <c r="R5" i="7" s="1"/>
  <c r="E5" i="7"/>
  <c r="F2" i="1"/>
  <c r="F2" i="7" s="1"/>
  <c r="E2" i="7"/>
  <c r="H14" i="1"/>
  <c r="H14" i="7" s="1"/>
  <c r="F14" i="1"/>
  <c r="F14" i="7" s="1"/>
  <c r="F14" i="6" s="1"/>
  <c r="N20" i="7"/>
  <c r="E6" i="7"/>
  <c r="H6" i="1"/>
  <c r="H6" i="7" s="1"/>
  <c r="F6" i="1"/>
  <c r="F6" i="7" s="1"/>
  <c r="R6" i="7" s="1"/>
  <c r="Z18" i="7"/>
  <c r="N18" i="7"/>
  <c r="Z5" i="7"/>
  <c r="N5" i="7"/>
  <c r="F13" i="6"/>
  <c r="E9" i="7"/>
  <c r="E9" i="6" s="1"/>
  <c r="H9" i="7"/>
  <c r="F9" i="1"/>
  <c r="F9" i="7" s="1"/>
  <c r="E19" i="7"/>
  <c r="E19" i="6" s="1"/>
  <c r="H19" i="1"/>
  <c r="H19" i="7" s="1"/>
  <c r="F19" i="1"/>
  <c r="F19" i="7" s="1"/>
  <c r="F10" i="6"/>
  <c r="N7" i="7"/>
  <c r="Z14" i="7"/>
  <c r="N14" i="7"/>
  <c r="N15" i="7"/>
  <c r="N13" i="7"/>
  <c r="E20" i="7"/>
  <c r="E20" i="6" s="1"/>
  <c r="H20" i="1"/>
  <c r="H20" i="7" s="1"/>
  <c r="F20" i="1"/>
  <c r="F20" i="7" s="1"/>
  <c r="F18" i="1"/>
  <c r="F18" i="7" s="1"/>
  <c r="R18" i="7" s="1"/>
  <c r="E18" i="7"/>
  <c r="H18" i="1"/>
  <c r="H18" i="7" s="1"/>
  <c r="H12" i="1"/>
  <c r="H12" i="7" s="1"/>
  <c r="F12" i="1"/>
  <c r="F12" i="7" s="1"/>
  <c r="E12" i="7"/>
  <c r="E12" i="6" s="1"/>
  <c r="F8" i="1"/>
  <c r="F8" i="7" s="1"/>
  <c r="R8" i="7" s="1"/>
  <c r="E8" i="7"/>
  <c r="H8" i="1"/>
  <c r="H8" i="7" s="1"/>
  <c r="E3" i="7"/>
  <c r="W3" i="7" s="1"/>
  <c r="X3" i="7" s="1"/>
  <c r="H3" i="1"/>
  <c r="H3" i="7" s="1"/>
  <c r="F3" i="1"/>
  <c r="F3" i="7" s="1"/>
  <c r="R3" i="7" s="1"/>
  <c r="N9" i="7"/>
  <c r="Z16" i="7"/>
  <c r="N16" i="7"/>
  <c r="N12" i="7"/>
  <c r="N19" i="7"/>
  <c r="N10" i="7"/>
  <c r="A5" i="7"/>
  <c r="A5" i="6" s="1"/>
  <c r="E7" i="7"/>
  <c r="H7" i="1"/>
  <c r="H7" i="7" s="1"/>
  <c r="F7" i="1"/>
  <c r="F7" i="7" s="1"/>
  <c r="R7" i="7" s="1"/>
  <c r="N11" i="7"/>
  <c r="N21" i="7"/>
  <c r="Z4" i="7"/>
  <c r="E17" i="7"/>
  <c r="H17" i="1"/>
  <c r="H17" i="7" s="1"/>
  <c r="F17" i="1"/>
  <c r="F17" i="7" s="1"/>
  <c r="R17" i="7" s="1"/>
  <c r="N17" i="7"/>
  <c r="Z17" i="7"/>
  <c r="N8" i="7"/>
  <c r="N22" i="7"/>
  <c r="N6" i="7"/>
  <c r="F15" i="6"/>
  <c r="T26" i="7" l="1"/>
  <c r="S26" i="7" s="1"/>
  <c r="T5" i="7"/>
  <c r="S5" i="7" s="1"/>
  <c r="F25" i="6"/>
  <c r="R25" i="7"/>
  <c r="E7" i="6"/>
  <c r="W7" i="7"/>
  <c r="X7" i="7" s="1"/>
  <c r="E34" i="6"/>
  <c r="W34" i="7"/>
  <c r="X34" i="7" s="1"/>
  <c r="E31" i="6"/>
  <c r="W31" i="7"/>
  <c r="X31" i="7" s="1"/>
  <c r="T6" i="7"/>
  <c r="S6" i="7" s="1"/>
  <c r="E25" i="6"/>
  <c r="W25" i="7"/>
  <c r="X25" i="7" s="1"/>
  <c r="T28" i="7"/>
  <c r="S28" i="7" s="1"/>
  <c r="T25" i="7"/>
  <c r="S25" i="7" s="1"/>
  <c r="E5" i="6"/>
  <c r="W5" i="7"/>
  <c r="X5" i="7" s="1"/>
  <c r="E30" i="6"/>
  <c r="W30" i="7"/>
  <c r="X30" i="7" s="1"/>
  <c r="T3" i="7"/>
  <c r="S3" i="7" s="1"/>
  <c r="E28" i="6"/>
  <c r="W28" i="7"/>
  <c r="X28" i="7" s="1"/>
  <c r="T7" i="7"/>
  <c r="S7" i="7" s="1"/>
  <c r="E17" i="6"/>
  <c r="W17" i="7"/>
  <c r="X17" i="7" s="1"/>
  <c r="E24" i="6"/>
  <c r="W24" i="7"/>
  <c r="X24" i="7" s="1"/>
  <c r="T24" i="7"/>
  <c r="S24" i="7" s="1"/>
  <c r="T17" i="7"/>
  <c r="S17" i="7" s="1"/>
  <c r="E10" i="6"/>
  <c r="W10" i="7"/>
  <c r="X10" i="7" s="1"/>
  <c r="F24" i="6"/>
  <c r="R24" i="7"/>
  <c r="E18" i="6"/>
  <c r="W18" i="7"/>
  <c r="X18" i="7" s="1"/>
  <c r="E6" i="6"/>
  <c r="W6" i="7"/>
  <c r="X6" i="7" s="1"/>
  <c r="E8" i="6"/>
  <c r="W8" i="7"/>
  <c r="X8" i="7" s="1"/>
  <c r="F28" i="6"/>
  <c r="R28" i="7"/>
  <c r="F26" i="6"/>
  <c r="R26" i="7"/>
  <c r="E26" i="6"/>
  <c r="W26" i="7"/>
  <c r="X26" i="7" s="1"/>
  <c r="T8" i="7"/>
  <c r="S8" i="7" s="1"/>
  <c r="T18" i="7"/>
  <c r="S18" i="7" s="1"/>
  <c r="F2" i="6"/>
  <c r="R2" i="7"/>
  <c r="E2" i="6"/>
  <c r="W2" i="7"/>
  <c r="X2" i="7" s="1"/>
  <c r="AB5" i="7" s="1"/>
  <c r="T2" i="7"/>
  <c r="AN3" i="7"/>
  <c r="F1098" i="7"/>
  <c r="F1092" i="6" s="1"/>
  <c r="F174" i="7"/>
  <c r="F174" i="6" s="1"/>
  <c r="F977" i="7"/>
  <c r="F971" i="6" s="1"/>
  <c r="F53" i="7"/>
  <c r="F53" i="6" s="1"/>
  <c r="F1065" i="7"/>
  <c r="F1059" i="6" s="1"/>
  <c r="F141" i="7"/>
  <c r="F141" i="6" s="1"/>
  <c r="F1000" i="7"/>
  <c r="F994" i="6" s="1"/>
  <c r="F76" i="7"/>
  <c r="F76" i="6" s="1"/>
  <c r="F984" i="7"/>
  <c r="F978" i="6" s="1"/>
  <c r="F60" i="7"/>
  <c r="F60" i="6" s="1"/>
  <c r="F1112" i="7"/>
  <c r="F1106" i="6" s="1"/>
  <c r="F188" i="7"/>
  <c r="F188" i="6" s="1"/>
  <c r="F958" i="7"/>
  <c r="F952" i="6" s="1"/>
  <c r="F34" i="7"/>
  <c r="F962" i="7"/>
  <c r="F956" i="6" s="1"/>
  <c r="F38" i="7"/>
  <c r="F38" i="6" s="1"/>
  <c r="F1033" i="7"/>
  <c r="F1027" i="6" s="1"/>
  <c r="F109" i="7"/>
  <c r="F109" i="6" s="1"/>
  <c r="F1029" i="7"/>
  <c r="F1023" i="6" s="1"/>
  <c r="F105" i="7"/>
  <c r="F105" i="6" s="1"/>
  <c r="F1054" i="7"/>
  <c r="F1048" i="6" s="1"/>
  <c r="F130" i="7"/>
  <c r="F130" i="6" s="1"/>
  <c r="F956" i="7"/>
  <c r="F950" i="6" s="1"/>
  <c r="F32" i="7"/>
  <c r="F32" i="6" s="1"/>
  <c r="F968" i="7"/>
  <c r="F962" i="6" s="1"/>
  <c r="F44" i="7"/>
  <c r="F44" i="6" s="1"/>
  <c r="F1030" i="7"/>
  <c r="F1024" i="6" s="1"/>
  <c r="F106" i="7"/>
  <c r="F106" i="6" s="1"/>
  <c r="F1077" i="7"/>
  <c r="F1071" i="6" s="1"/>
  <c r="F153" i="7"/>
  <c r="F153" i="6" s="1"/>
  <c r="F978" i="7"/>
  <c r="F972" i="6" s="1"/>
  <c r="F54" i="7"/>
  <c r="F54" i="6" s="1"/>
  <c r="F1106" i="7"/>
  <c r="F1100" i="6" s="1"/>
  <c r="F182" i="7"/>
  <c r="F182" i="6" s="1"/>
  <c r="F1050" i="7"/>
  <c r="F1044" i="6" s="1"/>
  <c r="F126" i="7"/>
  <c r="F126" i="6" s="1"/>
  <c r="F1085" i="7"/>
  <c r="F1079" i="6" s="1"/>
  <c r="F161" i="7"/>
  <c r="F161" i="6" s="1"/>
  <c r="F1051" i="7"/>
  <c r="F1045" i="6" s="1"/>
  <c r="F127" i="7"/>
  <c r="F127" i="6" s="1"/>
  <c r="F964" i="7"/>
  <c r="F958" i="6" s="1"/>
  <c r="F40" i="7"/>
  <c r="F40" i="6" s="1"/>
  <c r="F1032" i="7"/>
  <c r="F1026" i="6" s="1"/>
  <c r="F108" i="7"/>
  <c r="F108" i="6" s="1"/>
  <c r="F1072" i="7"/>
  <c r="F1066" i="6" s="1"/>
  <c r="F148" i="7"/>
  <c r="F148" i="6" s="1"/>
  <c r="F1119" i="7"/>
  <c r="F1113" i="6" s="1"/>
  <c r="F195" i="7"/>
  <c r="F195" i="6" s="1"/>
  <c r="F1083" i="7"/>
  <c r="F1077" i="6" s="1"/>
  <c r="F159" i="7"/>
  <c r="F159" i="6" s="1"/>
  <c r="F1103" i="7"/>
  <c r="F1097" i="6" s="1"/>
  <c r="F179" i="7"/>
  <c r="F179" i="6" s="1"/>
  <c r="F1120" i="7"/>
  <c r="F1114" i="6" s="1"/>
  <c r="F196" i="7"/>
  <c r="F196" i="6" s="1"/>
  <c r="F1007" i="7"/>
  <c r="F1001" i="6" s="1"/>
  <c r="F83" i="7"/>
  <c r="F83" i="6" s="1"/>
  <c r="F955" i="7"/>
  <c r="F949" i="6" s="1"/>
  <c r="F31" i="7"/>
  <c r="F986" i="7"/>
  <c r="F980" i="6" s="1"/>
  <c r="F62" i="7"/>
  <c r="F62" i="6" s="1"/>
  <c r="F1135" i="7"/>
  <c r="F1129" i="6" s="1"/>
  <c r="F211" i="7"/>
  <c r="F211" i="6" s="1"/>
  <c r="F995" i="7"/>
  <c r="F989" i="6" s="1"/>
  <c r="F71" i="7"/>
  <c r="F71" i="6" s="1"/>
  <c r="F1058" i="7"/>
  <c r="F1052" i="6" s="1"/>
  <c r="F134" i="7"/>
  <c r="F134" i="6" s="1"/>
  <c r="F1066" i="7"/>
  <c r="F1060" i="6" s="1"/>
  <c r="F142" i="7"/>
  <c r="F142" i="6" s="1"/>
  <c r="F1090" i="7"/>
  <c r="F1084" i="6" s="1"/>
  <c r="F166" i="7"/>
  <c r="F166" i="6" s="1"/>
  <c r="F980" i="7"/>
  <c r="F974" i="6" s="1"/>
  <c r="F56" i="7"/>
  <c r="F56" i="6" s="1"/>
  <c r="F1110" i="7"/>
  <c r="F1104" i="6" s="1"/>
  <c r="F186" i="7"/>
  <c r="F186" i="6" s="1"/>
  <c r="F1115" i="7"/>
  <c r="F1109" i="6" s="1"/>
  <c r="F191" i="7"/>
  <c r="F191" i="6" s="1"/>
  <c r="F1041" i="7"/>
  <c r="F1035" i="6" s="1"/>
  <c r="F117" i="7"/>
  <c r="F117" i="6" s="1"/>
  <c r="F1084" i="7"/>
  <c r="F1078" i="6" s="1"/>
  <c r="F160" i="7"/>
  <c r="F160" i="6" s="1"/>
  <c r="F957" i="7"/>
  <c r="F951" i="6" s="1"/>
  <c r="F33" i="7"/>
  <c r="F33" i="6" s="1"/>
  <c r="F1005" i="7"/>
  <c r="F999" i="6" s="1"/>
  <c r="F81" i="7"/>
  <c r="F81" i="6" s="1"/>
  <c r="F960" i="7"/>
  <c r="F954" i="6" s="1"/>
  <c r="F36" i="7"/>
  <c r="F36" i="6" s="1"/>
  <c r="F1121" i="7"/>
  <c r="F1115" i="6" s="1"/>
  <c r="F197" i="7"/>
  <c r="F197" i="6" s="1"/>
  <c r="F1057" i="7"/>
  <c r="F1051" i="6" s="1"/>
  <c r="F133" i="7"/>
  <c r="F133" i="6" s="1"/>
  <c r="F966" i="7"/>
  <c r="F960" i="6" s="1"/>
  <c r="F42" i="7"/>
  <c r="F42" i="6" s="1"/>
  <c r="F972" i="7"/>
  <c r="F966" i="6" s="1"/>
  <c r="F48" i="7"/>
  <c r="F48" i="6" s="1"/>
  <c r="F1028" i="7"/>
  <c r="F1022" i="6" s="1"/>
  <c r="F104" i="7"/>
  <c r="F104" i="6" s="1"/>
  <c r="F1012" i="7"/>
  <c r="F1006" i="6" s="1"/>
  <c r="F88" i="7"/>
  <c r="F88" i="6" s="1"/>
  <c r="F1021" i="7"/>
  <c r="F1015" i="6" s="1"/>
  <c r="F97" i="7"/>
  <c r="F97" i="6" s="1"/>
  <c r="F1096" i="7"/>
  <c r="F1090" i="6" s="1"/>
  <c r="F172" i="7"/>
  <c r="F172" i="6" s="1"/>
  <c r="F993" i="7"/>
  <c r="F987" i="6" s="1"/>
  <c r="F69" i="7"/>
  <c r="F69" i="6" s="1"/>
  <c r="F1086" i="7"/>
  <c r="F1080" i="6" s="1"/>
  <c r="F162" i="7"/>
  <c r="F162" i="6" s="1"/>
  <c r="F1045" i="7"/>
  <c r="F1039" i="6" s="1"/>
  <c r="F121" i="7"/>
  <c r="F121" i="6" s="1"/>
  <c r="F1002" i="7"/>
  <c r="F996" i="6" s="1"/>
  <c r="F78" i="7"/>
  <c r="F78" i="6" s="1"/>
  <c r="F994" i="7"/>
  <c r="F988" i="6" s="1"/>
  <c r="F70" i="7"/>
  <c r="F70" i="6" s="1"/>
  <c r="F1026" i="7"/>
  <c r="F1020" i="6" s="1"/>
  <c r="F102" i="7"/>
  <c r="F102" i="6" s="1"/>
  <c r="F1092" i="7"/>
  <c r="F1086" i="6" s="1"/>
  <c r="F168" i="7"/>
  <c r="F168" i="6" s="1"/>
  <c r="F988" i="7"/>
  <c r="F982" i="6" s="1"/>
  <c r="F64" i="7"/>
  <c r="F64" i="6" s="1"/>
  <c r="F1038" i="7"/>
  <c r="F1032" i="6" s="1"/>
  <c r="F114" i="7"/>
  <c r="F114" i="6" s="1"/>
  <c r="F1062" i="7"/>
  <c r="F1056" i="6" s="1"/>
  <c r="F138" i="7"/>
  <c r="F138" i="6" s="1"/>
  <c r="F1091" i="7"/>
  <c r="F1085" i="6" s="1"/>
  <c r="F167" i="7"/>
  <c r="F167" i="6" s="1"/>
  <c r="F1020" i="7"/>
  <c r="F1014" i="6" s="1"/>
  <c r="F96" i="7"/>
  <c r="F96" i="6" s="1"/>
  <c r="F1004" i="7"/>
  <c r="F998" i="6" s="1"/>
  <c r="F80" i="7"/>
  <c r="F80" i="6" s="1"/>
  <c r="F999" i="7"/>
  <c r="F993" i="6" s="1"/>
  <c r="F75" i="7"/>
  <c r="F75" i="6" s="1"/>
  <c r="F1015" i="7"/>
  <c r="F1009" i="6" s="1"/>
  <c r="F91" i="7"/>
  <c r="F91" i="6" s="1"/>
  <c r="F1014" i="7"/>
  <c r="F1008" i="6" s="1"/>
  <c r="F90" i="7"/>
  <c r="F90" i="6" s="1"/>
  <c r="F1031" i="7"/>
  <c r="F1025" i="6" s="1"/>
  <c r="F107" i="7"/>
  <c r="F107" i="6" s="1"/>
  <c r="F1059" i="7"/>
  <c r="F1053" i="6" s="1"/>
  <c r="F135" i="7"/>
  <c r="F135" i="6" s="1"/>
  <c r="F1068" i="7"/>
  <c r="F1062" i="6" s="1"/>
  <c r="F144" i="7"/>
  <c r="F144" i="6" s="1"/>
  <c r="F1079" i="7"/>
  <c r="F1073" i="6" s="1"/>
  <c r="F155" i="7"/>
  <c r="F155" i="6" s="1"/>
  <c r="F954" i="7"/>
  <c r="F948" i="6" s="1"/>
  <c r="F30" i="7"/>
  <c r="T30" i="7" s="1"/>
  <c r="S30" i="7" s="1"/>
  <c r="F1076" i="7"/>
  <c r="F1070" i="6" s="1"/>
  <c r="F152" i="7"/>
  <c r="F152" i="6" s="1"/>
  <c r="F1006" i="7"/>
  <c r="F1000" i="6" s="1"/>
  <c r="F82" i="7"/>
  <c r="F82" i="6" s="1"/>
  <c r="F1130" i="7"/>
  <c r="F1124" i="6" s="1"/>
  <c r="F206" i="7"/>
  <c r="F206" i="6" s="1"/>
  <c r="F976" i="7"/>
  <c r="F970" i="6" s="1"/>
  <c r="F52" i="7"/>
  <c r="F52" i="6" s="1"/>
  <c r="F1067" i="7"/>
  <c r="F1061" i="6" s="1"/>
  <c r="F143" i="7"/>
  <c r="F143" i="6" s="1"/>
  <c r="F1126" i="7"/>
  <c r="F1120" i="6" s="1"/>
  <c r="F202" i="7"/>
  <c r="F202" i="6" s="1"/>
  <c r="F1131" i="7"/>
  <c r="F1125" i="6" s="1"/>
  <c r="F207" i="7"/>
  <c r="F207" i="6" s="1"/>
  <c r="F1087" i="7"/>
  <c r="F1081" i="6" s="1"/>
  <c r="F163" i="7"/>
  <c r="F163" i="6" s="1"/>
  <c r="F1025" i="7"/>
  <c r="F1019" i="6" s="1"/>
  <c r="F101" i="7"/>
  <c r="F101" i="6" s="1"/>
  <c r="F1078" i="7"/>
  <c r="F1072" i="6" s="1"/>
  <c r="F154" i="7"/>
  <c r="F154" i="6" s="1"/>
  <c r="F979" i="7"/>
  <c r="F973" i="6" s="1"/>
  <c r="F55" i="7"/>
  <c r="F55" i="6" s="1"/>
  <c r="F1101" i="7"/>
  <c r="F1095" i="6" s="1"/>
  <c r="F177" i="7"/>
  <c r="F177" i="6" s="1"/>
  <c r="F963" i="7"/>
  <c r="F957" i="6" s="1"/>
  <c r="F39" i="7"/>
  <c r="F39" i="6" s="1"/>
  <c r="F1023" i="7"/>
  <c r="F1017" i="6" s="1"/>
  <c r="F99" i="7"/>
  <c r="F99" i="6" s="1"/>
  <c r="F1075" i="7"/>
  <c r="F1069" i="6" s="1"/>
  <c r="F151" i="7"/>
  <c r="F151" i="6" s="1"/>
  <c r="F1081" i="7"/>
  <c r="F1075" i="6" s="1"/>
  <c r="F157" i="7"/>
  <c r="F157" i="6" s="1"/>
  <c r="F1094" i="7"/>
  <c r="F1088" i="6" s="1"/>
  <c r="F170" i="7"/>
  <c r="F170" i="6" s="1"/>
  <c r="F1003" i="7"/>
  <c r="F997" i="6" s="1"/>
  <c r="F79" i="7"/>
  <c r="F79" i="6" s="1"/>
  <c r="F1111" i="7"/>
  <c r="F1105" i="6" s="1"/>
  <c r="F187" i="7"/>
  <c r="F187" i="6" s="1"/>
  <c r="F1069" i="7"/>
  <c r="F1063" i="6" s="1"/>
  <c r="F145" i="7"/>
  <c r="F145" i="6" s="1"/>
  <c r="F971" i="7"/>
  <c r="F965" i="6" s="1"/>
  <c r="F47" i="7"/>
  <c r="F47" i="6" s="1"/>
  <c r="F1127" i="7"/>
  <c r="F1121" i="6" s="1"/>
  <c r="F203" i="7"/>
  <c r="F203" i="6" s="1"/>
  <c r="F983" i="7"/>
  <c r="F977" i="6" s="1"/>
  <c r="F59" i="7"/>
  <c r="F59" i="6" s="1"/>
  <c r="F1104" i="7"/>
  <c r="F1098" i="6" s="1"/>
  <c r="F180" i="7"/>
  <c r="F180" i="6" s="1"/>
  <c r="F996" i="7"/>
  <c r="F990" i="6" s="1"/>
  <c r="F72" i="7"/>
  <c r="F72" i="6" s="1"/>
  <c r="F1036" i="7"/>
  <c r="F1030" i="6" s="1"/>
  <c r="F112" i="7"/>
  <c r="F112" i="6" s="1"/>
  <c r="F1048" i="7"/>
  <c r="F1042" i="6" s="1"/>
  <c r="F124" i="7"/>
  <c r="F124" i="6" s="1"/>
  <c r="F1016" i="7"/>
  <c r="F1010" i="6" s="1"/>
  <c r="F92" i="7"/>
  <c r="F92" i="6" s="1"/>
  <c r="F1099" i="7"/>
  <c r="F1093" i="6" s="1"/>
  <c r="F175" i="7"/>
  <c r="F175" i="6" s="1"/>
  <c r="F1097" i="7"/>
  <c r="F1091" i="6" s="1"/>
  <c r="F173" i="7"/>
  <c r="F173" i="6" s="1"/>
  <c r="F1124" i="7"/>
  <c r="F1118" i="6" s="1"/>
  <c r="F200" i="7"/>
  <c r="F200" i="6" s="1"/>
  <c r="F1035" i="7"/>
  <c r="F1029" i="6" s="1"/>
  <c r="F111" i="7"/>
  <c r="F111" i="6" s="1"/>
  <c r="F1100" i="7"/>
  <c r="F1094" i="6" s="1"/>
  <c r="F176" i="7"/>
  <c r="F176" i="6" s="1"/>
  <c r="F1056" i="7"/>
  <c r="F1050" i="6" s="1"/>
  <c r="F132" i="7"/>
  <c r="F132" i="6" s="1"/>
  <c r="F1010" i="7"/>
  <c r="F1004" i="6" s="1"/>
  <c r="F86" i="7"/>
  <c r="F86" i="6" s="1"/>
  <c r="F1024" i="7"/>
  <c r="F1018" i="6" s="1"/>
  <c r="F100" i="7"/>
  <c r="F100" i="6" s="1"/>
  <c r="F1046" i="7"/>
  <c r="F1040" i="6" s="1"/>
  <c r="F122" i="7"/>
  <c r="F122" i="6" s="1"/>
  <c r="F997" i="7"/>
  <c r="F991" i="6" s="1"/>
  <c r="F73" i="7"/>
  <c r="F73" i="6" s="1"/>
  <c r="F1116" i="7"/>
  <c r="F1110" i="6" s="1"/>
  <c r="F192" i="7"/>
  <c r="F192" i="6" s="1"/>
  <c r="F1108" i="7"/>
  <c r="F1102" i="6" s="1"/>
  <c r="F184" i="7"/>
  <c r="F184" i="6" s="1"/>
  <c r="F987" i="7"/>
  <c r="F981" i="6" s="1"/>
  <c r="F63" i="7"/>
  <c r="F63" i="6" s="1"/>
  <c r="F965" i="7"/>
  <c r="F959" i="6" s="1"/>
  <c r="F41" i="7"/>
  <c r="F41" i="6" s="1"/>
  <c r="F1039" i="7"/>
  <c r="F1033" i="6" s="1"/>
  <c r="F115" i="7"/>
  <c r="F115" i="6" s="1"/>
  <c r="F1061" i="7"/>
  <c r="F1055" i="6" s="1"/>
  <c r="F137" i="7"/>
  <c r="F137" i="6" s="1"/>
  <c r="F1136" i="7"/>
  <c r="F1130" i="6" s="1"/>
  <c r="F212" i="7"/>
  <c r="F212" i="6" s="1"/>
  <c r="F1122" i="7"/>
  <c r="F1116" i="6" s="1"/>
  <c r="F198" i="7"/>
  <c r="F198" i="6" s="1"/>
  <c r="F1128" i="7"/>
  <c r="F1122" i="6" s="1"/>
  <c r="F204" i="7"/>
  <c r="F204" i="6" s="1"/>
  <c r="F1123" i="7"/>
  <c r="F1117" i="6" s="1"/>
  <c r="F199" i="7"/>
  <c r="F199" i="6" s="1"/>
  <c r="F1009" i="7"/>
  <c r="F1003" i="6" s="1"/>
  <c r="F85" i="7"/>
  <c r="F85" i="6" s="1"/>
  <c r="F1109" i="7"/>
  <c r="F1103" i="6" s="1"/>
  <c r="F185" i="7"/>
  <c r="F185" i="6" s="1"/>
  <c r="F973" i="7"/>
  <c r="F967" i="6" s="1"/>
  <c r="F49" i="7"/>
  <c r="F49" i="6" s="1"/>
  <c r="F1064" i="7"/>
  <c r="F1058" i="6" s="1"/>
  <c r="F140" i="7"/>
  <c r="F140" i="6" s="1"/>
  <c r="F1017" i="7"/>
  <c r="F1011" i="6" s="1"/>
  <c r="F93" i="7"/>
  <c r="F93" i="6" s="1"/>
  <c r="F1105" i="7"/>
  <c r="F1099" i="6" s="1"/>
  <c r="F181" i="7"/>
  <c r="F181" i="6" s="1"/>
  <c r="F1022" i="7"/>
  <c r="F1016" i="6" s="1"/>
  <c r="F98" i="7"/>
  <c r="F98" i="6" s="1"/>
  <c r="F1117" i="7"/>
  <c r="F1111" i="6" s="1"/>
  <c r="F193" i="7"/>
  <c r="F193" i="6" s="1"/>
  <c r="F1047" i="7"/>
  <c r="F1041" i="6" s="1"/>
  <c r="F123" i="7"/>
  <c r="F123" i="6" s="1"/>
  <c r="F1008" i="7"/>
  <c r="F1002" i="6" s="1"/>
  <c r="F84" i="7"/>
  <c r="F84" i="6" s="1"/>
  <c r="F970" i="7"/>
  <c r="F964" i="6" s="1"/>
  <c r="F46" i="7"/>
  <c r="F46" i="6" s="1"/>
  <c r="F990" i="7"/>
  <c r="F984" i="6" s="1"/>
  <c r="F66" i="7"/>
  <c r="F66" i="6" s="1"/>
  <c r="F1052" i="7"/>
  <c r="F1046" i="6" s="1"/>
  <c r="F128" i="7"/>
  <c r="F128" i="6" s="1"/>
  <c r="F981" i="7"/>
  <c r="F975" i="6" s="1"/>
  <c r="F57" i="7"/>
  <c r="F57" i="6" s="1"/>
  <c r="F1027" i="7"/>
  <c r="F1021" i="6" s="1"/>
  <c r="F103" i="7"/>
  <c r="F103" i="6" s="1"/>
  <c r="F961" i="7"/>
  <c r="F955" i="6" s="1"/>
  <c r="F37" i="7"/>
  <c r="F37" i="6" s="1"/>
  <c r="F1089" i="7"/>
  <c r="F1083" i="6" s="1"/>
  <c r="F165" i="7"/>
  <c r="F165" i="6" s="1"/>
  <c r="F1053" i="7"/>
  <c r="F1047" i="6" s="1"/>
  <c r="F129" i="7"/>
  <c r="F129" i="6" s="1"/>
  <c r="F1043" i="7"/>
  <c r="F1037" i="6" s="1"/>
  <c r="F119" i="7"/>
  <c r="F119" i="6" s="1"/>
  <c r="F969" i="7"/>
  <c r="F963" i="6" s="1"/>
  <c r="F45" i="7"/>
  <c r="F45" i="6" s="1"/>
  <c r="F1074" i="7"/>
  <c r="F1068" i="6" s="1"/>
  <c r="F150" i="7"/>
  <c r="F150" i="6" s="1"/>
  <c r="F1018" i="7"/>
  <c r="F1012" i="6" s="1"/>
  <c r="F94" i="7"/>
  <c r="F94" i="6" s="1"/>
  <c r="F1042" i="7"/>
  <c r="F1036" i="6" s="1"/>
  <c r="F118" i="7"/>
  <c r="F118" i="6" s="1"/>
  <c r="F1093" i="7"/>
  <c r="F1087" i="6" s="1"/>
  <c r="F169" i="7"/>
  <c r="F169" i="6" s="1"/>
  <c r="F1037" i="7"/>
  <c r="F1031" i="6" s="1"/>
  <c r="F113" i="7"/>
  <c r="F113" i="6" s="1"/>
  <c r="F974" i="7"/>
  <c r="F968" i="6" s="1"/>
  <c r="F50" i="7"/>
  <c r="F50" i="6" s="1"/>
  <c r="F1060" i="7"/>
  <c r="F1054" i="6" s="1"/>
  <c r="F136" i="7"/>
  <c r="F136" i="6" s="1"/>
  <c r="F1132" i="7"/>
  <c r="F1126" i="6" s="1"/>
  <c r="F208" i="7"/>
  <c r="F208" i="6" s="1"/>
  <c r="F1044" i="7"/>
  <c r="F1038" i="6" s="1"/>
  <c r="F120" i="7"/>
  <c r="F120" i="6" s="1"/>
  <c r="F1113" i="7"/>
  <c r="F1107" i="6" s="1"/>
  <c r="F189" i="7"/>
  <c r="F189" i="6" s="1"/>
  <c r="F1118" i="7"/>
  <c r="F1112" i="6" s="1"/>
  <c r="F194" i="7"/>
  <c r="F194" i="6" s="1"/>
  <c r="F975" i="7"/>
  <c r="F969" i="6" s="1"/>
  <c r="F51" i="7"/>
  <c r="F51" i="6" s="1"/>
  <c r="F1034" i="7"/>
  <c r="F1028" i="6" s="1"/>
  <c r="F110" i="7"/>
  <c r="F110" i="6" s="1"/>
  <c r="F1040" i="7"/>
  <c r="F1034" i="6" s="1"/>
  <c r="F116" i="7"/>
  <c r="F116" i="6" s="1"/>
  <c r="F1088" i="7"/>
  <c r="F1082" i="6" s="1"/>
  <c r="F164" i="7"/>
  <c r="F164" i="6" s="1"/>
  <c r="F1082" i="7"/>
  <c r="F1076" i="6" s="1"/>
  <c r="F158" i="7"/>
  <c r="F158" i="6" s="1"/>
  <c r="F989" i="7"/>
  <c r="F983" i="6" s="1"/>
  <c r="F65" i="7"/>
  <c r="F65" i="6" s="1"/>
  <c r="F1049" i="7"/>
  <c r="F1043" i="6" s="1"/>
  <c r="F125" i="7"/>
  <c r="F125" i="6" s="1"/>
  <c r="F1071" i="7"/>
  <c r="F1065" i="6" s="1"/>
  <c r="F147" i="7"/>
  <c r="F147" i="6" s="1"/>
  <c r="F992" i="7"/>
  <c r="F986" i="6" s="1"/>
  <c r="F68" i="7"/>
  <c r="F68" i="6" s="1"/>
  <c r="F967" i="7"/>
  <c r="F961" i="6" s="1"/>
  <c r="F43" i="7"/>
  <c r="F43" i="6" s="1"/>
  <c r="F1114" i="7"/>
  <c r="F1108" i="6" s="1"/>
  <c r="F190" i="7"/>
  <c r="F190" i="6" s="1"/>
  <c r="F985" i="7"/>
  <c r="F979" i="6" s="1"/>
  <c r="F61" i="7"/>
  <c r="F61" i="6" s="1"/>
  <c r="F1102" i="7"/>
  <c r="F1096" i="6" s="1"/>
  <c r="F178" i="7"/>
  <c r="F178" i="6" s="1"/>
  <c r="F1011" i="7"/>
  <c r="F1005" i="6" s="1"/>
  <c r="F87" i="7"/>
  <c r="F87" i="6" s="1"/>
  <c r="F1063" i="7"/>
  <c r="F1057" i="6" s="1"/>
  <c r="F139" i="7"/>
  <c r="F139" i="6" s="1"/>
  <c r="F1134" i="7"/>
  <c r="F1128" i="6" s="1"/>
  <c r="F210" i="7"/>
  <c r="F210" i="6" s="1"/>
  <c r="F982" i="7"/>
  <c r="F976" i="6" s="1"/>
  <c r="F58" i="7"/>
  <c r="F58" i="6" s="1"/>
  <c r="F998" i="7"/>
  <c r="F992" i="6" s="1"/>
  <c r="F74" i="7"/>
  <c r="F74" i="6" s="1"/>
  <c r="F991" i="7"/>
  <c r="F985" i="6" s="1"/>
  <c r="F67" i="7"/>
  <c r="F67" i="6" s="1"/>
  <c r="F1125" i="7"/>
  <c r="F1119" i="6" s="1"/>
  <c r="F201" i="7"/>
  <c r="F201" i="6" s="1"/>
  <c r="F1129" i="7"/>
  <c r="F1123" i="6" s="1"/>
  <c r="F205" i="7"/>
  <c r="F205" i="6" s="1"/>
  <c r="F959" i="7"/>
  <c r="F953" i="6" s="1"/>
  <c r="F35" i="7"/>
  <c r="F35" i="6" s="1"/>
  <c r="F1073" i="7"/>
  <c r="F1067" i="6" s="1"/>
  <c r="F149" i="7"/>
  <c r="F149" i="6" s="1"/>
  <c r="F1080" i="7"/>
  <c r="F1074" i="6" s="1"/>
  <c r="F156" i="7"/>
  <c r="F156" i="6" s="1"/>
  <c r="F1055" i="7"/>
  <c r="F1049" i="6" s="1"/>
  <c r="F131" i="7"/>
  <c r="F131" i="6" s="1"/>
  <c r="F1070" i="7"/>
  <c r="F1064" i="6" s="1"/>
  <c r="F146" i="7"/>
  <c r="F146" i="6" s="1"/>
  <c r="F1133" i="7"/>
  <c r="F1127" i="6" s="1"/>
  <c r="F209" i="7"/>
  <c r="F209" i="6" s="1"/>
  <c r="F1107" i="7"/>
  <c r="F1101" i="6" s="1"/>
  <c r="F183" i="7"/>
  <c r="F183" i="6" s="1"/>
  <c r="F1095" i="7"/>
  <c r="F1089" i="6" s="1"/>
  <c r="F171" i="7"/>
  <c r="F171" i="6" s="1"/>
  <c r="F1019" i="7"/>
  <c r="F1013" i="6" s="1"/>
  <c r="F95" i="7"/>
  <c r="F95" i="6" s="1"/>
  <c r="F1001" i="7"/>
  <c r="F995" i="6" s="1"/>
  <c r="F77" i="7"/>
  <c r="F77" i="6" s="1"/>
  <c r="F1013" i="7"/>
  <c r="F1007" i="6" s="1"/>
  <c r="F89" i="7"/>
  <c r="F89" i="6" s="1"/>
  <c r="E3" i="6"/>
  <c r="F5" i="6"/>
  <c r="AK3" i="7"/>
  <c r="Z15" i="7"/>
  <c r="Z9" i="7"/>
  <c r="Z11" i="7"/>
  <c r="A6" i="7"/>
  <c r="A6" i="6" s="1"/>
  <c r="F8" i="6"/>
  <c r="F19" i="6"/>
  <c r="Z6" i="7"/>
  <c r="Z21" i="7"/>
  <c r="Z7" i="7"/>
  <c r="F6" i="6"/>
  <c r="Z12" i="7"/>
  <c r="F12" i="6"/>
  <c r="Z13" i="7"/>
  <c r="Z19" i="7"/>
  <c r="F3" i="6"/>
  <c r="F9" i="6"/>
  <c r="Z8" i="7"/>
  <c r="F17" i="6"/>
  <c r="Z3" i="7"/>
  <c r="Z22" i="7"/>
  <c r="F7" i="6"/>
  <c r="F18" i="6"/>
  <c r="Z10" i="7"/>
  <c r="F20" i="6"/>
  <c r="Z20" i="7"/>
  <c r="F31" i="6" l="1"/>
  <c r="R31" i="7"/>
  <c r="F34" i="6"/>
  <c r="R34" i="7"/>
  <c r="F30" i="6"/>
  <c r="R30" i="7"/>
  <c r="AB3" i="7" s="1"/>
  <c r="T31" i="7"/>
  <c r="S31" i="7" s="1"/>
  <c r="T34" i="7"/>
  <c r="S34" i="7" s="1"/>
  <c r="S2" i="7"/>
  <c r="AC3" i="7"/>
  <c r="A7" i="7"/>
  <c r="A7" i="6" s="1"/>
  <c r="AF3" i="7" l="1"/>
  <c r="AE3" i="7"/>
  <c r="AD3" i="7"/>
  <c r="A8" i="7"/>
  <c r="A8" i="6" s="1"/>
  <c r="AG3" i="7" l="1"/>
  <c r="A9" i="7"/>
  <c r="A9" i="6" s="1"/>
  <c r="A10" i="7" l="1"/>
  <c r="A10" i="6" s="1"/>
  <c r="A11" i="7" l="1"/>
  <c r="A11" i="6" s="1"/>
  <c r="A12" i="7" l="1"/>
  <c r="A12" i="6" s="1"/>
  <c r="A13" i="7" l="1"/>
  <c r="A13" i="6" s="1"/>
  <c r="A14" i="7" l="1"/>
  <c r="A14" i="6" s="1"/>
  <c r="A15" i="7" l="1"/>
  <c r="A15" i="6" s="1"/>
  <c r="A16" i="7" l="1"/>
  <c r="A16" i="6" s="1"/>
  <c r="A17" i="7" l="1"/>
  <c r="A17" i="6" s="1"/>
  <c r="A18" i="7" l="1"/>
  <c r="A18" i="6" s="1"/>
  <c r="A19" i="7" l="1"/>
  <c r="A19" i="6" s="1"/>
  <c r="A20" i="7" l="1"/>
  <c r="A20" i="6" s="1"/>
  <c r="A21" i="7" l="1"/>
  <c r="A21" i="6" s="1"/>
  <c r="A22" i="7"/>
  <c r="A2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Sean Beney</author>
  </authors>
  <commentList>
    <comment ref="W1" authorId="0" shapeId="0" xr:uid="{00000000-0006-0000-0100-000001000000}">
      <text/>
    </comment>
  </commentList>
</comments>
</file>

<file path=xl/sharedStrings.xml><?xml version="1.0" encoding="utf-8"?>
<sst xmlns="http://schemas.openxmlformats.org/spreadsheetml/2006/main" count="917" uniqueCount="603">
  <si>
    <t>Date</t>
  </si>
  <si>
    <t>Home</t>
  </si>
  <si>
    <t>Away</t>
  </si>
  <si>
    <t>Spread</t>
  </si>
  <si>
    <t>(Intercept)</t>
  </si>
  <si>
    <t>Predicted Spread</t>
  </si>
  <si>
    <t>Predicted Side</t>
  </si>
  <si>
    <t>W</t>
  </si>
  <si>
    <t>L</t>
  </si>
  <si>
    <t>Win %</t>
  </si>
  <si>
    <t>Total Winnings</t>
  </si>
  <si>
    <t>Correct</t>
  </si>
  <si>
    <t>Not Correct</t>
  </si>
  <si>
    <t>% Correct</t>
  </si>
  <si>
    <t>spread_home</t>
  </si>
  <si>
    <t>Side Result</t>
  </si>
  <si>
    <t>Predicted Winner Cover</t>
  </si>
  <si>
    <t>Market Side Correct</t>
  </si>
  <si>
    <t>win_pct_diff</t>
  </si>
  <si>
    <t>elo_diff</t>
  </si>
  <si>
    <t>SRS_diff</t>
  </si>
  <si>
    <t>fpi_diff</t>
  </si>
  <si>
    <t>fei_diff</t>
  </si>
  <si>
    <t>sp_plus_diff</t>
  </si>
  <si>
    <t>postgame_wp_diff</t>
  </si>
  <si>
    <t>AP_home</t>
  </si>
  <si>
    <t>AP_away</t>
  </si>
  <si>
    <t>Alabama</t>
  </si>
  <si>
    <t>Oregon</t>
  </si>
  <si>
    <t>Penn State</t>
  </si>
  <si>
    <t>Washington State</t>
  </si>
  <si>
    <t>Sum</t>
  </si>
  <si>
    <t>Absolute Difference from Prediction</t>
  </si>
  <si>
    <t>AP_away</t>
  </si>
  <si>
    <t>Houston</t>
  </si>
  <si>
    <t>Tennessee</t>
  </si>
  <si>
    <t>Predictive_PwrRk_diff</t>
  </si>
  <si>
    <t>Absolute Difference from Market</t>
  </si>
  <si>
    <t>Avg Abs Spread Diff</t>
  </si>
  <si>
    <t>Home Final</t>
  </si>
  <si>
    <t>Away Final</t>
  </si>
  <si>
    <t>Model Predicted Side</t>
  </si>
  <si>
    <t>Market Predicted Side</t>
  </si>
  <si>
    <t>Market Side Correct (Y/N)</t>
  </si>
  <si>
    <t>Market - Winning Team Covered (Y/N)</t>
  </si>
  <si>
    <t>Model Side Correct</t>
  </si>
  <si>
    <t>Model Overall Correct</t>
  </si>
  <si>
    <t>Difference from Prediction</t>
  </si>
  <si>
    <t>Overall Market Correct2</t>
  </si>
  <si>
    <t>Difference from Market</t>
  </si>
  <si>
    <t>(Intercept)</t>
  </si>
  <si>
    <t>spread_home</t>
  </si>
  <si>
    <t>win_pct_diff</t>
  </si>
  <si>
    <t>Predictive_PwrRk_diff</t>
  </si>
  <si>
    <t>elo_diff</t>
  </si>
  <si>
    <t>SRS_diff</t>
  </si>
  <si>
    <t>fpi_diff</t>
  </si>
  <si>
    <t>fei_diff</t>
  </si>
  <si>
    <t>sp_plus_diff</t>
  </si>
  <si>
    <t>postgame_wp_diff</t>
  </si>
  <si>
    <t>AP_home</t>
  </si>
  <si>
    <t>AP_away</t>
  </si>
  <si>
    <t>team_id</t>
  </si>
  <si>
    <t>school</t>
  </si>
  <si>
    <t>conference</t>
  </si>
  <si>
    <t>Predictive_PwrRk</t>
  </si>
  <si>
    <t>win_pct</t>
  </si>
  <si>
    <t>elo</t>
  </si>
  <si>
    <t>SRS</t>
  </si>
  <si>
    <t>fpi</t>
  </si>
  <si>
    <t>FEI</t>
  </si>
  <si>
    <t>sp_plus</t>
  </si>
  <si>
    <t>postgame_wp</t>
  </si>
  <si>
    <t>AP_rank</t>
  </si>
  <si>
    <t>Air Force</t>
  </si>
  <si>
    <t>Mountain West</t>
  </si>
  <si>
    <t>12.77</t>
  </si>
  <si>
    <t>3.6</t>
  </si>
  <si>
    <t>.53</t>
  </si>
  <si>
    <t>Akron</t>
  </si>
  <si>
    <t>Mid-American</t>
  </si>
  <si>
    <t>-18.12</t>
  </si>
  <si>
    <t>-20.2</t>
  </si>
  <si>
    <t>-.97</t>
  </si>
  <si>
    <t>Alabama</t>
  </si>
  <si>
    <t>SEC</t>
  </si>
  <si>
    <t>17.97</t>
  </si>
  <si>
    <t>23.3</t>
  </si>
  <si>
    <t>.85</t>
  </si>
  <si>
    <t>Appalachian State</t>
  </si>
  <si>
    <t>Sun Belt</t>
  </si>
  <si>
    <t>2.51</t>
  </si>
  <si>
    <t>-3.7</t>
  </si>
  <si>
    <t>-.08</t>
  </si>
  <si>
    <t>Arizona</t>
  </si>
  <si>
    <t>Pac-12</t>
  </si>
  <si>
    <t>8.64</t>
  </si>
  <si>
    <t>7.5</t>
  </si>
  <si>
    <t>.29</t>
  </si>
  <si>
    <t>Arizona State</t>
  </si>
  <si>
    <t>-9.27</t>
  </si>
  <si>
    <t>-7.4</t>
  </si>
  <si>
    <t>-.23</t>
  </si>
  <si>
    <t>Arkansas</t>
  </si>
  <si>
    <t>4.60</t>
  </si>
  <si>
    <t>8.3</t>
  </si>
  <si>
    <t>.22</t>
  </si>
  <si>
    <t>Arkansas State</t>
  </si>
  <si>
    <t>-2.78</t>
  </si>
  <si>
    <t>-15.5</t>
  </si>
  <si>
    <t>-.81</t>
  </si>
  <si>
    <t>Army</t>
  </si>
  <si>
    <t>FBS Independents</t>
  </si>
  <si>
    <t>-5.44</t>
  </si>
  <si>
    <t>-6.6</t>
  </si>
  <si>
    <t>-.33</t>
  </si>
  <si>
    <t>Auburn</t>
  </si>
  <si>
    <t>2.31</t>
  </si>
  <si>
    <t>6.9</t>
  </si>
  <si>
    <t>Ball State</t>
  </si>
  <si>
    <t>-14.96</t>
  </si>
  <si>
    <t>-16.1</t>
  </si>
  <si>
    <t>-1.00</t>
  </si>
  <si>
    <t>Baylor</t>
  </si>
  <si>
    <t>Big 12</t>
  </si>
  <si>
    <t>-2.23</t>
  </si>
  <si>
    <t>-3.0</t>
  </si>
  <si>
    <t>-.06</t>
  </si>
  <si>
    <t>Boise State</t>
  </si>
  <si>
    <t>-1.66</t>
  </si>
  <si>
    <t>-0.8</t>
  </si>
  <si>
    <t>-.11</t>
  </si>
  <si>
    <t>Boston College</t>
  </si>
  <si>
    <t>ACC</t>
  </si>
  <si>
    <t>-3.90</t>
  </si>
  <si>
    <t>-5.1</t>
  </si>
  <si>
    <t>Bowling Green</t>
  </si>
  <si>
    <t>-2.96</t>
  </si>
  <si>
    <t>-9.8</t>
  </si>
  <si>
    <t>-.52</t>
  </si>
  <si>
    <t>Buffalo</t>
  </si>
  <si>
    <t>-9.24</t>
  </si>
  <si>
    <t>-13.4</t>
  </si>
  <si>
    <t>-.40</t>
  </si>
  <si>
    <t>BYU</t>
  </si>
  <si>
    <t>1.69</t>
  </si>
  <si>
    <t>-0.6</t>
  </si>
  <si>
    <t>-.04</t>
  </si>
  <si>
    <t>California</t>
  </si>
  <si>
    <t>-0.57</t>
  </si>
  <si>
    <t>3.1</t>
  </si>
  <si>
    <t>.01</t>
  </si>
  <si>
    <t>Central Michigan</t>
  </si>
  <si>
    <t>-10.99</t>
  </si>
  <si>
    <t>-11.9</t>
  </si>
  <si>
    <t>-.61</t>
  </si>
  <si>
    <t>Charlotte</t>
  </si>
  <si>
    <t>American Athletic</t>
  </si>
  <si>
    <t>-8.62</t>
  </si>
  <si>
    <t>-12.1</t>
  </si>
  <si>
    <t>-.73</t>
  </si>
  <si>
    <t>Cincinnati</t>
  </si>
  <si>
    <t>0.64</t>
  </si>
  <si>
    <t>4.0</t>
  </si>
  <si>
    <t>.02</t>
  </si>
  <si>
    <t>Clemson</t>
  </si>
  <si>
    <t>11.43</t>
  </si>
  <si>
    <t>15.1</t>
  </si>
  <si>
    <t>.60</t>
  </si>
  <si>
    <t>Coastal Carolina</t>
  </si>
  <si>
    <t>1.83</t>
  </si>
  <si>
    <t>-1.4</t>
  </si>
  <si>
    <t>-.30</t>
  </si>
  <si>
    <t>Colorado</t>
  </si>
  <si>
    <t>3.71</t>
  </si>
  <si>
    <t>-1.7</t>
  </si>
  <si>
    <t>-.10</t>
  </si>
  <si>
    <t>Colorado State</t>
  </si>
  <si>
    <t>-4.14</t>
  </si>
  <si>
    <t>-13.1</t>
  </si>
  <si>
    <t>-.54</t>
  </si>
  <si>
    <t>Connecticut</t>
  </si>
  <si>
    <t>-7.71</t>
  </si>
  <si>
    <t>-13.3</t>
  </si>
  <si>
    <t>-.74</t>
  </si>
  <si>
    <t>Duke</t>
  </si>
  <si>
    <t>18.23</t>
  </si>
  <si>
    <t>12.3</t>
  </si>
  <si>
    <t>.65</t>
  </si>
  <si>
    <t>East Carolina</t>
  </si>
  <si>
    <t>-7.45</t>
  </si>
  <si>
    <t>-7.7</t>
  </si>
  <si>
    <t>-.50</t>
  </si>
  <si>
    <t>Eastern Michigan</t>
  </si>
  <si>
    <t>-10.09</t>
  </si>
  <si>
    <t>-14.2</t>
  </si>
  <si>
    <t>Florida</t>
  </si>
  <si>
    <t>6.57</t>
  </si>
  <si>
    <t>7.3</t>
  </si>
  <si>
    <t>.33</t>
  </si>
  <si>
    <t>Florida Atlantic</t>
  </si>
  <si>
    <t>0.49</t>
  </si>
  <si>
    <t>-3.2</t>
  </si>
  <si>
    <t>-.13</t>
  </si>
  <si>
    <t>Florida International</t>
  </si>
  <si>
    <t>Conference USA</t>
  </si>
  <si>
    <t>-11.40</t>
  </si>
  <si>
    <t>-19.4</t>
  </si>
  <si>
    <t>Florida State</t>
  </si>
  <si>
    <t>20.96</t>
  </si>
  <si>
    <t>21.8</t>
  </si>
  <si>
    <t>.91</t>
  </si>
  <si>
    <t>Fresno State</t>
  </si>
  <si>
    <t>4.35</t>
  </si>
  <si>
    <t>2.1</t>
  </si>
  <si>
    <t>Georgia</t>
  </si>
  <si>
    <t>13.01</t>
  </si>
  <si>
    <t>22.6</t>
  </si>
  <si>
    <t>.98</t>
  </si>
  <si>
    <t>Georgia Southern</t>
  </si>
  <si>
    <t>2.40</t>
  </si>
  <si>
    <t>-2.8</t>
  </si>
  <si>
    <t>-.19</t>
  </si>
  <si>
    <t>Georgia State</t>
  </si>
  <si>
    <t>4.74</t>
  </si>
  <si>
    <t>-2.7</t>
  </si>
  <si>
    <t>Georgia Tech</t>
  </si>
  <si>
    <t>3.00</t>
  </si>
  <si>
    <t>1.4</t>
  </si>
  <si>
    <t>Hawai'i</t>
  </si>
  <si>
    <t>-11.00</t>
  </si>
  <si>
    <t>-.85</t>
  </si>
  <si>
    <t>Houston</t>
  </si>
  <si>
    <t>-0.25</t>
  </si>
  <si>
    <t>0.2</t>
  </si>
  <si>
    <t>-.12</t>
  </si>
  <si>
    <t>Illinois</t>
  </si>
  <si>
    <t>Big Ten</t>
  </si>
  <si>
    <t>-0.13</t>
  </si>
  <si>
    <t>Indiana</t>
  </si>
  <si>
    <t>-2.31</t>
  </si>
  <si>
    <t>-5.5</t>
  </si>
  <si>
    <t>-.38</t>
  </si>
  <si>
    <t>Iowa</t>
  </si>
  <si>
    <t>11.76</t>
  </si>
  <si>
    <t>7.9</t>
  </si>
  <si>
    <t>.35</t>
  </si>
  <si>
    <t>Iowa State</t>
  </si>
  <si>
    <t>8.10</t>
  </si>
  <si>
    <t>6.3</t>
  </si>
  <si>
    <t>.40</t>
  </si>
  <si>
    <t>Jacksonville State</t>
  </si>
  <si>
    <t>0.91</t>
  </si>
  <si>
    <t>-7.5</t>
  </si>
  <si>
    <t>-.63</t>
  </si>
  <si>
    <t>James Madison</t>
  </si>
  <si>
    <t>11.54</t>
  </si>
  <si>
    <t>2.8</t>
  </si>
  <si>
    <t>.27</t>
  </si>
  <si>
    <t>Kansas</t>
  </si>
  <si>
    <t>5.46</t>
  </si>
  <si>
    <t>4.7</t>
  </si>
  <si>
    <t>.18</t>
  </si>
  <si>
    <t>Kansas State</t>
  </si>
  <si>
    <t>12.02</t>
  </si>
  <si>
    <t>14.3</t>
  </si>
  <si>
    <t>.63</t>
  </si>
  <si>
    <t>Kent State</t>
  </si>
  <si>
    <t>-16.83</t>
  </si>
  <si>
    <t>-1.14</t>
  </si>
  <si>
    <t>Kentucky</t>
  </si>
  <si>
    <t>3.66</t>
  </si>
  <si>
    <t>.21</t>
  </si>
  <si>
    <t>Liberty</t>
  </si>
  <si>
    <t>9.25</t>
  </si>
  <si>
    <t>0.5</t>
  </si>
  <si>
    <t>.04</t>
  </si>
  <si>
    <t>Louisiana</t>
  </si>
  <si>
    <t>0.63</t>
  </si>
  <si>
    <t>-4.6</t>
  </si>
  <si>
    <t>Louisiana Monroe</t>
  </si>
  <si>
    <t>-8.40</t>
  </si>
  <si>
    <t>-17.4</t>
  </si>
  <si>
    <t>-.71</t>
  </si>
  <si>
    <t>Louisiana Tech</t>
  </si>
  <si>
    <t>-6.99</t>
  </si>
  <si>
    <t>-12.3</t>
  </si>
  <si>
    <t>-.65</t>
  </si>
  <si>
    <t>Louisville</t>
  </si>
  <si>
    <t>9.02</t>
  </si>
  <si>
    <t>9.6</t>
  </si>
  <si>
    <t>.32</t>
  </si>
  <si>
    <t>LSU</t>
  </si>
  <si>
    <t>14.05</t>
  </si>
  <si>
    <t>18.8</t>
  </si>
  <si>
    <t>.77</t>
  </si>
  <si>
    <t>Marshall</t>
  </si>
  <si>
    <t>-0.99</t>
  </si>
  <si>
    <t>-3.3</t>
  </si>
  <si>
    <t>Maryland</t>
  </si>
  <si>
    <t>10.33</t>
  </si>
  <si>
    <t>9.2</t>
  </si>
  <si>
    <t>.45</t>
  </si>
  <si>
    <t>Memphis</t>
  </si>
  <si>
    <t>6.73</t>
  </si>
  <si>
    <t>.07</t>
  </si>
  <si>
    <t>Miami</t>
  </si>
  <si>
    <t>12.52</t>
  </si>
  <si>
    <t>13.1</t>
  </si>
  <si>
    <t>.37</t>
  </si>
  <si>
    <t>Miami (OH)</t>
  </si>
  <si>
    <t>4.26</t>
  </si>
  <si>
    <t>-1.3</t>
  </si>
  <si>
    <t>Michigan</t>
  </si>
  <si>
    <t>25.17</t>
  </si>
  <si>
    <t>24.5</t>
  </si>
  <si>
    <t>1.38</t>
  </si>
  <si>
    <t>Michigan State</t>
  </si>
  <si>
    <t>1.53</t>
  </si>
  <si>
    <t>0.9</t>
  </si>
  <si>
    <t>Middle Tennessee</t>
  </si>
  <si>
    <t>-4.95</t>
  </si>
  <si>
    <t>-12.5</t>
  </si>
  <si>
    <t>-.68</t>
  </si>
  <si>
    <t>Minnesota</t>
  </si>
  <si>
    <t>4.23</t>
  </si>
  <si>
    <t>0.4</t>
  </si>
  <si>
    <t>.14</t>
  </si>
  <si>
    <t>Mississippi State</t>
  </si>
  <si>
    <t>0.86</t>
  </si>
  <si>
    <t>3.5</t>
  </si>
  <si>
    <t>Missouri</t>
  </si>
  <si>
    <t>10.70</t>
  </si>
  <si>
    <t>8.9</t>
  </si>
  <si>
    <t>.38</t>
  </si>
  <si>
    <t>Navy</t>
  </si>
  <si>
    <t>-2.88</t>
  </si>
  <si>
    <t>-.46</t>
  </si>
  <si>
    <t>NC State</t>
  </si>
  <si>
    <t>1.28</t>
  </si>
  <si>
    <t>1.3</t>
  </si>
  <si>
    <t>Nebraska</t>
  </si>
  <si>
    <t>3.03</t>
  </si>
  <si>
    <t>-0.1</t>
  </si>
  <si>
    <t>-.09</t>
  </si>
  <si>
    <t>Nevada</t>
  </si>
  <si>
    <t>-16.07</t>
  </si>
  <si>
    <t>-18.4</t>
  </si>
  <si>
    <t>-.76</t>
  </si>
  <si>
    <t>New Mexico</t>
  </si>
  <si>
    <t>-9.59</t>
  </si>
  <si>
    <t>-15.6</t>
  </si>
  <si>
    <t>-1.02</t>
  </si>
  <si>
    <t>New Mexico State</t>
  </si>
  <si>
    <t>-3.15</t>
  </si>
  <si>
    <t>-9.9</t>
  </si>
  <si>
    <t>-.78</t>
  </si>
  <si>
    <t>North Carolina</t>
  </si>
  <si>
    <t>19.62</t>
  </si>
  <si>
    <t>15.8</t>
  </si>
  <si>
    <t>.66</t>
  </si>
  <si>
    <t>Northern Illinois</t>
  </si>
  <si>
    <t>-5.80</t>
  </si>
  <si>
    <t>-6.0</t>
  </si>
  <si>
    <t>-.27</t>
  </si>
  <si>
    <t>North Texas</t>
  </si>
  <si>
    <t>-8.00</t>
  </si>
  <si>
    <t>-12.2</t>
  </si>
  <si>
    <t>-.59</t>
  </si>
  <si>
    <t>Northwestern</t>
  </si>
  <si>
    <t>-4.9</t>
  </si>
  <si>
    <t>-.16</t>
  </si>
  <si>
    <t>Notre Dame</t>
  </si>
  <si>
    <t>16.55</t>
  </si>
  <si>
    <t>18.1</t>
  </si>
  <si>
    <t>.80</t>
  </si>
  <si>
    <t>Ohio</t>
  </si>
  <si>
    <t>3.01</t>
  </si>
  <si>
    <t>-3.6</t>
  </si>
  <si>
    <t>Ohio State</t>
  </si>
  <si>
    <t>21.94</t>
  </si>
  <si>
    <t>27.9</t>
  </si>
  <si>
    <t>1.19</t>
  </si>
  <si>
    <t>Oklahoma</t>
  </si>
  <si>
    <t>24.29</t>
  </si>
  <si>
    <t>26.3</t>
  </si>
  <si>
    <t>1.14</t>
  </si>
  <si>
    <t>Oklahoma State</t>
  </si>
  <si>
    <t>2.13</t>
  </si>
  <si>
    <t>.24</t>
  </si>
  <si>
    <t>Old Dominion</t>
  </si>
  <si>
    <t>-6.25</t>
  </si>
  <si>
    <t>-13.2</t>
  </si>
  <si>
    <t>-.42</t>
  </si>
  <si>
    <t>Ole Miss</t>
  </si>
  <si>
    <t>16.10</t>
  </si>
  <si>
    <t>Oregon</t>
  </si>
  <si>
    <t>15.83</t>
  </si>
  <si>
    <t>23.6</t>
  </si>
  <si>
    <t>1.02</t>
  </si>
  <si>
    <t>Oregon State</t>
  </si>
  <si>
    <t>13.6</t>
  </si>
  <si>
    <t>Penn State</t>
  </si>
  <si>
    <t>20.38</t>
  </si>
  <si>
    <t>25.2</t>
  </si>
  <si>
    <t>Pittsburgh</t>
  </si>
  <si>
    <t>1.68</t>
  </si>
  <si>
    <t>3.3</t>
  </si>
  <si>
    <t>.05</t>
  </si>
  <si>
    <t>Purdue</t>
  </si>
  <si>
    <t>2.37</t>
  </si>
  <si>
    <t>0.6</t>
  </si>
  <si>
    <t>Rice</t>
  </si>
  <si>
    <t>0.11</t>
  </si>
  <si>
    <t>-4.2</t>
  </si>
  <si>
    <t>Rutgers</t>
  </si>
  <si>
    <t>9.38</t>
  </si>
  <si>
    <t>Sam Houston State</t>
  </si>
  <si>
    <t>-10.45</t>
  </si>
  <si>
    <t>San Diego State</t>
  </si>
  <si>
    <t>-5.77</t>
  </si>
  <si>
    <t>-10.5</t>
  </si>
  <si>
    <t>San José State</t>
  </si>
  <si>
    <t>-4.37</t>
  </si>
  <si>
    <t>SMU</t>
  </si>
  <si>
    <t>7.68</t>
  </si>
  <si>
    <t>8.4</t>
  </si>
  <si>
    <t>.13</t>
  </si>
  <si>
    <t>South Alabama</t>
  </si>
  <si>
    <t>4.64</t>
  </si>
  <si>
    <t>3.2</t>
  </si>
  <si>
    <t>.08</t>
  </si>
  <si>
    <t>South Carolina</t>
  </si>
  <si>
    <t>2.18</t>
  </si>
  <si>
    <t>6.5</t>
  </si>
  <si>
    <t>Southern Mississippi</t>
  </si>
  <si>
    <t>-8.82</t>
  </si>
  <si>
    <t>-17.8</t>
  </si>
  <si>
    <t>-.72</t>
  </si>
  <si>
    <t>South Florida</t>
  </si>
  <si>
    <t>-5.73</t>
  </si>
  <si>
    <t>-11.2</t>
  </si>
  <si>
    <t>-.56</t>
  </si>
  <si>
    <t>Stanford</t>
  </si>
  <si>
    <t>-5.51</t>
  </si>
  <si>
    <t>-8.1</t>
  </si>
  <si>
    <t>Syracuse</t>
  </si>
  <si>
    <t>4.61</t>
  </si>
  <si>
    <t>.11</t>
  </si>
  <si>
    <t>TCU</t>
  </si>
  <si>
    <t>10.06</t>
  </si>
  <si>
    <t>10.9</t>
  </si>
  <si>
    <t>.44</t>
  </si>
  <si>
    <t>Temple</t>
  </si>
  <si>
    <t>-19.0</t>
  </si>
  <si>
    <t>-.98</t>
  </si>
  <si>
    <t>Tennessee</t>
  </si>
  <si>
    <t>12.19</t>
  </si>
  <si>
    <t>15.6</t>
  </si>
  <si>
    <t>.78</t>
  </si>
  <si>
    <t>Texas</t>
  </si>
  <si>
    <t>24.54</t>
  </si>
  <si>
    <t>24.1</t>
  </si>
  <si>
    <t>1.01</t>
  </si>
  <si>
    <t>Texas A&amp;M</t>
  </si>
  <si>
    <t>11.37</t>
  </si>
  <si>
    <t>15.5</t>
  </si>
  <si>
    <t>.62</t>
  </si>
  <si>
    <t>Texas State</t>
  </si>
  <si>
    <t>-0.28</t>
  </si>
  <si>
    <t>-6.9</t>
  </si>
  <si>
    <t>-.35</t>
  </si>
  <si>
    <t>Texas Tech</t>
  </si>
  <si>
    <t>7.07</t>
  </si>
  <si>
    <t>8.0</t>
  </si>
  <si>
    <t>Toledo</t>
  </si>
  <si>
    <t>1.03</t>
  </si>
  <si>
    <t>-0.7</t>
  </si>
  <si>
    <t>Troy</t>
  </si>
  <si>
    <t>9.11</t>
  </si>
  <si>
    <t>2.3</t>
  </si>
  <si>
    <t>Tulane</t>
  </si>
  <si>
    <t>10.16</t>
  </si>
  <si>
    <t>5.0</t>
  </si>
  <si>
    <t>Tulsa</t>
  </si>
  <si>
    <t>-2.45</t>
  </si>
  <si>
    <t>-.29</t>
  </si>
  <si>
    <t>UAB</t>
  </si>
  <si>
    <t>-6.51</t>
  </si>
  <si>
    <t>UCF</t>
  </si>
  <si>
    <t>-1.74</t>
  </si>
  <si>
    <t>5.9</t>
  </si>
  <si>
    <t>UCLA</t>
  </si>
  <si>
    <t>10.60</t>
  </si>
  <si>
    <t>8.5</t>
  </si>
  <si>
    <t>.34</t>
  </si>
  <si>
    <t>UMass</t>
  </si>
  <si>
    <t>-12.83</t>
  </si>
  <si>
    <t>-1.08</t>
  </si>
  <si>
    <t>UNLV</t>
  </si>
  <si>
    <t>4.25</t>
  </si>
  <si>
    <t>-3.9</t>
  </si>
  <si>
    <t>-.31</t>
  </si>
  <si>
    <t>USC</t>
  </si>
  <si>
    <t>9.95</t>
  </si>
  <si>
    <t>15.7</t>
  </si>
  <si>
    <t>.59</t>
  </si>
  <si>
    <t>Utah</t>
  </si>
  <si>
    <t>11.21</t>
  </si>
  <si>
    <t>11.3</t>
  </si>
  <si>
    <t>Utah State</t>
  </si>
  <si>
    <t>2.77</t>
  </si>
  <si>
    <t>-4.0</t>
  </si>
  <si>
    <t>-.21</t>
  </si>
  <si>
    <t>UTEP</t>
  </si>
  <si>
    <t>-12.99</t>
  </si>
  <si>
    <t>-17.0</t>
  </si>
  <si>
    <t>-.92</t>
  </si>
  <si>
    <t>UT San Antonio</t>
  </si>
  <si>
    <t>-1.88</t>
  </si>
  <si>
    <t>-1.9</t>
  </si>
  <si>
    <t>-.18</t>
  </si>
  <si>
    <t>Vanderbilt</t>
  </si>
  <si>
    <t>-7.44</t>
  </si>
  <si>
    <t>-7.8</t>
  </si>
  <si>
    <t>-.41</t>
  </si>
  <si>
    <t>Virginia</t>
  </si>
  <si>
    <t>-6.96</t>
  </si>
  <si>
    <t>-6.8</t>
  </si>
  <si>
    <t>-.24</t>
  </si>
  <si>
    <t>Virginia Tech</t>
  </si>
  <si>
    <t>3.38</t>
  </si>
  <si>
    <t>-.01</t>
  </si>
  <si>
    <t>Wake Forest</t>
  </si>
  <si>
    <t>-1.51</t>
  </si>
  <si>
    <t>-0.9</t>
  </si>
  <si>
    <t>-.07</t>
  </si>
  <si>
    <t>Washington</t>
  </si>
  <si>
    <t>21.89</t>
  </si>
  <si>
    <t>20.7</t>
  </si>
  <si>
    <t>1.08</t>
  </si>
  <si>
    <t>Washington State</t>
  </si>
  <si>
    <t>9.44</t>
  </si>
  <si>
    <t>1.2</t>
  </si>
  <si>
    <t>Western Kentucky</t>
  </si>
  <si>
    <t>3.87</t>
  </si>
  <si>
    <t>Western Michigan</t>
  </si>
  <si>
    <t>-9.52</t>
  </si>
  <si>
    <t>-13.6</t>
  </si>
  <si>
    <t>-.69</t>
  </si>
  <si>
    <t>West Virginia</t>
  </si>
  <si>
    <t>6.63</t>
  </si>
  <si>
    <t>4.9</t>
  </si>
  <si>
    <t>Wisconsin</t>
  </si>
  <si>
    <t>13.68</t>
  </si>
  <si>
    <t>8.7</t>
  </si>
  <si>
    <t>.43</t>
  </si>
  <si>
    <t>Wyoming</t>
  </si>
  <si>
    <t>5.64</t>
  </si>
  <si>
    <t>-2.0</t>
  </si>
  <si>
    <t>-.02</t>
  </si>
  <si>
    <t>Side</t>
  </si>
  <si>
    <t>Cover</t>
  </si>
  <si>
    <t>O/U 
(Does not use this tool)</t>
  </si>
  <si>
    <t>Total</t>
  </si>
  <si>
    <t>Bet</t>
  </si>
  <si>
    <t>Amount Side</t>
  </si>
  <si>
    <t>Amount Spread</t>
  </si>
  <si>
    <t>Amount O/U</t>
  </si>
  <si>
    <t>Odds Side</t>
  </si>
  <si>
    <t>Odds Spread</t>
  </si>
  <si>
    <t>Odds O/U</t>
  </si>
  <si>
    <t>Potential Payout Side</t>
  </si>
  <si>
    <t>Potenial Winnings Side</t>
  </si>
  <si>
    <t>Potential Payout Spread</t>
  </si>
  <si>
    <t>Potenial Winnings Spread</t>
  </si>
  <si>
    <t>Potential Payout O/U</t>
  </si>
  <si>
    <t>Potenial Winnings O/U</t>
  </si>
  <si>
    <t>Result (Side)</t>
  </si>
  <si>
    <t>Winnings (Side)</t>
  </si>
  <si>
    <t>Result (Spread)</t>
  </si>
  <si>
    <t>Winnings (Spread)</t>
  </si>
  <si>
    <t>Result (O/U)</t>
  </si>
  <si>
    <t>Winnings (O/U)</t>
  </si>
  <si>
    <t>Net Gain</t>
  </si>
  <si>
    <t>Record - Sides</t>
  </si>
  <si>
    <t>Record - Spread</t>
  </si>
  <si>
    <t>Record - O/U</t>
  </si>
  <si>
    <t>Overall</t>
  </si>
  <si>
    <t>Line</t>
  </si>
  <si>
    <t>Predicted Home Cover</t>
  </si>
  <si>
    <t>Model Winner Predicted Cover</t>
  </si>
  <si>
    <t>Model Predicted Home Cover</t>
  </si>
  <si>
    <t>Market - Home Team Covered (Y/N)</t>
  </si>
  <si>
    <t>Model Spread Correct</t>
  </si>
  <si>
    <t>Market Overall  Correct</t>
  </si>
  <si>
    <t xml:space="preserve">Actual Difference </t>
  </si>
  <si>
    <t>Model
Record - Side</t>
  </si>
  <si>
    <t>Model
Record - Side + Spread</t>
  </si>
  <si>
    <t>Market
Record - Side</t>
  </si>
  <si>
    <t>Market
Record - Side + Spread</t>
  </si>
  <si>
    <t>**</t>
  </si>
  <si>
    <t>Spread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</si>
</sst>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44" fontId="6" fillId="0" borderId="0" applyFont="0" applyFill="0" applyBorder="0" applyAlignment="0" applyProtection="0"/>
    <xf numFmtId="0" fontId="7" fillId="5" borderId="11" applyNumberFormat="0" applyAlignment="0" applyProtection="0"/>
    <xf numFmtId="0" fontId="6" fillId="3" borderId="10" applyNumberFormat="0" applyFont="0" applyAlignment="0" applyProtection="0"/>
  </cellStyleXfs>
  <cellXfs count="63">
    <xf numFmtId="0" fontId="0" fillId="0" borderId="0" xfId="0"/>
    <xf numFmtId="0" fontId="1" fillId="0" borderId="1" xfId="0" applyFont="1" applyBorder="1"/>
    <xf numFmtId="16" fontId="1" fillId="0" borderId="1" xfId="0" applyNumberFormat="1" applyFont="1" applyBorder="1"/>
    <xf numFmtId="0" fontId="3" fillId="3" borderId="1" xfId="0" applyFont="1" applyFill="1" applyBorder="1"/>
    <xf numFmtId="0" fontId="4" fillId="4" borderId="1" xfId="0" applyFont="1" applyFill="1" applyBorder="1" applyAlignment="1">
      <alignment horizontal="center" wrapText="1"/>
    </xf>
    <xf numFmtId="0" fontId="5" fillId="5" borderId="2" xfId="0" applyFont="1" applyFill="1" applyBorder="1"/>
    <xf numFmtId="0" fontId="1" fillId="0" borderId="1" xfId="0" applyFont="1" applyBorder="1" applyAlignment="1">
      <alignment horizontal="center"/>
    </xf>
    <xf numFmtId="0" fontId="5" fillId="5" borderId="0" xfId="0" applyFont="1" applyFill="1"/>
    <xf numFmtId="0" fontId="5" fillId="5" borderId="6" xfId="0" applyFont="1" applyFill="1" applyBorder="1"/>
    <xf numFmtId="0" fontId="5" fillId="5" borderId="7" xfId="0" applyFont="1" applyFill="1" applyBorder="1"/>
    <xf numFmtId="0" fontId="1" fillId="8" borderId="1" xfId="0" applyFont="1" applyFill="1" applyBorder="1"/>
    <xf numFmtId="0" fontId="1" fillId="2" borderId="1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2" fillId="3" borderId="10" xfId="0" applyFont="1" applyFill="1" applyBorder="1"/>
    <xf numFmtId="0" fontId="2" fillId="3" borderId="9" xfId="0" applyFont="1" applyFill="1" applyBorder="1"/>
    <xf numFmtId="0" fontId="0" fillId="0" borderId="1" xfId="0" applyBorder="1"/>
    <xf numFmtId="0" fontId="4" fillId="4" borderId="5" xfId="0" applyFont="1" applyFill="1" applyBorder="1" applyAlignment="1">
      <alignment horizontal="center" wrapText="1"/>
    </xf>
    <xf numFmtId="0" fontId="1" fillId="0" borderId="0" xfId="0" applyFont="1"/>
    <xf numFmtId="0" fontId="0" fillId="3" borderId="10" xfId="3" applyFont="1"/>
    <xf numFmtId="0" fontId="0" fillId="2" borderId="10" xfId="3" applyFont="1" applyFill="1"/>
    <xf numFmtId="0" fontId="0" fillId="2" borderId="0" xfId="0" applyFill="1"/>
    <xf numFmtId="44" fontId="1" fillId="3" borderId="10" xfId="3" applyNumberFormat="1" applyFont="1"/>
    <xf numFmtId="0" fontId="1" fillId="3" borderId="10" xfId="3" applyFont="1"/>
    <xf numFmtId="0" fontId="9" fillId="9" borderId="3" xfId="0" applyFont="1" applyFill="1" applyBorder="1"/>
    <xf numFmtId="0" fontId="9" fillId="12" borderId="3" xfId="0" applyFont="1" applyFill="1" applyBorder="1"/>
    <xf numFmtId="0" fontId="9" fillId="11" borderId="3" xfId="0" applyFont="1" applyFill="1" applyBorder="1"/>
    <xf numFmtId="0" fontId="9" fillId="14" borderId="3" xfId="0" applyFont="1" applyFill="1" applyBorder="1"/>
    <xf numFmtId="0" fontId="9" fillId="14" borderId="8" xfId="0" applyFont="1" applyFill="1" applyBorder="1"/>
    <xf numFmtId="0" fontId="7" fillId="5" borderId="11" xfId="2"/>
    <xf numFmtId="0" fontId="8" fillId="13" borderId="3" xfId="0" applyFont="1" applyFill="1" applyBorder="1"/>
    <xf numFmtId="44" fontId="1" fillId="0" borderId="1" xfId="1" applyFont="1" applyBorder="1"/>
    <xf numFmtId="14" fontId="1" fillId="3" borderId="9" xfId="0" applyNumberFormat="1" applyFont="1" applyFill="1" applyBorder="1"/>
    <xf numFmtId="14" fontId="1" fillId="3" borderId="10" xfId="0" applyNumberFormat="1" applyFont="1" applyFill="1" applyBorder="1"/>
    <xf numFmtId="14" fontId="2" fillId="3" borderId="9" xfId="0" applyNumberFormat="1" applyFont="1" applyFill="1" applyBorder="1"/>
    <xf numFmtId="14" fontId="2" fillId="3" borderId="10" xfId="0" applyNumberFormat="1" applyFont="1" applyFill="1" applyBorder="1"/>
    <xf numFmtId="0" fontId="11" fillId="4" borderId="3" xfId="0" applyFont="1" applyFill="1" applyBorder="1" applyAlignment="1">
      <alignment horizontal="center" wrapText="1"/>
    </xf>
    <xf numFmtId="0" fontId="11" fillId="6" borderId="5" xfId="0" applyFont="1" applyFill="1" applyBorder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0" fontId="11" fillId="0" borderId="0" xfId="0" applyFont="1"/>
    <xf numFmtId="0" fontId="1" fillId="2" borderId="0" xfId="0" applyFont="1" applyFill="1"/>
    <xf numFmtId="0" fontId="11" fillId="16" borderId="3" xfId="0" applyFont="1" applyFill="1" applyBorder="1" applyAlignment="1">
      <alignment horizontal="center" wrapText="1"/>
    </xf>
    <xf numFmtId="0" fontId="5" fillId="6" borderId="6" xfId="0" applyFont="1" applyFill="1" applyBorder="1"/>
    <xf numFmtId="0" fontId="5" fillId="15" borderId="1" xfId="0" applyFont="1" applyFill="1" applyBorder="1"/>
    <xf numFmtId="0" fontId="11" fillId="18" borderId="4" xfId="0" applyFont="1" applyFill="1" applyBorder="1" applyAlignment="1">
      <alignment horizontal="center" wrapText="1"/>
    </xf>
    <xf numFmtId="0" fontId="5" fillId="17" borderId="6" xfId="0" applyFont="1" applyFill="1" applyBorder="1"/>
    <xf numFmtId="0" fontId="5" fillId="17" borderId="1" xfId="0" applyFont="1" applyFill="1" applyBorder="1"/>
    <xf numFmtId="0" fontId="11" fillId="10" borderId="3" xfId="0" applyFont="1" applyFill="1" applyBorder="1" applyAlignment="1">
      <alignment horizontal="center" wrapText="1"/>
    </xf>
    <xf numFmtId="0" fontId="11" fillId="10" borderId="4" xfId="0" applyFont="1" applyFill="1" applyBorder="1" applyAlignment="1">
      <alignment horizontal="center" wrapText="1"/>
    </xf>
    <xf numFmtId="0" fontId="11" fillId="19" borderId="3" xfId="0" applyFont="1" applyFill="1" applyBorder="1" applyAlignment="1">
      <alignment horizontal="center" wrapText="1"/>
    </xf>
    <xf numFmtId="0" fontId="1" fillId="7" borderId="1" xfId="0" applyFont="1" applyFill="1" applyBorder="1"/>
    <xf numFmtId="16" fontId="1" fillId="3" borderId="10" xfId="3" applyNumberFormat="1" applyFont="1"/>
    <xf numFmtId="0" fontId="1" fillId="3" borderId="0" xfId="0" applyFont="1" applyFill="1"/>
    <xf numFmtId="0" fontId="0" fillId="20" borderId="10" xfId="3" applyFont="1" applyFill="1"/>
    <xf numFmtId="0" fontId="11" fillId="17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18" borderId="1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center" wrapText="1"/>
    </xf>
    <xf numFmtId="0" fontId="11" fillId="10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</cellXfs>
  <cellStyles count="4">
    <cellStyle name="Currency" xfId="1" builtinId="4"/>
    <cellStyle name="Normal" xfId="0" builtinId="0"/>
    <cellStyle name="Note" xfId="3" builtinId="10"/>
    <cellStyle name="Output" xfId="2" builtinId="21"/>
  </cellStyles>
  <dxfs count="59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0"/>
        </patternFill>
      </fill>
      <border outline="0">
        <left style="thin">
          <color rgb="FFB2B2B2"/>
        </left>
      </border>
    </dxf>
    <dxf>
      <fill>
        <patternFill patternType="solid">
          <fgColor indexed="64"/>
          <bgColor theme="0"/>
        </patternFill>
      </fill>
      <border outline="0">
        <left style="thin">
          <color rgb="FFB2B2B2"/>
        </left>
        <right style="thin">
          <color rgb="FFB2B2B2"/>
        </right>
      </border>
    </dxf>
    <dxf>
      <fill>
        <patternFill patternType="solid">
          <fgColor indexed="64"/>
          <bgColor theme="0"/>
        </patternFill>
      </fill>
      <border outline="0">
        <left style="thin">
          <color rgb="FFB2B2B2"/>
        </left>
        <right style="thin">
          <color rgb="FFB2B2B2"/>
        </right>
      </border>
    </dxf>
    <dxf>
      <fill>
        <patternFill patternType="solid">
          <fgColor indexed="64"/>
          <bgColor theme="0"/>
        </patternFill>
      </fill>
      <border outline="0">
        <left style="thin">
          <color rgb="FFB2B2B2"/>
        </left>
        <right style="thin">
          <color rgb="FFB2B2B2"/>
        </right>
      </border>
    </dxf>
    <dxf>
      <fill>
        <patternFill patternType="solid">
          <fgColor indexed="64"/>
          <bgColor theme="0"/>
        </patternFill>
      </fill>
      <border outline="0">
        <left style="thin">
          <color rgb="FFB2B2B2"/>
        </left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outline="0">
        <right style="thin">
          <color rgb="FFB2B2B2"/>
        </right>
      </border>
    </dxf>
    <dxf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FFFCC"/>
        </patternFill>
      </fill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/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rgb="FFB2B2B2"/>
        </left>
        <right style="thin">
          <color rgb="FFB2B2B2"/>
        </right>
        <top/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 outline="0">
        <left style="thin">
          <color rgb="FFB2B2B2"/>
        </left>
        <right style="thin">
          <color rgb="FFB2B2B2"/>
        </right>
        <top/>
        <bottom style="thin">
          <color rgb="FFB2B2B2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fill>
        <patternFill patternType="solid">
          <fgColor indexed="64"/>
          <bgColor theme="2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000000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000000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rgb="FF7F7F7F"/>
        </left>
        <right/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rgb="FF7F7F7F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E7E6E6"/>
        </patternFill>
      </fill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150019</xdr:colOff>
      <xdr:row>0</xdr:row>
      <xdr:rowOff>9525</xdr:rowOff>
    </xdr:from>
    <xdr:to>
      <xdr:col>21</xdr:col>
      <xdr:colOff>350044</xdr:colOff>
      <xdr:row>2</xdr:row>
      <xdr:rowOff>47625</xdr:rowOff>
    </xdr:to>
    <xdr:sp macro="" textlink="">
      <xdr:nvSpPr>
        <xdr:cNvPr id="2049" name="Text Box 1025" hidden="1">
          <a:extLst>
            <a:ext uri="{FF2B5EF4-FFF2-40B4-BE49-F238E27FC236}">
              <a16:creationId xmlns:a16="http://schemas.microsoft.com/office/drawing/2014/main" id="{76983C62-B0D6-8F5A-745B-11791D644B86}"/>
            </a:ext>
          </a:extLst>
        </xdr:cNvPr>
        <xdr:cNvSpPr txBox="1">
          <a:spLocks noChangeArrowheads="1"/>
        </xdr:cNvSpPr>
      </xdr:nvSpPr>
      <xdr:spPr bwMode="auto">
        <a:xfrm>
          <a:off x="18388013" y="9525"/>
          <a:ext cx="1300162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E6626E-0A3C-4493-9FAB-B603B387E63B}" name="Table13" displayName="Table13" ref="A1:Z953" totalsRowShown="0" headerRowDxfId="58" dataDxfId="56" headerRowBorderDxfId="57" tableBorderDxfId="55">
  <autoFilter ref="A1:Z953" xr:uid="{BCCCE447-A02F-4208-BC7A-2E337AF810BF}"/>
  <tableColumns count="26">
    <tableColumn id="1" xr3:uid="{1ABC9860-E1A4-4094-8D0F-56D47DE4F1C1}" name="Date" dataDxfId="54" dataCellStyle="Note">
      <calculatedColumnFormula>IF(ISBLANK(Games!$B2), "",Games!A2)</calculatedColumnFormula>
    </tableColumn>
    <tableColumn id="2" xr3:uid="{ABB21811-778F-4021-8B45-DAFF68A0F36C}" name="Home" dataDxfId="53" dataCellStyle="Note">
      <calculatedColumnFormula>IF(ISBLANK(Games!$B2), "",Games!B2)</calculatedColumnFormula>
    </tableColumn>
    <tableColumn id="3" xr3:uid="{5BAEA50D-53D0-4F31-8786-6A2E76F87881}" name="Away" dataDxfId="52" dataCellStyle="Note">
      <calculatedColumnFormula>IF(ISBLANK(Games!$B2), "",Games!C2)</calculatedColumnFormula>
    </tableColumn>
    <tableColumn id="4" xr3:uid="{8CB596F0-B730-4AF2-BAE2-A7BA8869E594}" name="Spread" dataDxfId="51" dataCellStyle="Note">
      <calculatedColumnFormula>IF(ISBLANK(Games!$B2), "",Games!D2)</calculatedColumnFormula>
    </tableColumn>
    <tableColumn id="5" xr3:uid="{AB9DFB71-1748-4AC8-9F50-147864ABDAFF}" name="Predicted Spread" dataDxfId="50" dataCellStyle="Note">
      <calculatedColumnFormula>IF(ISBLANK(Games!$B2), "",Games!E2)</calculatedColumnFormula>
    </tableColumn>
    <tableColumn id="6" xr3:uid="{2F40B994-DA7A-4D9A-862D-54165B6448C4}" name="Model Predicted Side" dataDxfId="49" dataCellStyle="Note">
      <calculatedColumnFormula>IF(ISBLANK(Games!$B2), "",Games!F2)</calculatedColumnFormula>
    </tableColumn>
    <tableColumn id="12" xr3:uid="{B13C346E-899A-4A77-8AD8-039DF0336E5B}" name="Model Predicted Home Cover" dataDxfId="48" dataCellStyle="Note">
      <calculatedColumnFormula>Games!G2</calculatedColumnFormula>
    </tableColumn>
    <tableColumn id="15" xr3:uid="{7BB77C65-12D3-4208-9586-FDF83D9DCFA9}" name="Model Winner Predicted Cover" dataDxfId="47" dataCellStyle="Note">
      <calculatedColumnFormula>IF(ISBLANK(Games!$B2), "",Games!H2)</calculatedColumnFormula>
    </tableColumn>
    <tableColumn id="21" xr3:uid="{3971A6AA-D32D-4AFB-9EBF-70135FD28A60}" name="Market Predicted Side" dataDxfId="46" dataCellStyle="Note">
      <calculatedColumnFormula>IF(ISBLANK(Games!B2), "", IF(Table13[[#This Row],[Spread]]&lt;0, Table13[[#This Row],[Home]], Table13[[#This Row],[Away]]))</calculatedColumnFormula>
    </tableColumn>
    <tableColumn id="8" xr3:uid="{B65DE6B0-3C62-4A29-8956-67235EDCF105}" name="Side Result" dataDxfId="45"/>
    <tableColumn id="18" xr3:uid="{8F582226-FF78-40F0-9F3E-4D8925718EC7}" name="Home Final" dataDxfId="44"/>
    <tableColumn id="17" xr3:uid="{B1DB3C55-30CF-4BAE-AAE9-0131FAEC4DE1}" name="Away Final" dataDxfId="43"/>
    <tableColumn id="19" xr3:uid="{9030E97C-68F6-44B5-8700-E9B0060045CE}" name="Actual Difference " dataDxfId="42">
      <calculatedColumnFormula>IF(ISBLANK(Table13[[#This Row],[Home Final]]), "",Table13[[#This Row],[Away Final]]-Table13[[#This Row],[Home Final]])</calculatedColumnFormula>
    </tableColumn>
    <tableColumn id="7" xr3:uid="{6421E5EA-E830-4825-86B7-5C4BCBD9CF84}" name="Market - Winning Team Covered (Y/N)" dataDxfId="41">
      <calculatedColumnFormula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calculatedColumnFormula>
    </tableColumn>
    <tableColumn id="22" xr3:uid="{5E88788C-05AA-484E-9531-D8F1AD90BE21}" name="Market - Home Team Covered (Y/N)" dataDxfId="40">
      <calculatedColumnFormula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calculatedColumnFormula>
    </tableColumn>
    <tableColumn id="13" xr3:uid="{D45FE8E8-11D7-43C8-8C7D-3B383FD7192C}" name="Market Side Correct (Y/N)" dataDxfId="39">
      <calculatedColumnFormula>IF(ISBLANK(Table13[[#This Row],[Side Result]]),"",IF(Table13[[#This Row],[Side Result]]=Table13[[#This Row],[Market Predicted Side]], "Y", "N"))</calculatedColumnFormula>
    </tableColumn>
    <tableColumn id="14" xr3:uid="{3927670A-CDFD-4D0B-8236-14716323FE79}" name="Market Overall  Correct" dataDxfId="38">
      <calculatedColumnFormula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calculatedColumnFormula>
    </tableColumn>
    <tableColumn id="24" xr3:uid="{E2AD5AEA-16A5-4BD4-A2B9-7C8D99AED095}" name="Model Side Correct" dataDxfId="37">
      <calculatedColumnFormula>IF(ISBLANK(Table13[[#This Row],[Side Result]]),"",IF(Table13[[#This Row],[Side Result]]=Table13[[#This Row],[Model Predicted Side]], "Y", "N"))</calculatedColumnFormula>
    </tableColumn>
    <tableColumn id="27" xr3:uid="{6355D3D6-B0AA-49EA-B9D2-FD288C7B1414}" name="Model Spread Correct" dataDxfId="36">
      <calculatedColumnFormula>IF(ISBLANK(Table13[[#This Row],[Side Result]]), "", IF(Table13[[#This Row],[Model Overall Correct]]="N", "N", "Y"))</calculatedColumnFormula>
    </tableColumn>
    <tableColumn id="23" xr3:uid="{84E3DA64-BDB1-4588-9D2F-C1811ABE299F}" name="Model Overall Correct" dataDxfId="35">
      <calculatedColumnFormula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calculatedColumnFormula>
    </tableColumn>
    <tableColumn id="9" xr3:uid="{4101036D-354A-4105-88FA-6511EE750EE5}" name="Difference from Market" dataDxfId="34">
      <calculatedColumnFormula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calculatedColumnFormula>
    </tableColumn>
    <tableColumn id="16" xr3:uid="{AB156DDE-7C07-4E21-8E81-58CDD2AF0F20}" name="Absolute Difference from Market" dataDxfId="33">
      <calculatedColumnFormula>IF(ISBLANK(Table13[[#This Row],[Side Result]]), "",ABS(Table13[[#This Row],[Difference from Market]]))</calculatedColumnFormula>
    </tableColumn>
    <tableColumn id="20" xr3:uid="{5C0D9A4C-DF78-4899-93D8-DAFEA8D805E7}" name="Difference from Prediction" dataDxfId="32"/>
    <tableColumn id="25" xr3:uid="{C1E9AA40-3454-403A-B806-E99EDDE89DBC}" name="Absolute Difference from Prediction" dataDxfId="31">
      <calculatedColumnFormula>IF(ISBLANK(Table13[[#This Row],[Side Result]]), "",ABS(Table13[[#This Row],[Difference from Prediction]]))</calculatedColumnFormula>
    </tableColumn>
    <tableColumn id="10" xr3:uid="{A67032C4-3C33-43BB-9D6A-CEE0CFB4F914}" name="Market Side Correct" dataDxfId="30">
      <calculatedColumnFormula>IF(OR(ISBLANK(Games!B2),ISBLANK(Table13[[#This Row],[Side Result]])), "",IF(OR(AND('Prediction Log'!D2&lt;0, 'Prediction Log'!J2='Prediction Log'!B2), AND('Prediction Log'!D2&gt;0, 'Prediction Log'!C2='Prediction Log'!J2)),"Y", IF(ISBLANK(Games!$B$2), "","N")))</calculatedColumnFormula>
    </tableColumn>
    <tableColumn id="11" xr3:uid="{30E0142C-4D45-4643-B6CE-3847061E83AA}" name="Overall Market Correct2" dataDxfId="29">
      <calculatedColumnFormula>Table13[[#This Row],[Market Overall  Correct]]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CCE447-A02F-4208-BC7A-2E337AF810BF}" name="Table1" displayName="Table1" ref="A1:AD947" totalsRowShown="0" headerRowDxfId="28" dataDxfId="26" headerRowBorderDxfId="27" tableBorderDxfId="25">
  <autoFilter ref="A1:AD947" xr:uid="{BCCCE447-A02F-4208-BC7A-2E337AF810BF}"/>
  <sortState xmlns:xlrd2="http://schemas.microsoft.com/office/spreadsheetml/2017/richdata2" ref="A2:Y947">
    <sortCondition ref="R1:R947"/>
  </sortState>
  <tableColumns count="30">
    <tableColumn id="1" xr3:uid="{EDD92E8A-67FE-4636-8670-B3EBFE72F107}" name="Date" dataDxfId="24">
      <calculatedColumnFormula>IF('Prediction Log'!A2=0, "",'Prediction Log'!A2)</calculatedColumnFormula>
    </tableColumn>
    <tableColumn id="2" xr3:uid="{86E59B22-F11E-49EA-B608-44FE13375948}" name="Home" dataDxfId="23">
      <calculatedColumnFormula>IF('Prediction Log'!B2=0, "",'Prediction Log'!B2)</calculatedColumnFormula>
    </tableColumn>
    <tableColumn id="3" xr3:uid="{85B33FB9-BE54-473D-9350-B16BC8183987}" name="Away" dataDxfId="22">
      <calculatedColumnFormula>IF('Prediction Log'!C2=0, "",'Prediction Log'!C2)</calculatedColumnFormula>
    </tableColumn>
    <tableColumn id="4" xr3:uid="{C7DD2DB6-7084-4B36-AB37-6970CD27AE98}" name="Spread" dataDxfId="21">
      <calculatedColumnFormula>IF('Prediction Log'!D2=0, "",'Prediction Log'!D2)</calculatedColumnFormula>
    </tableColumn>
    <tableColumn id="5" xr3:uid="{7C979FCB-6B1C-4CCE-8244-60E9C10512E4}" name="Predicted Spread" dataDxfId="20">
      <calculatedColumnFormula>IF('Prediction Log'!E2=0, "",'Prediction Log'!E2)</calculatedColumnFormula>
    </tableColumn>
    <tableColumn id="6" xr3:uid="{6B6A15BD-3B18-42C5-8DB2-E85975162FF6}" name="Predicted Side" dataDxfId="19">
      <calculatedColumnFormula>IF('Prediction Log'!F2=0, "",'Prediction Log'!F2)</calculatedColumnFormula>
    </tableColumn>
    <tableColumn id="7" xr3:uid="{69287859-3E8E-4A35-93B3-D1B4918229AD}" name="Bet" dataDxfId="18">
      <calculatedColumnFormula>IF(AND(Games!I2="",Games!J2=""),"",IF(ISTEXT(Games!J2), "Side",Games!I2))</calculatedColumnFormula>
    </tableColumn>
    <tableColumn id="32" xr3:uid="{85F1C198-109F-4603-94B0-34D66D9C0D70}" name="Spread Team" dataDxfId="17">
      <calculatedColumnFormula>IF(Table1[[#This Row],[Bet]]="Spread", Games!K2, "")</calculatedColumnFormula>
    </tableColumn>
    <tableColumn id="8" xr3:uid="{CC3634AF-49D8-4991-8FAA-EF1DCA8E757E}" name="Side" dataCellStyle="Note">
      <calculatedColumnFormula>IF(ISTEXT(Games!J2), Games!J2, "")</calculatedColumnFormula>
    </tableColumn>
    <tableColumn id="15" xr3:uid="{8772406B-5B31-4BD1-A498-C1FFB4B50677}" name="Line" dataCellStyle="Note">
      <calculatedColumnFormula>IF(Table1[[#This Row],[Bet]]="Spread", Table1[[#This Row],[Spread]],"")</calculatedColumnFormula>
    </tableColumn>
    <tableColumn id="16" xr3:uid="{8684A8A0-2A7A-405B-B9CD-14D62ED944EC}" name="Total" dataDxfId="16" dataCellStyle="Note"/>
    <tableColumn id="9" xr3:uid="{0C898450-D59A-4911-92E9-3D5915F373E8}" name="Amount Side" dataDxfId="15" dataCellStyle="Note"/>
    <tableColumn id="17" xr3:uid="{3D3B1F9E-81CD-4751-911F-E21EFB4DB7A5}" name="Amount Spread" dataDxfId="14" dataCellStyle="Note"/>
    <tableColumn id="18" xr3:uid="{07D8F8D2-329A-4D1E-BA13-466F30B42C62}" name="Amount O/U" dataDxfId="13" dataCellStyle="Note"/>
    <tableColumn id="20" xr3:uid="{41BAC812-6B21-4568-9419-BD22EECB399E}" name="Odds Side" dataDxfId="12" dataCellStyle="Note"/>
    <tableColumn id="19" xr3:uid="{15286966-42F6-4855-92B3-3AF98FAF82DE}" name="Odds Spread" dataDxfId="11" dataCellStyle="Note"/>
    <tableColumn id="10" xr3:uid="{E0469950-CC10-4ACB-9222-F6A639D6AA62}" name="Odds O/U" dataDxfId="10" dataCellStyle="Note"/>
    <tableColumn id="11" xr3:uid="{D0067B62-5DD7-4F29-8F8E-7B71B1987D5B}" name="Potential Payout Side" dataCellStyle="Note">
      <calculatedColumnFormula>L2+IF(O2&lt;0, (L2/(O2/-100)), L2*(O2/100))</calculatedColumnFormula>
    </tableColumn>
    <tableColumn id="12" xr3:uid="{D2BA1FD7-10EF-4241-A16A-80C95D0462D8}" name="Potenial Winnings Side" dataCellStyle="Note">
      <calculatedColumnFormula>R2-L2</calculatedColumnFormula>
    </tableColumn>
    <tableColumn id="23" xr3:uid="{8D3FB9A0-D4D9-4002-9103-C8FA49B4BA89}" name="Potential Payout Spread" dataDxfId="9" dataCellStyle="Note">
      <calculatedColumnFormula>M2+IF(P2&lt;0, (M2/(P2/-100)), M2*(P2/100))</calculatedColumnFormula>
    </tableColumn>
    <tableColumn id="24" xr3:uid="{58CD2B89-2409-4AC5-B59B-333761AD7E38}" name="Potenial Winnings Spread" dataDxfId="8" dataCellStyle="Note">
      <calculatedColumnFormula>T2-M2</calculatedColumnFormula>
    </tableColumn>
    <tableColumn id="22" xr3:uid="{D9E0F23D-3F77-4AB7-A5F9-FA1F426193FF}" name="Potential Payout O/U" dataDxfId="7" dataCellStyle="Note">
      <calculatedColumnFormula>N2+IF(Q2&lt;0, (N2/(Q2/-100)), N2*(Q2/100))</calculatedColumnFormula>
    </tableColumn>
    <tableColumn id="21" xr3:uid="{7A9B38B1-5635-4BA8-8D42-5E1048BB1525}" name="Potenial Winnings O/U" dataDxfId="6" dataCellStyle="Note">
      <calculatedColumnFormula>Q2-N2</calculatedColumnFormula>
    </tableColumn>
    <tableColumn id="13" xr3:uid="{90F0BFCC-ADB1-48E7-8931-2439FBB4C9C0}" name="Result (Side)" dataDxfId="5"/>
    <tableColumn id="14" xr3:uid="{60693102-15C6-4330-A622-A5EA938EDC65}" name="Winnings (Side)" dataCellStyle="Note">
      <calculatedColumnFormula>IF(X2="W", S2, IF(X2="L",-L2, ""))</calculatedColumnFormula>
    </tableColumn>
    <tableColumn id="25" xr3:uid="{6DBDE8D2-C5D5-411D-A19F-EA22C9F4D8FF}" name="Result (Spread)" dataDxfId="4"/>
    <tableColumn id="26" xr3:uid="{A393508B-005E-436D-91E9-313AA8F55236}" name="Winnings (Spread)" dataDxfId="3" dataCellStyle="Note">
      <calculatedColumnFormula>IF(Z2="W", U2, IF(Z2="L",-N2, ""))</calculatedColumnFormula>
    </tableColumn>
    <tableColumn id="27" xr3:uid="{CE4747D5-F654-4BD9-BDC0-7D803FC27E9B}" name="Result (O/U)" dataDxfId="2"/>
    <tableColumn id="28" xr3:uid="{A494F81F-8B4C-491F-A69F-42A7163BBF65}" name="Winnings (O/U)" dataDxfId="1" dataCellStyle="Note">
      <calculatedColumnFormula>IF(AB2="W", W2, IF(AB2="L",-P2, ""))</calculatedColumnFormula>
    </tableColumn>
    <tableColumn id="29" xr3:uid="{2DF063DF-1472-411B-A0B3-7A05B2FE7B68}" name="Net Gain" dataCellStyle="Output">
      <calculatedColumnFormula>IF(ISERROR(Table1[[#This Row],[Winnings (Side)]]+Table1[[#This Row],[Winnings (Spread)]]+Table1[[#This Row],[Winnings (O/U)]]), "", Table1[[#This Row],[Winnings (Side)]]+Table1[[#This Row],[Winnings (Spread)]]+Table1[[#This Row],[Winnings (O/U)]])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1"/>
  <sheetViews>
    <sheetView zoomScale="80" zoomScaleNormal="80" workbookViewId="0">
      <selection activeCell="E2" sqref="E2"/>
    </sheetView>
  </sheetViews>
  <sheetFormatPr defaultColWidth="10.6640625" defaultRowHeight="14.25" x14ac:dyDescent="0.45"/>
  <cols>
    <col min="2" max="5" width="18.3984375" customWidth="1"/>
    <col min="6" max="7" width="13.86328125" customWidth="1"/>
    <col min="8" max="8" width="15.6640625" customWidth="1"/>
    <col min="9" max="10" width="9.6640625" customWidth="1"/>
    <col min="12" max="12" width="14.265625" hidden="1" customWidth="1"/>
  </cols>
  <sheetData>
    <row r="1" spans="1:13" ht="52.5" customHeight="1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</v>
      </c>
      <c r="G1" s="4" t="s">
        <v>590</v>
      </c>
      <c r="H1" s="4" t="s">
        <v>16</v>
      </c>
      <c r="I1" s="4" t="s">
        <v>565</v>
      </c>
      <c r="J1" s="17" t="s">
        <v>561</v>
      </c>
      <c r="K1" s="17" t="s">
        <v>562</v>
      </c>
      <c r="L1" s="17" t="s">
        <v>563</v>
      </c>
    </row>
    <row r="2" spans="1:13" x14ac:dyDescent="0.45">
      <c r="A2" s="2">
        <v>45219</v>
      </c>
      <c r="B2" s="1" t="s">
        <v>453</v>
      </c>
      <c r="C2" s="1" t="s">
        <v>424</v>
      </c>
      <c r="D2" s="1">
        <v>24</v>
      </c>
      <c r="E2" s="3">
        <f>IF(ISBLANK(B2), "",ROUND(-1*Calc!O2, 1))</f>
        <v>17</v>
      </c>
      <c r="F2" s="3" t="str">
        <f t="shared" ref="F2:F65" si="0">IF(ISBLANK(B2), "",IF(E2&gt;0,C2,B2))</f>
        <v>SMU</v>
      </c>
      <c r="G2" s="3" t="str">
        <f>IF(ISBLANK(B2),"",IF(E2&lt;D2, "Y","N"))</f>
        <v>Y</v>
      </c>
      <c r="H2" s="3" t="str">
        <f t="shared" ref="H2:H65" si="1">IF(ISBLANK(B2),"",IF(OR(AND(E2&lt;0, E2&lt;D2), AND(E2&gt;0, E2&gt;D2)),"Y","N"))</f>
        <v>N</v>
      </c>
      <c r="I2" s="16"/>
      <c r="J2" s="16"/>
      <c r="K2" s="16"/>
      <c r="L2" s="16"/>
    </row>
    <row r="3" spans="1:13" x14ac:dyDescent="0.45">
      <c r="A3" s="2">
        <v>45220</v>
      </c>
      <c r="B3" s="1" t="s">
        <v>379</v>
      </c>
      <c r="C3" s="1" t="s">
        <v>29</v>
      </c>
      <c r="D3" s="1">
        <v>-5.5</v>
      </c>
      <c r="E3" s="3">
        <f>IF(ISBLANK(B3), "",ROUND(-1*Calc!O3, 1))</f>
        <v>-6</v>
      </c>
      <c r="F3" s="3" t="str">
        <f t="shared" si="0"/>
        <v>Ohio State</v>
      </c>
      <c r="G3" s="3" t="str">
        <f t="shared" ref="G3:G66" si="2">IF(ISBLANK(B3),"",IF(E3&lt;D3, "Y","N"))</f>
        <v>Y</v>
      </c>
      <c r="H3" s="3" t="str">
        <f t="shared" si="1"/>
        <v>Y</v>
      </c>
      <c r="I3" s="16"/>
      <c r="J3" s="16"/>
      <c r="K3" s="16"/>
      <c r="L3" s="16"/>
    </row>
    <row r="4" spans="1:13" x14ac:dyDescent="0.45">
      <c r="A4" s="2">
        <f>A3</f>
        <v>45220</v>
      </c>
      <c r="B4" s="1" t="s">
        <v>383</v>
      </c>
      <c r="C4" s="1" t="s">
        <v>489</v>
      </c>
      <c r="D4" s="1">
        <v>-17.5</v>
      </c>
      <c r="E4" s="3">
        <f>IF(ISBLANK(B4), "",ROUND(-1*Calc!O4, 1))</f>
        <v>-25.5</v>
      </c>
      <c r="F4" s="3" t="str">
        <f t="shared" si="0"/>
        <v>Oklahoma</v>
      </c>
      <c r="G4" s="3" t="str">
        <f t="shared" si="2"/>
        <v>Y</v>
      </c>
      <c r="H4" s="3" t="str">
        <f t="shared" si="1"/>
        <v>Y</v>
      </c>
      <c r="I4" s="16"/>
      <c r="J4" s="16"/>
      <c r="K4" s="16"/>
      <c r="L4" s="16"/>
    </row>
    <row r="5" spans="1:13" x14ac:dyDescent="0.45">
      <c r="A5" s="2">
        <f t="shared" ref="A5:A68" si="3">A4</f>
        <v>45220</v>
      </c>
      <c r="B5" s="1" t="s">
        <v>27</v>
      </c>
      <c r="C5" s="1" t="s">
        <v>35</v>
      </c>
      <c r="D5" s="1">
        <v>-8.5</v>
      </c>
      <c r="E5" s="3">
        <f>IF(ISBLANK(B5), "",ROUND(-1*Calc!O5, 1))</f>
        <v>-8.9</v>
      </c>
      <c r="F5" s="3" t="str">
        <f t="shared" si="0"/>
        <v>Alabama</v>
      </c>
      <c r="G5" s="3" t="str">
        <f t="shared" si="2"/>
        <v>Y</v>
      </c>
      <c r="H5" s="3" t="str">
        <f t="shared" si="1"/>
        <v>Y</v>
      </c>
      <c r="I5" s="16"/>
      <c r="J5" s="16"/>
      <c r="K5" s="16"/>
      <c r="L5" s="16"/>
    </row>
    <row r="6" spans="1:13" x14ac:dyDescent="0.45">
      <c r="A6" s="2">
        <f t="shared" si="3"/>
        <v>45220</v>
      </c>
      <c r="B6" s="1" t="s">
        <v>243</v>
      </c>
      <c r="C6" s="1" t="s">
        <v>324</v>
      </c>
      <c r="D6" s="1">
        <v>-3.5</v>
      </c>
      <c r="E6" s="3">
        <f>IF(ISBLANK(B6), "",ROUND(-1*Calc!O6, 1))</f>
        <v>-10.9</v>
      </c>
      <c r="F6" s="3" t="str">
        <f t="shared" si="0"/>
        <v>Iowa</v>
      </c>
      <c r="G6" s="3" t="str">
        <f t="shared" si="2"/>
        <v>Y</v>
      </c>
      <c r="H6" s="3" t="str">
        <f t="shared" si="1"/>
        <v>Y</v>
      </c>
      <c r="I6" s="16" t="s">
        <v>3</v>
      </c>
      <c r="J6" s="16"/>
      <c r="K6" s="16" t="s">
        <v>243</v>
      </c>
      <c r="L6" s="16"/>
    </row>
    <row r="7" spans="1:13" x14ac:dyDescent="0.45">
      <c r="A7" s="2">
        <f t="shared" si="3"/>
        <v>45220</v>
      </c>
      <c r="B7" s="1" t="s">
        <v>28</v>
      </c>
      <c r="C7" s="1" t="s">
        <v>30</v>
      </c>
      <c r="D7" s="1">
        <v>-19.5</v>
      </c>
      <c r="E7" s="3">
        <f>IF(ISBLANK(B7), "",ROUND(-1*Calc!O7, 1))</f>
        <v>-24.6</v>
      </c>
      <c r="F7" s="3" t="str">
        <f t="shared" si="0"/>
        <v>Oregon</v>
      </c>
      <c r="G7" s="3" t="str">
        <f t="shared" si="2"/>
        <v>Y</v>
      </c>
      <c r="H7" s="3" t="str">
        <f t="shared" si="1"/>
        <v>Y</v>
      </c>
      <c r="I7" s="16" t="s">
        <v>3</v>
      </c>
      <c r="J7" s="16"/>
      <c r="K7" s="16" t="s">
        <v>28</v>
      </c>
      <c r="L7" s="16"/>
    </row>
    <row r="8" spans="1:13" x14ac:dyDescent="0.45">
      <c r="A8" s="2">
        <f t="shared" si="3"/>
        <v>45220</v>
      </c>
      <c r="B8" s="1" t="s">
        <v>481</v>
      </c>
      <c r="C8" s="1" t="s">
        <v>365</v>
      </c>
      <c r="D8" s="1">
        <v>-20.5</v>
      </c>
      <c r="E8" s="3">
        <f>IF(ISBLANK(B8), "",ROUND(-1*Calc!O8, 1))</f>
        <v>-6.7</v>
      </c>
      <c r="F8" s="3" t="str">
        <f t="shared" si="0"/>
        <v>Tulane</v>
      </c>
      <c r="G8" s="3" t="str">
        <f>IF(ISBLANK(B8),"",IF(E8&lt;D8, "Y","N"))</f>
        <v>N</v>
      </c>
      <c r="H8" s="3" t="str">
        <f t="shared" si="1"/>
        <v>N</v>
      </c>
      <c r="I8" s="16" t="s">
        <v>3</v>
      </c>
      <c r="J8" s="16"/>
      <c r="K8" s="16" t="s">
        <v>365</v>
      </c>
      <c r="L8" s="16"/>
    </row>
    <row r="9" spans="1:13" x14ac:dyDescent="0.45">
      <c r="A9" s="2">
        <f t="shared" si="3"/>
        <v>45220</v>
      </c>
      <c r="B9" s="1" t="s">
        <v>34</v>
      </c>
      <c r="C9" s="1" t="s">
        <v>460</v>
      </c>
      <c r="D9" s="1">
        <v>22.5</v>
      </c>
      <c r="E9" s="3">
        <f>IF(ISBLANK(B9), "",ROUND(-1*Calc!O9, 1))</f>
        <v>10.199999999999999</v>
      </c>
      <c r="F9" s="3" t="str">
        <f t="shared" si="0"/>
        <v>Texas</v>
      </c>
      <c r="G9" s="3" t="str">
        <f t="shared" si="2"/>
        <v>Y</v>
      </c>
      <c r="H9" s="3" t="str">
        <f t="shared" si="1"/>
        <v>N</v>
      </c>
      <c r="I9" s="16"/>
      <c r="J9" s="16"/>
      <c r="K9" s="16"/>
      <c r="L9" s="16"/>
    </row>
    <row r="10" spans="1:13" x14ac:dyDescent="0.45">
      <c r="A10" s="2">
        <f t="shared" si="3"/>
        <v>45220</v>
      </c>
      <c r="B10" s="1" t="s">
        <v>335</v>
      </c>
      <c r="C10" s="1" t="s">
        <v>74</v>
      </c>
      <c r="D10" s="1">
        <v>9.5</v>
      </c>
      <c r="E10" s="3">
        <f>IF(ISBLANK(B10), "",ROUND(-1*Calc!O10, 1))</f>
        <v>17.399999999999999</v>
      </c>
      <c r="F10" s="3" t="str">
        <f t="shared" si="0"/>
        <v>Air Force</v>
      </c>
      <c r="G10" s="3" t="str">
        <f t="shared" si="2"/>
        <v>N</v>
      </c>
      <c r="H10" s="3" t="str">
        <f t="shared" si="1"/>
        <v>Y</v>
      </c>
      <c r="I10" s="16" t="s">
        <v>3</v>
      </c>
      <c r="J10" s="16"/>
      <c r="K10" s="16" t="s">
        <v>74</v>
      </c>
      <c r="L10" s="16"/>
    </row>
    <row r="11" spans="1:13" x14ac:dyDescent="0.45">
      <c r="A11" s="2">
        <f t="shared" si="3"/>
        <v>45220</v>
      </c>
      <c r="B11" s="1" t="s">
        <v>357</v>
      </c>
      <c r="C11" s="1" t="s">
        <v>526</v>
      </c>
      <c r="D11" s="1">
        <v>-23.5</v>
      </c>
      <c r="E11" s="3">
        <f>IF(ISBLANK(B11), "",ROUND(-1*Calc!O11, 1))</f>
        <v>-20.6</v>
      </c>
      <c r="F11" s="3" t="str">
        <f t="shared" si="0"/>
        <v>North Carolina</v>
      </c>
      <c r="G11" s="3" t="str">
        <f t="shared" si="2"/>
        <v>N</v>
      </c>
      <c r="H11" s="3" t="str">
        <f t="shared" si="1"/>
        <v>N</v>
      </c>
      <c r="I11" s="16"/>
      <c r="J11" s="16"/>
      <c r="K11" s="16"/>
      <c r="L11" s="16"/>
    </row>
    <row r="12" spans="1:13" x14ac:dyDescent="0.45">
      <c r="A12" s="2">
        <f t="shared" si="3"/>
        <v>45220</v>
      </c>
      <c r="B12" s="1" t="s">
        <v>317</v>
      </c>
      <c r="C12" s="1" t="s">
        <v>313</v>
      </c>
      <c r="D12" s="1">
        <v>24.5</v>
      </c>
      <c r="E12" s="3">
        <f>IF(ISBLANK(B12), "",ROUND(-1*Calc!O12, 1))</f>
        <v>20.2</v>
      </c>
      <c r="F12" s="3" t="str">
        <f t="shared" si="0"/>
        <v>Michigan</v>
      </c>
      <c r="G12" s="3" t="str">
        <f t="shared" si="2"/>
        <v>Y</v>
      </c>
      <c r="H12" s="3" t="str">
        <f t="shared" si="1"/>
        <v>N</v>
      </c>
      <c r="I12" s="16"/>
      <c r="J12" s="16"/>
      <c r="K12" s="16"/>
      <c r="L12" s="16"/>
    </row>
    <row r="13" spans="1:13" x14ac:dyDescent="0.45">
      <c r="A13" s="2">
        <f t="shared" si="3"/>
        <v>45220</v>
      </c>
      <c r="B13" s="1" t="s">
        <v>208</v>
      </c>
      <c r="C13" s="1" t="s">
        <v>185</v>
      </c>
      <c r="D13" s="1">
        <v>-14.5</v>
      </c>
      <c r="E13" s="3">
        <f>IF(ISBLANK(B13), "",ROUND(-1*Calc!O13, 1))</f>
        <v>-10.3</v>
      </c>
      <c r="F13" s="3" t="str">
        <f t="shared" si="0"/>
        <v>Florida State</v>
      </c>
      <c r="G13" s="3" t="str">
        <f t="shared" si="2"/>
        <v>N</v>
      </c>
      <c r="H13" s="3" t="str">
        <f t="shared" si="1"/>
        <v>N</v>
      </c>
      <c r="I13" s="16"/>
      <c r="J13" s="16"/>
      <c r="K13" s="16"/>
      <c r="L13" s="16"/>
    </row>
    <row r="14" spans="1:13" x14ac:dyDescent="0.45">
      <c r="A14" s="2">
        <f t="shared" si="3"/>
        <v>45220</v>
      </c>
      <c r="B14" s="1" t="s">
        <v>292</v>
      </c>
      <c r="C14" s="1" t="s">
        <v>111</v>
      </c>
      <c r="D14" s="1">
        <v>-30.5</v>
      </c>
      <c r="E14" s="3">
        <f>IF(ISBLANK(B14), "",ROUND(-1*Calc!O14, 1))</f>
        <v>-15.5</v>
      </c>
      <c r="F14" s="3" t="str">
        <f t="shared" si="0"/>
        <v>LSU</v>
      </c>
      <c r="G14" s="3" t="str">
        <f t="shared" si="2"/>
        <v>N</v>
      </c>
      <c r="H14" s="3" t="str">
        <f t="shared" si="1"/>
        <v>N</v>
      </c>
      <c r="I14" s="16" t="s">
        <v>3</v>
      </c>
      <c r="J14" s="16"/>
      <c r="K14" s="16" t="s">
        <v>111</v>
      </c>
      <c r="L14" s="16"/>
      <c r="M14" t="s">
        <v>601</v>
      </c>
    </row>
    <row r="15" spans="1:13" x14ac:dyDescent="0.45">
      <c r="A15" s="2">
        <f t="shared" si="3"/>
        <v>45220</v>
      </c>
      <c r="B15" s="1" t="s">
        <v>537</v>
      </c>
      <c r="C15" s="1" t="s">
        <v>99</v>
      </c>
      <c r="D15" s="1">
        <v>-28.5</v>
      </c>
      <c r="E15" s="3">
        <f>IF(ISBLANK(B15), "",ROUND(-1*Calc!O15, 1))</f>
        <v>-39.1</v>
      </c>
      <c r="F15" s="3" t="str">
        <f t="shared" si="0"/>
        <v>Washington</v>
      </c>
      <c r="G15" s="3" t="str">
        <f t="shared" si="2"/>
        <v>Y</v>
      </c>
      <c r="H15" s="3" t="str">
        <f t="shared" si="1"/>
        <v>Y</v>
      </c>
      <c r="I15" s="16"/>
      <c r="J15" s="16"/>
      <c r="K15" s="16"/>
      <c r="L15" s="16"/>
    </row>
    <row r="16" spans="1:13" x14ac:dyDescent="0.45">
      <c r="A16" s="2">
        <f t="shared" si="3"/>
        <v>45220</v>
      </c>
      <c r="B16" s="1" t="s">
        <v>487</v>
      </c>
      <c r="C16" s="1" t="s">
        <v>303</v>
      </c>
      <c r="D16" s="1">
        <v>7</v>
      </c>
      <c r="E16" s="3">
        <f>IF(ISBLANK(B16), "",ROUND(-1*Calc!O16, 1))</f>
        <v>1.7</v>
      </c>
      <c r="F16" s="3" t="str">
        <f t="shared" si="0"/>
        <v>Memphis</v>
      </c>
      <c r="G16" s="3" t="str">
        <f t="shared" si="2"/>
        <v>Y</v>
      </c>
      <c r="H16" s="3" t="str">
        <f t="shared" si="1"/>
        <v>N</v>
      </c>
      <c r="I16" s="16"/>
      <c r="J16" s="16"/>
      <c r="K16" s="16"/>
      <c r="L16" s="16"/>
    </row>
    <row r="17" spans="1:12" x14ac:dyDescent="0.45">
      <c r="A17" s="2">
        <f t="shared" si="3"/>
        <v>45220</v>
      </c>
      <c r="B17" s="1" t="s">
        <v>550</v>
      </c>
      <c r="C17" s="1" t="s">
        <v>387</v>
      </c>
      <c r="D17" s="1">
        <v>3</v>
      </c>
      <c r="E17" s="3">
        <f>IF(ISBLANK(B17), "",ROUND(-1*Calc!O17, 1))</f>
        <v>-4.0999999999999996</v>
      </c>
      <c r="F17" s="3" t="str">
        <f t="shared" si="0"/>
        <v>West Virginia</v>
      </c>
      <c r="G17" s="3" t="str">
        <f t="shared" si="2"/>
        <v>Y</v>
      </c>
      <c r="H17" s="3" t="str">
        <f t="shared" si="1"/>
        <v>Y</v>
      </c>
      <c r="I17" s="16"/>
      <c r="J17" s="16"/>
      <c r="K17" s="16"/>
      <c r="L17" s="16"/>
    </row>
    <row r="18" spans="1:12" x14ac:dyDescent="0.45">
      <c r="A18" s="2">
        <f t="shared" si="3"/>
        <v>45220</v>
      </c>
      <c r="B18" s="1" t="s">
        <v>310</v>
      </c>
      <c r="C18" s="1" t="s">
        <v>475</v>
      </c>
      <c r="D18" s="1">
        <v>2</v>
      </c>
      <c r="E18" s="3">
        <f>IF(ISBLANK(B18), "",ROUND(-1*Calc!O18, 1))</f>
        <v>-6.6</v>
      </c>
      <c r="F18" s="3" t="str">
        <f t="shared" si="0"/>
        <v>Miami (OH)</v>
      </c>
      <c r="G18" s="3" t="str">
        <f t="shared" si="2"/>
        <v>Y</v>
      </c>
      <c r="H18" s="3" t="str">
        <f t="shared" si="1"/>
        <v>Y</v>
      </c>
      <c r="I18" s="16"/>
      <c r="J18" s="16"/>
      <c r="K18" s="16"/>
      <c r="L18" s="16"/>
    </row>
    <row r="19" spans="1:12" x14ac:dyDescent="0.45">
      <c r="A19" s="2">
        <f t="shared" si="3"/>
        <v>45220</v>
      </c>
      <c r="B19" s="1" t="s">
        <v>200</v>
      </c>
      <c r="C19" s="1" t="s">
        <v>518</v>
      </c>
      <c r="D19" s="1">
        <v>2.5</v>
      </c>
      <c r="E19" s="3">
        <f>IF(ISBLANK(B19), "",ROUND(-1*Calc!O19, 1))</f>
        <v>-1</v>
      </c>
      <c r="F19" s="3" t="str">
        <f t="shared" si="0"/>
        <v>Florida Atlantic</v>
      </c>
      <c r="G19" s="3" t="str">
        <f t="shared" si="2"/>
        <v>Y</v>
      </c>
      <c r="H19" s="3" t="str">
        <f t="shared" si="1"/>
        <v>Y</v>
      </c>
      <c r="I19" s="16"/>
      <c r="J19" s="16"/>
      <c r="K19" s="16"/>
      <c r="L19" s="16"/>
    </row>
    <row r="20" spans="1:12" x14ac:dyDescent="0.45">
      <c r="A20" s="2">
        <f t="shared" si="3"/>
        <v>45220</v>
      </c>
      <c r="B20" s="1" t="s">
        <v>116</v>
      </c>
      <c r="C20" s="1" t="s">
        <v>394</v>
      </c>
      <c r="D20" s="1">
        <v>6.5</v>
      </c>
      <c r="E20" s="3">
        <f>IF(ISBLANK(B20), "",ROUND(-1*Calc!O20, 1))</f>
        <v>6.6</v>
      </c>
      <c r="F20" s="3" t="str">
        <f t="shared" si="0"/>
        <v>Ole Miss</v>
      </c>
      <c r="G20" s="3" t="str">
        <f t="shared" si="2"/>
        <v>N</v>
      </c>
      <c r="H20" s="3" t="str">
        <f t="shared" si="1"/>
        <v>Y</v>
      </c>
      <c r="I20" s="16"/>
      <c r="J20" s="16"/>
      <c r="K20" s="16"/>
      <c r="L20" s="16"/>
    </row>
    <row r="21" spans="1:12" x14ac:dyDescent="0.45">
      <c r="A21" s="2">
        <f t="shared" si="3"/>
        <v>45220</v>
      </c>
      <c r="B21" s="1" t="s">
        <v>503</v>
      </c>
      <c r="C21" s="1" t="s">
        <v>507</v>
      </c>
      <c r="D21" s="1">
        <v>-7</v>
      </c>
      <c r="E21" s="3">
        <f>IF(ISBLANK(B21), "",ROUND(-1*Calc!O21, 1))</f>
        <v>-2.9</v>
      </c>
      <c r="F21" s="3" t="str">
        <f t="shared" si="0"/>
        <v>USC</v>
      </c>
      <c r="G21" s="3" t="str">
        <f t="shared" si="2"/>
        <v>N</v>
      </c>
      <c r="H21" s="3" t="str">
        <f t="shared" si="1"/>
        <v>N</v>
      </c>
      <c r="I21" s="16"/>
      <c r="J21" s="16"/>
      <c r="K21" s="16"/>
      <c r="L21" s="16"/>
    </row>
    <row r="22" spans="1:12" x14ac:dyDescent="0.45">
      <c r="A22" s="2">
        <f t="shared" si="3"/>
        <v>45220</v>
      </c>
      <c r="B22" s="1" t="s">
        <v>306</v>
      </c>
      <c r="C22" s="1" t="s">
        <v>165</v>
      </c>
      <c r="D22" s="1">
        <v>3</v>
      </c>
      <c r="E22" s="3">
        <f>IF(ISBLANK(B22), "",ROUND(-1*Calc!O22, 1))</f>
        <v>3.1</v>
      </c>
      <c r="F22" s="3" t="str">
        <f t="shared" si="0"/>
        <v>Clemson</v>
      </c>
      <c r="G22" s="3" t="str">
        <f t="shared" si="2"/>
        <v>N</v>
      </c>
      <c r="H22" s="3" t="str">
        <f t="shared" si="1"/>
        <v>Y</v>
      </c>
      <c r="I22" s="16"/>
      <c r="J22" s="16"/>
      <c r="K22" s="16"/>
      <c r="L22" s="16"/>
    </row>
    <row r="23" spans="1:12" x14ac:dyDescent="0.45">
      <c r="A23" s="2">
        <f t="shared" si="3"/>
        <v>45220</v>
      </c>
      <c r="B23" s="1" t="s">
        <v>277</v>
      </c>
      <c r="C23" s="1" t="s">
        <v>223</v>
      </c>
      <c r="D23" s="1">
        <v>-3.5</v>
      </c>
      <c r="E23" s="3">
        <f>IF(ISBLANK(B23), "",ROUND(-1*Calc!O23, 1))</f>
        <v>-0.1</v>
      </c>
      <c r="F23" s="3" t="str">
        <f t="shared" si="0"/>
        <v>Louisiana</v>
      </c>
      <c r="G23" s="3" t="str">
        <f t="shared" si="2"/>
        <v>N</v>
      </c>
      <c r="H23" s="3" t="str">
        <f t="shared" si="1"/>
        <v>N</v>
      </c>
      <c r="I23" s="16"/>
      <c r="J23" s="16"/>
      <c r="K23" s="16"/>
      <c r="L23" s="16"/>
    </row>
    <row r="24" spans="1:12" x14ac:dyDescent="0.45">
      <c r="A24" s="2">
        <f t="shared" si="3"/>
        <v>45220</v>
      </c>
      <c r="B24" s="1" t="s">
        <v>103</v>
      </c>
      <c r="C24" s="1" t="s">
        <v>328</v>
      </c>
      <c r="D24" s="1">
        <v>-6.5</v>
      </c>
      <c r="E24" s="3">
        <f>IF(ISBLANK(B24), "",ROUND(-1*Calc!O24, 1))</f>
        <v>-3.2</v>
      </c>
      <c r="F24" s="3" t="str">
        <f t="shared" si="0"/>
        <v>Arkansas</v>
      </c>
      <c r="G24" s="3" t="str">
        <f t="shared" si="2"/>
        <v>N</v>
      </c>
      <c r="H24" s="3" t="str">
        <f t="shared" si="1"/>
        <v>N</v>
      </c>
      <c r="I24" s="16"/>
      <c r="J24" s="16"/>
      <c r="K24" s="16"/>
      <c r="L24" s="16"/>
    </row>
    <row r="25" spans="1:12" x14ac:dyDescent="0.45">
      <c r="A25" s="2">
        <f t="shared" si="3"/>
        <v>45220</v>
      </c>
      <c r="B25" s="1" t="s">
        <v>161</v>
      </c>
      <c r="C25" s="1" t="s">
        <v>123</v>
      </c>
      <c r="D25" s="1">
        <v>-3.5</v>
      </c>
      <c r="E25" s="3">
        <f>IF(ISBLANK(B25), "",ROUND(-1*Calc!O25, 1))</f>
        <v>-10.199999999999999</v>
      </c>
      <c r="F25" s="3" t="str">
        <f t="shared" si="0"/>
        <v>Cincinnati</v>
      </c>
      <c r="G25" s="3" t="str">
        <f t="shared" si="2"/>
        <v>Y</v>
      </c>
      <c r="H25" s="3" t="str">
        <f t="shared" si="1"/>
        <v>Y</v>
      </c>
      <c r="I25" s="16"/>
      <c r="J25" s="16" t="s">
        <v>161</v>
      </c>
      <c r="K25" s="16"/>
      <c r="L25" s="16"/>
    </row>
    <row r="26" spans="1:12" x14ac:dyDescent="0.45">
      <c r="A26" s="2">
        <f t="shared" si="3"/>
        <v>45220</v>
      </c>
      <c r="B26" s="1" t="s">
        <v>239</v>
      </c>
      <c r="C26" s="1" t="s">
        <v>415</v>
      </c>
      <c r="D26" s="1">
        <v>5.5</v>
      </c>
      <c r="E26" s="3">
        <f>IF(ISBLANK(B26), "",ROUND(-1*Calc!O26, 1))</f>
        <v>1.3</v>
      </c>
      <c r="F26" s="3" t="str">
        <f t="shared" si="0"/>
        <v>Rutgers</v>
      </c>
      <c r="G26" s="3" t="str">
        <f t="shared" si="2"/>
        <v>Y</v>
      </c>
      <c r="H26" s="3" t="str">
        <f t="shared" si="1"/>
        <v>N</v>
      </c>
      <c r="I26" s="16"/>
      <c r="J26" s="16"/>
      <c r="K26" s="16"/>
      <c r="L26" s="16"/>
    </row>
    <row r="27" spans="1:12" x14ac:dyDescent="0.45">
      <c r="A27" s="2">
        <f t="shared" si="3"/>
        <v>45220</v>
      </c>
      <c r="B27" s="1" t="s">
        <v>376</v>
      </c>
      <c r="C27" s="1" t="s">
        <v>546</v>
      </c>
      <c r="D27" s="1">
        <v>-16.5</v>
      </c>
      <c r="E27" s="3">
        <f>IF(ISBLANK(B27), "",ROUND(-1*Calc!O27, 1))</f>
        <v>-8</v>
      </c>
      <c r="F27" s="3" t="str">
        <f t="shared" si="0"/>
        <v>Ohio</v>
      </c>
      <c r="G27" s="3" t="str">
        <f t="shared" si="2"/>
        <v>N</v>
      </c>
      <c r="H27" s="3" t="str">
        <f t="shared" si="1"/>
        <v>N</v>
      </c>
      <c r="I27" s="16"/>
      <c r="J27" s="16"/>
      <c r="K27" s="16"/>
      <c r="L27" s="16"/>
    </row>
    <row r="28" spans="1:12" x14ac:dyDescent="0.45">
      <c r="A28" s="2">
        <f t="shared" si="3"/>
        <v>45220</v>
      </c>
      <c r="B28" s="1" t="s">
        <v>226</v>
      </c>
      <c r="C28" s="1" t="s">
        <v>132</v>
      </c>
      <c r="D28" s="1">
        <v>-5.5</v>
      </c>
      <c r="E28" s="3">
        <f>IF(ISBLANK(B28), "",ROUND(-1*Calc!O28, 1))</f>
        <v>-8.3000000000000007</v>
      </c>
      <c r="F28" s="3" t="str">
        <f t="shared" si="0"/>
        <v>Georgia Tech</v>
      </c>
      <c r="G28" s="3" t="str">
        <f t="shared" si="2"/>
        <v>Y</v>
      </c>
      <c r="H28" s="3" t="str">
        <f t="shared" si="1"/>
        <v>Y</v>
      </c>
      <c r="I28" s="16"/>
      <c r="J28" s="16"/>
      <c r="K28" s="16"/>
      <c r="L28" s="16"/>
    </row>
    <row r="29" spans="1:12" x14ac:dyDescent="0.45">
      <c r="A29" s="2">
        <f t="shared" si="3"/>
        <v>45220</v>
      </c>
      <c r="B29" s="1" t="s">
        <v>136</v>
      </c>
      <c r="C29" s="1" t="s">
        <v>79</v>
      </c>
      <c r="D29" s="1">
        <v>-7.5</v>
      </c>
      <c r="E29" s="3">
        <f>IF(ISBLANK(B29), "",ROUND(-1*Calc!O29, 1))</f>
        <v>-12.2</v>
      </c>
      <c r="F29" s="3" t="str">
        <f t="shared" si="0"/>
        <v>Bowling Green</v>
      </c>
      <c r="G29" s="3" t="str">
        <f t="shared" si="2"/>
        <v>Y</v>
      </c>
      <c r="H29" s="3" t="str">
        <f t="shared" si="1"/>
        <v>Y</v>
      </c>
      <c r="I29" s="16"/>
      <c r="J29" s="16"/>
      <c r="K29" s="16"/>
      <c r="L29" s="16"/>
    </row>
    <row r="30" spans="1:12" x14ac:dyDescent="0.45">
      <c r="A30" s="2">
        <f t="shared" si="3"/>
        <v>45220</v>
      </c>
      <c r="B30" s="1" t="s">
        <v>236</v>
      </c>
      <c r="C30" s="1" t="s">
        <v>553</v>
      </c>
      <c r="D30" s="1">
        <v>2.5</v>
      </c>
      <c r="E30" s="3">
        <f>IF(ISBLANK(B30), "",ROUND(-1*Calc!O30, 1))</f>
        <v>9.3000000000000007</v>
      </c>
      <c r="F30" s="3" t="str">
        <f t="shared" si="0"/>
        <v>Wisconsin</v>
      </c>
      <c r="G30" s="3" t="str">
        <f t="shared" si="2"/>
        <v>N</v>
      </c>
      <c r="H30" s="3" t="str">
        <f t="shared" si="1"/>
        <v>Y</v>
      </c>
      <c r="I30" s="16"/>
      <c r="J30" s="16" t="s">
        <v>553</v>
      </c>
      <c r="K30" s="16"/>
      <c r="L30" s="16"/>
    </row>
    <row r="31" spans="1:12" x14ac:dyDescent="0.45">
      <c r="A31" s="2">
        <f t="shared" si="3"/>
        <v>45220</v>
      </c>
      <c r="B31" s="1" t="s">
        <v>533</v>
      </c>
      <c r="C31" s="1" t="s">
        <v>405</v>
      </c>
      <c r="D31" s="1">
        <v>-1.5</v>
      </c>
      <c r="E31" s="3">
        <f>IF(ISBLANK(B31), "",ROUND(-1*Calc!O31, 1))</f>
        <v>3.5</v>
      </c>
      <c r="F31" s="3" t="str">
        <f t="shared" si="0"/>
        <v>Pittsburgh</v>
      </c>
      <c r="G31" s="3" t="str">
        <f t="shared" si="2"/>
        <v>N</v>
      </c>
      <c r="H31" s="3" t="str">
        <f t="shared" si="1"/>
        <v>Y</v>
      </c>
      <c r="I31" s="16"/>
      <c r="J31" s="16"/>
      <c r="K31" s="16"/>
      <c r="L31" s="16"/>
    </row>
    <row r="32" spans="1:12" x14ac:dyDescent="0.45">
      <c r="A32" s="2">
        <f t="shared" si="3"/>
        <v>45220</v>
      </c>
      <c r="B32" s="1" t="s">
        <v>341</v>
      </c>
      <c r="C32" s="1" t="s">
        <v>369</v>
      </c>
      <c r="D32" s="1">
        <v>-11.5</v>
      </c>
      <c r="E32" s="3">
        <f>IF(ISBLANK(B32), "",ROUND(-1*Calc!O32, 1))</f>
        <v>-2.5</v>
      </c>
      <c r="F32" s="3" t="str">
        <f t="shared" si="0"/>
        <v>Nebraska</v>
      </c>
      <c r="G32" s="3" t="str">
        <f t="shared" si="2"/>
        <v>N</v>
      </c>
      <c r="H32" s="3" t="str">
        <f t="shared" si="1"/>
        <v>N</v>
      </c>
      <c r="I32" s="16"/>
      <c r="J32" s="16"/>
      <c r="K32" s="16"/>
      <c r="L32" s="16"/>
    </row>
    <row r="33" spans="1:12" x14ac:dyDescent="0.45">
      <c r="A33" s="2">
        <f t="shared" si="3"/>
        <v>45220</v>
      </c>
      <c r="B33" s="1" t="s">
        <v>331</v>
      </c>
      <c r="C33" s="1" t="s">
        <v>432</v>
      </c>
      <c r="D33" s="1">
        <v>-7.5</v>
      </c>
      <c r="E33" s="3">
        <f>IF(ISBLANK(B33), "",ROUND(-1*Calc!O33, 1))</f>
        <v>1.4</v>
      </c>
      <c r="F33" s="3" t="str">
        <f t="shared" si="0"/>
        <v>South Carolina</v>
      </c>
      <c r="G33" s="3" t="str">
        <f t="shared" si="2"/>
        <v>N</v>
      </c>
      <c r="H33" s="3" t="str">
        <f t="shared" si="1"/>
        <v>Y</v>
      </c>
      <c r="I33" s="16"/>
      <c r="J33" s="16"/>
      <c r="K33" s="16"/>
      <c r="L33" s="16"/>
    </row>
    <row r="34" spans="1:12" x14ac:dyDescent="0.45">
      <c r="A34" s="2">
        <f t="shared" si="3"/>
        <v>45220</v>
      </c>
      <c r="B34" s="1" t="s">
        <v>361</v>
      </c>
      <c r="C34" s="1" t="s">
        <v>193</v>
      </c>
      <c r="D34" s="1">
        <v>-11.5</v>
      </c>
      <c r="E34" s="3">
        <f>IF(ISBLANK(B34), "",ROUND(-1*Calc!O34, 1))</f>
        <v>0.6</v>
      </c>
      <c r="F34" s="3" t="str">
        <f t="shared" si="0"/>
        <v>Eastern Michigan</v>
      </c>
      <c r="G34" s="3" t="str">
        <f t="shared" si="2"/>
        <v>N</v>
      </c>
      <c r="H34" s="3" t="str">
        <f t="shared" si="1"/>
        <v>Y</v>
      </c>
      <c r="I34" s="16" t="s">
        <v>3</v>
      </c>
      <c r="J34" s="16"/>
      <c r="K34" s="16" t="s">
        <v>193</v>
      </c>
      <c r="L34" s="16"/>
    </row>
    <row r="35" spans="1:12" x14ac:dyDescent="0.45">
      <c r="A35" s="2">
        <f t="shared" si="3"/>
        <v>45220</v>
      </c>
      <c r="B35" s="1" t="s">
        <v>499</v>
      </c>
      <c r="C35" s="1" t="s">
        <v>177</v>
      </c>
      <c r="D35" s="1">
        <v>-7.5</v>
      </c>
      <c r="E35" s="3">
        <f>IF(ISBLANK(B35), "",ROUND(-1*Calc!O35, 1))</f>
        <v>-13.5</v>
      </c>
      <c r="F35" s="3" t="str">
        <f t="shared" si="0"/>
        <v>UNLV</v>
      </c>
      <c r="G35" s="3" t="str">
        <f t="shared" si="2"/>
        <v>Y</v>
      </c>
      <c r="H35" s="3" t="str">
        <f t="shared" si="1"/>
        <v>Y</v>
      </c>
      <c r="I35" s="16"/>
      <c r="J35" s="16"/>
      <c r="K35" s="16"/>
      <c r="L35" s="16"/>
    </row>
    <row r="36" spans="1:12" x14ac:dyDescent="0.45">
      <c r="A36" s="2">
        <f t="shared" si="3"/>
        <v>45220</v>
      </c>
      <c r="B36" s="1" t="s">
        <v>419</v>
      </c>
      <c r="C36" s="1" t="s">
        <v>345</v>
      </c>
      <c r="D36" s="1">
        <v>-11.5</v>
      </c>
      <c r="E36" s="3">
        <f>IF(ISBLANK(B36), "",ROUND(-1*Calc!O36, 1))</f>
        <v>-7.3</v>
      </c>
      <c r="F36" s="3" t="str">
        <f t="shared" si="0"/>
        <v>San Diego State</v>
      </c>
      <c r="G36" s="3" t="str">
        <f t="shared" si="2"/>
        <v>N</v>
      </c>
      <c r="H36" s="3" t="str">
        <f t="shared" si="1"/>
        <v>N</v>
      </c>
      <c r="I36" s="16"/>
      <c r="J36" s="16"/>
      <c r="K36" s="16"/>
      <c r="L36" s="16"/>
    </row>
    <row r="37" spans="1:12" x14ac:dyDescent="0.45">
      <c r="A37" s="2">
        <f t="shared" si="3"/>
        <v>45220</v>
      </c>
      <c r="B37" s="1" t="s">
        <v>443</v>
      </c>
      <c r="C37" s="1" t="s">
        <v>492</v>
      </c>
      <c r="D37" s="1">
        <v>17.5</v>
      </c>
      <c r="E37" s="3">
        <f>IF(ISBLANK(B37), "",ROUND(-1*Calc!O37, 1))</f>
        <v>7.6</v>
      </c>
      <c r="F37" s="3" t="str">
        <f t="shared" si="0"/>
        <v>UCLA</v>
      </c>
      <c r="G37" s="3" t="str">
        <f t="shared" si="2"/>
        <v>Y</v>
      </c>
      <c r="H37" s="3" t="str">
        <f t="shared" si="1"/>
        <v>N</v>
      </c>
      <c r="I37" s="16"/>
      <c r="J37" s="16"/>
      <c r="K37" s="16"/>
      <c r="L37" s="16"/>
    </row>
    <row r="38" spans="1:12" x14ac:dyDescent="0.45">
      <c r="A38" s="2">
        <f t="shared" si="3"/>
        <v>45220</v>
      </c>
      <c r="B38" s="1" t="s">
        <v>144</v>
      </c>
      <c r="C38" s="1" t="s">
        <v>472</v>
      </c>
      <c r="D38" s="1">
        <v>2.5</v>
      </c>
      <c r="E38" s="3">
        <f>IF(ISBLANK(B38), "",ROUND(-1*Calc!O38, 1))</f>
        <v>-0.3</v>
      </c>
      <c r="F38" s="3" t="str">
        <f t="shared" si="0"/>
        <v>BYU</v>
      </c>
      <c r="G38" s="3" t="str">
        <f t="shared" si="2"/>
        <v>Y</v>
      </c>
      <c r="H38" s="3" t="str">
        <f t="shared" si="1"/>
        <v>Y</v>
      </c>
      <c r="I38" s="16"/>
      <c r="J38" s="16" t="s">
        <v>144</v>
      </c>
      <c r="K38" s="16"/>
      <c r="L38" s="16"/>
    </row>
    <row r="39" spans="1:12" x14ac:dyDescent="0.45">
      <c r="A39" s="2">
        <f t="shared" si="3"/>
        <v>45220</v>
      </c>
      <c r="B39" s="1" t="s">
        <v>263</v>
      </c>
      <c r="C39" s="1" t="s">
        <v>449</v>
      </c>
      <c r="D39" s="1">
        <v>-5.5</v>
      </c>
      <c r="E39" s="3">
        <f>IF(ISBLANK(B39), "",ROUND(-1*Calc!O39, 1))</f>
        <v>-6.9</v>
      </c>
      <c r="F39" s="3" t="str">
        <f t="shared" si="0"/>
        <v>Kansas State</v>
      </c>
      <c r="G39" s="3" t="str">
        <f t="shared" si="2"/>
        <v>Y</v>
      </c>
      <c r="H39" s="3" t="str">
        <f t="shared" si="1"/>
        <v>Y</v>
      </c>
      <c r="I39" s="16"/>
      <c r="J39" s="16"/>
      <c r="K39" s="16"/>
      <c r="L39" s="16"/>
    </row>
    <row r="40" spans="1:12" x14ac:dyDescent="0.45">
      <c r="A40" s="2">
        <f t="shared" si="3"/>
        <v>45220</v>
      </c>
      <c r="B40" s="1"/>
      <c r="C40" s="1"/>
      <c r="D40" s="1"/>
      <c r="E40" s="3" t="str">
        <f>IF(ISBLANK(B40), "",ROUND(-1*Calc!O40, 1))</f>
        <v/>
      </c>
      <c r="F40" s="3" t="str">
        <f t="shared" si="0"/>
        <v/>
      </c>
      <c r="G40" s="3" t="str">
        <f t="shared" si="2"/>
        <v/>
      </c>
      <c r="H40" s="3" t="str">
        <f t="shared" si="1"/>
        <v/>
      </c>
      <c r="I40" s="16"/>
      <c r="J40" s="16"/>
      <c r="K40" s="16"/>
      <c r="L40" s="16"/>
    </row>
    <row r="41" spans="1:12" x14ac:dyDescent="0.45">
      <c r="A41" s="2">
        <f t="shared" si="3"/>
        <v>45220</v>
      </c>
      <c r="B41" s="1"/>
      <c r="C41" s="1"/>
      <c r="D41" s="1"/>
      <c r="E41" s="3" t="str">
        <f>IF(ISBLANK(B41), "",ROUND(-1*Calc!O41, 1))</f>
        <v/>
      </c>
      <c r="F41" s="3" t="str">
        <f t="shared" si="0"/>
        <v/>
      </c>
      <c r="G41" s="3" t="str">
        <f t="shared" si="2"/>
        <v/>
      </c>
      <c r="H41" s="3" t="str">
        <f t="shared" si="1"/>
        <v/>
      </c>
      <c r="I41" s="16"/>
      <c r="J41" s="16"/>
      <c r="K41" s="16"/>
      <c r="L41" s="16"/>
    </row>
    <row r="42" spans="1:12" x14ac:dyDescent="0.45">
      <c r="A42" s="2">
        <f t="shared" si="3"/>
        <v>45220</v>
      </c>
      <c r="B42" s="1"/>
      <c r="C42" s="1"/>
      <c r="D42" s="1"/>
      <c r="E42" s="3" t="str">
        <f>IF(ISBLANK(B42), "",ROUND(-1*Calc!O42, 1))</f>
        <v/>
      </c>
      <c r="F42" s="3" t="str">
        <f t="shared" si="0"/>
        <v/>
      </c>
      <c r="G42" s="3" t="str">
        <f t="shared" si="2"/>
        <v/>
      </c>
      <c r="H42" s="3" t="str">
        <f t="shared" si="1"/>
        <v/>
      </c>
      <c r="I42" s="16"/>
      <c r="J42" s="16"/>
      <c r="K42" s="16"/>
      <c r="L42" s="16"/>
    </row>
    <row r="43" spans="1:12" x14ac:dyDescent="0.45">
      <c r="A43" s="2">
        <f t="shared" si="3"/>
        <v>45220</v>
      </c>
      <c r="B43" s="1"/>
      <c r="C43" s="1"/>
      <c r="D43" s="1"/>
      <c r="E43" s="3" t="str">
        <f>IF(ISBLANK(B43), "",ROUND(-1*Calc!O43, 1))</f>
        <v/>
      </c>
      <c r="F43" s="3" t="str">
        <f t="shared" si="0"/>
        <v/>
      </c>
      <c r="G43" s="3" t="str">
        <f t="shared" si="2"/>
        <v/>
      </c>
      <c r="H43" s="3" t="str">
        <f t="shared" si="1"/>
        <v/>
      </c>
      <c r="I43" s="16"/>
      <c r="J43" s="16"/>
      <c r="K43" s="16"/>
      <c r="L43" s="16"/>
    </row>
    <row r="44" spans="1:12" x14ac:dyDescent="0.45">
      <c r="A44" s="2">
        <f t="shared" si="3"/>
        <v>45220</v>
      </c>
      <c r="B44" s="1"/>
      <c r="C44" s="1"/>
      <c r="D44" s="1"/>
      <c r="E44" s="3" t="str">
        <f>IF(ISBLANK(B44), "",ROUND(-1*Calc!O44, 1))</f>
        <v/>
      </c>
      <c r="F44" s="3" t="str">
        <f t="shared" si="0"/>
        <v/>
      </c>
      <c r="G44" s="3" t="str">
        <f t="shared" si="2"/>
        <v/>
      </c>
      <c r="H44" s="3" t="str">
        <f t="shared" si="1"/>
        <v/>
      </c>
      <c r="I44" s="16"/>
      <c r="J44" s="16"/>
      <c r="K44" s="16"/>
      <c r="L44" s="16"/>
    </row>
    <row r="45" spans="1:12" x14ac:dyDescent="0.45">
      <c r="A45" s="2">
        <f t="shared" si="3"/>
        <v>45220</v>
      </c>
      <c r="B45" s="1"/>
      <c r="C45" s="1"/>
      <c r="D45" s="1"/>
      <c r="E45" s="3" t="str">
        <f>IF(ISBLANK(B45), "",ROUND(-1*Calc!O45, 1))</f>
        <v/>
      </c>
      <c r="F45" s="3" t="str">
        <f t="shared" si="0"/>
        <v/>
      </c>
      <c r="G45" s="3" t="str">
        <f t="shared" si="2"/>
        <v/>
      </c>
      <c r="H45" s="3" t="str">
        <f t="shared" si="1"/>
        <v/>
      </c>
      <c r="I45" s="16"/>
      <c r="J45" s="16"/>
      <c r="K45" s="16"/>
      <c r="L45" s="16"/>
    </row>
    <row r="46" spans="1:12" x14ac:dyDescent="0.45">
      <c r="A46" s="2">
        <f t="shared" si="3"/>
        <v>45220</v>
      </c>
      <c r="B46" s="1"/>
      <c r="C46" s="1"/>
      <c r="D46" s="1"/>
      <c r="E46" s="3" t="str">
        <f>IF(ISBLANK(B46), "",ROUND(-1*Calc!O46, 1))</f>
        <v/>
      </c>
      <c r="F46" s="3" t="str">
        <f t="shared" si="0"/>
        <v/>
      </c>
      <c r="G46" s="3" t="str">
        <f t="shared" si="2"/>
        <v/>
      </c>
      <c r="H46" s="3" t="str">
        <f t="shared" si="1"/>
        <v/>
      </c>
      <c r="I46" s="16"/>
      <c r="J46" s="16"/>
      <c r="K46" s="16"/>
      <c r="L46" s="16"/>
    </row>
    <row r="47" spans="1:12" x14ac:dyDescent="0.45">
      <c r="A47" s="2">
        <f t="shared" si="3"/>
        <v>45220</v>
      </c>
      <c r="B47" s="1"/>
      <c r="C47" s="1"/>
      <c r="D47" s="1"/>
      <c r="E47" s="3" t="str">
        <f>IF(ISBLANK(B47), "",ROUND(-1*Calc!O47, 1))</f>
        <v/>
      </c>
      <c r="F47" s="3" t="str">
        <f t="shared" si="0"/>
        <v/>
      </c>
      <c r="G47" s="3" t="str">
        <f t="shared" si="2"/>
        <v/>
      </c>
      <c r="H47" s="3" t="str">
        <f t="shared" si="1"/>
        <v/>
      </c>
      <c r="I47" s="16"/>
      <c r="J47" s="16"/>
      <c r="K47" s="16"/>
      <c r="L47" s="16"/>
    </row>
    <row r="48" spans="1:12" x14ac:dyDescent="0.45">
      <c r="A48" s="2">
        <f t="shared" si="3"/>
        <v>45220</v>
      </c>
      <c r="B48" s="1"/>
      <c r="C48" s="1"/>
      <c r="D48" s="1"/>
      <c r="E48" s="3" t="str">
        <f>IF(ISBLANK(B48), "",ROUND(-1*Calc!O48, 1))</f>
        <v/>
      </c>
      <c r="F48" s="3" t="str">
        <f t="shared" si="0"/>
        <v/>
      </c>
      <c r="G48" s="3" t="str">
        <f t="shared" si="2"/>
        <v/>
      </c>
      <c r="H48" s="3" t="str">
        <f t="shared" si="1"/>
        <v/>
      </c>
      <c r="I48" s="16"/>
      <c r="J48" s="16"/>
      <c r="K48" s="16"/>
      <c r="L48" s="16"/>
    </row>
    <row r="49" spans="1:12" x14ac:dyDescent="0.45">
      <c r="A49" s="2">
        <f t="shared" si="3"/>
        <v>45220</v>
      </c>
      <c r="B49" s="1"/>
      <c r="C49" s="1"/>
      <c r="D49" s="1"/>
      <c r="E49" s="3" t="str">
        <f>IF(ISBLANK(B49), "",ROUND(-1*Calc!O49, 1))</f>
        <v/>
      </c>
      <c r="F49" s="3" t="str">
        <f t="shared" si="0"/>
        <v/>
      </c>
      <c r="G49" s="3" t="str">
        <f t="shared" si="2"/>
        <v/>
      </c>
      <c r="H49" s="3" t="str">
        <f t="shared" si="1"/>
        <v/>
      </c>
      <c r="I49" s="16"/>
      <c r="J49" s="16"/>
      <c r="K49" s="16"/>
      <c r="L49" s="16"/>
    </row>
    <row r="50" spans="1:12" x14ac:dyDescent="0.45">
      <c r="A50" s="2">
        <f t="shared" si="3"/>
        <v>45220</v>
      </c>
      <c r="B50" s="1"/>
      <c r="C50" s="1"/>
      <c r="D50" s="1"/>
      <c r="E50" s="3" t="str">
        <f>IF(ISBLANK(B50), "",ROUND(-1*Calc!O50, 1))</f>
        <v/>
      </c>
      <c r="F50" s="3" t="str">
        <f t="shared" si="0"/>
        <v/>
      </c>
      <c r="G50" s="3" t="str">
        <f t="shared" si="2"/>
        <v/>
      </c>
      <c r="H50" s="3" t="str">
        <f t="shared" si="1"/>
        <v/>
      </c>
      <c r="I50" s="16"/>
      <c r="J50" s="16"/>
      <c r="K50" s="16"/>
      <c r="L50" s="16"/>
    </row>
    <row r="51" spans="1:12" x14ac:dyDescent="0.45">
      <c r="A51" s="2">
        <f t="shared" si="3"/>
        <v>45220</v>
      </c>
      <c r="B51" s="1"/>
      <c r="C51" s="1"/>
      <c r="D51" s="1"/>
      <c r="E51" s="3" t="str">
        <f>IF(ISBLANK(B51), "",ROUND(-1*Calc!O51, 1))</f>
        <v/>
      </c>
      <c r="F51" s="3" t="str">
        <f t="shared" si="0"/>
        <v/>
      </c>
      <c r="G51" s="3" t="str">
        <f t="shared" si="2"/>
        <v/>
      </c>
      <c r="H51" s="3" t="str">
        <f t="shared" si="1"/>
        <v/>
      </c>
      <c r="I51" s="16"/>
      <c r="J51" s="16"/>
      <c r="K51" s="16"/>
      <c r="L51" s="16"/>
    </row>
    <row r="52" spans="1:12" x14ac:dyDescent="0.45">
      <c r="A52" s="2">
        <f t="shared" si="3"/>
        <v>45220</v>
      </c>
      <c r="B52" s="1"/>
      <c r="C52" s="1"/>
      <c r="D52" s="1"/>
      <c r="E52" s="3" t="str">
        <f>IF(ISBLANK(B52), "",ROUND(-1*Calc!O52, 1))</f>
        <v/>
      </c>
      <c r="F52" s="3" t="str">
        <f t="shared" si="0"/>
        <v/>
      </c>
      <c r="G52" s="3" t="str">
        <f t="shared" si="2"/>
        <v/>
      </c>
      <c r="H52" s="3" t="str">
        <f t="shared" si="1"/>
        <v/>
      </c>
      <c r="I52" s="16"/>
      <c r="J52" s="16"/>
      <c r="K52" s="16"/>
      <c r="L52" s="16"/>
    </row>
    <row r="53" spans="1:12" x14ac:dyDescent="0.45">
      <c r="A53" s="2">
        <f t="shared" si="3"/>
        <v>45220</v>
      </c>
      <c r="B53" s="1"/>
      <c r="C53" s="1"/>
      <c r="D53" s="1"/>
      <c r="E53" s="3" t="str">
        <f>IF(ISBLANK(B53), "",ROUND(-1*Calc!O53, 1))</f>
        <v/>
      </c>
      <c r="F53" s="3" t="str">
        <f t="shared" si="0"/>
        <v/>
      </c>
      <c r="G53" s="3" t="str">
        <f t="shared" si="2"/>
        <v/>
      </c>
      <c r="H53" s="3" t="str">
        <f t="shared" si="1"/>
        <v/>
      </c>
      <c r="I53" s="16"/>
      <c r="J53" s="16"/>
      <c r="K53" s="16"/>
      <c r="L53" s="16"/>
    </row>
    <row r="54" spans="1:12" x14ac:dyDescent="0.45">
      <c r="A54" s="2">
        <f t="shared" si="3"/>
        <v>45220</v>
      </c>
      <c r="B54" s="1"/>
      <c r="C54" s="1"/>
      <c r="D54" s="1"/>
      <c r="E54" s="3" t="str">
        <f>IF(ISBLANK(B54), "",ROUND(-1*Calc!O54, 1))</f>
        <v/>
      </c>
      <c r="F54" s="3" t="str">
        <f t="shared" si="0"/>
        <v/>
      </c>
      <c r="G54" s="3" t="str">
        <f t="shared" si="2"/>
        <v/>
      </c>
      <c r="H54" s="3" t="str">
        <f t="shared" si="1"/>
        <v/>
      </c>
      <c r="I54" s="16"/>
      <c r="J54" s="16"/>
      <c r="K54" s="16"/>
      <c r="L54" s="16"/>
    </row>
    <row r="55" spans="1:12" x14ac:dyDescent="0.45">
      <c r="A55" s="2">
        <f t="shared" si="3"/>
        <v>45220</v>
      </c>
      <c r="B55" s="1"/>
      <c r="C55" s="1"/>
      <c r="D55" s="1"/>
      <c r="E55" s="3" t="str">
        <f>IF(ISBLANK(B55), "",ROUND(-1*Calc!O55, 1))</f>
        <v/>
      </c>
      <c r="F55" s="3" t="str">
        <f t="shared" si="0"/>
        <v/>
      </c>
      <c r="G55" s="3" t="str">
        <f t="shared" si="2"/>
        <v/>
      </c>
      <c r="H55" s="3" t="str">
        <f t="shared" si="1"/>
        <v/>
      </c>
      <c r="I55" s="16"/>
      <c r="J55" s="16"/>
      <c r="K55" s="16"/>
      <c r="L55" s="16"/>
    </row>
    <row r="56" spans="1:12" x14ac:dyDescent="0.45">
      <c r="A56" s="2">
        <f t="shared" si="3"/>
        <v>45220</v>
      </c>
      <c r="B56" s="1"/>
      <c r="C56" s="1"/>
      <c r="D56" s="1"/>
      <c r="E56" s="3" t="str">
        <f>IF(ISBLANK(B56), "",ROUND(-1*Calc!O56, 1))</f>
        <v/>
      </c>
      <c r="F56" s="3" t="str">
        <f t="shared" si="0"/>
        <v/>
      </c>
      <c r="G56" s="3" t="str">
        <f t="shared" si="2"/>
        <v/>
      </c>
      <c r="H56" s="3" t="str">
        <f t="shared" si="1"/>
        <v/>
      </c>
      <c r="I56" s="16"/>
      <c r="J56" s="16"/>
      <c r="K56" s="16"/>
      <c r="L56" s="16"/>
    </row>
    <row r="57" spans="1:12" x14ac:dyDescent="0.45">
      <c r="A57" s="2">
        <f t="shared" si="3"/>
        <v>45220</v>
      </c>
      <c r="B57" s="1"/>
      <c r="C57" s="1"/>
      <c r="D57" s="1"/>
      <c r="E57" s="3" t="str">
        <f>IF(ISBLANK(B57), "",ROUND(-1*Calc!O57, 1))</f>
        <v/>
      </c>
      <c r="F57" s="3" t="str">
        <f t="shared" si="0"/>
        <v/>
      </c>
      <c r="G57" s="3" t="str">
        <f t="shared" si="2"/>
        <v/>
      </c>
      <c r="H57" s="3" t="str">
        <f t="shared" si="1"/>
        <v/>
      </c>
      <c r="I57" s="16"/>
      <c r="J57" s="16"/>
      <c r="K57" s="16"/>
      <c r="L57" s="16"/>
    </row>
    <row r="58" spans="1:12" x14ac:dyDescent="0.45">
      <c r="A58" s="2">
        <f t="shared" si="3"/>
        <v>45220</v>
      </c>
      <c r="B58" s="1"/>
      <c r="C58" s="1"/>
      <c r="D58" s="1"/>
      <c r="E58" s="3" t="str">
        <f>IF(ISBLANK(B58), "",ROUND(-1*Calc!O58, 1))</f>
        <v/>
      </c>
      <c r="F58" s="3" t="str">
        <f t="shared" si="0"/>
        <v/>
      </c>
      <c r="G58" s="3" t="str">
        <f t="shared" si="2"/>
        <v/>
      </c>
      <c r="H58" s="3" t="str">
        <f t="shared" si="1"/>
        <v/>
      </c>
      <c r="I58" s="16"/>
      <c r="J58" s="16"/>
      <c r="K58" s="16"/>
      <c r="L58" s="16"/>
    </row>
    <row r="59" spans="1:12" x14ac:dyDescent="0.45">
      <c r="A59" s="2">
        <f t="shared" si="3"/>
        <v>45220</v>
      </c>
      <c r="B59" s="1"/>
      <c r="C59" s="1"/>
      <c r="D59" s="1"/>
      <c r="E59" s="3" t="str">
        <f>IF(ISBLANK(B59), "",ROUND(-1*Calc!O59, 1))</f>
        <v/>
      </c>
      <c r="F59" s="3" t="str">
        <f t="shared" si="0"/>
        <v/>
      </c>
      <c r="G59" s="3" t="str">
        <f t="shared" si="2"/>
        <v/>
      </c>
      <c r="H59" s="3" t="str">
        <f t="shared" si="1"/>
        <v/>
      </c>
      <c r="I59" s="16"/>
      <c r="J59" s="16"/>
      <c r="K59" s="16"/>
      <c r="L59" s="16"/>
    </row>
    <row r="60" spans="1:12" x14ac:dyDescent="0.45">
      <c r="A60" s="2">
        <f t="shared" si="3"/>
        <v>45220</v>
      </c>
      <c r="B60" s="1"/>
      <c r="C60" s="1"/>
      <c r="D60" s="1"/>
      <c r="E60" s="3" t="str">
        <f>IF(ISBLANK(B60), "",ROUND(-1*Calc!O60, 1))</f>
        <v/>
      </c>
      <c r="F60" s="3" t="str">
        <f t="shared" si="0"/>
        <v/>
      </c>
      <c r="G60" s="3" t="str">
        <f t="shared" si="2"/>
        <v/>
      </c>
      <c r="H60" s="3" t="str">
        <f t="shared" si="1"/>
        <v/>
      </c>
      <c r="I60" s="16"/>
      <c r="J60" s="16"/>
      <c r="K60" s="16"/>
      <c r="L60" s="16"/>
    </row>
    <row r="61" spans="1:12" x14ac:dyDescent="0.45">
      <c r="A61" s="2">
        <f t="shared" si="3"/>
        <v>45220</v>
      </c>
      <c r="B61" s="1"/>
      <c r="C61" s="1"/>
      <c r="D61" s="1"/>
      <c r="E61" s="3" t="str">
        <f>IF(ISBLANK(B61), "",ROUND(-1*Calc!O61, 1))</f>
        <v/>
      </c>
      <c r="F61" s="3" t="str">
        <f t="shared" si="0"/>
        <v/>
      </c>
      <c r="G61" s="3" t="str">
        <f t="shared" si="2"/>
        <v/>
      </c>
      <c r="H61" s="3" t="str">
        <f t="shared" si="1"/>
        <v/>
      </c>
      <c r="I61" s="16"/>
      <c r="J61" s="16"/>
      <c r="K61" s="16"/>
      <c r="L61" s="16"/>
    </row>
    <row r="62" spans="1:12" x14ac:dyDescent="0.45">
      <c r="A62" s="2">
        <f t="shared" si="3"/>
        <v>45220</v>
      </c>
      <c r="B62" s="1"/>
      <c r="C62" s="1"/>
      <c r="D62" s="1"/>
      <c r="E62" s="3" t="str">
        <f>IF(ISBLANK(B62), "",ROUND(-1*Calc!O62, 1))</f>
        <v/>
      </c>
      <c r="F62" s="3" t="str">
        <f t="shared" si="0"/>
        <v/>
      </c>
      <c r="G62" s="3" t="str">
        <f t="shared" si="2"/>
        <v/>
      </c>
      <c r="H62" s="3" t="str">
        <f t="shared" si="1"/>
        <v/>
      </c>
      <c r="I62" s="16"/>
      <c r="J62" s="16"/>
      <c r="K62" s="16"/>
      <c r="L62" s="16"/>
    </row>
    <row r="63" spans="1:12" x14ac:dyDescent="0.45">
      <c r="A63" s="2">
        <f t="shared" si="3"/>
        <v>45220</v>
      </c>
      <c r="B63" s="1"/>
      <c r="C63" s="1"/>
      <c r="D63" s="1"/>
      <c r="E63" s="3" t="str">
        <f>IF(ISBLANK(B63), "",ROUND(-1*Calc!O63, 1))</f>
        <v/>
      </c>
      <c r="F63" s="3" t="str">
        <f t="shared" si="0"/>
        <v/>
      </c>
      <c r="G63" s="3" t="str">
        <f t="shared" si="2"/>
        <v/>
      </c>
      <c r="H63" s="3" t="str">
        <f t="shared" si="1"/>
        <v/>
      </c>
      <c r="I63" s="16"/>
      <c r="J63" s="16"/>
      <c r="K63" s="16"/>
      <c r="L63" s="16"/>
    </row>
    <row r="64" spans="1:12" x14ac:dyDescent="0.45">
      <c r="A64" s="2">
        <f t="shared" si="3"/>
        <v>45220</v>
      </c>
      <c r="B64" s="1"/>
      <c r="C64" s="1"/>
      <c r="D64" s="1"/>
      <c r="E64" s="3" t="str">
        <f>IF(ISBLANK(B64), "",ROUND(-1*Calc!O64, 1))</f>
        <v/>
      </c>
      <c r="F64" s="3" t="str">
        <f t="shared" si="0"/>
        <v/>
      </c>
      <c r="G64" s="3" t="str">
        <f t="shared" si="2"/>
        <v/>
      </c>
      <c r="H64" s="3" t="str">
        <f t="shared" si="1"/>
        <v/>
      </c>
      <c r="I64" s="16"/>
      <c r="J64" s="16"/>
      <c r="K64" s="16"/>
      <c r="L64" s="16"/>
    </row>
    <row r="65" spans="1:12" x14ac:dyDescent="0.45">
      <c r="A65" s="2">
        <f t="shared" si="3"/>
        <v>45220</v>
      </c>
      <c r="B65" s="1"/>
      <c r="C65" s="1"/>
      <c r="D65" s="1"/>
      <c r="E65" s="3" t="str">
        <f>IF(ISBLANK(B65), "",ROUND(-1*Calc!O65, 1))</f>
        <v/>
      </c>
      <c r="F65" s="3" t="str">
        <f t="shared" si="0"/>
        <v/>
      </c>
      <c r="G65" s="3" t="str">
        <f t="shared" si="2"/>
        <v/>
      </c>
      <c r="H65" s="3" t="str">
        <f t="shared" si="1"/>
        <v/>
      </c>
      <c r="I65" s="16"/>
      <c r="J65" s="16"/>
      <c r="K65" s="16"/>
      <c r="L65" s="16"/>
    </row>
    <row r="66" spans="1:12" x14ac:dyDescent="0.45">
      <c r="A66" s="2">
        <f t="shared" si="3"/>
        <v>45220</v>
      </c>
      <c r="B66" s="1"/>
      <c r="C66" s="1"/>
      <c r="D66" s="1"/>
      <c r="E66" s="3" t="str">
        <f>IF(ISBLANK(B66), "",ROUND(-1*Calc!O66, 1))</f>
        <v/>
      </c>
      <c r="F66" s="3" t="str">
        <f t="shared" ref="F66:F129" si="4">IF(ISBLANK(B66), "",IF(E66&gt;0,C66,B66))</f>
        <v/>
      </c>
      <c r="G66" s="3" t="str">
        <f t="shared" si="2"/>
        <v/>
      </c>
      <c r="H66" s="3" t="str">
        <f t="shared" ref="H66:H129" si="5">IF(ISBLANK(B66),"",IF(OR(AND(E66&lt;0, E66&lt;D66), AND(E66&gt;0, E66&gt;D66)),"Y","N"))</f>
        <v/>
      </c>
      <c r="I66" s="16"/>
      <c r="J66" s="16"/>
      <c r="K66" s="16"/>
      <c r="L66" s="16"/>
    </row>
    <row r="67" spans="1:12" x14ac:dyDescent="0.45">
      <c r="A67" s="2">
        <f t="shared" si="3"/>
        <v>45220</v>
      </c>
      <c r="B67" s="1"/>
      <c r="C67" s="1"/>
      <c r="D67" s="1"/>
      <c r="E67" s="3" t="str">
        <f>IF(ISBLANK(B67), "",ROUND(-1*Calc!O67, 1))</f>
        <v/>
      </c>
      <c r="F67" s="3" t="str">
        <f t="shared" si="4"/>
        <v/>
      </c>
      <c r="G67" s="3" t="str">
        <f t="shared" ref="G67:G130" si="6">IF(ISBLANK(B67),"",IF(E67&lt;D67, "Y","N"))</f>
        <v/>
      </c>
      <c r="H67" s="3" t="str">
        <f t="shared" si="5"/>
        <v/>
      </c>
      <c r="I67" s="16"/>
      <c r="J67" s="16"/>
      <c r="K67" s="16"/>
      <c r="L67" s="16"/>
    </row>
    <row r="68" spans="1:12" x14ac:dyDescent="0.45">
      <c r="A68" s="2">
        <f t="shared" si="3"/>
        <v>45220</v>
      </c>
      <c r="B68" s="1"/>
      <c r="C68" s="1"/>
      <c r="D68" s="1"/>
      <c r="E68" s="3" t="str">
        <f>IF(ISBLANK(B68), "",ROUND(-1*Calc!O68, 1))</f>
        <v/>
      </c>
      <c r="F68" s="3" t="str">
        <f t="shared" si="4"/>
        <v/>
      </c>
      <c r="G68" s="3" t="str">
        <f t="shared" si="6"/>
        <v/>
      </c>
      <c r="H68" s="3" t="str">
        <f t="shared" si="5"/>
        <v/>
      </c>
      <c r="I68" s="16"/>
      <c r="J68" s="16"/>
      <c r="K68" s="16"/>
      <c r="L68" s="16"/>
    </row>
    <row r="69" spans="1:12" x14ac:dyDescent="0.45">
      <c r="A69" s="2">
        <f t="shared" ref="A69:A132" si="7">A68</f>
        <v>45220</v>
      </c>
      <c r="B69" s="1"/>
      <c r="C69" s="1"/>
      <c r="D69" s="1"/>
      <c r="E69" s="3" t="str">
        <f>IF(ISBLANK(B69), "",ROUND(-1*Calc!O69, 1))</f>
        <v/>
      </c>
      <c r="F69" s="3" t="str">
        <f t="shared" si="4"/>
        <v/>
      </c>
      <c r="G69" s="3" t="str">
        <f t="shared" si="6"/>
        <v/>
      </c>
      <c r="H69" s="3" t="str">
        <f t="shared" si="5"/>
        <v/>
      </c>
      <c r="I69" s="16"/>
      <c r="J69" s="16"/>
      <c r="K69" s="16"/>
      <c r="L69" s="16"/>
    </row>
    <row r="70" spans="1:12" x14ac:dyDescent="0.45">
      <c r="A70" s="2">
        <f t="shared" si="7"/>
        <v>45220</v>
      </c>
      <c r="B70" s="1"/>
      <c r="C70" s="1"/>
      <c r="D70" s="1"/>
      <c r="E70" s="3" t="str">
        <f>IF(ISBLANK(B70), "",ROUND(-1*Calc!O70, 1))</f>
        <v/>
      </c>
      <c r="F70" s="3" t="str">
        <f t="shared" si="4"/>
        <v/>
      </c>
      <c r="G70" s="3" t="str">
        <f t="shared" si="6"/>
        <v/>
      </c>
      <c r="H70" s="3" t="str">
        <f t="shared" si="5"/>
        <v/>
      </c>
      <c r="I70" s="16"/>
      <c r="J70" s="16"/>
      <c r="K70" s="16"/>
      <c r="L70" s="16"/>
    </row>
    <row r="71" spans="1:12" x14ac:dyDescent="0.45">
      <c r="A71" s="2">
        <f t="shared" si="7"/>
        <v>45220</v>
      </c>
      <c r="B71" s="1"/>
      <c r="C71" s="1"/>
      <c r="D71" s="1"/>
      <c r="E71" s="3" t="str">
        <f>IF(ISBLANK(B71), "",ROUND(-1*Calc!O71, 1))</f>
        <v/>
      </c>
      <c r="F71" s="3" t="str">
        <f t="shared" si="4"/>
        <v/>
      </c>
      <c r="G71" s="3" t="str">
        <f t="shared" si="6"/>
        <v/>
      </c>
      <c r="H71" s="3" t="str">
        <f t="shared" si="5"/>
        <v/>
      </c>
      <c r="I71" s="16"/>
      <c r="J71" s="16"/>
      <c r="K71" s="16"/>
      <c r="L71" s="16"/>
    </row>
    <row r="72" spans="1:12" x14ac:dyDescent="0.45">
      <c r="A72" s="2">
        <f t="shared" si="7"/>
        <v>45220</v>
      </c>
      <c r="B72" s="1"/>
      <c r="C72" s="1"/>
      <c r="D72" s="1"/>
      <c r="E72" s="3" t="str">
        <f>IF(ISBLANK(B72), "",ROUND(-1*Calc!O72, 1))</f>
        <v/>
      </c>
      <c r="F72" s="3" t="str">
        <f t="shared" si="4"/>
        <v/>
      </c>
      <c r="G72" s="3" t="str">
        <f t="shared" si="6"/>
        <v/>
      </c>
      <c r="H72" s="3" t="str">
        <f t="shared" si="5"/>
        <v/>
      </c>
      <c r="I72" s="16"/>
      <c r="J72" s="16"/>
      <c r="K72" s="16"/>
      <c r="L72" s="16"/>
    </row>
    <row r="73" spans="1:12" x14ac:dyDescent="0.45">
      <c r="A73" s="2">
        <f t="shared" si="7"/>
        <v>45220</v>
      </c>
      <c r="B73" s="1"/>
      <c r="C73" s="1"/>
      <c r="D73" s="1"/>
      <c r="E73" s="3" t="str">
        <f>IF(ISBLANK(B73), "",ROUND(-1*Calc!O73, 1))</f>
        <v/>
      </c>
      <c r="F73" s="3" t="str">
        <f t="shared" si="4"/>
        <v/>
      </c>
      <c r="G73" s="3" t="str">
        <f t="shared" si="6"/>
        <v/>
      </c>
      <c r="H73" s="3" t="str">
        <f t="shared" si="5"/>
        <v/>
      </c>
      <c r="I73" s="16"/>
      <c r="J73" s="16"/>
      <c r="K73" s="16"/>
      <c r="L73" s="16"/>
    </row>
    <row r="74" spans="1:12" x14ac:dyDescent="0.45">
      <c r="A74" s="2">
        <f t="shared" si="7"/>
        <v>45220</v>
      </c>
      <c r="B74" s="1"/>
      <c r="C74" s="1"/>
      <c r="D74" s="1"/>
      <c r="E74" s="3" t="str">
        <f>IF(ISBLANK(B74), "",ROUND(-1*Calc!O74, 1))</f>
        <v/>
      </c>
      <c r="F74" s="3" t="str">
        <f t="shared" si="4"/>
        <v/>
      </c>
      <c r="G74" s="3" t="str">
        <f t="shared" si="6"/>
        <v/>
      </c>
      <c r="H74" s="3" t="str">
        <f t="shared" si="5"/>
        <v/>
      </c>
      <c r="I74" s="16"/>
      <c r="J74" s="16"/>
      <c r="K74" s="16"/>
      <c r="L74" s="16"/>
    </row>
    <row r="75" spans="1:12" x14ac:dyDescent="0.45">
      <c r="A75" s="2">
        <f t="shared" si="7"/>
        <v>45220</v>
      </c>
      <c r="B75" s="1"/>
      <c r="C75" s="1"/>
      <c r="D75" s="1"/>
      <c r="E75" s="3" t="str">
        <f>IF(ISBLANK(B75), "",ROUND(-1*Calc!O75, 1))</f>
        <v/>
      </c>
      <c r="F75" s="3" t="str">
        <f t="shared" si="4"/>
        <v/>
      </c>
      <c r="G75" s="3" t="str">
        <f t="shared" si="6"/>
        <v/>
      </c>
      <c r="H75" s="3" t="str">
        <f t="shared" si="5"/>
        <v/>
      </c>
      <c r="I75" s="16"/>
      <c r="J75" s="16"/>
      <c r="K75" s="16"/>
      <c r="L75" s="16"/>
    </row>
    <row r="76" spans="1:12" x14ac:dyDescent="0.45">
      <c r="A76" s="2">
        <f t="shared" si="7"/>
        <v>45220</v>
      </c>
      <c r="B76" s="1"/>
      <c r="C76" s="1"/>
      <c r="D76" s="1"/>
      <c r="E76" s="3" t="str">
        <f>IF(ISBLANK(B76), "",ROUND(-1*Calc!O76, 1))</f>
        <v/>
      </c>
      <c r="F76" s="3" t="str">
        <f t="shared" si="4"/>
        <v/>
      </c>
      <c r="G76" s="3" t="str">
        <f t="shared" si="6"/>
        <v/>
      </c>
      <c r="H76" s="3" t="str">
        <f t="shared" si="5"/>
        <v/>
      </c>
      <c r="I76" s="16"/>
      <c r="J76" s="16"/>
      <c r="K76" s="16"/>
      <c r="L76" s="16"/>
    </row>
    <row r="77" spans="1:12" x14ac:dyDescent="0.45">
      <c r="A77" s="2">
        <f t="shared" si="7"/>
        <v>45220</v>
      </c>
      <c r="B77" s="1"/>
      <c r="C77" s="1"/>
      <c r="D77" s="1"/>
      <c r="E77" s="3" t="str">
        <f>IF(ISBLANK(B77), "",ROUND(-1*Calc!O77, 1))</f>
        <v/>
      </c>
      <c r="F77" s="3" t="str">
        <f t="shared" si="4"/>
        <v/>
      </c>
      <c r="G77" s="3" t="str">
        <f t="shared" si="6"/>
        <v/>
      </c>
      <c r="H77" s="3" t="str">
        <f t="shared" si="5"/>
        <v/>
      </c>
      <c r="I77" s="16"/>
      <c r="J77" s="16"/>
      <c r="K77" s="16"/>
      <c r="L77" s="16"/>
    </row>
    <row r="78" spans="1:12" x14ac:dyDescent="0.45">
      <c r="A78" s="2">
        <f t="shared" si="7"/>
        <v>45220</v>
      </c>
      <c r="B78" s="1"/>
      <c r="C78" s="1"/>
      <c r="D78" s="1"/>
      <c r="E78" s="3" t="str">
        <f>IF(ISBLANK(B78), "",ROUND(-1*Calc!O78, 1))</f>
        <v/>
      </c>
      <c r="F78" s="3" t="str">
        <f t="shared" si="4"/>
        <v/>
      </c>
      <c r="G78" s="3" t="str">
        <f t="shared" si="6"/>
        <v/>
      </c>
      <c r="H78" s="3" t="str">
        <f t="shared" si="5"/>
        <v/>
      </c>
      <c r="I78" s="16"/>
      <c r="J78" s="16"/>
      <c r="K78" s="16"/>
      <c r="L78" s="16"/>
    </row>
    <row r="79" spans="1:12" x14ac:dyDescent="0.45">
      <c r="A79" s="2">
        <f t="shared" si="7"/>
        <v>45220</v>
      </c>
      <c r="B79" s="1"/>
      <c r="C79" s="1"/>
      <c r="D79" s="1"/>
      <c r="E79" s="3" t="str">
        <f>IF(ISBLANK(B79), "",ROUND(-1*Calc!O79, 1))</f>
        <v/>
      </c>
      <c r="F79" s="3" t="str">
        <f t="shared" si="4"/>
        <v/>
      </c>
      <c r="G79" s="3" t="str">
        <f t="shared" si="6"/>
        <v/>
      </c>
      <c r="H79" s="3" t="str">
        <f t="shared" si="5"/>
        <v/>
      </c>
      <c r="I79" s="16"/>
      <c r="J79" s="16"/>
      <c r="K79" s="16"/>
      <c r="L79" s="16"/>
    </row>
    <row r="80" spans="1:12" x14ac:dyDescent="0.45">
      <c r="A80" s="2">
        <f t="shared" si="7"/>
        <v>45220</v>
      </c>
      <c r="B80" s="1"/>
      <c r="C80" s="1"/>
      <c r="D80" s="1"/>
      <c r="E80" s="3" t="str">
        <f>IF(ISBLANK(B80), "",ROUND(-1*Calc!O80, 1))</f>
        <v/>
      </c>
      <c r="F80" s="3" t="str">
        <f t="shared" si="4"/>
        <v/>
      </c>
      <c r="G80" s="3" t="str">
        <f t="shared" si="6"/>
        <v/>
      </c>
      <c r="H80" s="3" t="str">
        <f t="shared" si="5"/>
        <v/>
      </c>
      <c r="I80" s="16"/>
      <c r="J80" s="16"/>
      <c r="K80" s="16"/>
      <c r="L80" s="16"/>
    </row>
    <row r="81" spans="1:12" x14ac:dyDescent="0.45">
      <c r="A81" s="2">
        <f t="shared" si="7"/>
        <v>45220</v>
      </c>
      <c r="B81" s="1"/>
      <c r="C81" s="1"/>
      <c r="D81" s="1"/>
      <c r="E81" s="3" t="str">
        <f>IF(ISBLANK(B81), "",ROUND(-1*Calc!O81, 1))</f>
        <v/>
      </c>
      <c r="F81" s="3" t="str">
        <f t="shared" si="4"/>
        <v/>
      </c>
      <c r="G81" s="3" t="str">
        <f t="shared" si="6"/>
        <v/>
      </c>
      <c r="H81" s="3" t="str">
        <f t="shared" si="5"/>
        <v/>
      </c>
      <c r="I81" s="16"/>
      <c r="J81" s="16"/>
      <c r="K81" s="16"/>
      <c r="L81" s="16"/>
    </row>
    <row r="82" spans="1:12" x14ac:dyDescent="0.45">
      <c r="A82" s="2">
        <f t="shared" si="7"/>
        <v>45220</v>
      </c>
      <c r="B82" s="1"/>
      <c r="C82" s="1"/>
      <c r="D82" s="1"/>
      <c r="E82" s="3" t="str">
        <f>IF(ISBLANK(B82), "",ROUND(-1*Calc!O82, 1))</f>
        <v/>
      </c>
      <c r="F82" s="3" t="str">
        <f t="shared" si="4"/>
        <v/>
      </c>
      <c r="G82" s="3" t="str">
        <f t="shared" si="6"/>
        <v/>
      </c>
      <c r="H82" s="3" t="str">
        <f t="shared" si="5"/>
        <v/>
      </c>
      <c r="I82" s="16"/>
      <c r="J82" s="16"/>
      <c r="K82" s="16"/>
      <c r="L82" s="16"/>
    </row>
    <row r="83" spans="1:12" x14ac:dyDescent="0.45">
      <c r="A83" s="2">
        <f t="shared" si="7"/>
        <v>45220</v>
      </c>
      <c r="B83" s="1"/>
      <c r="C83" s="1"/>
      <c r="D83" s="1"/>
      <c r="E83" s="3" t="str">
        <f>IF(ISBLANK(B83), "",ROUND(-1*Calc!O83, 1))</f>
        <v/>
      </c>
      <c r="F83" s="3" t="str">
        <f t="shared" si="4"/>
        <v/>
      </c>
      <c r="G83" s="3" t="str">
        <f t="shared" si="6"/>
        <v/>
      </c>
      <c r="H83" s="3" t="str">
        <f t="shared" si="5"/>
        <v/>
      </c>
      <c r="I83" s="16"/>
      <c r="J83" s="16"/>
      <c r="K83" s="16"/>
      <c r="L83" s="16"/>
    </row>
    <row r="84" spans="1:12" x14ac:dyDescent="0.45">
      <c r="A84" s="2">
        <f t="shared" si="7"/>
        <v>45220</v>
      </c>
      <c r="B84" s="1"/>
      <c r="C84" s="1"/>
      <c r="D84" s="1"/>
      <c r="E84" s="3" t="str">
        <f>IF(ISBLANK(B84), "",ROUND(-1*Calc!O84, 1))</f>
        <v/>
      </c>
      <c r="F84" s="3" t="str">
        <f t="shared" si="4"/>
        <v/>
      </c>
      <c r="G84" s="3" t="str">
        <f t="shared" si="6"/>
        <v/>
      </c>
      <c r="H84" s="3" t="str">
        <f t="shared" si="5"/>
        <v/>
      </c>
      <c r="I84" s="16"/>
      <c r="J84" s="16"/>
      <c r="K84" s="16"/>
      <c r="L84" s="16"/>
    </row>
    <row r="85" spans="1:12" x14ac:dyDescent="0.45">
      <c r="A85" s="2">
        <f t="shared" si="7"/>
        <v>45220</v>
      </c>
      <c r="B85" s="1"/>
      <c r="C85" s="1"/>
      <c r="D85" s="1"/>
      <c r="E85" s="3" t="str">
        <f>IF(ISBLANK(B85), "",ROUND(-1*Calc!O85, 1))</f>
        <v/>
      </c>
      <c r="F85" s="3" t="str">
        <f t="shared" si="4"/>
        <v/>
      </c>
      <c r="G85" s="3" t="str">
        <f t="shared" si="6"/>
        <v/>
      </c>
      <c r="H85" s="3" t="str">
        <f t="shared" si="5"/>
        <v/>
      </c>
      <c r="I85" s="16"/>
      <c r="J85" s="16"/>
      <c r="K85" s="16"/>
      <c r="L85" s="16"/>
    </row>
    <row r="86" spans="1:12" x14ac:dyDescent="0.45">
      <c r="A86" s="2">
        <f t="shared" si="7"/>
        <v>45220</v>
      </c>
      <c r="B86" s="1"/>
      <c r="C86" s="1"/>
      <c r="D86" s="1"/>
      <c r="E86" s="3" t="str">
        <f>IF(ISBLANK(B86), "",ROUND(-1*Calc!O86, 1))</f>
        <v/>
      </c>
      <c r="F86" s="3" t="str">
        <f t="shared" si="4"/>
        <v/>
      </c>
      <c r="G86" s="3" t="str">
        <f t="shared" si="6"/>
        <v/>
      </c>
      <c r="H86" s="3" t="str">
        <f t="shared" si="5"/>
        <v/>
      </c>
      <c r="I86" s="16"/>
      <c r="J86" s="16"/>
      <c r="K86" s="16"/>
      <c r="L86" s="16"/>
    </row>
    <row r="87" spans="1:12" x14ac:dyDescent="0.45">
      <c r="A87" s="2">
        <f t="shared" si="7"/>
        <v>45220</v>
      </c>
      <c r="B87" s="1"/>
      <c r="C87" s="1"/>
      <c r="D87" s="1"/>
      <c r="E87" s="3" t="str">
        <f>IF(ISBLANK(B87), "",ROUND(-1*Calc!O87, 1))</f>
        <v/>
      </c>
      <c r="F87" s="3" t="str">
        <f t="shared" si="4"/>
        <v/>
      </c>
      <c r="G87" s="3" t="str">
        <f t="shared" si="6"/>
        <v/>
      </c>
      <c r="H87" s="3" t="str">
        <f t="shared" si="5"/>
        <v/>
      </c>
      <c r="I87" s="16"/>
      <c r="J87" s="16"/>
      <c r="K87" s="16"/>
      <c r="L87" s="16"/>
    </row>
    <row r="88" spans="1:12" x14ac:dyDescent="0.45">
      <c r="A88" s="2">
        <f t="shared" si="7"/>
        <v>45220</v>
      </c>
      <c r="B88" s="1"/>
      <c r="C88" s="1"/>
      <c r="D88" s="1"/>
      <c r="E88" s="3" t="str">
        <f>IF(ISBLANK(B88), "",ROUND(-1*Calc!O88, 1))</f>
        <v/>
      </c>
      <c r="F88" s="3" t="str">
        <f t="shared" si="4"/>
        <v/>
      </c>
      <c r="G88" s="3" t="str">
        <f t="shared" si="6"/>
        <v/>
      </c>
      <c r="H88" s="3" t="str">
        <f t="shared" si="5"/>
        <v/>
      </c>
      <c r="I88" s="16"/>
      <c r="J88" s="16"/>
      <c r="K88" s="16"/>
      <c r="L88" s="16"/>
    </row>
    <row r="89" spans="1:12" x14ac:dyDescent="0.45">
      <c r="A89" s="2">
        <f t="shared" si="7"/>
        <v>45220</v>
      </c>
      <c r="B89" s="1"/>
      <c r="C89" s="1"/>
      <c r="D89" s="1"/>
      <c r="E89" s="3" t="str">
        <f>IF(ISBLANK(B89), "",ROUND(-1*Calc!O89, 1))</f>
        <v/>
      </c>
      <c r="F89" s="3" t="str">
        <f t="shared" si="4"/>
        <v/>
      </c>
      <c r="G89" s="3" t="str">
        <f t="shared" si="6"/>
        <v/>
      </c>
      <c r="H89" s="3" t="str">
        <f t="shared" si="5"/>
        <v/>
      </c>
      <c r="I89" s="16"/>
      <c r="J89" s="16"/>
      <c r="K89" s="16"/>
      <c r="L89" s="16"/>
    </row>
    <row r="90" spans="1:12" x14ac:dyDescent="0.45">
      <c r="A90" s="2">
        <f t="shared" si="7"/>
        <v>45220</v>
      </c>
      <c r="B90" s="1"/>
      <c r="C90" s="1"/>
      <c r="D90" s="1"/>
      <c r="E90" s="3" t="str">
        <f>IF(ISBLANK(B90), "",ROUND(-1*Calc!O90, 1))</f>
        <v/>
      </c>
      <c r="F90" s="3" t="str">
        <f t="shared" si="4"/>
        <v/>
      </c>
      <c r="G90" s="3" t="str">
        <f t="shared" si="6"/>
        <v/>
      </c>
      <c r="H90" s="3" t="str">
        <f t="shared" si="5"/>
        <v/>
      </c>
      <c r="I90" s="16"/>
      <c r="J90" s="16"/>
      <c r="K90" s="16"/>
      <c r="L90" s="16"/>
    </row>
    <row r="91" spans="1:12" x14ac:dyDescent="0.45">
      <c r="A91" s="2">
        <f t="shared" si="7"/>
        <v>45220</v>
      </c>
      <c r="B91" s="1"/>
      <c r="C91" s="1"/>
      <c r="D91" s="1"/>
      <c r="E91" s="3" t="str">
        <f>IF(ISBLANK(B91), "",ROUND(-1*Calc!O91, 1))</f>
        <v/>
      </c>
      <c r="F91" s="3" t="str">
        <f t="shared" si="4"/>
        <v/>
      </c>
      <c r="G91" s="3" t="str">
        <f t="shared" si="6"/>
        <v/>
      </c>
      <c r="H91" s="3" t="str">
        <f t="shared" si="5"/>
        <v/>
      </c>
      <c r="I91" s="16"/>
      <c r="J91" s="16"/>
      <c r="K91" s="16"/>
      <c r="L91" s="16"/>
    </row>
    <row r="92" spans="1:12" x14ac:dyDescent="0.45">
      <c r="A92" s="2">
        <f t="shared" si="7"/>
        <v>45220</v>
      </c>
      <c r="B92" s="1"/>
      <c r="C92" s="1"/>
      <c r="D92" s="1"/>
      <c r="E92" s="3" t="str">
        <f>IF(ISBLANK(B92), "",ROUND(-1*Calc!O92, 1))</f>
        <v/>
      </c>
      <c r="F92" s="3" t="str">
        <f t="shared" si="4"/>
        <v/>
      </c>
      <c r="G92" s="3" t="str">
        <f t="shared" si="6"/>
        <v/>
      </c>
      <c r="H92" s="3" t="str">
        <f t="shared" si="5"/>
        <v/>
      </c>
      <c r="I92" s="16"/>
      <c r="J92" s="16"/>
      <c r="K92" s="16"/>
      <c r="L92" s="16"/>
    </row>
    <row r="93" spans="1:12" x14ac:dyDescent="0.45">
      <c r="A93" s="2">
        <f t="shared" si="7"/>
        <v>45220</v>
      </c>
      <c r="B93" s="1"/>
      <c r="C93" s="1"/>
      <c r="D93" s="1"/>
      <c r="E93" s="3" t="str">
        <f>IF(ISBLANK(B93), "",ROUND(-1*Calc!O93, 1))</f>
        <v/>
      </c>
      <c r="F93" s="3" t="str">
        <f t="shared" si="4"/>
        <v/>
      </c>
      <c r="G93" s="3" t="str">
        <f t="shared" si="6"/>
        <v/>
      </c>
      <c r="H93" s="3" t="str">
        <f t="shared" si="5"/>
        <v/>
      </c>
      <c r="I93" s="16"/>
      <c r="J93" s="16"/>
      <c r="K93" s="16"/>
      <c r="L93" s="16"/>
    </row>
    <row r="94" spans="1:12" x14ac:dyDescent="0.45">
      <c r="A94" s="2">
        <f t="shared" si="7"/>
        <v>45220</v>
      </c>
      <c r="B94" s="1"/>
      <c r="C94" s="1"/>
      <c r="D94" s="1"/>
      <c r="E94" s="3" t="str">
        <f>IF(ISBLANK(B94), "",ROUND(-1*Calc!O94, 1))</f>
        <v/>
      </c>
      <c r="F94" s="3" t="str">
        <f t="shared" si="4"/>
        <v/>
      </c>
      <c r="G94" s="3" t="str">
        <f t="shared" si="6"/>
        <v/>
      </c>
      <c r="H94" s="3" t="str">
        <f t="shared" si="5"/>
        <v/>
      </c>
      <c r="I94" s="16"/>
      <c r="J94" s="16"/>
      <c r="K94" s="16"/>
      <c r="L94" s="16"/>
    </row>
    <row r="95" spans="1:12" x14ac:dyDescent="0.45">
      <c r="A95" s="2">
        <f t="shared" si="7"/>
        <v>45220</v>
      </c>
      <c r="B95" s="1"/>
      <c r="C95" s="1"/>
      <c r="D95" s="1"/>
      <c r="E95" s="3" t="str">
        <f>IF(ISBLANK(B95), "",ROUND(-1*Calc!O95, 1))</f>
        <v/>
      </c>
      <c r="F95" s="3" t="str">
        <f t="shared" si="4"/>
        <v/>
      </c>
      <c r="G95" s="3" t="str">
        <f t="shared" si="6"/>
        <v/>
      </c>
      <c r="H95" s="3" t="str">
        <f t="shared" si="5"/>
        <v/>
      </c>
      <c r="I95" s="16"/>
      <c r="J95" s="16"/>
      <c r="K95" s="16"/>
      <c r="L95" s="16"/>
    </row>
    <row r="96" spans="1:12" x14ac:dyDescent="0.45">
      <c r="A96" s="2">
        <f t="shared" si="7"/>
        <v>45220</v>
      </c>
      <c r="B96" s="1"/>
      <c r="C96" s="1"/>
      <c r="D96" s="1"/>
      <c r="E96" s="3" t="str">
        <f>IF(ISBLANK(B96), "",ROUND(-1*Calc!O96, 1))</f>
        <v/>
      </c>
      <c r="F96" s="3" t="str">
        <f t="shared" si="4"/>
        <v/>
      </c>
      <c r="G96" s="3" t="str">
        <f t="shared" si="6"/>
        <v/>
      </c>
      <c r="H96" s="3" t="str">
        <f t="shared" si="5"/>
        <v/>
      </c>
      <c r="I96" s="16"/>
      <c r="J96" s="16"/>
      <c r="K96" s="16"/>
      <c r="L96" s="16"/>
    </row>
    <row r="97" spans="1:12" x14ac:dyDescent="0.45">
      <c r="A97" s="2">
        <f t="shared" si="7"/>
        <v>45220</v>
      </c>
      <c r="B97" s="1"/>
      <c r="C97" s="1"/>
      <c r="D97" s="1"/>
      <c r="E97" s="3" t="str">
        <f>IF(ISBLANK(B97), "",ROUND(-1*Calc!O97, 1))</f>
        <v/>
      </c>
      <c r="F97" s="3" t="str">
        <f t="shared" si="4"/>
        <v/>
      </c>
      <c r="G97" s="3" t="str">
        <f t="shared" si="6"/>
        <v/>
      </c>
      <c r="H97" s="3" t="str">
        <f t="shared" si="5"/>
        <v/>
      </c>
      <c r="I97" s="16"/>
      <c r="J97" s="16"/>
      <c r="K97" s="16"/>
      <c r="L97" s="16"/>
    </row>
    <row r="98" spans="1:12" x14ac:dyDescent="0.45">
      <c r="A98" s="2">
        <f t="shared" si="7"/>
        <v>45220</v>
      </c>
      <c r="B98" s="1"/>
      <c r="C98" s="1"/>
      <c r="D98" s="1"/>
      <c r="E98" s="3" t="str">
        <f>IF(ISBLANK(B98), "",ROUND(-1*Calc!O98, 1))</f>
        <v/>
      </c>
      <c r="F98" s="3" t="str">
        <f t="shared" si="4"/>
        <v/>
      </c>
      <c r="G98" s="3" t="str">
        <f t="shared" si="6"/>
        <v/>
      </c>
      <c r="H98" s="3" t="str">
        <f t="shared" si="5"/>
        <v/>
      </c>
      <c r="I98" s="16"/>
      <c r="J98" s="16"/>
      <c r="K98" s="16"/>
      <c r="L98" s="16"/>
    </row>
    <row r="99" spans="1:12" x14ac:dyDescent="0.45">
      <c r="A99" s="2">
        <f t="shared" si="7"/>
        <v>45220</v>
      </c>
      <c r="B99" s="1"/>
      <c r="C99" s="1"/>
      <c r="D99" s="1"/>
      <c r="E99" s="3" t="str">
        <f>IF(ISBLANK(B99), "",ROUND(-1*Calc!O99, 1))</f>
        <v/>
      </c>
      <c r="F99" s="3" t="str">
        <f t="shared" si="4"/>
        <v/>
      </c>
      <c r="G99" s="3" t="str">
        <f t="shared" si="6"/>
        <v/>
      </c>
      <c r="H99" s="3" t="str">
        <f t="shared" si="5"/>
        <v/>
      </c>
      <c r="I99" s="16"/>
      <c r="J99" s="16"/>
      <c r="K99" s="16"/>
      <c r="L99" s="16"/>
    </row>
    <row r="100" spans="1:12" x14ac:dyDescent="0.45">
      <c r="A100" s="2">
        <f t="shared" si="7"/>
        <v>45220</v>
      </c>
      <c r="B100" s="1"/>
      <c r="C100" s="1"/>
      <c r="D100" s="1"/>
      <c r="E100" s="3" t="str">
        <f>IF(ISBLANK(B100), "",ROUND(-1*Calc!O100, 1))</f>
        <v/>
      </c>
      <c r="F100" s="3" t="str">
        <f t="shared" si="4"/>
        <v/>
      </c>
      <c r="G100" s="3" t="str">
        <f t="shared" si="6"/>
        <v/>
      </c>
      <c r="H100" s="3" t="str">
        <f t="shared" si="5"/>
        <v/>
      </c>
      <c r="I100" s="16"/>
      <c r="J100" s="16"/>
      <c r="K100" s="16"/>
      <c r="L100" s="16"/>
    </row>
    <row r="101" spans="1:12" x14ac:dyDescent="0.45">
      <c r="A101" s="2">
        <f t="shared" si="7"/>
        <v>45220</v>
      </c>
      <c r="B101" s="1"/>
      <c r="C101" s="1"/>
      <c r="D101" s="1"/>
      <c r="E101" s="3" t="str">
        <f>IF(ISBLANK(B101), "",ROUND(-1*Calc!O101, 1))</f>
        <v/>
      </c>
      <c r="F101" s="3" t="str">
        <f t="shared" si="4"/>
        <v/>
      </c>
      <c r="G101" s="3" t="str">
        <f t="shared" si="6"/>
        <v/>
      </c>
      <c r="H101" s="3" t="str">
        <f t="shared" si="5"/>
        <v/>
      </c>
      <c r="I101" s="16"/>
      <c r="J101" s="16"/>
      <c r="K101" s="16"/>
      <c r="L101" s="16"/>
    </row>
    <row r="102" spans="1:12" x14ac:dyDescent="0.45">
      <c r="A102" s="2">
        <f t="shared" si="7"/>
        <v>45220</v>
      </c>
      <c r="B102" s="1"/>
      <c r="C102" s="1"/>
      <c r="D102" s="1"/>
      <c r="E102" s="3" t="str">
        <f>IF(ISBLANK(B102), "",ROUND(-1*Calc!O102, 1))</f>
        <v/>
      </c>
      <c r="F102" s="3" t="str">
        <f t="shared" si="4"/>
        <v/>
      </c>
      <c r="G102" s="3" t="str">
        <f t="shared" si="6"/>
        <v/>
      </c>
      <c r="H102" s="3" t="str">
        <f t="shared" si="5"/>
        <v/>
      </c>
      <c r="I102" s="16"/>
      <c r="J102" s="16"/>
      <c r="K102" s="16"/>
      <c r="L102" s="16"/>
    </row>
    <row r="103" spans="1:12" x14ac:dyDescent="0.45">
      <c r="A103" s="2">
        <f t="shared" si="7"/>
        <v>45220</v>
      </c>
      <c r="B103" s="1"/>
      <c r="C103" s="1"/>
      <c r="D103" s="1"/>
      <c r="E103" s="3" t="str">
        <f>IF(ISBLANK(B103), "",ROUND(-1*Calc!O103, 1))</f>
        <v/>
      </c>
      <c r="F103" s="3" t="str">
        <f t="shared" si="4"/>
        <v/>
      </c>
      <c r="G103" s="3" t="str">
        <f t="shared" si="6"/>
        <v/>
      </c>
      <c r="H103" s="3" t="str">
        <f t="shared" si="5"/>
        <v/>
      </c>
      <c r="I103" s="16"/>
      <c r="J103" s="16"/>
      <c r="K103" s="16"/>
      <c r="L103" s="16"/>
    </row>
    <row r="104" spans="1:12" x14ac:dyDescent="0.45">
      <c r="A104" s="2">
        <f t="shared" si="7"/>
        <v>45220</v>
      </c>
      <c r="B104" s="1"/>
      <c r="C104" s="1"/>
      <c r="D104" s="1"/>
      <c r="E104" s="3" t="str">
        <f>IF(ISBLANK(B104), "",ROUND(-1*Calc!O104, 1))</f>
        <v/>
      </c>
      <c r="F104" s="3" t="str">
        <f t="shared" si="4"/>
        <v/>
      </c>
      <c r="G104" s="3" t="str">
        <f t="shared" si="6"/>
        <v/>
      </c>
      <c r="H104" s="3" t="str">
        <f t="shared" si="5"/>
        <v/>
      </c>
      <c r="I104" s="16"/>
      <c r="J104" s="16"/>
      <c r="K104" s="16"/>
      <c r="L104" s="16"/>
    </row>
    <row r="105" spans="1:12" x14ac:dyDescent="0.45">
      <c r="A105" s="2">
        <f t="shared" si="7"/>
        <v>45220</v>
      </c>
      <c r="B105" s="1"/>
      <c r="C105" s="1"/>
      <c r="D105" s="1"/>
      <c r="E105" s="3" t="str">
        <f>IF(ISBLANK(B105), "",ROUND(-1*Calc!O105, 1))</f>
        <v/>
      </c>
      <c r="F105" s="3" t="str">
        <f t="shared" si="4"/>
        <v/>
      </c>
      <c r="G105" s="3" t="str">
        <f t="shared" si="6"/>
        <v/>
      </c>
      <c r="H105" s="3" t="str">
        <f t="shared" si="5"/>
        <v/>
      </c>
      <c r="I105" s="16"/>
      <c r="J105" s="16"/>
      <c r="K105" s="16"/>
      <c r="L105" s="16"/>
    </row>
    <row r="106" spans="1:12" x14ac:dyDescent="0.45">
      <c r="A106" s="2">
        <f t="shared" si="7"/>
        <v>45220</v>
      </c>
      <c r="B106" s="1"/>
      <c r="C106" s="1"/>
      <c r="D106" s="1"/>
      <c r="E106" s="3" t="str">
        <f>IF(ISBLANK(B106), "",ROUND(-1*Calc!O106, 1))</f>
        <v/>
      </c>
      <c r="F106" s="3" t="str">
        <f t="shared" si="4"/>
        <v/>
      </c>
      <c r="G106" s="3" t="str">
        <f t="shared" si="6"/>
        <v/>
      </c>
      <c r="H106" s="3" t="str">
        <f t="shared" si="5"/>
        <v/>
      </c>
      <c r="I106" s="16"/>
      <c r="J106" s="16"/>
      <c r="K106" s="16"/>
      <c r="L106" s="16"/>
    </row>
    <row r="107" spans="1:12" x14ac:dyDescent="0.45">
      <c r="A107" s="2">
        <f t="shared" si="7"/>
        <v>45220</v>
      </c>
      <c r="B107" s="1"/>
      <c r="C107" s="1"/>
      <c r="D107" s="1"/>
      <c r="E107" s="3" t="str">
        <f>IF(ISBLANK(B107), "",ROUND(-1*Calc!O107, 1))</f>
        <v/>
      </c>
      <c r="F107" s="3" t="str">
        <f t="shared" si="4"/>
        <v/>
      </c>
      <c r="G107" s="3" t="str">
        <f t="shared" si="6"/>
        <v/>
      </c>
      <c r="H107" s="3" t="str">
        <f t="shared" si="5"/>
        <v/>
      </c>
      <c r="I107" s="16"/>
      <c r="J107" s="16"/>
      <c r="K107" s="16"/>
      <c r="L107" s="16"/>
    </row>
    <row r="108" spans="1:12" x14ac:dyDescent="0.45">
      <c r="A108" s="2">
        <f t="shared" si="7"/>
        <v>45220</v>
      </c>
      <c r="B108" s="1"/>
      <c r="C108" s="1"/>
      <c r="D108" s="1"/>
      <c r="E108" s="3" t="str">
        <f>IF(ISBLANK(B108), "",ROUND(-1*Calc!O108, 1))</f>
        <v/>
      </c>
      <c r="F108" s="3" t="str">
        <f t="shared" si="4"/>
        <v/>
      </c>
      <c r="G108" s="3" t="str">
        <f t="shared" si="6"/>
        <v/>
      </c>
      <c r="H108" s="3" t="str">
        <f t="shared" si="5"/>
        <v/>
      </c>
      <c r="I108" s="16"/>
      <c r="J108" s="16"/>
      <c r="K108" s="16"/>
      <c r="L108" s="16"/>
    </row>
    <row r="109" spans="1:12" x14ac:dyDescent="0.45">
      <c r="A109" s="2">
        <f t="shared" si="7"/>
        <v>45220</v>
      </c>
      <c r="B109" s="1"/>
      <c r="C109" s="1"/>
      <c r="D109" s="1"/>
      <c r="E109" s="3" t="str">
        <f>IF(ISBLANK(B109), "",ROUND(-1*Calc!O109, 1))</f>
        <v/>
      </c>
      <c r="F109" s="3" t="str">
        <f t="shared" si="4"/>
        <v/>
      </c>
      <c r="G109" s="3" t="str">
        <f t="shared" si="6"/>
        <v/>
      </c>
      <c r="H109" s="3" t="str">
        <f t="shared" si="5"/>
        <v/>
      </c>
      <c r="I109" s="16"/>
      <c r="J109" s="16"/>
      <c r="K109" s="16"/>
      <c r="L109" s="16"/>
    </row>
    <row r="110" spans="1:12" x14ac:dyDescent="0.45">
      <c r="A110" s="2">
        <f t="shared" si="7"/>
        <v>45220</v>
      </c>
      <c r="B110" s="1"/>
      <c r="C110" s="1"/>
      <c r="D110" s="1"/>
      <c r="E110" s="3" t="str">
        <f>IF(ISBLANK(B110), "",ROUND(-1*Calc!O110, 1))</f>
        <v/>
      </c>
      <c r="F110" s="3" t="str">
        <f t="shared" si="4"/>
        <v/>
      </c>
      <c r="G110" s="3" t="str">
        <f t="shared" si="6"/>
        <v/>
      </c>
      <c r="H110" s="3" t="str">
        <f t="shared" si="5"/>
        <v/>
      </c>
      <c r="I110" s="16"/>
      <c r="J110" s="16"/>
      <c r="K110" s="16"/>
      <c r="L110" s="16"/>
    </row>
    <row r="111" spans="1:12" x14ac:dyDescent="0.45">
      <c r="A111" s="2">
        <f t="shared" si="7"/>
        <v>45220</v>
      </c>
      <c r="B111" s="1"/>
      <c r="C111" s="1"/>
      <c r="D111" s="1"/>
      <c r="E111" s="3" t="str">
        <f>IF(ISBLANK(B111), "",ROUND(-1*Calc!O111, 1))</f>
        <v/>
      </c>
      <c r="F111" s="3" t="str">
        <f t="shared" si="4"/>
        <v/>
      </c>
      <c r="G111" s="3" t="str">
        <f t="shared" si="6"/>
        <v/>
      </c>
      <c r="H111" s="3" t="str">
        <f t="shared" si="5"/>
        <v/>
      </c>
      <c r="I111" s="16"/>
      <c r="J111" s="16"/>
      <c r="K111" s="16"/>
      <c r="L111" s="16"/>
    </row>
    <row r="112" spans="1:12" x14ac:dyDescent="0.45">
      <c r="A112" s="2">
        <f t="shared" si="7"/>
        <v>45220</v>
      </c>
      <c r="B112" s="1"/>
      <c r="C112" s="1"/>
      <c r="D112" s="1"/>
      <c r="E112" s="3" t="str">
        <f>IF(ISBLANK(B112), "",ROUND(-1*Calc!O112, 1))</f>
        <v/>
      </c>
      <c r="F112" s="3" t="str">
        <f t="shared" si="4"/>
        <v/>
      </c>
      <c r="G112" s="3" t="str">
        <f t="shared" si="6"/>
        <v/>
      </c>
      <c r="H112" s="3" t="str">
        <f t="shared" si="5"/>
        <v/>
      </c>
      <c r="I112" s="16"/>
      <c r="J112" s="16"/>
      <c r="K112" s="16"/>
      <c r="L112" s="16"/>
    </row>
    <row r="113" spans="1:12" x14ac:dyDescent="0.45">
      <c r="A113" s="2">
        <f t="shared" si="7"/>
        <v>45220</v>
      </c>
      <c r="B113" s="1"/>
      <c r="C113" s="1"/>
      <c r="D113" s="1"/>
      <c r="E113" s="3" t="str">
        <f>IF(ISBLANK(B113), "",ROUND(-1*Calc!O113, 1))</f>
        <v/>
      </c>
      <c r="F113" s="3" t="str">
        <f t="shared" si="4"/>
        <v/>
      </c>
      <c r="G113" s="3" t="str">
        <f t="shared" si="6"/>
        <v/>
      </c>
      <c r="H113" s="3" t="str">
        <f t="shared" si="5"/>
        <v/>
      </c>
      <c r="I113" s="16"/>
      <c r="J113" s="16"/>
      <c r="K113" s="16"/>
      <c r="L113" s="16"/>
    </row>
    <row r="114" spans="1:12" x14ac:dyDescent="0.45">
      <c r="A114" s="2">
        <f t="shared" si="7"/>
        <v>45220</v>
      </c>
      <c r="B114" s="1"/>
      <c r="C114" s="1"/>
      <c r="D114" s="1"/>
      <c r="E114" s="3" t="str">
        <f>IF(ISBLANK(B114), "",ROUND(-1*Calc!O114, 1))</f>
        <v/>
      </c>
      <c r="F114" s="3" t="str">
        <f t="shared" si="4"/>
        <v/>
      </c>
      <c r="G114" s="3" t="str">
        <f t="shared" si="6"/>
        <v/>
      </c>
      <c r="H114" s="3" t="str">
        <f t="shared" si="5"/>
        <v/>
      </c>
      <c r="I114" s="16"/>
      <c r="J114" s="16"/>
      <c r="K114" s="16"/>
      <c r="L114" s="16"/>
    </row>
    <row r="115" spans="1:12" x14ac:dyDescent="0.45">
      <c r="A115" s="2">
        <f t="shared" si="7"/>
        <v>45220</v>
      </c>
      <c r="B115" s="1"/>
      <c r="C115" s="1"/>
      <c r="D115" s="1"/>
      <c r="E115" s="3" t="str">
        <f>IF(ISBLANK(B115), "",ROUND(-1*Calc!O115, 1))</f>
        <v/>
      </c>
      <c r="F115" s="3" t="str">
        <f t="shared" si="4"/>
        <v/>
      </c>
      <c r="G115" s="3" t="str">
        <f t="shared" si="6"/>
        <v/>
      </c>
      <c r="H115" s="3" t="str">
        <f t="shared" si="5"/>
        <v/>
      </c>
      <c r="I115" s="16"/>
      <c r="J115" s="16"/>
      <c r="K115" s="16"/>
      <c r="L115" s="16"/>
    </row>
    <row r="116" spans="1:12" x14ac:dyDescent="0.45">
      <c r="A116" s="2">
        <f t="shared" si="7"/>
        <v>45220</v>
      </c>
      <c r="B116" s="1"/>
      <c r="C116" s="1"/>
      <c r="D116" s="1"/>
      <c r="E116" s="3" t="str">
        <f>IF(ISBLANK(B116), "",ROUND(-1*Calc!O116, 1))</f>
        <v/>
      </c>
      <c r="F116" s="3" t="str">
        <f t="shared" si="4"/>
        <v/>
      </c>
      <c r="G116" s="3" t="str">
        <f t="shared" si="6"/>
        <v/>
      </c>
      <c r="H116" s="3" t="str">
        <f t="shared" si="5"/>
        <v/>
      </c>
      <c r="I116" s="16"/>
      <c r="J116" s="16"/>
      <c r="K116" s="16"/>
      <c r="L116" s="16"/>
    </row>
    <row r="117" spans="1:12" x14ac:dyDescent="0.45">
      <c r="A117" s="2">
        <f t="shared" si="7"/>
        <v>45220</v>
      </c>
      <c r="B117" s="1"/>
      <c r="C117" s="1"/>
      <c r="D117" s="1"/>
      <c r="E117" s="3" t="str">
        <f>IF(ISBLANK(B117), "",ROUND(-1*Calc!O117, 1))</f>
        <v/>
      </c>
      <c r="F117" s="3" t="str">
        <f t="shared" si="4"/>
        <v/>
      </c>
      <c r="G117" s="3" t="str">
        <f t="shared" si="6"/>
        <v/>
      </c>
      <c r="H117" s="3" t="str">
        <f t="shared" si="5"/>
        <v/>
      </c>
      <c r="I117" s="16"/>
      <c r="J117" s="16"/>
      <c r="K117" s="16"/>
      <c r="L117" s="16"/>
    </row>
    <row r="118" spans="1:12" x14ac:dyDescent="0.45">
      <c r="A118" s="2">
        <f t="shared" si="7"/>
        <v>45220</v>
      </c>
      <c r="B118" s="1"/>
      <c r="C118" s="1"/>
      <c r="D118" s="1"/>
      <c r="E118" s="3" t="str">
        <f>IF(ISBLANK(B118), "",ROUND(-1*Calc!O118, 1))</f>
        <v/>
      </c>
      <c r="F118" s="3" t="str">
        <f t="shared" si="4"/>
        <v/>
      </c>
      <c r="G118" s="3" t="str">
        <f t="shared" si="6"/>
        <v/>
      </c>
      <c r="H118" s="3" t="str">
        <f t="shared" si="5"/>
        <v/>
      </c>
      <c r="I118" s="16"/>
      <c r="J118" s="16"/>
      <c r="K118" s="16"/>
      <c r="L118" s="16"/>
    </row>
    <row r="119" spans="1:12" x14ac:dyDescent="0.45">
      <c r="A119" s="2">
        <f t="shared" si="7"/>
        <v>45220</v>
      </c>
      <c r="B119" s="1"/>
      <c r="C119" s="1"/>
      <c r="D119" s="1"/>
      <c r="E119" s="3" t="str">
        <f>IF(ISBLANK(B119), "",ROUND(-1*Calc!O119, 1))</f>
        <v/>
      </c>
      <c r="F119" s="3" t="str">
        <f t="shared" si="4"/>
        <v/>
      </c>
      <c r="G119" s="3" t="str">
        <f t="shared" si="6"/>
        <v/>
      </c>
      <c r="H119" s="3" t="str">
        <f t="shared" si="5"/>
        <v/>
      </c>
      <c r="I119" s="16"/>
      <c r="J119" s="16"/>
      <c r="K119" s="16"/>
      <c r="L119" s="16"/>
    </row>
    <row r="120" spans="1:12" x14ac:dyDescent="0.45">
      <c r="A120" s="2">
        <f t="shared" si="7"/>
        <v>45220</v>
      </c>
      <c r="B120" s="1"/>
      <c r="C120" s="1"/>
      <c r="D120" s="1"/>
      <c r="E120" s="3" t="str">
        <f>IF(ISBLANK(B120), "",ROUND(-1*Calc!O120, 1))</f>
        <v/>
      </c>
      <c r="F120" s="3" t="str">
        <f t="shared" si="4"/>
        <v/>
      </c>
      <c r="G120" s="3" t="str">
        <f t="shared" si="6"/>
        <v/>
      </c>
      <c r="H120" s="3" t="str">
        <f t="shared" si="5"/>
        <v/>
      </c>
      <c r="I120" s="16"/>
      <c r="J120" s="16"/>
      <c r="K120" s="16"/>
      <c r="L120" s="16"/>
    </row>
    <row r="121" spans="1:12" x14ac:dyDescent="0.45">
      <c r="A121" s="2">
        <f t="shared" si="7"/>
        <v>45220</v>
      </c>
      <c r="B121" s="1"/>
      <c r="C121" s="1"/>
      <c r="D121" s="1"/>
      <c r="E121" s="3" t="str">
        <f>IF(ISBLANK(B121), "",ROUND(-1*Calc!O121, 1))</f>
        <v/>
      </c>
      <c r="F121" s="3" t="str">
        <f t="shared" si="4"/>
        <v/>
      </c>
      <c r="G121" s="3" t="str">
        <f t="shared" si="6"/>
        <v/>
      </c>
      <c r="H121" s="3" t="str">
        <f t="shared" si="5"/>
        <v/>
      </c>
      <c r="I121" s="16"/>
      <c r="J121" s="16"/>
      <c r="K121" s="16"/>
      <c r="L121" s="16"/>
    </row>
    <row r="122" spans="1:12" x14ac:dyDescent="0.45">
      <c r="A122" s="2">
        <f t="shared" si="7"/>
        <v>45220</v>
      </c>
      <c r="B122" s="1"/>
      <c r="C122" s="1"/>
      <c r="D122" s="1"/>
      <c r="E122" s="3" t="str">
        <f>IF(ISBLANK(B122), "",ROUND(-1*Calc!O122, 1))</f>
        <v/>
      </c>
      <c r="F122" s="3" t="str">
        <f t="shared" si="4"/>
        <v/>
      </c>
      <c r="G122" s="3" t="str">
        <f t="shared" si="6"/>
        <v/>
      </c>
      <c r="H122" s="3" t="str">
        <f t="shared" si="5"/>
        <v/>
      </c>
      <c r="I122" s="16"/>
      <c r="J122" s="16"/>
      <c r="K122" s="16"/>
      <c r="L122" s="16"/>
    </row>
    <row r="123" spans="1:12" x14ac:dyDescent="0.45">
      <c r="A123" s="2">
        <f t="shared" si="7"/>
        <v>45220</v>
      </c>
      <c r="B123" s="1"/>
      <c r="C123" s="1"/>
      <c r="D123" s="1"/>
      <c r="E123" s="3" t="str">
        <f>IF(ISBLANK(B123), "",ROUND(-1*Calc!O123, 1))</f>
        <v/>
      </c>
      <c r="F123" s="3" t="str">
        <f t="shared" si="4"/>
        <v/>
      </c>
      <c r="G123" s="3" t="str">
        <f t="shared" si="6"/>
        <v/>
      </c>
      <c r="H123" s="3" t="str">
        <f t="shared" si="5"/>
        <v/>
      </c>
      <c r="I123" s="16"/>
      <c r="J123" s="16"/>
      <c r="K123" s="16"/>
      <c r="L123" s="16"/>
    </row>
    <row r="124" spans="1:12" x14ac:dyDescent="0.45">
      <c r="A124" s="2">
        <f t="shared" si="7"/>
        <v>45220</v>
      </c>
      <c r="B124" s="1"/>
      <c r="C124" s="1"/>
      <c r="D124" s="1"/>
      <c r="E124" s="3" t="str">
        <f>IF(ISBLANK(B124), "",ROUND(-1*Calc!O124, 1))</f>
        <v/>
      </c>
      <c r="F124" s="3" t="str">
        <f t="shared" si="4"/>
        <v/>
      </c>
      <c r="G124" s="3" t="str">
        <f t="shared" si="6"/>
        <v/>
      </c>
      <c r="H124" s="3" t="str">
        <f t="shared" si="5"/>
        <v/>
      </c>
      <c r="I124" s="16"/>
      <c r="J124" s="16"/>
      <c r="K124" s="16"/>
      <c r="L124" s="16"/>
    </row>
    <row r="125" spans="1:12" x14ac:dyDescent="0.45">
      <c r="A125" s="2">
        <f t="shared" si="7"/>
        <v>45220</v>
      </c>
      <c r="B125" s="1"/>
      <c r="C125" s="1"/>
      <c r="D125" s="1"/>
      <c r="E125" s="3" t="str">
        <f>IF(ISBLANK(B125), "",ROUND(-1*Calc!O125, 1))</f>
        <v/>
      </c>
      <c r="F125" s="3" t="str">
        <f t="shared" si="4"/>
        <v/>
      </c>
      <c r="G125" s="3" t="str">
        <f t="shared" si="6"/>
        <v/>
      </c>
      <c r="H125" s="3" t="str">
        <f t="shared" si="5"/>
        <v/>
      </c>
      <c r="I125" s="16"/>
      <c r="J125" s="16"/>
      <c r="K125" s="16"/>
      <c r="L125" s="16"/>
    </row>
    <row r="126" spans="1:12" x14ac:dyDescent="0.45">
      <c r="A126" s="2">
        <f t="shared" si="7"/>
        <v>45220</v>
      </c>
      <c r="B126" s="1"/>
      <c r="C126" s="1"/>
      <c r="D126" s="1"/>
      <c r="E126" s="3" t="str">
        <f>IF(ISBLANK(B126), "",ROUND(-1*Calc!O126, 1))</f>
        <v/>
      </c>
      <c r="F126" s="3" t="str">
        <f t="shared" si="4"/>
        <v/>
      </c>
      <c r="G126" s="3" t="str">
        <f t="shared" si="6"/>
        <v/>
      </c>
      <c r="H126" s="3" t="str">
        <f t="shared" si="5"/>
        <v/>
      </c>
      <c r="I126" s="16"/>
      <c r="J126" s="16"/>
      <c r="K126" s="16"/>
      <c r="L126" s="16"/>
    </row>
    <row r="127" spans="1:12" x14ac:dyDescent="0.45">
      <c r="A127" s="2">
        <f t="shared" si="7"/>
        <v>45220</v>
      </c>
      <c r="B127" s="1"/>
      <c r="C127" s="1"/>
      <c r="D127" s="1"/>
      <c r="E127" s="3" t="str">
        <f>IF(ISBLANK(B127), "",ROUND(-1*Calc!O127, 1))</f>
        <v/>
      </c>
      <c r="F127" s="3" t="str">
        <f t="shared" si="4"/>
        <v/>
      </c>
      <c r="G127" s="3" t="str">
        <f t="shared" si="6"/>
        <v/>
      </c>
      <c r="H127" s="3" t="str">
        <f t="shared" si="5"/>
        <v/>
      </c>
      <c r="I127" s="16"/>
      <c r="J127" s="16"/>
      <c r="K127" s="16"/>
      <c r="L127" s="16"/>
    </row>
    <row r="128" spans="1:12" x14ac:dyDescent="0.45">
      <c r="A128" s="2">
        <f t="shared" si="7"/>
        <v>45220</v>
      </c>
      <c r="B128" s="1"/>
      <c r="C128" s="1"/>
      <c r="D128" s="1"/>
      <c r="E128" s="3" t="str">
        <f>IF(ISBLANK(B128), "",ROUND(-1*Calc!O128, 1))</f>
        <v/>
      </c>
      <c r="F128" s="3" t="str">
        <f t="shared" si="4"/>
        <v/>
      </c>
      <c r="G128" s="3" t="str">
        <f t="shared" si="6"/>
        <v/>
      </c>
      <c r="H128" s="3" t="str">
        <f t="shared" si="5"/>
        <v/>
      </c>
      <c r="I128" s="16"/>
      <c r="J128" s="16"/>
      <c r="K128" s="16"/>
      <c r="L128" s="16"/>
    </row>
    <row r="129" spans="1:12" x14ac:dyDescent="0.45">
      <c r="A129" s="2">
        <f t="shared" si="7"/>
        <v>45220</v>
      </c>
      <c r="B129" s="1"/>
      <c r="C129" s="1"/>
      <c r="D129" s="1"/>
      <c r="E129" s="3" t="str">
        <f>IF(ISBLANK(B129), "",ROUND(-1*Calc!O129, 1))</f>
        <v/>
      </c>
      <c r="F129" s="3" t="str">
        <f t="shared" si="4"/>
        <v/>
      </c>
      <c r="G129" s="3" t="str">
        <f t="shared" si="6"/>
        <v/>
      </c>
      <c r="H129" s="3" t="str">
        <f t="shared" si="5"/>
        <v/>
      </c>
      <c r="I129" s="16"/>
      <c r="J129" s="16"/>
      <c r="K129" s="16"/>
      <c r="L129" s="16"/>
    </row>
    <row r="130" spans="1:12" x14ac:dyDescent="0.45">
      <c r="A130" s="2">
        <f t="shared" si="7"/>
        <v>45220</v>
      </c>
      <c r="B130" s="1"/>
      <c r="C130" s="1"/>
      <c r="D130" s="1"/>
      <c r="E130" s="3" t="str">
        <f>IF(ISBLANK(B130), "",ROUND(-1*Calc!O130, 1))</f>
        <v/>
      </c>
      <c r="F130" s="3" t="str">
        <f t="shared" ref="F130:F193" si="8">IF(ISBLANK(B130), "",IF(E130&gt;0,C130,B130))</f>
        <v/>
      </c>
      <c r="G130" s="3" t="str">
        <f t="shared" si="6"/>
        <v/>
      </c>
      <c r="H130" s="3" t="str">
        <f t="shared" ref="H130:H193" si="9">IF(ISBLANK(B130),"",IF(OR(AND(E130&lt;0, E130&lt;D130), AND(E130&gt;0, E130&gt;D130)),"Y","N"))</f>
        <v/>
      </c>
      <c r="I130" s="16"/>
      <c r="J130" s="16"/>
      <c r="K130" s="16"/>
      <c r="L130" s="16"/>
    </row>
    <row r="131" spans="1:12" x14ac:dyDescent="0.45">
      <c r="A131" s="2">
        <f t="shared" si="7"/>
        <v>45220</v>
      </c>
      <c r="B131" s="1"/>
      <c r="C131" s="1"/>
      <c r="D131" s="1"/>
      <c r="E131" s="3" t="str">
        <f>IF(ISBLANK(B131), "",ROUND(-1*Calc!O131, 1))</f>
        <v/>
      </c>
      <c r="F131" s="3" t="str">
        <f t="shared" si="8"/>
        <v/>
      </c>
      <c r="G131" s="3" t="str">
        <f t="shared" ref="G131:G194" si="10">IF(ISBLANK(B131),"",IF(E131&lt;D131, "Y","N"))</f>
        <v/>
      </c>
      <c r="H131" s="3" t="str">
        <f t="shared" si="9"/>
        <v/>
      </c>
      <c r="I131" s="16"/>
      <c r="J131" s="16"/>
      <c r="K131" s="16"/>
      <c r="L131" s="16"/>
    </row>
    <row r="132" spans="1:12" x14ac:dyDescent="0.45">
      <c r="A132" s="2">
        <f t="shared" si="7"/>
        <v>45220</v>
      </c>
      <c r="B132" s="1"/>
      <c r="C132" s="1"/>
      <c r="D132" s="1"/>
      <c r="E132" s="3" t="str">
        <f>IF(ISBLANK(B132), "",ROUND(-1*Calc!O132, 1))</f>
        <v/>
      </c>
      <c r="F132" s="3" t="str">
        <f t="shared" si="8"/>
        <v/>
      </c>
      <c r="G132" s="3" t="str">
        <f t="shared" si="10"/>
        <v/>
      </c>
      <c r="H132" s="3" t="str">
        <f t="shared" si="9"/>
        <v/>
      </c>
      <c r="I132" s="16"/>
      <c r="J132" s="16"/>
      <c r="K132" s="16"/>
      <c r="L132" s="16"/>
    </row>
    <row r="133" spans="1:12" x14ac:dyDescent="0.45">
      <c r="A133" s="2">
        <f t="shared" ref="A133:A196" si="11">A132</f>
        <v>45220</v>
      </c>
      <c r="B133" s="1"/>
      <c r="C133" s="1"/>
      <c r="D133" s="1"/>
      <c r="E133" s="3" t="str">
        <f>IF(ISBLANK(B133), "",ROUND(-1*Calc!O133, 1))</f>
        <v/>
      </c>
      <c r="F133" s="3" t="str">
        <f t="shared" si="8"/>
        <v/>
      </c>
      <c r="G133" s="3" t="str">
        <f t="shared" si="10"/>
        <v/>
      </c>
      <c r="H133" s="3" t="str">
        <f t="shared" si="9"/>
        <v/>
      </c>
      <c r="I133" s="16"/>
      <c r="J133" s="16"/>
      <c r="K133" s="16"/>
      <c r="L133" s="16"/>
    </row>
    <row r="134" spans="1:12" x14ac:dyDescent="0.45">
      <c r="A134" s="2">
        <f t="shared" si="11"/>
        <v>45220</v>
      </c>
      <c r="B134" s="1"/>
      <c r="C134" s="1"/>
      <c r="D134" s="1"/>
      <c r="E134" s="3" t="str">
        <f>IF(ISBLANK(B134), "",ROUND(-1*Calc!O134, 1))</f>
        <v/>
      </c>
      <c r="F134" s="3" t="str">
        <f t="shared" si="8"/>
        <v/>
      </c>
      <c r="G134" s="3" t="str">
        <f t="shared" si="10"/>
        <v/>
      </c>
      <c r="H134" s="3" t="str">
        <f t="shared" si="9"/>
        <v/>
      </c>
      <c r="I134" s="16"/>
      <c r="J134" s="16"/>
      <c r="K134" s="16"/>
      <c r="L134" s="16"/>
    </row>
    <row r="135" spans="1:12" x14ac:dyDescent="0.45">
      <c r="A135" s="2">
        <f t="shared" si="11"/>
        <v>45220</v>
      </c>
      <c r="B135" s="1"/>
      <c r="C135" s="1"/>
      <c r="D135" s="1"/>
      <c r="E135" s="3" t="str">
        <f>IF(ISBLANK(B135), "",ROUND(-1*Calc!O135, 1))</f>
        <v/>
      </c>
      <c r="F135" s="3" t="str">
        <f t="shared" si="8"/>
        <v/>
      </c>
      <c r="G135" s="3" t="str">
        <f t="shared" si="10"/>
        <v/>
      </c>
      <c r="H135" s="3" t="str">
        <f t="shared" si="9"/>
        <v/>
      </c>
      <c r="I135" s="16"/>
      <c r="J135" s="16"/>
      <c r="K135" s="16"/>
      <c r="L135" s="16"/>
    </row>
    <row r="136" spans="1:12" x14ac:dyDescent="0.45">
      <c r="A136" s="2">
        <f t="shared" si="11"/>
        <v>45220</v>
      </c>
      <c r="B136" s="1"/>
      <c r="C136" s="1"/>
      <c r="D136" s="1"/>
      <c r="E136" s="3" t="str">
        <f>IF(ISBLANK(B136), "",ROUND(-1*Calc!O136, 1))</f>
        <v/>
      </c>
      <c r="F136" s="3" t="str">
        <f t="shared" si="8"/>
        <v/>
      </c>
      <c r="G136" s="3" t="str">
        <f t="shared" si="10"/>
        <v/>
      </c>
      <c r="H136" s="3" t="str">
        <f t="shared" si="9"/>
        <v/>
      </c>
      <c r="I136" s="16"/>
      <c r="J136" s="16"/>
      <c r="K136" s="16"/>
      <c r="L136" s="16"/>
    </row>
    <row r="137" spans="1:12" x14ac:dyDescent="0.45">
      <c r="A137" s="2">
        <f t="shared" si="11"/>
        <v>45220</v>
      </c>
      <c r="B137" s="1"/>
      <c r="C137" s="1"/>
      <c r="D137" s="1"/>
      <c r="E137" s="3" t="str">
        <f>IF(ISBLANK(B137), "",ROUND(-1*Calc!O137, 1))</f>
        <v/>
      </c>
      <c r="F137" s="3" t="str">
        <f t="shared" si="8"/>
        <v/>
      </c>
      <c r="G137" s="3" t="str">
        <f t="shared" si="10"/>
        <v/>
      </c>
      <c r="H137" s="3" t="str">
        <f t="shared" si="9"/>
        <v/>
      </c>
      <c r="I137" s="16"/>
      <c r="J137" s="16"/>
      <c r="K137" s="16"/>
      <c r="L137" s="16"/>
    </row>
    <row r="138" spans="1:12" x14ac:dyDescent="0.45">
      <c r="A138" s="2">
        <f t="shared" si="11"/>
        <v>45220</v>
      </c>
      <c r="B138" s="1"/>
      <c r="C138" s="1"/>
      <c r="D138" s="1"/>
      <c r="E138" s="3" t="str">
        <f>IF(ISBLANK(B138), "",ROUND(-1*Calc!O138, 1))</f>
        <v/>
      </c>
      <c r="F138" s="3" t="str">
        <f t="shared" si="8"/>
        <v/>
      </c>
      <c r="G138" s="3" t="str">
        <f t="shared" si="10"/>
        <v/>
      </c>
      <c r="H138" s="3" t="str">
        <f t="shared" si="9"/>
        <v/>
      </c>
      <c r="I138" s="16"/>
      <c r="J138" s="16"/>
      <c r="K138" s="16"/>
      <c r="L138" s="16"/>
    </row>
    <row r="139" spans="1:12" x14ac:dyDescent="0.45">
      <c r="A139" s="2">
        <f t="shared" si="11"/>
        <v>45220</v>
      </c>
      <c r="B139" s="1"/>
      <c r="C139" s="1"/>
      <c r="D139" s="1"/>
      <c r="E139" s="3" t="str">
        <f>IF(ISBLANK(B139), "",ROUND(-1*Calc!O139, 1))</f>
        <v/>
      </c>
      <c r="F139" s="3" t="str">
        <f t="shared" si="8"/>
        <v/>
      </c>
      <c r="G139" s="3" t="str">
        <f t="shared" si="10"/>
        <v/>
      </c>
      <c r="H139" s="3" t="str">
        <f t="shared" si="9"/>
        <v/>
      </c>
      <c r="I139" s="16"/>
      <c r="J139" s="16"/>
      <c r="K139" s="16"/>
      <c r="L139" s="16"/>
    </row>
    <row r="140" spans="1:12" x14ac:dyDescent="0.45">
      <c r="A140" s="2">
        <f t="shared" si="11"/>
        <v>45220</v>
      </c>
      <c r="B140" s="1"/>
      <c r="C140" s="1"/>
      <c r="D140" s="1"/>
      <c r="E140" s="3" t="str">
        <f>IF(ISBLANK(B140), "",ROUND(-1*Calc!O140, 1))</f>
        <v/>
      </c>
      <c r="F140" s="3" t="str">
        <f t="shared" si="8"/>
        <v/>
      </c>
      <c r="G140" s="3" t="str">
        <f t="shared" si="10"/>
        <v/>
      </c>
      <c r="H140" s="3" t="str">
        <f t="shared" si="9"/>
        <v/>
      </c>
      <c r="I140" s="16"/>
      <c r="J140" s="16"/>
      <c r="K140" s="16"/>
      <c r="L140" s="16"/>
    </row>
    <row r="141" spans="1:12" x14ac:dyDescent="0.45">
      <c r="A141" s="2">
        <f t="shared" si="11"/>
        <v>45220</v>
      </c>
      <c r="B141" s="1"/>
      <c r="C141" s="1"/>
      <c r="D141" s="1"/>
      <c r="E141" s="3" t="str">
        <f>IF(ISBLANK(B141), "",ROUND(-1*Calc!O141, 1))</f>
        <v/>
      </c>
      <c r="F141" s="3" t="str">
        <f t="shared" si="8"/>
        <v/>
      </c>
      <c r="G141" s="3" t="str">
        <f t="shared" si="10"/>
        <v/>
      </c>
      <c r="H141" s="3" t="str">
        <f t="shared" si="9"/>
        <v/>
      </c>
      <c r="I141" s="16"/>
      <c r="J141" s="16"/>
      <c r="K141" s="16"/>
      <c r="L141" s="16"/>
    </row>
    <row r="142" spans="1:12" x14ac:dyDescent="0.45">
      <c r="A142" s="2">
        <f t="shared" si="11"/>
        <v>45220</v>
      </c>
      <c r="B142" s="1"/>
      <c r="C142" s="1"/>
      <c r="D142" s="1"/>
      <c r="E142" s="3" t="str">
        <f>IF(ISBLANK(B142), "",ROUND(-1*Calc!O142, 1))</f>
        <v/>
      </c>
      <c r="F142" s="3" t="str">
        <f t="shared" si="8"/>
        <v/>
      </c>
      <c r="G142" s="3" t="str">
        <f t="shared" si="10"/>
        <v/>
      </c>
      <c r="H142" s="3" t="str">
        <f t="shared" si="9"/>
        <v/>
      </c>
      <c r="I142" s="16"/>
      <c r="J142" s="16"/>
      <c r="K142" s="16"/>
      <c r="L142" s="16"/>
    </row>
    <row r="143" spans="1:12" x14ac:dyDescent="0.45">
      <c r="A143" s="2">
        <f t="shared" si="11"/>
        <v>45220</v>
      </c>
      <c r="B143" s="1"/>
      <c r="C143" s="1"/>
      <c r="D143" s="1"/>
      <c r="E143" s="3" t="str">
        <f>IF(ISBLANK(B143), "",ROUND(-1*Calc!O143, 1))</f>
        <v/>
      </c>
      <c r="F143" s="3" t="str">
        <f t="shared" si="8"/>
        <v/>
      </c>
      <c r="G143" s="3" t="str">
        <f t="shared" si="10"/>
        <v/>
      </c>
      <c r="H143" s="3" t="str">
        <f t="shared" si="9"/>
        <v/>
      </c>
      <c r="I143" s="16"/>
      <c r="J143" s="16"/>
      <c r="K143" s="16"/>
      <c r="L143" s="16"/>
    </row>
    <row r="144" spans="1:12" x14ac:dyDescent="0.45">
      <c r="A144" s="2">
        <f t="shared" si="11"/>
        <v>45220</v>
      </c>
      <c r="B144" s="1"/>
      <c r="C144" s="1"/>
      <c r="D144" s="1"/>
      <c r="E144" s="3" t="str">
        <f>IF(ISBLANK(B144), "",ROUND(-1*Calc!O144, 1))</f>
        <v/>
      </c>
      <c r="F144" s="3" t="str">
        <f t="shared" si="8"/>
        <v/>
      </c>
      <c r="G144" s="3" t="str">
        <f t="shared" si="10"/>
        <v/>
      </c>
      <c r="H144" s="3" t="str">
        <f t="shared" si="9"/>
        <v/>
      </c>
      <c r="I144" s="16"/>
      <c r="J144" s="16"/>
      <c r="K144" s="16"/>
      <c r="L144" s="16"/>
    </row>
    <row r="145" spans="1:12" x14ac:dyDescent="0.45">
      <c r="A145" s="2">
        <f t="shared" si="11"/>
        <v>45220</v>
      </c>
      <c r="B145" s="1"/>
      <c r="C145" s="1"/>
      <c r="D145" s="1"/>
      <c r="E145" s="3" t="str">
        <f>IF(ISBLANK(B145), "",ROUND(-1*Calc!O145, 1))</f>
        <v/>
      </c>
      <c r="F145" s="3" t="str">
        <f t="shared" si="8"/>
        <v/>
      </c>
      <c r="G145" s="3" t="str">
        <f t="shared" si="10"/>
        <v/>
      </c>
      <c r="H145" s="3" t="str">
        <f t="shared" si="9"/>
        <v/>
      </c>
      <c r="I145" s="16"/>
      <c r="J145" s="16"/>
      <c r="K145" s="16"/>
      <c r="L145" s="16"/>
    </row>
    <row r="146" spans="1:12" x14ac:dyDescent="0.45">
      <c r="A146" s="2">
        <f t="shared" si="11"/>
        <v>45220</v>
      </c>
      <c r="B146" s="1"/>
      <c r="C146" s="1"/>
      <c r="D146" s="1"/>
      <c r="E146" s="3" t="str">
        <f>IF(ISBLANK(B146), "",ROUND(-1*Calc!O146, 1))</f>
        <v/>
      </c>
      <c r="F146" s="3" t="str">
        <f t="shared" si="8"/>
        <v/>
      </c>
      <c r="G146" s="3" t="str">
        <f t="shared" si="10"/>
        <v/>
      </c>
      <c r="H146" s="3" t="str">
        <f t="shared" si="9"/>
        <v/>
      </c>
      <c r="I146" s="16"/>
      <c r="J146" s="16"/>
      <c r="K146" s="16"/>
      <c r="L146" s="16"/>
    </row>
    <row r="147" spans="1:12" x14ac:dyDescent="0.45">
      <c r="A147" s="2">
        <f t="shared" si="11"/>
        <v>45220</v>
      </c>
      <c r="B147" s="1"/>
      <c r="C147" s="1"/>
      <c r="D147" s="1"/>
      <c r="E147" s="3" t="str">
        <f>IF(ISBLANK(B147), "",ROUND(-1*Calc!O147, 1))</f>
        <v/>
      </c>
      <c r="F147" s="3" t="str">
        <f t="shared" si="8"/>
        <v/>
      </c>
      <c r="G147" s="3" t="str">
        <f t="shared" si="10"/>
        <v/>
      </c>
      <c r="H147" s="3" t="str">
        <f t="shared" si="9"/>
        <v/>
      </c>
      <c r="I147" s="16"/>
      <c r="J147" s="16"/>
      <c r="K147" s="16"/>
      <c r="L147" s="16"/>
    </row>
    <row r="148" spans="1:12" x14ac:dyDescent="0.45">
      <c r="A148" s="2">
        <f t="shared" si="11"/>
        <v>45220</v>
      </c>
      <c r="B148" s="1"/>
      <c r="C148" s="1"/>
      <c r="D148" s="1"/>
      <c r="E148" s="3" t="str">
        <f>IF(ISBLANK(B148), "",ROUND(-1*Calc!O148, 1))</f>
        <v/>
      </c>
      <c r="F148" s="3" t="str">
        <f t="shared" si="8"/>
        <v/>
      </c>
      <c r="G148" s="3" t="str">
        <f t="shared" si="10"/>
        <v/>
      </c>
      <c r="H148" s="3" t="str">
        <f t="shared" si="9"/>
        <v/>
      </c>
      <c r="I148" s="16"/>
      <c r="J148" s="16"/>
      <c r="K148" s="16"/>
      <c r="L148" s="16"/>
    </row>
    <row r="149" spans="1:12" x14ac:dyDescent="0.45">
      <c r="A149" s="2">
        <f t="shared" si="11"/>
        <v>45220</v>
      </c>
      <c r="B149" s="1"/>
      <c r="C149" s="1"/>
      <c r="D149" s="1"/>
      <c r="E149" s="3" t="str">
        <f>IF(ISBLANK(B149), "",ROUND(-1*Calc!O149, 1))</f>
        <v/>
      </c>
      <c r="F149" s="3" t="str">
        <f t="shared" si="8"/>
        <v/>
      </c>
      <c r="G149" s="3" t="str">
        <f t="shared" si="10"/>
        <v/>
      </c>
      <c r="H149" s="3" t="str">
        <f t="shared" si="9"/>
        <v/>
      </c>
      <c r="I149" s="16"/>
      <c r="J149" s="16"/>
      <c r="K149" s="16"/>
      <c r="L149" s="16"/>
    </row>
    <row r="150" spans="1:12" x14ac:dyDescent="0.45">
      <c r="A150" s="2">
        <f t="shared" si="11"/>
        <v>45220</v>
      </c>
      <c r="B150" s="1"/>
      <c r="C150" s="1"/>
      <c r="D150" s="1"/>
      <c r="E150" s="3" t="str">
        <f>IF(ISBLANK(B150), "",ROUND(-1*Calc!O150, 1))</f>
        <v/>
      </c>
      <c r="F150" s="3" t="str">
        <f t="shared" si="8"/>
        <v/>
      </c>
      <c r="G150" s="3" t="str">
        <f t="shared" si="10"/>
        <v/>
      </c>
      <c r="H150" s="3" t="str">
        <f t="shared" si="9"/>
        <v/>
      </c>
      <c r="I150" s="16"/>
      <c r="J150" s="16"/>
      <c r="K150" s="16"/>
      <c r="L150" s="16"/>
    </row>
    <row r="151" spans="1:12" x14ac:dyDescent="0.45">
      <c r="A151" s="2">
        <f t="shared" si="11"/>
        <v>45220</v>
      </c>
      <c r="B151" s="1"/>
      <c r="C151" s="1"/>
      <c r="D151" s="1"/>
      <c r="E151" s="3" t="str">
        <f>IF(ISBLANK(B151), "",ROUND(-1*Calc!O151, 1))</f>
        <v/>
      </c>
      <c r="F151" s="3" t="str">
        <f t="shared" si="8"/>
        <v/>
      </c>
      <c r="G151" s="3" t="str">
        <f t="shared" si="10"/>
        <v/>
      </c>
      <c r="H151" s="3" t="str">
        <f t="shared" si="9"/>
        <v/>
      </c>
      <c r="I151" s="16"/>
      <c r="J151" s="16"/>
      <c r="K151" s="16"/>
      <c r="L151" s="16"/>
    </row>
    <row r="152" spans="1:12" x14ac:dyDescent="0.45">
      <c r="A152" s="2">
        <f t="shared" si="11"/>
        <v>45220</v>
      </c>
      <c r="B152" s="1"/>
      <c r="C152" s="1"/>
      <c r="D152" s="1"/>
      <c r="E152" s="3" t="str">
        <f>IF(ISBLANK(B152), "",ROUND(-1*Calc!O152, 1))</f>
        <v/>
      </c>
      <c r="F152" s="3" t="str">
        <f t="shared" si="8"/>
        <v/>
      </c>
      <c r="G152" s="3" t="str">
        <f t="shared" si="10"/>
        <v/>
      </c>
      <c r="H152" s="3" t="str">
        <f t="shared" si="9"/>
        <v/>
      </c>
      <c r="I152" s="16"/>
      <c r="J152" s="16"/>
      <c r="K152" s="16"/>
      <c r="L152" s="16"/>
    </row>
    <row r="153" spans="1:12" x14ac:dyDescent="0.45">
      <c r="A153" s="2">
        <f t="shared" si="11"/>
        <v>45220</v>
      </c>
      <c r="B153" s="1"/>
      <c r="C153" s="1"/>
      <c r="D153" s="1"/>
      <c r="E153" s="3" t="str">
        <f>IF(ISBLANK(B153), "",ROUND(-1*Calc!O153, 1))</f>
        <v/>
      </c>
      <c r="F153" s="3" t="str">
        <f t="shared" si="8"/>
        <v/>
      </c>
      <c r="G153" s="3" t="str">
        <f t="shared" si="10"/>
        <v/>
      </c>
      <c r="H153" s="3" t="str">
        <f t="shared" si="9"/>
        <v/>
      </c>
      <c r="I153" s="16"/>
      <c r="J153" s="16"/>
      <c r="K153" s="16"/>
      <c r="L153" s="16"/>
    </row>
    <row r="154" spans="1:12" x14ac:dyDescent="0.45">
      <c r="A154" s="2">
        <f t="shared" si="11"/>
        <v>45220</v>
      </c>
      <c r="B154" s="1"/>
      <c r="C154" s="1"/>
      <c r="D154" s="1"/>
      <c r="E154" s="3" t="str">
        <f>IF(ISBLANK(B154), "",ROUND(-1*Calc!O154, 1))</f>
        <v/>
      </c>
      <c r="F154" s="3" t="str">
        <f t="shared" si="8"/>
        <v/>
      </c>
      <c r="G154" s="3" t="str">
        <f t="shared" si="10"/>
        <v/>
      </c>
      <c r="H154" s="3" t="str">
        <f t="shared" si="9"/>
        <v/>
      </c>
      <c r="I154" s="16"/>
      <c r="J154" s="16"/>
      <c r="K154" s="16"/>
      <c r="L154" s="16"/>
    </row>
    <row r="155" spans="1:12" x14ac:dyDescent="0.45">
      <c r="A155" s="2">
        <f t="shared" si="11"/>
        <v>45220</v>
      </c>
      <c r="B155" s="1"/>
      <c r="C155" s="1"/>
      <c r="D155" s="1"/>
      <c r="E155" s="3" t="str">
        <f>IF(ISBLANK(B155), "",ROUND(-1*Calc!O155, 1))</f>
        <v/>
      </c>
      <c r="F155" s="3" t="str">
        <f t="shared" si="8"/>
        <v/>
      </c>
      <c r="G155" s="3" t="str">
        <f t="shared" si="10"/>
        <v/>
      </c>
      <c r="H155" s="3" t="str">
        <f t="shared" si="9"/>
        <v/>
      </c>
      <c r="I155" s="16"/>
      <c r="J155" s="16"/>
      <c r="K155" s="16"/>
      <c r="L155" s="16"/>
    </row>
    <row r="156" spans="1:12" x14ac:dyDescent="0.45">
      <c r="A156" s="2">
        <f t="shared" si="11"/>
        <v>45220</v>
      </c>
      <c r="B156" s="1"/>
      <c r="C156" s="1"/>
      <c r="D156" s="1"/>
      <c r="E156" s="3" t="str">
        <f>IF(ISBLANK(B156), "",ROUND(-1*Calc!O156, 1))</f>
        <v/>
      </c>
      <c r="F156" s="3" t="str">
        <f t="shared" si="8"/>
        <v/>
      </c>
      <c r="G156" s="3" t="str">
        <f t="shared" si="10"/>
        <v/>
      </c>
      <c r="H156" s="3" t="str">
        <f t="shared" si="9"/>
        <v/>
      </c>
      <c r="I156" s="16"/>
      <c r="J156" s="16"/>
      <c r="K156" s="16"/>
      <c r="L156" s="16"/>
    </row>
    <row r="157" spans="1:12" x14ac:dyDescent="0.45">
      <c r="A157" s="2">
        <f t="shared" si="11"/>
        <v>45220</v>
      </c>
      <c r="B157" s="1"/>
      <c r="C157" s="1"/>
      <c r="D157" s="1"/>
      <c r="E157" s="3" t="str">
        <f>IF(ISBLANK(B157), "",ROUND(-1*Calc!O157, 1))</f>
        <v/>
      </c>
      <c r="F157" s="3" t="str">
        <f t="shared" si="8"/>
        <v/>
      </c>
      <c r="G157" s="3" t="str">
        <f t="shared" si="10"/>
        <v/>
      </c>
      <c r="H157" s="3" t="str">
        <f t="shared" si="9"/>
        <v/>
      </c>
      <c r="I157" s="16"/>
      <c r="J157" s="16"/>
      <c r="K157" s="16"/>
      <c r="L157" s="16"/>
    </row>
    <row r="158" spans="1:12" x14ac:dyDescent="0.45">
      <c r="A158" s="2">
        <f t="shared" si="11"/>
        <v>45220</v>
      </c>
      <c r="B158" s="1"/>
      <c r="C158" s="1"/>
      <c r="D158" s="1"/>
      <c r="E158" s="3" t="str">
        <f>IF(ISBLANK(B158), "",ROUND(-1*Calc!O158, 1))</f>
        <v/>
      </c>
      <c r="F158" s="3" t="str">
        <f t="shared" si="8"/>
        <v/>
      </c>
      <c r="G158" s="3" t="str">
        <f t="shared" si="10"/>
        <v/>
      </c>
      <c r="H158" s="3" t="str">
        <f t="shared" si="9"/>
        <v/>
      </c>
      <c r="I158" s="16"/>
      <c r="J158" s="16"/>
      <c r="K158" s="16"/>
      <c r="L158" s="16"/>
    </row>
    <row r="159" spans="1:12" x14ac:dyDescent="0.45">
      <c r="A159" s="2">
        <f t="shared" si="11"/>
        <v>45220</v>
      </c>
      <c r="B159" s="1"/>
      <c r="C159" s="1"/>
      <c r="D159" s="1"/>
      <c r="E159" s="3" t="str">
        <f>IF(ISBLANK(B159), "",ROUND(-1*Calc!O159, 1))</f>
        <v/>
      </c>
      <c r="F159" s="3" t="str">
        <f t="shared" si="8"/>
        <v/>
      </c>
      <c r="G159" s="3" t="str">
        <f t="shared" si="10"/>
        <v/>
      </c>
      <c r="H159" s="3" t="str">
        <f t="shared" si="9"/>
        <v/>
      </c>
      <c r="I159" s="16"/>
      <c r="J159" s="16"/>
      <c r="K159" s="16"/>
      <c r="L159" s="16"/>
    </row>
    <row r="160" spans="1:12" x14ac:dyDescent="0.45">
      <c r="A160" s="2">
        <f t="shared" si="11"/>
        <v>45220</v>
      </c>
      <c r="B160" s="1"/>
      <c r="C160" s="1"/>
      <c r="D160" s="1"/>
      <c r="E160" s="3" t="str">
        <f>IF(ISBLANK(B160), "",ROUND(-1*Calc!O160, 1))</f>
        <v/>
      </c>
      <c r="F160" s="3" t="str">
        <f t="shared" si="8"/>
        <v/>
      </c>
      <c r="G160" s="3" t="str">
        <f t="shared" si="10"/>
        <v/>
      </c>
      <c r="H160" s="3" t="str">
        <f t="shared" si="9"/>
        <v/>
      </c>
      <c r="I160" s="16"/>
      <c r="J160" s="16"/>
      <c r="K160" s="16"/>
      <c r="L160" s="16"/>
    </row>
    <row r="161" spans="1:12" x14ac:dyDescent="0.45">
      <c r="A161" s="2">
        <f t="shared" si="11"/>
        <v>45220</v>
      </c>
      <c r="B161" s="1"/>
      <c r="C161" s="1"/>
      <c r="D161" s="1"/>
      <c r="E161" s="3" t="str">
        <f>IF(ISBLANK(B161), "",ROUND(-1*Calc!O161, 1))</f>
        <v/>
      </c>
      <c r="F161" s="3" t="str">
        <f t="shared" si="8"/>
        <v/>
      </c>
      <c r="G161" s="3" t="str">
        <f t="shared" si="10"/>
        <v/>
      </c>
      <c r="H161" s="3" t="str">
        <f t="shared" si="9"/>
        <v/>
      </c>
      <c r="I161" s="16"/>
      <c r="J161" s="16"/>
      <c r="K161" s="16"/>
      <c r="L161" s="16"/>
    </row>
    <row r="162" spans="1:12" x14ac:dyDescent="0.45">
      <c r="A162" s="2">
        <f t="shared" si="11"/>
        <v>45220</v>
      </c>
      <c r="B162" s="1"/>
      <c r="C162" s="1"/>
      <c r="D162" s="1"/>
      <c r="E162" s="3" t="str">
        <f>IF(ISBLANK(B162), "",ROUND(-1*Calc!O162, 1))</f>
        <v/>
      </c>
      <c r="F162" s="3" t="str">
        <f t="shared" si="8"/>
        <v/>
      </c>
      <c r="G162" s="3" t="str">
        <f t="shared" si="10"/>
        <v/>
      </c>
      <c r="H162" s="3" t="str">
        <f t="shared" si="9"/>
        <v/>
      </c>
      <c r="I162" s="16"/>
      <c r="J162" s="16"/>
      <c r="K162" s="16"/>
      <c r="L162" s="16"/>
    </row>
    <row r="163" spans="1:12" x14ac:dyDescent="0.45">
      <c r="A163" s="2">
        <f t="shared" si="11"/>
        <v>45220</v>
      </c>
      <c r="B163" s="1"/>
      <c r="C163" s="1"/>
      <c r="D163" s="1"/>
      <c r="E163" s="3" t="str">
        <f>IF(ISBLANK(B163), "",ROUND(-1*Calc!O163, 1))</f>
        <v/>
      </c>
      <c r="F163" s="3" t="str">
        <f t="shared" si="8"/>
        <v/>
      </c>
      <c r="G163" s="3" t="str">
        <f t="shared" si="10"/>
        <v/>
      </c>
      <c r="H163" s="3" t="str">
        <f t="shared" si="9"/>
        <v/>
      </c>
      <c r="I163" s="16"/>
      <c r="J163" s="16"/>
      <c r="K163" s="16"/>
      <c r="L163" s="16"/>
    </row>
    <row r="164" spans="1:12" x14ac:dyDescent="0.45">
      <c r="A164" s="2">
        <f t="shared" si="11"/>
        <v>45220</v>
      </c>
      <c r="B164" s="1"/>
      <c r="C164" s="1"/>
      <c r="D164" s="1"/>
      <c r="E164" s="3" t="str">
        <f>IF(ISBLANK(B164), "",ROUND(-1*Calc!O164, 1))</f>
        <v/>
      </c>
      <c r="F164" s="3" t="str">
        <f t="shared" si="8"/>
        <v/>
      </c>
      <c r="G164" s="3" t="str">
        <f t="shared" si="10"/>
        <v/>
      </c>
      <c r="H164" s="3" t="str">
        <f t="shared" si="9"/>
        <v/>
      </c>
      <c r="I164" s="16"/>
      <c r="J164" s="16"/>
      <c r="K164" s="16"/>
      <c r="L164" s="16"/>
    </row>
    <row r="165" spans="1:12" x14ac:dyDescent="0.45">
      <c r="A165" s="2">
        <f t="shared" si="11"/>
        <v>45220</v>
      </c>
      <c r="B165" s="1"/>
      <c r="C165" s="1"/>
      <c r="D165" s="1"/>
      <c r="E165" s="3" t="str">
        <f>IF(ISBLANK(B165), "",ROUND(-1*Calc!O165, 1))</f>
        <v/>
      </c>
      <c r="F165" s="3" t="str">
        <f t="shared" si="8"/>
        <v/>
      </c>
      <c r="G165" s="3" t="str">
        <f t="shared" si="10"/>
        <v/>
      </c>
      <c r="H165" s="3" t="str">
        <f t="shared" si="9"/>
        <v/>
      </c>
      <c r="I165" s="16"/>
      <c r="J165" s="16"/>
      <c r="K165" s="16"/>
      <c r="L165" s="16"/>
    </row>
    <row r="166" spans="1:12" x14ac:dyDescent="0.45">
      <c r="A166" s="2">
        <f t="shared" si="11"/>
        <v>45220</v>
      </c>
      <c r="B166" s="1"/>
      <c r="C166" s="1"/>
      <c r="D166" s="1"/>
      <c r="E166" s="3" t="str">
        <f>IF(ISBLANK(B166), "",ROUND(-1*Calc!O166, 1))</f>
        <v/>
      </c>
      <c r="F166" s="3" t="str">
        <f t="shared" si="8"/>
        <v/>
      </c>
      <c r="G166" s="3" t="str">
        <f t="shared" si="10"/>
        <v/>
      </c>
      <c r="H166" s="3" t="str">
        <f t="shared" si="9"/>
        <v/>
      </c>
      <c r="I166" s="16"/>
      <c r="J166" s="16"/>
      <c r="K166" s="16"/>
      <c r="L166" s="16"/>
    </row>
    <row r="167" spans="1:12" x14ac:dyDescent="0.45">
      <c r="A167" s="2">
        <f t="shared" si="11"/>
        <v>45220</v>
      </c>
      <c r="B167" s="1"/>
      <c r="C167" s="1"/>
      <c r="D167" s="1"/>
      <c r="E167" s="3" t="str">
        <f>IF(ISBLANK(B167), "",ROUND(-1*Calc!O167, 1))</f>
        <v/>
      </c>
      <c r="F167" s="3" t="str">
        <f t="shared" si="8"/>
        <v/>
      </c>
      <c r="G167" s="3" t="str">
        <f t="shared" si="10"/>
        <v/>
      </c>
      <c r="H167" s="3" t="str">
        <f t="shared" si="9"/>
        <v/>
      </c>
      <c r="I167" s="16"/>
      <c r="J167" s="16"/>
      <c r="K167" s="16"/>
      <c r="L167" s="16"/>
    </row>
    <row r="168" spans="1:12" x14ac:dyDescent="0.45">
      <c r="A168" s="2">
        <f t="shared" si="11"/>
        <v>45220</v>
      </c>
      <c r="B168" s="1"/>
      <c r="C168" s="1"/>
      <c r="D168" s="1"/>
      <c r="E168" s="3" t="str">
        <f>IF(ISBLANK(B168), "",ROUND(-1*Calc!O168, 1))</f>
        <v/>
      </c>
      <c r="F168" s="3" t="str">
        <f t="shared" si="8"/>
        <v/>
      </c>
      <c r="G168" s="3" t="str">
        <f t="shared" si="10"/>
        <v/>
      </c>
      <c r="H168" s="3" t="str">
        <f t="shared" si="9"/>
        <v/>
      </c>
      <c r="I168" s="16"/>
      <c r="J168" s="16"/>
      <c r="K168" s="16"/>
      <c r="L168" s="16"/>
    </row>
    <row r="169" spans="1:12" x14ac:dyDescent="0.45">
      <c r="A169" s="2">
        <f t="shared" si="11"/>
        <v>45220</v>
      </c>
      <c r="B169" s="1"/>
      <c r="C169" s="1"/>
      <c r="D169" s="1"/>
      <c r="E169" s="3" t="str">
        <f>IF(ISBLANK(B169), "",ROUND(-1*Calc!O169, 1))</f>
        <v/>
      </c>
      <c r="F169" s="3" t="str">
        <f t="shared" si="8"/>
        <v/>
      </c>
      <c r="G169" s="3" t="str">
        <f t="shared" si="10"/>
        <v/>
      </c>
      <c r="H169" s="3" t="str">
        <f t="shared" si="9"/>
        <v/>
      </c>
      <c r="I169" s="16"/>
      <c r="J169" s="16"/>
      <c r="K169" s="16"/>
      <c r="L169" s="16"/>
    </row>
    <row r="170" spans="1:12" x14ac:dyDescent="0.45">
      <c r="A170" s="2">
        <f t="shared" si="11"/>
        <v>45220</v>
      </c>
      <c r="B170" s="1"/>
      <c r="C170" s="1"/>
      <c r="D170" s="1"/>
      <c r="E170" s="3" t="str">
        <f>IF(ISBLANK(B170), "",ROUND(-1*Calc!O170, 1))</f>
        <v/>
      </c>
      <c r="F170" s="3" t="str">
        <f t="shared" si="8"/>
        <v/>
      </c>
      <c r="G170" s="3" t="str">
        <f t="shared" si="10"/>
        <v/>
      </c>
      <c r="H170" s="3" t="str">
        <f t="shared" si="9"/>
        <v/>
      </c>
      <c r="I170" s="16"/>
      <c r="J170" s="16"/>
      <c r="K170" s="16"/>
      <c r="L170" s="16"/>
    </row>
    <row r="171" spans="1:12" x14ac:dyDescent="0.45">
      <c r="A171" s="2">
        <f t="shared" si="11"/>
        <v>45220</v>
      </c>
      <c r="B171" s="1"/>
      <c r="C171" s="1"/>
      <c r="D171" s="1"/>
      <c r="E171" s="3" t="str">
        <f>IF(ISBLANK(B171), "",ROUND(-1*Calc!O171, 1))</f>
        <v/>
      </c>
      <c r="F171" s="3" t="str">
        <f t="shared" si="8"/>
        <v/>
      </c>
      <c r="G171" s="3" t="str">
        <f t="shared" si="10"/>
        <v/>
      </c>
      <c r="H171" s="3" t="str">
        <f t="shared" si="9"/>
        <v/>
      </c>
      <c r="I171" s="16"/>
      <c r="J171" s="16"/>
      <c r="K171" s="16"/>
      <c r="L171" s="16"/>
    </row>
    <row r="172" spans="1:12" x14ac:dyDescent="0.45">
      <c r="A172" s="2">
        <f t="shared" si="11"/>
        <v>45220</v>
      </c>
      <c r="B172" s="1"/>
      <c r="C172" s="1"/>
      <c r="D172" s="1"/>
      <c r="E172" s="3" t="str">
        <f>IF(ISBLANK(B172), "",ROUND(-1*Calc!O172, 1))</f>
        <v/>
      </c>
      <c r="F172" s="3" t="str">
        <f t="shared" si="8"/>
        <v/>
      </c>
      <c r="G172" s="3" t="str">
        <f t="shared" si="10"/>
        <v/>
      </c>
      <c r="H172" s="3" t="str">
        <f t="shared" si="9"/>
        <v/>
      </c>
      <c r="I172" s="16"/>
      <c r="J172" s="16"/>
      <c r="K172" s="16"/>
      <c r="L172" s="16"/>
    </row>
    <row r="173" spans="1:12" x14ac:dyDescent="0.45">
      <c r="A173" s="2">
        <f t="shared" si="11"/>
        <v>45220</v>
      </c>
      <c r="B173" s="1"/>
      <c r="C173" s="1"/>
      <c r="D173" s="1"/>
      <c r="E173" s="3" t="str">
        <f>IF(ISBLANK(B173), "",ROUND(-1*Calc!O173, 1))</f>
        <v/>
      </c>
      <c r="F173" s="3" t="str">
        <f t="shared" si="8"/>
        <v/>
      </c>
      <c r="G173" s="3" t="str">
        <f t="shared" si="10"/>
        <v/>
      </c>
      <c r="H173" s="3" t="str">
        <f t="shared" si="9"/>
        <v/>
      </c>
      <c r="I173" s="16"/>
      <c r="J173" s="16"/>
      <c r="K173" s="16"/>
      <c r="L173" s="16"/>
    </row>
    <row r="174" spans="1:12" x14ac:dyDescent="0.45">
      <c r="A174" s="2">
        <f t="shared" si="11"/>
        <v>45220</v>
      </c>
      <c r="B174" s="1"/>
      <c r="C174" s="1"/>
      <c r="D174" s="1"/>
      <c r="E174" s="3" t="str">
        <f>IF(ISBLANK(B174), "",ROUND(-1*Calc!O174, 1))</f>
        <v/>
      </c>
      <c r="F174" s="3" t="str">
        <f t="shared" si="8"/>
        <v/>
      </c>
      <c r="G174" s="3" t="str">
        <f t="shared" si="10"/>
        <v/>
      </c>
      <c r="H174" s="3" t="str">
        <f t="shared" si="9"/>
        <v/>
      </c>
      <c r="I174" s="16"/>
      <c r="J174" s="16"/>
      <c r="K174" s="16"/>
      <c r="L174" s="16"/>
    </row>
    <row r="175" spans="1:12" x14ac:dyDescent="0.45">
      <c r="A175" s="2">
        <f t="shared" si="11"/>
        <v>45220</v>
      </c>
      <c r="B175" s="1"/>
      <c r="C175" s="1"/>
      <c r="D175" s="1"/>
      <c r="E175" s="3" t="str">
        <f>IF(ISBLANK(B175), "",ROUND(-1*Calc!O175, 1))</f>
        <v/>
      </c>
      <c r="F175" s="3" t="str">
        <f t="shared" si="8"/>
        <v/>
      </c>
      <c r="G175" s="3" t="str">
        <f t="shared" si="10"/>
        <v/>
      </c>
      <c r="H175" s="3" t="str">
        <f t="shared" si="9"/>
        <v/>
      </c>
      <c r="I175" s="16"/>
      <c r="J175" s="16"/>
      <c r="K175" s="16"/>
      <c r="L175" s="16"/>
    </row>
    <row r="176" spans="1:12" x14ac:dyDescent="0.45">
      <c r="A176" s="2">
        <f t="shared" si="11"/>
        <v>45220</v>
      </c>
      <c r="B176" s="1"/>
      <c r="C176" s="1"/>
      <c r="D176" s="1"/>
      <c r="E176" s="3" t="str">
        <f>IF(ISBLANK(B176), "",ROUND(-1*Calc!O176, 1))</f>
        <v/>
      </c>
      <c r="F176" s="3" t="str">
        <f t="shared" si="8"/>
        <v/>
      </c>
      <c r="G176" s="3" t="str">
        <f t="shared" si="10"/>
        <v/>
      </c>
      <c r="H176" s="3" t="str">
        <f t="shared" si="9"/>
        <v/>
      </c>
      <c r="I176" s="16"/>
      <c r="J176" s="16"/>
      <c r="K176" s="16"/>
      <c r="L176" s="16"/>
    </row>
    <row r="177" spans="1:12" x14ac:dyDescent="0.45">
      <c r="A177" s="2">
        <f t="shared" si="11"/>
        <v>45220</v>
      </c>
      <c r="B177" s="1"/>
      <c r="C177" s="1"/>
      <c r="D177" s="1"/>
      <c r="E177" s="3" t="str">
        <f>IF(ISBLANK(B177), "",ROUND(-1*Calc!O177, 1))</f>
        <v/>
      </c>
      <c r="F177" s="3" t="str">
        <f t="shared" si="8"/>
        <v/>
      </c>
      <c r="G177" s="3" t="str">
        <f t="shared" si="10"/>
        <v/>
      </c>
      <c r="H177" s="3" t="str">
        <f t="shared" si="9"/>
        <v/>
      </c>
      <c r="I177" s="16"/>
      <c r="J177" s="16"/>
      <c r="K177" s="16"/>
      <c r="L177" s="16"/>
    </row>
    <row r="178" spans="1:12" x14ac:dyDescent="0.45">
      <c r="A178" s="2">
        <f t="shared" si="11"/>
        <v>45220</v>
      </c>
      <c r="B178" s="1"/>
      <c r="C178" s="1"/>
      <c r="D178" s="1"/>
      <c r="E178" s="3" t="str">
        <f>IF(ISBLANK(B178), "",ROUND(-1*Calc!O178, 1))</f>
        <v/>
      </c>
      <c r="F178" s="3" t="str">
        <f t="shared" si="8"/>
        <v/>
      </c>
      <c r="G178" s="3" t="str">
        <f t="shared" si="10"/>
        <v/>
      </c>
      <c r="H178" s="3" t="str">
        <f t="shared" si="9"/>
        <v/>
      </c>
      <c r="I178" s="16"/>
      <c r="J178" s="16"/>
      <c r="K178" s="16"/>
      <c r="L178" s="16"/>
    </row>
    <row r="179" spans="1:12" x14ac:dyDescent="0.45">
      <c r="A179" s="2">
        <f t="shared" si="11"/>
        <v>45220</v>
      </c>
      <c r="B179" s="1"/>
      <c r="C179" s="1"/>
      <c r="D179" s="1"/>
      <c r="E179" s="3" t="str">
        <f>IF(ISBLANK(B179), "",ROUND(-1*Calc!O179, 1))</f>
        <v/>
      </c>
      <c r="F179" s="3" t="str">
        <f t="shared" si="8"/>
        <v/>
      </c>
      <c r="G179" s="3" t="str">
        <f t="shared" si="10"/>
        <v/>
      </c>
      <c r="H179" s="3" t="str">
        <f t="shared" si="9"/>
        <v/>
      </c>
      <c r="I179" s="16"/>
      <c r="J179" s="16"/>
      <c r="K179" s="16"/>
      <c r="L179" s="16"/>
    </row>
    <row r="180" spans="1:12" x14ac:dyDescent="0.45">
      <c r="A180" s="2">
        <f t="shared" si="11"/>
        <v>45220</v>
      </c>
      <c r="B180" s="1"/>
      <c r="C180" s="1"/>
      <c r="D180" s="1"/>
      <c r="E180" s="3" t="str">
        <f>IF(ISBLANK(B180), "",ROUND(-1*Calc!O180, 1))</f>
        <v/>
      </c>
      <c r="F180" s="3" t="str">
        <f t="shared" si="8"/>
        <v/>
      </c>
      <c r="G180" s="3" t="str">
        <f t="shared" si="10"/>
        <v/>
      </c>
      <c r="H180" s="3" t="str">
        <f t="shared" si="9"/>
        <v/>
      </c>
      <c r="I180" s="16"/>
      <c r="J180" s="16"/>
      <c r="K180" s="16"/>
      <c r="L180" s="16"/>
    </row>
    <row r="181" spans="1:12" x14ac:dyDescent="0.45">
      <c r="A181" s="2">
        <f t="shared" si="11"/>
        <v>45220</v>
      </c>
      <c r="B181" s="1"/>
      <c r="C181" s="1"/>
      <c r="D181" s="1"/>
      <c r="E181" s="3" t="str">
        <f>IF(ISBLANK(B181), "",ROUND(-1*Calc!O181, 1))</f>
        <v/>
      </c>
      <c r="F181" s="3" t="str">
        <f t="shared" si="8"/>
        <v/>
      </c>
      <c r="G181" s="3" t="str">
        <f t="shared" si="10"/>
        <v/>
      </c>
      <c r="H181" s="3" t="str">
        <f t="shared" si="9"/>
        <v/>
      </c>
      <c r="I181" s="16"/>
      <c r="J181" s="16"/>
      <c r="K181" s="16"/>
      <c r="L181" s="16"/>
    </row>
    <row r="182" spans="1:12" x14ac:dyDescent="0.45">
      <c r="A182" s="2">
        <f t="shared" si="11"/>
        <v>45220</v>
      </c>
      <c r="B182" s="1"/>
      <c r="C182" s="1"/>
      <c r="D182" s="1"/>
      <c r="E182" s="3" t="str">
        <f>IF(ISBLANK(B182), "",ROUND(-1*Calc!O182, 1))</f>
        <v/>
      </c>
      <c r="F182" s="3" t="str">
        <f t="shared" si="8"/>
        <v/>
      </c>
      <c r="G182" s="3" t="str">
        <f t="shared" si="10"/>
        <v/>
      </c>
      <c r="H182" s="3" t="str">
        <f t="shared" si="9"/>
        <v/>
      </c>
      <c r="I182" s="16"/>
      <c r="J182" s="16"/>
      <c r="K182" s="16"/>
      <c r="L182" s="16"/>
    </row>
    <row r="183" spans="1:12" x14ac:dyDescent="0.45">
      <c r="A183" s="2">
        <f t="shared" si="11"/>
        <v>45220</v>
      </c>
      <c r="B183" s="1"/>
      <c r="C183" s="1"/>
      <c r="D183" s="1"/>
      <c r="E183" s="3" t="str">
        <f>IF(ISBLANK(B183), "",ROUND(-1*Calc!O183, 1))</f>
        <v/>
      </c>
      <c r="F183" s="3" t="str">
        <f t="shared" si="8"/>
        <v/>
      </c>
      <c r="G183" s="3" t="str">
        <f t="shared" si="10"/>
        <v/>
      </c>
      <c r="H183" s="3" t="str">
        <f t="shared" si="9"/>
        <v/>
      </c>
      <c r="I183" s="16"/>
      <c r="J183" s="16"/>
      <c r="K183" s="16"/>
      <c r="L183" s="16"/>
    </row>
    <row r="184" spans="1:12" x14ac:dyDescent="0.45">
      <c r="A184" s="2">
        <f t="shared" si="11"/>
        <v>45220</v>
      </c>
      <c r="B184" s="1"/>
      <c r="C184" s="1"/>
      <c r="D184" s="1"/>
      <c r="E184" s="3" t="str">
        <f>IF(ISBLANK(B184), "",ROUND(-1*Calc!O184, 1))</f>
        <v/>
      </c>
      <c r="F184" s="3" t="str">
        <f t="shared" si="8"/>
        <v/>
      </c>
      <c r="G184" s="3" t="str">
        <f t="shared" si="10"/>
        <v/>
      </c>
      <c r="H184" s="3" t="str">
        <f t="shared" si="9"/>
        <v/>
      </c>
      <c r="I184" s="16"/>
      <c r="J184" s="16"/>
      <c r="K184" s="16"/>
      <c r="L184" s="16"/>
    </row>
    <row r="185" spans="1:12" x14ac:dyDescent="0.45">
      <c r="A185" s="2">
        <f t="shared" si="11"/>
        <v>45220</v>
      </c>
      <c r="B185" s="1"/>
      <c r="C185" s="1"/>
      <c r="D185" s="1"/>
      <c r="E185" s="3" t="str">
        <f>IF(ISBLANK(B185), "",ROUND(-1*Calc!O185, 1))</f>
        <v/>
      </c>
      <c r="F185" s="3" t="str">
        <f t="shared" si="8"/>
        <v/>
      </c>
      <c r="G185" s="3" t="str">
        <f t="shared" si="10"/>
        <v/>
      </c>
      <c r="H185" s="3" t="str">
        <f t="shared" si="9"/>
        <v/>
      </c>
      <c r="I185" s="16"/>
      <c r="J185" s="16"/>
      <c r="K185" s="16"/>
      <c r="L185" s="16"/>
    </row>
    <row r="186" spans="1:12" x14ac:dyDescent="0.45">
      <c r="A186" s="2">
        <f t="shared" si="11"/>
        <v>45220</v>
      </c>
      <c r="B186" s="1"/>
      <c r="C186" s="1"/>
      <c r="D186" s="1"/>
      <c r="E186" s="3" t="str">
        <f>IF(ISBLANK(B186), "",ROUND(-1*Calc!O186, 1))</f>
        <v/>
      </c>
      <c r="F186" s="3" t="str">
        <f t="shared" si="8"/>
        <v/>
      </c>
      <c r="G186" s="3" t="str">
        <f t="shared" si="10"/>
        <v/>
      </c>
      <c r="H186" s="3" t="str">
        <f t="shared" si="9"/>
        <v/>
      </c>
      <c r="I186" s="16"/>
      <c r="J186" s="16"/>
      <c r="K186" s="16"/>
      <c r="L186" s="16"/>
    </row>
    <row r="187" spans="1:12" x14ac:dyDescent="0.45">
      <c r="A187" s="2">
        <f t="shared" si="11"/>
        <v>45220</v>
      </c>
      <c r="B187" s="1"/>
      <c r="C187" s="1"/>
      <c r="D187" s="1"/>
      <c r="E187" s="3" t="str">
        <f>IF(ISBLANK(B187), "",ROUND(-1*Calc!O187, 1))</f>
        <v/>
      </c>
      <c r="F187" s="3" t="str">
        <f t="shared" si="8"/>
        <v/>
      </c>
      <c r="G187" s="3" t="str">
        <f t="shared" si="10"/>
        <v/>
      </c>
      <c r="H187" s="3" t="str">
        <f t="shared" si="9"/>
        <v/>
      </c>
      <c r="I187" s="16"/>
      <c r="J187" s="16"/>
      <c r="K187" s="16"/>
      <c r="L187" s="16"/>
    </row>
    <row r="188" spans="1:12" x14ac:dyDescent="0.45">
      <c r="A188" s="2">
        <f t="shared" si="11"/>
        <v>45220</v>
      </c>
      <c r="B188" s="1"/>
      <c r="C188" s="1"/>
      <c r="D188" s="1"/>
      <c r="E188" s="3" t="str">
        <f>IF(ISBLANK(B188), "",ROUND(-1*Calc!O188, 1))</f>
        <v/>
      </c>
      <c r="F188" s="3" t="str">
        <f t="shared" si="8"/>
        <v/>
      </c>
      <c r="G188" s="3" t="str">
        <f t="shared" si="10"/>
        <v/>
      </c>
      <c r="H188" s="3" t="str">
        <f t="shared" si="9"/>
        <v/>
      </c>
      <c r="I188" s="16"/>
      <c r="J188" s="16"/>
      <c r="K188" s="16"/>
      <c r="L188" s="16"/>
    </row>
    <row r="189" spans="1:12" x14ac:dyDescent="0.45">
      <c r="A189" s="2">
        <f t="shared" si="11"/>
        <v>45220</v>
      </c>
      <c r="B189" s="1"/>
      <c r="C189" s="1"/>
      <c r="D189" s="1"/>
      <c r="E189" s="3" t="str">
        <f>IF(ISBLANK(B189), "",ROUND(-1*Calc!O189, 1))</f>
        <v/>
      </c>
      <c r="F189" s="3" t="str">
        <f t="shared" si="8"/>
        <v/>
      </c>
      <c r="G189" s="3" t="str">
        <f t="shared" si="10"/>
        <v/>
      </c>
      <c r="H189" s="3" t="str">
        <f t="shared" si="9"/>
        <v/>
      </c>
      <c r="I189" s="16"/>
      <c r="J189" s="16"/>
      <c r="K189" s="16"/>
      <c r="L189" s="16"/>
    </row>
    <row r="190" spans="1:12" x14ac:dyDescent="0.45">
      <c r="A190" s="2">
        <f t="shared" si="11"/>
        <v>45220</v>
      </c>
      <c r="B190" s="1"/>
      <c r="C190" s="1"/>
      <c r="D190" s="1"/>
      <c r="E190" s="3" t="str">
        <f>IF(ISBLANK(B190), "",ROUND(-1*Calc!O190, 1))</f>
        <v/>
      </c>
      <c r="F190" s="3" t="str">
        <f t="shared" si="8"/>
        <v/>
      </c>
      <c r="G190" s="3" t="str">
        <f t="shared" si="10"/>
        <v/>
      </c>
      <c r="H190" s="3" t="str">
        <f t="shared" si="9"/>
        <v/>
      </c>
      <c r="I190" s="16"/>
      <c r="J190" s="16"/>
      <c r="K190" s="16"/>
      <c r="L190" s="16"/>
    </row>
    <row r="191" spans="1:12" x14ac:dyDescent="0.45">
      <c r="A191" s="2">
        <f t="shared" si="11"/>
        <v>45220</v>
      </c>
      <c r="B191" s="1"/>
      <c r="C191" s="1"/>
      <c r="D191" s="1"/>
      <c r="E191" s="3" t="str">
        <f>IF(ISBLANK(B191), "",ROUND(-1*Calc!O191, 1))</f>
        <v/>
      </c>
      <c r="F191" s="3" t="str">
        <f t="shared" si="8"/>
        <v/>
      </c>
      <c r="G191" s="3" t="str">
        <f t="shared" si="10"/>
        <v/>
      </c>
      <c r="H191" s="3" t="str">
        <f t="shared" si="9"/>
        <v/>
      </c>
      <c r="I191" s="16"/>
      <c r="J191" s="16"/>
      <c r="K191" s="16"/>
      <c r="L191" s="16"/>
    </row>
    <row r="192" spans="1:12" x14ac:dyDescent="0.45">
      <c r="A192" s="2">
        <f t="shared" si="11"/>
        <v>45220</v>
      </c>
      <c r="B192" s="1"/>
      <c r="C192" s="1"/>
      <c r="D192" s="1"/>
      <c r="E192" s="3" t="str">
        <f>IF(ISBLANK(B192), "",ROUND(-1*Calc!O192, 1))</f>
        <v/>
      </c>
      <c r="F192" s="3" t="str">
        <f t="shared" si="8"/>
        <v/>
      </c>
      <c r="G192" s="3" t="str">
        <f t="shared" si="10"/>
        <v/>
      </c>
      <c r="H192" s="3" t="str">
        <f t="shared" si="9"/>
        <v/>
      </c>
      <c r="I192" s="16"/>
      <c r="J192" s="16"/>
      <c r="K192" s="16"/>
      <c r="L192" s="16"/>
    </row>
    <row r="193" spans="1:12" x14ac:dyDescent="0.45">
      <c r="A193" s="2">
        <f t="shared" si="11"/>
        <v>45220</v>
      </c>
      <c r="B193" s="1"/>
      <c r="C193" s="1"/>
      <c r="D193" s="1"/>
      <c r="E193" s="3" t="str">
        <f>IF(ISBLANK(B193), "",ROUND(-1*Calc!O193, 1))</f>
        <v/>
      </c>
      <c r="F193" s="3" t="str">
        <f t="shared" si="8"/>
        <v/>
      </c>
      <c r="G193" s="3" t="str">
        <f t="shared" si="10"/>
        <v/>
      </c>
      <c r="H193" s="3" t="str">
        <f t="shared" si="9"/>
        <v/>
      </c>
      <c r="I193" s="16"/>
      <c r="J193" s="16"/>
      <c r="K193" s="16"/>
      <c r="L193" s="16"/>
    </row>
    <row r="194" spans="1:12" x14ac:dyDescent="0.45">
      <c r="A194" s="2">
        <f t="shared" si="11"/>
        <v>45220</v>
      </c>
      <c r="B194" s="1"/>
      <c r="C194" s="1"/>
      <c r="D194" s="1"/>
      <c r="E194" s="3" t="str">
        <f>IF(ISBLANK(B194), "",ROUND(-1*Calc!O194, 1))</f>
        <v/>
      </c>
      <c r="F194" s="3" t="str">
        <f t="shared" ref="F194:F257" si="12">IF(ISBLANK(B194), "",IF(E194&gt;0,C194,B194))</f>
        <v/>
      </c>
      <c r="G194" s="3" t="str">
        <f t="shared" si="10"/>
        <v/>
      </c>
      <c r="H194" s="3" t="str">
        <f t="shared" ref="H194:H257" si="13">IF(ISBLANK(B194),"",IF(OR(AND(E194&lt;0, E194&lt;D194), AND(E194&gt;0, E194&gt;D194)),"Y","N"))</f>
        <v/>
      </c>
      <c r="I194" s="16"/>
      <c r="J194" s="16"/>
      <c r="K194" s="16"/>
      <c r="L194" s="16"/>
    </row>
    <row r="195" spans="1:12" x14ac:dyDescent="0.45">
      <c r="A195" s="2">
        <f t="shared" si="11"/>
        <v>45220</v>
      </c>
      <c r="B195" s="1"/>
      <c r="C195" s="1"/>
      <c r="D195" s="1"/>
      <c r="E195" s="3" t="str">
        <f>IF(ISBLANK(B195), "",ROUND(-1*Calc!O195, 1))</f>
        <v/>
      </c>
      <c r="F195" s="3" t="str">
        <f t="shared" si="12"/>
        <v/>
      </c>
      <c r="G195" s="3" t="str">
        <f t="shared" ref="G195:G258" si="14">IF(ISBLANK(B195),"",IF(E195&lt;D195, "Y","N"))</f>
        <v/>
      </c>
      <c r="H195" s="3" t="str">
        <f t="shared" si="13"/>
        <v/>
      </c>
      <c r="I195" s="16"/>
      <c r="J195" s="16"/>
      <c r="K195" s="16"/>
      <c r="L195" s="16"/>
    </row>
    <row r="196" spans="1:12" x14ac:dyDescent="0.45">
      <c r="A196" s="2">
        <f t="shared" si="11"/>
        <v>45220</v>
      </c>
      <c r="B196" s="1"/>
      <c r="C196" s="1"/>
      <c r="D196" s="1"/>
      <c r="E196" s="3" t="str">
        <f>IF(ISBLANK(B196), "",ROUND(-1*Calc!O196, 1))</f>
        <v/>
      </c>
      <c r="F196" s="3" t="str">
        <f t="shared" si="12"/>
        <v/>
      </c>
      <c r="G196" s="3" t="str">
        <f t="shared" si="14"/>
        <v/>
      </c>
      <c r="H196" s="3" t="str">
        <f t="shared" si="13"/>
        <v/>
      </c>
      <c r="I196" s="16"/>
      <c r="J196" s="16"/>
      <c r="K196" s="16"/>
      <c r="L196" s="16"/>
    </row>
    <row r="197" spans="1:12" x14ac:dyDescent="0.45">
      <c r="A197" s="2">
        <f t="shared" ref="A197:A260" si="15">A196</f>
        <v>45220</v>
      </c>
      <c r="B197" s="1"/>
      <c r="C197" s="1"/>
      <c r="D197" s="1"/>
      <c r="E197" s="3" t="str">
        <f>IF(ISBLANK(B197), "",ROUND(-1*Calc!O197, 1))</f>
        <v/>
      </c>
      <c r="F197" s="3" t="str">
        <f t="shared" si="12"/>
        <v/>
      </c>
      <c r="G197" s="3" t="str">
        <f t="shared" si="14"/>
        <v/>
      </c>
      <c r="H197" s="3" t="str">
        <f t="shared" si="13"/>
        <v/>
      </c>
      <c r="I197" s="16"/>
      <c r="J197" s="16"/>
      <c r="K197" s="16"/>
      <c r="L197" s="16"/>
    </row>
    <row r="198" spans="1:12" x14ac:dyDescent="0.45">
      <c r="A198" s="2">
        <f t="shared" si="15"/>
        <v>45220</v>
      </c>
      <c r="B198" s="1"/>
      <c r="C198" s="1"/>
      <c r="D198" s="1"/>
      <c r="E198" s="3" t="str">
        <f>IF(ISBLANK(B198), "",ROUND(-1*Calc!O198, 1))</f>
        <v/>
      </c>
      <c r="F198" s="3" t="str">
        <f t="shared" si="12"/>
        <v/>
      </c>
      <c r="G198" s="3" t="str">
        <f t="shared" si="14"/>
        <v/>
      </c>
      <c r="H198" s="3" t="str">
        <f t="shared" si="13"/>
        <v/>
      </c>
      <c r="I198" s="16"/>
      <c r="J198" s="16"/>
      <c r="K198" s="16"/>
      <c r="L198" s="16"/>
    </row>
    <row r="199" spans="1:12" x14ac:dyDescent="0.45">
      <c r="A199" s="2">
        <f t="shared" si="15"/>
        <v>45220</v>
      </c>
      <c r="B199" s="1"/>
      <c r="C199" s="1"/>
      <c r="D199" s="1"/>
      <c r="E199" s="3" t="str">
        <f>IF(ISBLANK(B199), "",ROUND(-1*Calc!O199, 1))</f>
        <v/>
      </c>
      <c r="F199" s="3" t="str">
        <f t="shared" si="12"/>
        <v/>
      </c>
      <c r="G199" s="3" t="str">
        <f t="shared" si="14"/>
        <v/>
      </c>
      <c r="H199" s="3" t="str">
        <f t="shared" si="13"/>
        <v/>
      </c>
      <c r="I199" s="16"/>
      <c r="J199" s="16"/>
      <c r="K199" s="16"/>
      <c r="L199" s="16"/>
    </row>
    <row r="200" spans="1:12" x14ac:dyDescent="0.45">
      <c r="A200" s="2">
        <f t="shared" si="15"/>
        <v>45220</v>
      </c>
      <c r="B200" s="1"/>
      <c r="C200" s="1"/>
      <c r="D200" s="1"/>
      <c r="E200" s="3" t="str">
        <f>IF(ISBLANK(B200), "",ROUND(-1*Calc!O200, 1))</f>
        <v/>
      </c>
      <c r="F200" s="3" t="str">
        <f t="shared" si="12"/>
        <v/>
      </c>
      <c r="G200" s="3" t="str">
        <f t="shared" si="14"/>
        <v/>
      </c>
      <c r="H200" s="3" t="str">
        <f t="shared" si="13"/>
        <v/>
      </c>
      <c r="I200" s="16"/>
      <c r="J200" s="16"/>
      <c r="K200" s="16"/>
      <c r="L200" s="16"/>
    </row>
    <row r="201" spans="1:12" x14ac:dyDescent="0.45">
      <c r="A201" s="2">
        <f t="shared" si="15"/>
        <v>45220</v>
      </c>
      <c r="B201" s="1"/>
      <c r="C201" s="1"/>
      <c r="D201" s="1"/>
      <c r="E201" s="3" t="str">
        <f>IF(ISBLANK(B201), "",ROUND(-1*Calc!O201, 1))</f>
        <v/>
      </c>
      <c r="F201" s="3" t="str">
        <f t="shared" si="12"/>
        <v/>
      </c>
      <c r="G201" s="3" t="str">
        <f t="shared" si="14"/>
        <v/>
      </c>
      <c r="H201" s="3" t="str">
        <f t="shared" si="13"/>
        <v/>
      </c>
      <c r="I201" s="16"/>
      <c r="J201" s="16"/>
      <c r="K201" s="16"/>
      <c r="L201" s="16"/>
    </row>
    <row r="202" spans="1:12" x14ac:dyDescent="0.45">
      <c r="A202" s="2">
        <f t="shared" si="15"/>
        <v>45220</v>
      </c>
      <c r="B202" s="1"/>
      <c r="C202" s="1"/>
      <c r="D202" s="1"/>
      <c r="E202" s="3" t="str">
        <f>IF(ISBLANK(B202), "",ROUND(-1*Calc!O202, 1))</f>
        <v/>
      </c>
      <c r="F202" s="3" t="str">
        <f t="shared" si="12"/>
        <v/>
      </c>
      <c r="G202" s="3" t="str">
        <f t="shared" si="14"/>
        <v/>
      </c>
      <c r="H202" s="3" t="str">
        <f t="shared" si="13"/>
        <v/>
      </c>
      <c r="I202" s="16"/>
      <c r="J202" s="16"/>
      <c r="K202" s="16"/>
      <c r="L202" s="16"/>
    </row>
    <row r="203" spans="1:12" x14ac:dyDescent="0.45">
      <c r="A203" s="2">
        <f t="shared" si="15"/>
        <v>45220</v>
      </c>
      <c r="B203" s="1"/>
      <c r="C203" s="1"/>
      <c r="D203" s="1"/>
      <c r="E203" s="3" t="str">
        <f>IF(ISBLANK(B203), "",ROUND(-1*Calc!O203, 1))</f>
        <v/>
      </c>
      <c r="F203" s="3" t="str">
        <f t="shared" si="12"/>
        <v/>
      </c>
      <c r="G203" s="3" t="str">
        <f t="shared" si="14"/>
        <v/>
      </c>
      <c r="H203" s="3" t="str">
        <f t="shared" si="13"/>
        <v/>
      </c>
      <c r="I203" s="16"/>
      <c r="J203" s="16"/>
      <c r="K203" s="16"/>
      <c r="L203" s="16"/>
    </row>
    <row r="204" spans="1:12" x14ac:dyDescent="0.45">
      <c r="A204" s="2">
        <f t="shared" si="15"/>
        <v>45220</v>
      </c>
      <c r="B204" s="1"/>
      <c r="C204" s="1"/>
      <c r="D204" s="1"/>
      <c r="E204" s="3" t="str">
        <f>IF(ISBLANK(B204), "",ROUND(-1*Calc!O204, 1))</f>
        <v/>
      </c>
      <c r="F204" s="3" t="str">
        <f t="shared" si="12"/>
        <v/>
      </c>
      <c r="G204" s="3" t="str">
        <f t="shared" si="14"/>
        <v/>
      </c>
      <c r="H204" s="3" t="str">
        <f t="shared" si="13"/>
        <v/>
      </c>
      <c r="I204" s="16"/>
      <c r="J204" s="16"/>
      <c r="K204" s="16"/>
      <c r="L204" s="16"/>
    </row>
    <row r="205" spans="1:12" x14ac:dyDescent="0.45">
      <c r="A205" s="2">
        <f t="shared" si="15"/>
        <v>45220</v>
      </c>
      <c r="B205" s="1"/>
      <c r="C205" s="1"/>
      <c r="D205" s="1"/>
      <c r="E205" s="3" t="str">
        <f>IF(ISBLANK(B205), "",ROUND(-1*Calc!O205, 1))</f>
        <v/>
      </c>
      <c r="F205" s="3" t="str">
        <f t="shared" si="12"/>
        <v/>
      </c>
      <c r="G205" s="3" t="str">
        <f t="shared" si="14"/>
        <v/>
      </c>
      <c r="H205" s="3" t="str">
        <f t="shared" si="13"/>
        <v/>
      </c>
      <c r="I205" s="16"/>
      <c r="J205" s="16"/>
      <c r="K205" s="16"/>
      <c r="L205" s="16"/>
    </row>
    <row r="206" spans="1:12" x14ac:dyDescent="0.45">
      <c r="A206" s="2">
        <f t="shared" si="15"/>
        <v>45220</v>
      </c>
      <c r="B206" s="1"/>
      <c r="C206" s="1"/>
      <c r="D206" s="1"/>
      <c r="E206" s="3" t="str">
        <f>IF(ISBLANK(B206), "",ROUND(-1*Calc!O206, 1))</f>
        <v/>
      </c>
      <c r="F206" s="3" t="str">
        <f t="shared" si="12"/>
        <v/>
      </c>
      <c r="G206" s="3" t="str">
        <f t="shared" si="14"/>
        <v/>
      </c>
      <c r="H206" s="3" t="str">
        <f t="shared" si="13"/>
        <v/>
      </c>
      <c r="I206" s="16"/>
      <c r="J206" s="16"/>
      <c r="K206" s="16"/>
      <c r="L206" s="16"/>
    </row>
    <row r="207" spans="1:12" x14ac:dyDescent="0.45">
      <c r="A207" s="2">
        <f t="shared" si="15"/>
        <v>45220</v>
      </c>
      <c r="B207" s="1"/>
      <c r="C207" s="1"/>
      <c r="D207" s="1"/>
      <c r="E207" s="3" t="str">
        <f>IF(ISBLANK(B207), "",ROUND(-1*Calc!O207, 1))</f>
        <v/>
      </c>
      <c r="F207" s="3" t="str">
        <f t="shared" si="12"/>
        <v/>
      </c>
      <c r="G207" s="3" t="str">
        <f t="shared" si="14"/>
        <v/>
      </c>
      <c r="H207" s="3" t="str">
        <f t="shared" si="13"/>
        <v/>
      </c>
      <c r="I207" s="16"/>
      <c r="J207" s="16"/>
      <c r="K207" s="16"/>
      <c r="L207" s="16"/>
    </row>
    <row r="208" spans="1:12" x14ac:dyDescent="0.45">
      <c r="A208" s="2">
        <f t="shared" si="15"/>
        <v>45220</v>
      </c>
      <c r="B208" s="1"/>
      <c r="C208" s="1"/>
      <c r="D208" s="1"/>
      <c r="E208" s="3" t="str">
        <f>IF(ISBLANK(B208), "",ROUND(-1*Calc!O208, 1))</f>
        <v/>
      </c>
      <c r="F208" s="3" t="str">
        <f t="shared" si="12"/>
        <v/>
      </c>
      <c r="G208" s="3" t="str">
        <f t="shared" si="14"/>
        <v/>
      </c>
      <c r="H208" s="3" t="str">
        <f t="shared" si="13"/>
        <v/>
      </c>
      <c r="I208" s="16"/>
      <c r="J208" s="16"/>
      <c r="K208" s="16"/>
      <c r="L208" s="16"/>
    </row>
    <row r="209" spans="1:12" x14ac:dyDescent="0.45">
      <c r="A209" s="2">
        <f t="shared" si="15"/>
        <v>45220</v>
      </c>
      <c r="B209" s="1"/>
      <c r="C209" s="1"/>
      <c r="D209" s="1"/>
      <c r="E209" s="3" t="str">
        <f>IF(ISBLANK(B209), "",ROUND(-1*Calc!O209, 1))</f>
        <v/>
      </c>
      <c r="F209" s="3" t="str">
        <f t="shared" si="12"/>
        <v/>
      </c>
      <c r="G209" s="3" t="str">
        <f t="shared" si="14"/>
        <v/>
      </c>
      <c r="H209" s="3" t="str">
        <f t="shared" si="13"/>
        <v/>
      </c>
      <c r="I209" s="16"/>
      <c r="J209" s="16"/>
      <c r="K209" s="16"/>
      <c r="L209" s="16"/>
    </row>
    <row r="210" spans="1:12" x14ac:dyDescent="0.45">
      <c r="A210" s="2">
        <f t="shared" si="15"/>
        <v>45220</v>
      </c>
      <c r="B210" s="1"/>
      <c r="C210" s="1"/>
      <c r="D210" s="1"/>
      <c r="E210" s="3" t="str">
        <f>IF(ISBLANK(B210), "",ROUND(-1*Calc!O210, 1))</f>
        <v/>
      </c>
      <c r="F210" s="3" t="str">
        <f t="shared" si="12"/>
        <v/>
      </c>
      <c r="G210" s="3" t="str">
        <f t="shared" si="14"/>
        <v/>
      </c>
      <c r="H210" s="3" t="str">
        <f t="shared" si="13"/>
        <v/>
      </c>
      <c r="I210" s="16"/>
      <c r="J210" s="16"/>
      <c r="K210" s="16"/>
      <c r="L210" s="16"/>
    </row>
    <row r="211" spans="1:12" x14ac:dyDescent="0.45">
      <c r="A211" s="2">
        <f t="shared" si="15"/>
        <v>45220</v>
      </c>
      <c r="B211" s="1"/>
      <c r="C211" s="1"/>
      <c r="D211" s="1"/>
      <c r="E211" s="3" t="str">
        <f>IF(ISBLANK(B211), "",ROUND(-1*Calc!O211, 1))</f>
        <v/>
      </c>
      <c r="F211" s="3" t="str">
        <f t="shared" si="12"/>
        <v/>
      </c>
      <c r="G211" s="3" t="str">
        <f t="shared" si="14"/>
        <v/>
      </c>
      <c r="H211" s="3" t="str">
        <f t="shared" si="13"/>
        <v/>
      </c>
      <c r="I211" s="16"/>
      <c r="J211" s="16"/>
      <c r="K211" s="16"/>
      <c r="L211" s="16"/>
    </row>
    <row r="212" spans="1:12" x14ac:dyDescent="0.45">
      <c r="A212" s="2">
        <f t="shared" si="15"/>
        <v>45220</v>
      </c>
      <c r="B212" s="1"/>
      <c r="C212" s="1"/>
      <c r="D212" s="1"/>
      <c r="E212" s="3" t="str">
        <f>IF(ISBLANK(B212), "",ROUND(-1*Calc!O212, 1))</f>
        <v/>
      </c>
      <c r="F212" s="3" t="str">
        <f t="shared" si="12"/>
        <v/>
      </c>
      <c r="G212" s="3" t="str">
        <f t="shared" si="14"/>
        <v/>
      </c>
      <c r="H212" s="3" t="str">
        <f t="shared" si="13"/>
        <v/>
      </c>
      <c r="I212" s="16"/>
      <c r="J212" s="16"/>
      <c r="K212" s="16"/>
      <c r="L212" s="16"/>
    </row>
    <row r="213" spans="1:12" x14ac:dyDescent="0.45">
      <c r="A213" s="2">
        <f t="shared" si="15"/>
        <v>45220</v>
      </c>
      <c r="B213" s="1"/>
      <c r="C213" s="1"/>
      <c r="D213" s="1"/>
      <c r="E213" s="3" t="str">
        <f>IF(ISBLANK(B213), "",ROUND(-1*Calc!O213, 1))</f>
        <v/>
      </c>
      <c r="F213" s="3" t="str">
        <f t="shared" si="12"/>
        <v/>
      </c>
      <c r="G213" s="3" t="str">
        <f t="shared" si="14"/>
        <v/>
      </c>
      <c r="H213" s="3" t="str">
        <f t="shared" si="13"/>
        <v/>
      </c>
      <c r="I213" s="16"/>
      <c r="J213" s="16"/>
      <c r="K213" s="16"/>
      <c r="L213" s="16"/>
    </row>
    <row r="214" spans="1:12" x14ac:dyDescent="0.45">
      <c r="A214" s="2">
        <f t="shared" si="15"/>
        <v>45220</v>
      </c>
      <c r="B214" s="1"/>
      <c r="C214" s="1"/>
      <c r="D214" s="1"/>
      <c r="E214" s="3" t="str">
        <f>IF(ISBLANK(B214), "",ROUND(-1*Calc!O214, 1))</f>
        <v/>
      </c>
      <c r="F214" s="3" t="str">
        <f t="shared" si="12"/>
        <v/>
      </c>
      <c r="G214" s="3" t="str">
        <f t="shared" si="14"/>
        <v/>
      </c>
      <c r="H214" s="3" t="str">
        <f t="shared" si="13"/>
        <v/>
      </c>
      <c r="I214" s="16"/>
      <c r="J214" s="16"/>
      <c r="K214" s="16"/>
      <c r="L214" s="16"/>
    </row>
    <row r="215" spans="1:12" x14ac:dyDescent="0.45">
      <c r="A215" s="2">
        <f t="shared" si="15"/>
        <v>45220</v>
      </c>
      <c r="B215" s="1"/>
      <c r="C215" s="1"/>
      <c r="D215" s="1"/>
      <c r="E215" s="3" t="str">
        <f>IF(ISBLANK(B215), "",ROUND(-1*Calc!O215, 1))</f>
        <v/>
      </c>
      <c r="F215" s="3" t="str">
        <f t="shared" si="12"/>
        <v/>
      </c>
      <c r="G215" s="3" t="str">
        <f t="shared" si="14"/>
        <v/>
      </c>
      <c r="H215" s="3" t="str">
        <f t="shared" si="13"/>
        <v/>
      </c>
      <c r="I215" s="16"/>
      <c r="J215" s="16"/>
      <c r="K215" s="16"/>
      <c r="L215" s="16"/>
    </row>
    <row r="216" spans="1:12" x14ac:dyDescent="0.45">
      <c r="A216" s="2">
        <f t="shared" si="15"/>
        <v>45220</v>
      </c>
      <c r="B216" s="1"/>
      <c r="C216" s="1"/>
      <c r="D216" s="1"/>
      <c r="E216" s="3" t="str">
        <f>IF(ISBLANK(B216), "",ROUND(-1*Calc!O216, 1))</f>
        <v/>
      </c>
      <c r="F216" s="3" t="str">
        <f t="shared" si="12"/>
        <v/>
      </c>
      <c r="G216" s="3" t="str">
        <f t="shared" si="14"/>
        <v/>
      </c>
      <c r="H216" s="3" t="str">
        <f t="shared" si="13"/>
        <v/>
      </c>
      <c r="I216" s="16"/>
      <c r="J216" s="16"/>
      <c r="K216" s="16"/>
      <c r="L216" s="16"/>
    </row>
    <row r="217" spans="1:12" x14ac:dyDescent="0.45">
      <c r="A217" s="2">
        <f t="shared" si="15"/>
        <v>45220</v>
      </c>
      <c r="B217" s="1"/>
      <c r="C217" s="1"/>
      <c r="D217" s="1"/>
      <c r="E217" s="3" t="str">
        <f>IF(ISBLANK(B217), "",ROUND(-1*Calc!O217, 1))</f>
        <v/>
      </c>
      <c r="F217" s="3" t="str">
        <f t="shared" si="12"/>
        <v/>
      </c>
      <c r="G217" s="3" t="str">
        <f t="shared" si="14"/>
        <v/>
      </c>
      <c r="H217" s="3" t="str">
        <f t="shared" si="13"/>
        <v/>
      </c>
      <c r="I217" s="16"/>
      <c r="J217" s="16"/>
      <c r="K217" s="16"/>
      <c r="L217" s="16"/>
    </row>
    <row r="218" spans="1:12" x14ac:dyDescent="0.45">
      <c r="A218" s="2">
        <f t="shared" si="15"/>
        <v>45220</v>
      </c>
      <c r="B218" s="1"/>
      <c r="C218" s="1"/>
      <c r="D218" s="1"/>
      <c r="E218" s="3" t="str">
        <f>IF(ISBLANK(B218), "",ROUND(-1*Calc!O218, 1))</f>
        <v/>
      </c>
      <c r="F218" s="3" t="str">
        <f t="shared" si="12"/>
        <v/>
      </c>
      <c r="G218" s="3" t="str">
        <f t="shared" si="14"/>
        <v/>
      </c>
      <c r="H218" s="3" t="str">
        <f t="shared" si="13"/>
        <v/>
      </c>
      <c r="I218" s="16"/>
      <c r="J218" s="16"/>
      <c r="K218" s="16"/>
      <c r="L218" s="16"/>
    </row>
    <row r="219" spans="1:12" x14ac:dyDescent="0.45">
      <c r="A219" s="2">
        <f t="shared" si="15"/>
        <v>45220</v>
      </c>
      <c r="B219" s="1"/>
      <c r="C219" s="1"/>
      <c r="D219" s="1"/>
      <c r="E219" s="3" t="str">
        <f>IF(ISBLANK(B219), "",ROUND(-1*Calc!O219, 1))</f>
        <v/>
      </c>
      <c r="F219" s="3" t="str">
        <f t="shared" si="12"/>
        <v/>
      </c>
      <c r="G219" s="3" t="str">
        <f t="shared" si="14"/>
        <v/>
      </c>
      <c r="H219" s="3" t="str">
        <f t="shared" si="13"/>
        <v/>
      </c>
      <c r="I219" s="16"/>
      <c r="J219" s="16"/>
      <c r="K219" s="16"/>
      <c r="L219" s="16"/>
    </row>
    <row r="220" spans="1:12" x14ac:dyDescent="0.45">
      <c r="A220" s="2">
        <f t="shared" si="15"/>
        <v>45220</v>
      </c>
      <c r="B220" s="1"/>
      <c r="C220" s="1"/>
      <c r="D220" s="1"/>
      <c r="E220" s="3" t="str">
        <f>IF(ISBLANK(B220), "",ROUND(-1*Calc!O220, 1))</f>
        <v/>
      </c>
      <c r="F220" s="3" t="str">
        <f t="shared" si="12"/>
        <v/>
      </c>
      <c r="G220" s="3" t="str">
        <f t="shared" si="14"/>
        <v/>
      </c>
      <c r="H220" s="3" t="str">
        <f t="shared" si="13"/>
        <v/>
      </c>
      <c r="I220" s="16"/>
      <c r="J220" s="16"/>
      <c r="K220" s="16"/>
      <c r="L220" s="16"/>
    </row>
    <row r="221" spans="1:12" x14ac:dyDescent="0.45">
      <c r="A221" s="2">
        <f t="shared" si="15"/>
        <v>45220</v>
      </c>
      <c r="B221" s="1"/>
      <c r="C221" s="1"/>
      <c r="D221" s="1"/>
      <c r="E221" s="3" t="str">
        <f>IF(ISBLANK(B221), "",ROUND(-1*Calc!O221, 1))</f>
        <v/>
      </c>
      <c r="F221" s="3" t="str">
        <f t="shared" si="12"/>
        <v/>
      </c>
      <c r="G221" s="3" t="str">
        <f t="shared" si="14"/>
        <v/>
      </c>
      <c r="H221" s="3" t="str">
        <f t="shared" si="13"/>
        <v/>
      </c>
      <c r="I221" s="16"/>
      <c r="J221" s="16"/>
      <c r="K221" s="16"/>
      <c r="L221" s="16"/>
    </row>
    <row r="222" spans="1:12" x14ac:dyDescent="0.45">
      <c r="A222" s="2">
        <f t="shared" si="15"/>
        <v>45220</v>
      </c>
      <c r="B222" s="1"/>
      <c r="C222" s="1"/>
      <c r="D222" s="1"/>
      <c r="E222" s="3" t="str">
        <f>IF(ISBLANK(B222), "",ROUND(-1*Calc!O222, 1))</f>
        <v/>
      </c>
      <c r="F222" s="3" t="str">
        <f t="shared" si="12"/>
        <v/>
      </c>
      <c r="G222" s="3" t="str">
        <f t="shared" si="14"/>
        <v/>
      </c>
      <c r="H222" s="3" t="str">
        <f t="shared" si="13"/>
        <v/>
      </c>
      <c r="I222" s="16"/>
      <c r="J222" s="16"/>
      <c r="K222" s="16"/>
      <c r="L222" s="16"/>
    </row>
    <row r="223" spans="1:12" x14ac:dyDescent="0.45">
      <c r="A223" s="2">
        <f t="shared" si="15"/>
        <v>45220</v>
      </c>
      <c r="B223" s="1"/>
      <c r="C223" s="1"/>
      <c r="D223" s="1"/>
      <c r="E223" s="3" t="str">
        <f>IF(ISBLANK(B223), "",ROUND(-1*Calc!O223, 1))</f>
        <v/>
      </c>
      <c r="F223" s="3" t="str">
        <f t="shared" si="12"/>
        <v/>
      </c>
      <c r="G223" s="3" t="str">
        <f t="shared" si="14"/>
        <v/>
      </c>
      <c r="H223" s="3" t="str">
        <f t="shared" si="13"/>
        <v/>
      </c>
      <c r="I223" s="16"/>
      <c r="J223" s="16"/>
      <c r="K223" s="16"/>
      <c r="L223" s="16"/>
    </row>
    <row r="224" spans="1:12" x14ac:dyDescent="0.45">
      <c r="A224" s="2">
        <f t="shared" si="15"/>
        <v>45220</v>
      </c>
      <c r="B224" s="1"/>
      <c r="C224" s="1"/>
      <c r="D224" s="1"/>
      <c r="E224" s="3" t="str">
        <f>IF(ISBLANK(B224), "",ROUND(-1*Calc!O224, 1))</f>
        <v/>
      </c>
      <c r="F224" s="3" t="str">
        <f t="shared" si="12"/>
        <v/>
      </c>
      <c r="G224" s="3" t="str">
        <f t="shared" si="14"/>
        <v/>
      </c>
      <c r="H224" s="3" t="str">
        <f t="shared" si="13"/>
        <v/>
      </c>
      <c r="I224" s="16"/>
      <c r="J224" s="16"/>
      <c r="K224" s="16"/>
      <c r="L224" s="16"/>
    </row>
    <row r="225" spans="1:12" x14ac:dyDescent="0.45">
      <c r="A225" s="2">
        <f t="shared" si="15"/>
        <v>45220</v>
      </c>
      <c r="B225" s="1"/>
      <c r="C225" s="1"/>
      <c r="D225" s="1"/>
      <c r="E225" s="3" t="str">
        <f>IF(ISBLANK(B225), "",ROUND(-1*Calc!O225, 1))</f>
        <v/>
      </c>
      <c r="F225" s="3" t="str">
        <f t="shared" si="12"/>
        <v/>
      </c>
      <c r="G225" s="3" t="str">
        <f t="shared" si="14"/>
        <v/>
      </c>
      <c r="H225" s="3" t="str">
        <f t="shared" si="13"/>
        <v/>
      </c>
      <c r="I225" s="16"/>
      <c r="J225" s="16"/>
      <c r="K225" s="16"/>
      <c r="L225" s="16"/>
    </row>
    <row r="226" spans="1:12" x14ac:dyDescent="0.45">
      <c r="A226" s="2">
        <f t="shared" si="15"/>
        <v>45220</v>
      </c>
      <c r="B226" s="1"/>
      <c r="C226" s="1"/>
      <c r="D226" s="1"/>
      <c r="E226" s="3" t="str">
        <f>IF(ISBLANK(B226), "",ROUND(-1*Calc!O226, 1))</f>
        <v/>
      </c>
      <c r="F226" s="3" t="str">
        <f t="shared" si="12"/>
        <v/>
      </c>
      <c r="G226" s="3" t="str">
        <f t="shared" si="14"/>
        <v/>
      </c>
      <c r="H226" s="3" t="str">
        <f t="shared" si="13"/>
        <v/>
      </c>
      <c r="I226" s="16"/>
      <c r="J226" s="16"/>
      <c r="K226" s="16"/>
      <c r="L226" s="16"/>
    </row>
    <row r="227" spans="1:12" x14ac:dyDescent="0.45">
      <c r="A227" s="2">
        <f t="shared" si="15"/>
        <v>45220</v>
      </c>
      <c r="B227" s="1"/>
      <c r="C227" s="1"/>
      <c r="D227" s="1"/>
      <c r="E227" s="3" t="str">
        <f>IF(ISBLANK(B227), "",ROUND(-1*Calc!O227, 1))</f>
        <v/>
      </c>
      <c r="F227" s="3" t="str">
        <f t="shared" si="12"/>
        <v/>
      </c>
      <c r="G227" s="3" t="str">
        <f t="shared" si="14"/>
        <v/>
      </c>
      <c r="H227" s="3" t="str">
        <f t="shared" si="13"/>
        <v/>
      </c>
      <c r="I227" s="16"/>
      <c r="J227" s="16"/>
      <c r="K227" s="16"/>
      <c r="L227" s="16"/>
    </row>
    <row r="228" spans="1:12" x14ac:dyDescent="0.45">
      <c r="A228" s="2">
        <f t="shared" si="15"/>
        <v>45220</v>
      </c>
      <c r="B228" s="1"/>
      <c r="C228" s="1"/>
      <c r="D228" s="1"/>
      <c r="E228" s="3" t="str">
        <f>IF(ISBLANK(B228), "",ROUND(-1*Calc!O228, 1))</f>
        <v/>
      </c>
      <c r="F228" s="3" t="str">
        <f t="shared" si="12"/>
        <v/>
      </c>
      <c r="G228" s="3" t="str">
        <f t="shared" si="14"/>
        <v/>
      </c>
      <c r="H228" s="3" t="str">
        <f t="shared" si="13"/>
        <v/>
      </c>
      <c r="I228" s="16"/>
      <c r="J228" s="16"/>
      <c r="K228" s="16"/>
      <c r="L228" s="16"/>
    </row>
    <row r="229" spans="1:12" x14ac:dyDescent="0.45">
      <c r="A229" s="2">
        <f t="shared" si="15"/>
        <v>45220</v>
      </c>
      <c r="B229" s="1"/>
      <c r="C229" s="1"/>
      <c r="D229" s="1"/>
      <c r="E229" s="3" t="str">
        <f>IF(ISBLANK(B229), "",ROUND(-1*Calc!O229, 1))</f>
        <v/>
      </c>
      <c r="F229" s="3" t="str">
        <f t="shared" si="12"/>
        <v/>
      </c>
      <c r="G229" s="3" t="str">
        <f t="shared" si="14"/>
        <v/>
      </c>
      <c r="H229" s="3" t="str">
        <f t="shared" si="13"/>
        <v/>
      </c>
      <c r="I229" s="16"/>
      <c r="J229" s="16"/>
      <c r="K229" s="16"/>
      <c r="L229" s="16"/>
    </row>
    <row r="230" spans="1:12" x14ac:dyDescent="0.45">
      <c r="A230" s="2">
        <f t="shared" si="15"/>
        <v>45220</v>
      </c>
      <c r="B230" s="1"/>
      <c r="C230" s="1"/>
      <c r="D230" s="1"/>
      <c r="E230" s="3" t="str">
        <f>IF(ISBLANK(B230), "",ROUND(-1*Calc!O230, 1))</f>
        <v/>
      </c>
      <c r="F230" s="3" t="str">
        <f t="shared" si="12"/>
        <v/>
      </c>
      <c r="G230" s="3" t="str">
        <f t="shared" si="14"/>
        <v/>
      </c>
      <c r="H230" s="3" t="str">
        <f t="shared" si="13"/>
        <v/>
      </c>
      <c r="I230" s="16"/>
      <c r="J230" s="16"/>
      <c r="K230" s="16"/>
      <c r="L230" s="16"/>
    </row>
    <row r="231" spans="1:12" x14ac:dyDescent="0.45">
      <c r="A231" s="2">
        <f t="shared" si="15"/>
        <v>45220</v>
      </c>
      <c r="B231" s="1"/>
      <c r="C231" s="1"/>
      <c r="D231" s="1"/>
      <c r="E231" s="3" t="str">
        <f>IF(ISBLANK(B231), "",ROUND(-1*Calc!O231, 1))</f>
        <v/>
      </c>
      <c r="F231" s="3" t="str">
        <f t="shared" si="12"/>
        <v/>
      </c>
      <c r="G231" s="3" t="str">
        <f t="shared" si="14"/>
        <v/>
      </c>
      <c r="H231" s="3" t="str">
        <f t="shared" si="13"/>
        <v/>
      </c>
      <c r="I231" s="16"/>
      <c r="J231" s="16"/>
      <c r="K231" s="16"/>
      <c r="L231" s="16"/>
    </row>
    <row r="232" spans="1:12" x14ac:dyDescent="0.45">
      <c r="A232" s="2">
        <f t="shared" si="15"/>
        <v>45220</v>
      </c>
      <c r="B232" s="1"/>
      <c r="C232" s="1"/>
      <c r="D232" s="1"/>
      <c r="E232" s="3" t="str">
        <f>IF(ISBLANK(B232), "",ROUND(-1*Calc!O232, 1))</f>
        <v/>
      </c>
      <c r="F232" s="3" t="str">
        <f t="shared" si="12"/>
        <v/>
      </c>
      <c r="G232" s="3" t="str">
        <f t="shared" si="14"/>
        <v/>
      </c>
      <c r="H232" s="3" t="str">
        <f t="shared" si="13"/>
        <v/>
      </c>
      <c r="I232" s="16"/>
      <c r="J232" s="16"/>
      <c r="K232" s="16"/>
      <c r="L232" s="16"/>
    </row>
    <row r="233" spans="1:12" x14ac:dyDescent="0.45">
      <c r="A233" s="2">
        <f t="shared" si="15"/>
        <v>45220</v>
      </c>
      <c r="B233" s="1"/>
      <c r="C233" s="1"/>
      <c r="D233" s="1"/>
      <c r="E233" s="3" t="str">
        <f>IF(ISBLANK(B233), "",ROUND(-1*Calc!O233, 1))</f>
        <v/>
      </c>
      <c r="F233" s="3" t="str">
        <f t="shared" si="12"/>
        <v/>
      </c>
      <c r="G233" s="3" t="str">
        <f t="shared" si="14"/>
        <v/>
      </c>
      <c r="H233" s="3" t="str">
        <f t="shared" si="13"/>
        <v/>
      </c>
      <c r="I233" s="16"/>
      <c r="J233" s="16"/>
      <c r="K233" s="16"/>
      <c r="L233" s="16"/>
    </row>
    <row r="234" spans="1:12" x14ac:dyDescent="0.45">
      <c r="A234" s="2">
        <f t="shared" si="15"/>
        <v>45220</v>
      </c>
      <c r="B234" s="1"/>
      <c r="C234" s="1"/>
      <c r="D234" s="1"/>
      <c r="E234" s="3" t="str">
        <f>IF(ISBLANK(B234), "",ROUND(-1*Calc!O234, 1))</f>
        <v/>
      </c>
      <c r="F234" s="3" t="str">
        <f t="shared" si="12"/>
        <v/>
      </c>
      <c r="G234" s="3" t="str">
        <f t="shared" si="14"/>
        <v/>
      </c>
      <c r="H234" s="3" t="str">
        <f t="shared" si="13"/>
        <v/>
      </c>
      <c r="I234" s="16"/>
      <c r="J234" s="16"/>
      <c r="K234" s="16"/>
      <c r="L234" s="16"/>
    </row>
    <row r="235" spans="1:12" x14ac:dyDescent="0.45">
      <c r="A235" s="2">
        <f t="shared" si="15"/>
        <v>45220</v>
      </c>
      <c r="B235" s="1"/>
      <c r="C235" s="1"/>
      <c r="D235" s="1"/>
      <c r="E235" s="3" t="str">
        <f>IF(ISBLANK(B235), "",ROUND(-1*Calc!O235, 1))</f>
        <v/>
      </c>
      <c r="F235" s="3" t="str">
        <f t="shared" si="12"/>
        <v/>
      </c>
      <c r="G235" s="3" t="str">
        <f t="shared" si="14"/>
        <v/>
      </c>
      <c r="H235" s="3" t="str">
        <f t="shared" si="13"/>
        <v/>
      </c>
      <c r="I235" s="16"/>
      <c r="J235" s="16"/>
      <c r="K235" s="16"/>
      <c r="L235" s="16"/>
    </row>
    <row r="236" spans="1:12" x14ac:dyDescent="0.45">
      <c r="A236" s="2">
        <f t="shared" si="15"/>
        <v>45220</v>
      </c>
      <c r="B236" s="1"/>
      <c r="C236" s="1"/>
      <c r="D236" s="1"/>
      <c r="E236" s="3" t="str">
        <f>IF(ISBLANK(B236), "",ROUND(-1*Calc!O236, 1))</f>
        <v/>
      </c>
      <c r="F236" s="3" t="str">
        <f t="shared" si="12"/>
        <v/>
      </c>
      <c r="G236" s="3" t="str">
        <f t="shared" si="14"/>
        <v/>
      </c>
      <c r="H236" s="3" t="str">
        <f t="shared" si="13"/>
        <v/>
      </c>
      <c r="I236" s="16"/>
      <c r="J236" s="16"/>
      <c r="K236" s="16"/>
      <c r="L236" s="16"/>
    </row>
    <row r="237" spans="1:12" x14ac:dyDescent="0.45">
      <c r="A237" s="2">
        <f t="shared" si="15"/>
        <v>45220</v>
      </c>
      <c r="B237" s="1"/>
      <c r="C237" s="1"/>
      <c r="D237" s="1"/>
      <c r="E237" s="3" t="str">
        <f>IF(ISBLANK(B237), "",ROUND(-1*Calc!O237, 1))</f>
        <v/>
      </c>
      <c r="F237" s="3" t="str">
        <f t="shared" si="12"/>
        <v/>
      </c>
      <c r="G237" s="3" t="str">
        <f t="shared" si="14"/>
        <v/>
      </c>
      <c r="H237" s="3" t="str">
        <f t="shared" si="13"/>
        <v/>
      </c>
      <c r="I237" s="16"/>
      <c r="J237" s="16"/>
      <c r="K237" s="16"/>
      <c r="L237" s="16"/>
    </row>
    <row r="238" spans="1:12" x14ac:dyDescent="0.45">
      <c r="A238" s="2">
        <f t="shared" si="15"/>
        <v>45220</v>
      </c>
      <c r="B238" s="1"/>
      <c r="C238" s="1"/>
      <c r="D238" s="1"/>
      <c r="E238" s="3" t="str">
        <f>IF(ISBLANK(B238), "",ROUND(-1*Calc!O238, 1))</f>
        <v/>
      </c>
      <c r="F238" s="3" t="str">
        <f t="shared" si="12"/>
        <v/>
      </c>
      <c r="G238" s="3" t="str">
        <f t="shared" si="14"/>
        <v/>
      </c>
      <c r="H238" s="3" t="str">
        <f t="shared" si="13"/>
        <v/>
      </c>
      <c r="I238" s="16"/>
      <c r="J238" s="16"/>
      <c r="K238" s="16"/>
      <c r="L238" s="16"/>
    </row>
    <row r="239" spans="1:12" x14ac:dyDescent="0.45">
      <c r="A239" s="2">
        <f t="shared" si="15"/>
        <v>45220</v>
      </c>
      <c r="B239" s="1"/>
      <c r="C239" s="1"/>
      <c r="D239" s="1"/>
      <c r="E239" s="3" t="str">
        <f>IF(ISBLANK(B239), "",ROUND(-1*Calc!O239, 1))</f>
        <v/>
      </c>
      <c r="F239" s="3" t="str">
        <f t="shared" si="12"/>
        <v/>
      </c>
      <c r="G239" s="3" t="str">
        <f t="shared" si="14"/>
        <v/>
      </c>
      <c r="H239" s="3" t="str">
        <f t="shared" si="13"/>
        <v/>
      </c>
      <c r="I239" s="16"/>
      <c r="J239" s="16"/>
      <c r="K239" s="16"/>
      <c r="L239" s="16"/>
    </row>
    <row r="240" spans="1:12" x14ac:dyDescent="0.45">
      <c r="A240" s="2">
        <f t="shared" si="15"/>
        <v>45220</v>
      </c>
      <c r="B240" s="1"/>
      <c r="C240" s="1"/>
      <c r="D240" s="1"/>
      <c r="E240" s="3" t="str">
        <f>IF(ISBLANK(B240), "",ROUND(-1*Calc!O240, 1))</f>
        <v/>
      </c>
      <c r="F240" s="3" t="str">
        <f t="shared" si="12"/>
        <v/>
      </c>
      <c r="G240" s="3" t="str">
        <f t="shared" si="14"/>
        <v/>
      </c>
      <c r="H240" s="3" t="str">
        <f t="shared" si="13"/>
        <v/>
      </c>
      <c r="I240" s="16"/>
      <c r="J240" s="16"/>
      <c r="K240" s="16"/>
      <c r="L240" s="16"/>
    </row>
    <row r="241" spans="1:12" x14ac:dyDescent="0.45">
      <c r="A241" s="2">
        <f t="shared" si="15"/>
        <v>45220</v>
      </c>
      <c r="B241" s="1"/>
      <c r="C241" s="1"/>
      <c r="D241" s="1"/>
      <c r="E241" s="3" t="str">
        <f>IF(ISBLANK(B241), "",ROUND(-1*Calc!O241, 1))</f>
        <v/>
      </c>
      <c r="F241" s="3" t="str">
        <f t="shared" si="12"/>
        <v/>
      </c>
      <c r="G241" s="3" t="str">
        <f t="shared" si="14"/>
        <v/>
      </c>
      <c r="H241" s="3" t="str">
        <f t="shared" si="13"/>
        <v/>
      </c>
      <c r="I241" s="16"/>
      <c r="J241" s="16"/>
      <c r="K241" s="16"/>
      <c r="L241" s="16"/>
    </row>
    <row r="242" spans="1:12" x14ac:dyDescent="0.45">
      <c r="A242" s="2">
        <f t="shared" si="15"/>
        <v>45220</v>
      </c>
      <c r="B242" s="1"/>
      <c r="C242" s="1"/>
      <c r="D242" s="1"/>
      <c r="E242" s="3" t="str">
        <f>IF(ISBLANK(B242), "",ROUND(-1*Calc!O242, 1))</f>
        <v/>
      </c>
      <c r="F242" s="3" t="str">
        <f t="shared" si="12"/>
        <v/>
      </c>
      <c r="G242" s="3" t="str">
        <f t="shared" si="14"/>
        <v/>
      </c>
      <c r="H242" s="3" t="str">
        <f t="shared" si="13"/>
        <v/>
      </c>
      <c r="I242" s="16"/>
      <c r="J242" s="16"/>
      <c r="K242" s="16"/>
      <c r="L242" s="16"/>
    </row>
    <row r="243" spans="1:12" x14ac:dyDescent="0.45">
      <c r="A243" s="2">
        <f t="shared" si="15"/>
        <v>45220</v>
      </c>
      <c r="B243" s="1"/>
      <c r="C243" s="1"/>
      <c r="D243" s="1"/>
      <c r="E243" s="3" t="str">
        <f>IF(ISBLANK(B243), "",ROUND(-1*Calc!O243, 1))</f>
        <v/>
      </c>
      <c r="F243" s="3" t="str">
        <f t="shared" si="12"/>
        <v/>
      </c>
      <c r="G243" s="3" t="str">
        <f t="shared" si="14"/>
        <v/>
      </c>
      <c r="H243" s="3" t="str">
        <f t="shared" si="13"/>
        <v/>
      </c>
      <c r="I243" s="16"/>
      <c r="J243" s="16"/>
      <c r="K243" s="16"/>
      <c r="L243" s="16"/>
    </row>
    <row r="244" spans="1:12" x14ac:dyDescent="0.45">
      <c r="A244" s="2">
        <f t="shared" si="15"/>
        <v>45220</v>
      </c>
      <c r="B244" s="1"/>
      <c r="C244" s="1"/>
      <c r="D244" s="1"/>
      <c r="E244" s="3" t="str">
        <f>IF(ISBLANK(B244), "",ROUND(-1*Calc!O244, 1))</f>
        <v/>
      </c>
      <c r="F244" s="3" t="str">
        <f t="shared" si="12"/>
        <v/>
      </c>
      <c r="G244" s="3" t="str">
        <f t="shared" si="14"/>
        <v/>
      </c>
      <c r="H244" s="3" t="str">
        <f t="shared" si="13"/>
        <v/>
      </c>
      <c r="I244" s="16"/>
      <c r="J244" s="16"/>
      <c r="K244" s="16"/>
      <c r="L244" s="16"/>
    </row>
    <row r="245" spans="1:12" x14ac:dyDescent="0.45">
      <c r="A245" s="2">
        <f t="shared" si="15"/>
        <v>45220</v>
      </c>
      <c r="B245" s="1"/>
      <c r="C245" s="1"/>
      <c r="D245" s="1"/>
      <c r="E245" s="3" t="str">
        <f>IF(ISBLANK(B245), "",ROUND(-1*Calc!O245, 1))</f>
        <v/>
      </c>
      <c r="F245" s="3" t="str">
        <f t="shared" si="12"/>
        <v/>
      </c>
      <c r="G245" s="3" t="str">
        <f t="shared" si="14"/>
        <v/>
      </c>
      <c r="H245" s="3" t="str">
        <f t="shared" si="13"/>
        <v/>
      </c>
      <c r="I245" s="16"/>
      <c r="J245" s="16"/>
      <c r="K245" s="16"/>
      <c r="L245" s="16"/>
    </row>
    <row r="246" spans="1:12" x14ac:dyDescent="0.45">
      <c r="A246" s="2">
        <f t="shared" si="15"/>
        <v>45220</v>
      </c>
      <c r="B246" s="1"/>
      <c r="C246" s="1"/>
      <c r="D246" s="1"/>
      <c r="E246" s="3" t="str">
        <f>IF(ISBLANK(B246), "",ROUND(-1*Calc!O246, 1))</f>
        <v/>
      </c>
      <c r="F246" s="3" t="str">
        <f t="shared" si="12"/>
        <v/>
      </c>
      <c r="G246" s="3" t="str">
        <f t="shared" si="14"/>
        <v/>
      </c>
      <c r="H246" s="3" t="str">
        <f t="shared" si="13"/>
        <v/>
      </c>
      <c r="I246" s="16"/>
      <c r="J246" s="16"/>
      <c r="K246" s="16"/>
      <c r="L246" s="16"/>
    </row>
    <row r="247" spans="1:12" x14ac:dyDescent="0.45">
      <c r="A247" s="2">
        <f t="shared" si="15"/>
        <v>45220</v>
      </c>
      <c r="B247" s="1"/>
      <c r="C247" s="1"/>
      <c r="D247" s="1"/>
      <c r="E247" s="3" t="str">
        <f>IF(ISBLANK(B247), "",ROUND(-1*Calc!O247, 1))</f>
        <v/>
      </c>
      <c r="F247" s="3" t="str">
        <f t="shared" si="12"/>
        <v/>
      </c>
      <c r="G247" s="3" t="str">
        <f t="shared" si="14"/>
        <v/>
      </c>
      <c r="H247" s="3" t="str">
        <f t="shared" si="13"/>
        <v/>
      </c>
      <c r="I247" s="16"/>
      <c r="J247" s="16"/>
      <c r="K247" s="16"/>
      <c r="L247" s="16"/>
    </row>
    <row r="248" spans="1:12" x14ac:dyDescent="0.45">
      <c r="A248" s="2">
        <f t="shared" si="15"/>
        <v>45220</v>
      </c>
      <c r="B248" s="1"/>
      <c r="C248" s="1"/>
      <c r="D248" s="1"/>
      <c r="E248" s="3" t="str">
        <f>IF(ISBLANK(B248), "",ROUND(-1*Calc!O248, 1))</f>
        <v/>
      </c>
      <c r="F248" s="3" t="str">
        <f t="shared" si="12"/>
        <v/>
      </c>
      <c r="G248" s="3" t="str">
        <f t="shared" si="14"/>
        <v/>
      </c>
      <c r="H248" s="3" t="str">
        <f t="shared" si="13"/>
        <v/>
      </c>
      <c r="I248" s="16"/>
      <c r="J248" s="16"/>
      <c r="K248" s="16"/>
      <c r="L248" s="16"/>
    </row>
    <row r="249" spans="1:12" x14ac:dyDescent="0.45">
      <c r="A249" s="2">
        <f t="shared" si="15"/>
        <v>45220</v>
      </c>
      <c r="B249" s="1"/>
      <c r="C249" s="1"/>
      <c r="D249" s="1"/>
      <c r="E249" s="3" t="str">
        <f>IF(ISBLANK(B249), "",ROUND(-1*Calc!O249, 1))</f>
        <v/>
      </c>
      <c r="F249" s="3" t="str">
        <f t="shared" si="12"/>
        <v/>
      </c>
      <c r="G249" s="3" t="str">
        <f t="shared" si="14"/>
        <v/>
      </c>
      <c r="H249" s="3" t="str">
        <f t="shared" si="13"/>
        <v/>
      </c>
      <c r="I249" s="16"/>
      <c r="J249" s="16"/>
      <c r="K249" s="16"/>
      <c r="L249" s="16"/>
    </row>
    <row r="250" spans="1:12" x14ac:dyDescent="0.45">
      <c r="A250" s="2">
        <f t="shared" si="15"/>
        <v>45220</v>
      </c>
      <c r="B250" s="1"/>
      <c r="C250" s="1"/>
      <c r="D250" s="1"/>
      <c r="E250" s="3" t="str">
        <f>IF(ISBLANK(B250), "",ROUND(-1*Calc!O250, 1))</f>
        <v/>
      </c>
      <c r="F250" s="3" t="str">
        <f t="shared" si="12"/>
        <v/>
      </c>
      <c r="G250" s="3" t="str">
        <f t="shared" si="14"/>
        <v/>
      </c>
      <c r="H250" s="3" t="str">
        <f t="shared" si="13"/>
        <v/>
      </c>
      <c r="I250" s="16"/>
      <c r="J250" s="16"/>
      <c r="K250" s="16"/>
      <c r="L250" s="16"/>
    </row>
    <row r="251" spans="1:12" x14ac:dyDescent="0.45">
      <c r="A251" s="2">
        <f t="shared" si="15"/>
        <v>45220</v>
      </c>
      <c r="B251" s="1"/>
      <c r="C251" s="1"/>
      <c r="D251" s="1"/>
      <c r="E251" s="3" t="str">
        <f>IF(ISBLANK(B251), "",ROUND(-1*Calc!O251, 1))</f>
        <v/>
      </c>
      <c r="F251" s="3" t="str">
        <f t="shared" si="12"/>
        <v/>
      </c>
      <c r="G251" s="3" t="str">
        <f t="shared" si="14"/>
        <v/>
      </c>
      <c r="H251" s="3" t="str">
        <f t="shared" si="13"/>
        <v/>
      </c>
      <c r="I251" s="16"/>
      <c r="J251" s="16"/>
      <c r="K251" s="16"/>
      <c r="L251" s="16"/>
    </row>
    <row r="252" spans="1:12" x14ac:dyDescent="0.45">
      <c r="A252" s="2">
        <f t="shared" si="15"/>
        <v>45220</v>
      </c>
      <c r="B252" s="1"/>
      <c r="C252" s="1"/>
      <c r="D252" s="1"/>
      <c r="E252" s="3" t="str">
        <f>IF(ISBLANK(B252), "",ROUND(-1*Calc!O252, 1))</f>
        <v/>
      </c>
      <c r="F252" s="3" t="str">
        <f t="shared" si="12"/>
        <v/>
      </c>
      <c r="G252" s="3" t="str">
        <f t="shared" si="14"/>
        <v/>
      </c>
      <c r="H252" s="3" t="str">
        <f t="shared" si="13"/>
        <v/>
      </c>
      <c r="I252" s="16"/>
      <c r="J252" s="16"/>
      <c r="K252" s="16"/>
      <c r="L252" s="16"/>
    </row>
    <row r="253" spans="1:12" x14ac:dyDescent="0.45">
      <c r="A253" s="2">
        <f t="shared" si="15"/>
        <v>45220</v>
      </c>
      <c r="B253" s="1"/>
      <c r="C253" s="1"/>
      <c r="D253" s="1"/>
      <c r="E253" s="3" t="str">
        <f>IF(ISBLANK(B253), "",ROUND(-1*Calc!O253, 1))</f>
        <v/>
      </c>
      <c r="F253" s="3" t="str">
        <f t="shared" si="12"/>
        <v/>
      </c>
      <c r="G253" s="3" t="str">
        <f t="shared" si="14"/>
        <v/>
      </c>
      <c r="H253" s="3" t="str">
        <f t="shared" si="13"/>
        <v/>
      </c>
      <c r="I253" s="16"/>
      <c r="J253" s="16"/>
      <c r="K253" s="16"/>
      <c r="L253" s="16"/>
    </row>
    <row r="254" spans="1:12" x14ac:dyDescent="0.45">
      <c r="A254" s="2">
        <f t="shared" si="15"/>
        <v>45220</v>
      </c>
      <c r="B254" s="1"/>
      <c r="C254" s="1"/>
      <c r="D254" s="1"/>
      <c r="E254" s="3" t="str">
        <f>IF(ISBLANK(B254), "",ROUND(-1*Calc!O254, 1))</f>
        <v/>
      </c>
      <c r="F254" s="3" t="str">
        <f t="shared" si="12"/>
        <v/>
      </c>
      <c r="G254" s="3" t="str">
        <f t="shared" si="14"/>
        <v/>
      </c>
      <c r="H254" s="3" t="str">
        <f t="shared" si="13"/>
        <v/>
      </c>
      <c r="I254" s="16"/>
      <c r="J254" s="16"/>
      <c r="K254" s="16"/>
      <c r="L254" s="16"/>
    </row>
    <row r="255" spans="1:12" x14ac:dyDescent="0.45">
      <c r="A255" s="2">
        <f t="shared" si="15"/>
        <v>45220</v>
      </c>
      <c r="B255" s="1"/>
      <c r="C255" s="1"/>
      <c r="D255" s="1"/>
      <c r="E255" s="3" t="str">
        <f>IF(ISBLANK(B255), "",ROUND(-1*Calc!O255, 1))</f>
        <v/>
      </c>
      <c r="F255" s="3" t="str">
        <f t="shared" si="12"/>
        <v/>
      </c>
      <c r="G255" s="3" t="str">
        <f t="shared" si="14"/>
        <v/>
      </c>
      <c r="H255" s="3" t="str">
        <f t="shared" si="13"/>
        <v/>
      </c>
      <c r="I255" s="16"/>
      <c r="J255" s="16"/>
      <c r="K255" s="16"/>
      <c r="L255" s="16"/>
    </row>
    <row r="256" spans="1:12" x14ac:dyDescent="0.45">
      <c r="A256" s="2">
        <f t="shared" si="15"/>
        <v>45220</v>
      </c>
      <c r="B256" s="1"/>
      <c r="C256" s="1"/>
      <c r="D256" s="1"/>
      <c r="E256" s="3" t="str">
        <f>IF(ISBLANK(B256), "",ROUND(-1*Calc!O256, 1))</f>
        <v/>
      </c>
      <c r="F256" s="3" t="str">
        <f t="shared" si="12"/>
        <v/>
      </c>
      <c r="G256" s="3" t="str">
        <f t="shared" si="14"/>
        <v/>
      </c>
      <c r="H256" s="3" t="str">
        <f t="shared" si="13"/>
        <v/>
      </c>
      <c r="I256" s="16"/>
      <c r="J256" s="16"/>
      <c r="K256" s="16"/>
      <c r="L256" s="16"/>
    </row>
    <row r="257" spans="1:12" x14ac:dyDescent="0.45">
      <c r="A257" s="2">
        <f t="shared" si="15"/>
        <v>45220</v>
      </c>
      <c r="B257" s="1"/>
      <c r="C257" s="1"/>
      <c r="D257" s="1"/>
      <c r="E257" s="3" t="str">
        <f>IF(ISBLANK(B257), "",ROUND(-1*Calc!O257, 1))</f>
        <v/>
      </c>
      <c r="F257" s="3" t="str">
        <f t="shared" si="12"/>
        <v/>
      </c>
      <c r="G257" s="3" t="str">
        <f t="shared" si="14"/>
        <v/>
      </c>
      <c r="H257" s="3" t="str">
        <f t="shared" si="13"/>
        <v/>
      </c>
      <c r="I257" s="16"/>
      <c r="J257" s="16"/>
      <c r="K257" s="16"/>
      <c r="L257" s="16"/>
    </row>
    <row r="258" spans="1:12" x14ac:dyDescent="0.45">
      <c r="A258" s="2">
        <f t="shared" si="15"/>
        <v>45220</v>
      </c>
      <c r="B258" s="1"/>
      <c r="C258" s="1"/>
      <c r="D258" s="1"/>
      <c r="E258" s="3" t="str">
        <f>IF(ISBLANK(B258), "",ROUND(-1*Calc!O258, 1))</f>
        <v/>
      </c>
      <c r="F258" s="3" t="str">
        <f t="shared" ref="F258:F321" si="16">IF(ISBLANK(B258), "",IF(E258&gt;0,C258,B258))</f>
        <v/>
      </c>
      <c r="G258" s="3" t="str">
        <f t="shared" si="14"/>
        <v/>
      </c>
      <c r="H258" s="3" t="str">
        <f t="shared" ref="H258:H291" si="17">IF(ISBLANK(B258),"",IF(OR(AND(E258&lt;0, E258&lt;D258), AND(E258&gt;0, E258&gt;D258)),"Y","N"))</f>
        <v/>
      </c>
      <c r="I258" s="16"/>
      <c r="J258" s="16"/>
      <c r="K258" s="16"/>
      <c r="L258" s="16"/>
    </row>
    <row r="259" spans="1:12" x14ac:dyDescent="0.45">
      <c r="A259" s="2">
        <f t="shared" si="15"/>
        <v>45220</v>
      </c>
      <c r="B259" s="1"/>
      <c r="C259" s="1"/>
      <c r="D259" s="1"/>
      <c r="E259" s="3" t="str">
        <f>IF(ISBLANK(B259), "",ROUND(-1*Calc!O259, 1))</f>
        <v/>
      </c>
      <c r="F259" s="3" t="str">
        <f t="shared" si="16"/>
        <v/>
      </c>
      <c r="G259" s="3" t="str">
        <f t="shared" ref="G259:G291" si="18">IF(ISBLANK(B259),"",IF(E259&lt;D259, "Y","N"))</f>
        <v/>
      </c>
      <c r="H259" s="3" t="str">
        <f t="shared" si="17"/>
        <v/>
      </c>
      <c r="I259" s="16"/>
      <c r="J259" s="16"/>
      <c r="K259" s="16"/>
      <c r="L259" s="16"/>
    </row>
    <row r="260" spans="1:12" x14ac:dyDescent="0.45">
      <c r="A260" s="2">
        <f t="shared" si="15"/>
        <v>45220</v>
      </c>
      <c r="B260" s="1"/>
      <c r="C260" s="1"/>
      <c r="D260" s="1"/>
      <c r="E260" s="3" t="str">
        <f>IF(ISBLANK(B260), "",ROUND(-1*Calc!O260, 1))</f>
        <v/>
      </c>
      <c r="F260" s="3" t="str">
        <f t="shared" si="16"/>
        <v/>
      </c>
      <c r="G260" s="3" t="str">
        <f t="shared" si="18"/>
        <v/>
      </c>
      <c r="H260" s="3" t="str">
        <f t="shared" si="17"/>
        <v/>
      </c>
      <c r="I260" s="16"/>
      <c r="J260" s="16"/>
      <c r="K260" s="16"/>
      <c r="L260" s="16"/>
    </row>
    <row r="261" spans="1:12" x14ac:dyDescent="0.45">
      <c r="A261" s="2">
        <f t="shared" ref="A261:A291" si="19">A260</f>
        <v>45220</v>
      </c>
      <c r="B261" s="1"/>
      <c r="C261" s="1"/>
      <c r="D261" s="1"/>
      <c r="E261" s="3" t="str">
        <f>IF(ISBLANK(B261), "",ROUND(-1*Calc!O261, 1))</f>
        <v/>
      </c>
      <c r="F261" s="3" t="str">
        <f t="shared" si="16"/>
        <v/>
      </c>
      <c r="G261" s="3" t="str">
        <f t="shared" si="18"/>
        <v/>
      </c>
      <c r="H261" s="3" t="str">
        <f t="shared" si="17"/>
        <v/>
      </c>
      <c r="I261" s="16"/>
      <c r="J261" s="16"/>
      <c r="K261" s="16"/>
      <c r="L261" s="16"/>
    </row>
    <row r="262" spans="1:12" x14ac:dyDescent="0.45">
      <c r="A262" s="2">
        <f t="shared" si="19"/>
        <v>45220</v>
      </c>
      <c r="B262" s="1"/>
      <c r="C262" s="1"/>
      <c r="D262" s="1"/>
      <c r="E262" s="3" t="str">
        <f>IF(ISBLANK(B262), "",ROUND(-1*Calc!O262, 1))</f>
        <v/>
      </c>
      <c r="F262" s="3" t="str">
        <f t="shared" si="16"/>
        <v/>
      </c>
      <c r="G262" s="3" t="str">
        <f t="shared" si="18"/>
        <v/>
      </c>
      <c r="H262" s="3" t="str">
        <f t="shared" si="17"/>
        <v/>
      </c>
      <c r="I262" s="16"/>
      <c r="J262" s="16"/>
      <c r="K262" s="16"/>
      <c r="L262" s="16"/>
    </row>
    <row r="263" spans="1:12" x14ac:dyDescent="0.45">
      <c r="A263" s="2">
        <f t="shared" si="19"/>
        <v>45220</v>
      </c>
      <c r="B263" s="1"/>
      <c r="C263" s="1"/>
      <c r="D263" s="1"/>
      <c r="E263" s="3" t="str">
        <f>IF(ISBLANK(B263), "",ROUND(-1*Calc!O263, 1))</f>
        <v/>
      </c>
      <c r="F263" s="3" t="str">
        <f t="shared" si="16"/>
        <v/>
      </c>
      <c r="G263" s="3" t="str">
        <f t="shared" si="18"/>
        <v/>
      </c>
      <c r="H263" s="3" t="str">
        <f t="shared" si="17"/>
        <v/>
      </c>
      <c r="I263" s="16"/>
      <c r="J263" s="16"/>
      <c r="K263" s="16"/>
      <c r="L263" s="16"/>
    </row>
    <row r="264" spans="1:12" x14ac:dyDescent="0.45">
      <c r="A264" s="2">
        <f t="shared" si="19"/>
        <v>45220</v>
      </c>
      <c r="B264" s="1"/>
      <c r="C264" s="1"/>
      <c r="D264" s="1"/>
      <c r="E264" s="3" t="str">
        <f>IF(ISBLANK(B264), "",ROUND(-1*Calc!O264, 1))</f>
        <v/>
      </c>
      <c r="F264" s="3" t="str">
        <f t="shared" si="16"/>
        <v/>
      </c>
      <c r="G264" s="3" t="str">
        <f t="shared" si="18"/>
        <v/>
      </c>
      <c r="H264" s="3" t="str">
        <f t="shared" si="17"/>
        <v/>
      </c>
      <c r="I264" s="16"/>
      <c r="J264" s="16"/>
      <c r="K264" s="16"/>
      <c r="L264" s="16"/>
    </row>
    <row r="265" spans="1:12" x14ac:dyDescent="0.45">
      <c r="A265" s="2">
        <f t="shared" si="19"/>
        <v>45220</v>
      </c>
      <c r="B265" s="1"/>
      <c r="C265" s="1"/>
      <c r="D265" s="1"/>
      <c r="E265" s="3" t="str">
        <f>IF(ISBLANK(B265), "",ROUND(-1*Calc!O265, 1))</f>
        <v/>
      </c>
      <c r="F265" s="3" t="str">
        <f t="shared" si="16"/>
        <v/>
      </c>
      <c r="G265" s="3" t="str">
        <f t="shared" si="18"/>
        <v/>
      </c>
      <c r="H265" s="3" t="str">
        <f t="shared" si="17"/>
        <v/>
      </c>
      <c r="I265" s="16"/>
      <c r="J265" s="16"/>
      <c r="K265" s="16"/>
      <c r="L265" s="16"/>
    </row>
    <row r="266" spans="1:12" x14ac:dyDescent="0.45">
      <c r="A266" s="2">
        <f t="shared" si="19"/>
        <v>45220</v>
      </c>
      <c r="B266" s="1"/>
      <c r="C266" s="1"/>
      <c r="D266" s="1"/>
      <c r="E266" s="3" t="str">
        <f>IF(ISBLANK(B266), "",ROUND(-1*Calc!O266, 1))</f>
        <v/>
      </c>
      <c r="F266" s="3" t="str">
        <f t="shared" si="16"/>
        <v/>
      </c>
      <c r="G266" s="3" t="str">
        <f t="shared" si="18"/>
        <v/>
      </c>
      <c r="H266" s="3" t="str">
        <f t="shared" si="17"/>
        <v/>
      </c>
      <c r="I266" s="16"/>
      <c r="J266" s="16"/>
      <c r="K266" s="16"/>
      <c r="L266" s="16"/>
    </row>
    <row r="267" spans="1:12" x14ac:dyDescent="0.45">
      <c r="A267" s="2">
        <f t="shared" si="19"/>
        <v>45220</v>
      </c>
      <c r="B267" s="1"/>
      <c r="C267" s="1"/>
      <c r="D267" s="1"/>
      <c r="E267" s="3" t="str">
        <f>IF(ISBLANK(B267), "",ROUND(-1*Calc!O267, 1))</f>
        <v/>
      </c>
      <c r="F267" s="3" t="str">
        <f t="shared" si="16"/>
        <v/>
      </c>
      <c r="G267" s="3" t="str">
        <f t="shared" si="18"/>
        <v/>
      </c>
      <c r="H267" s="3" t="str">
        <f t="shared" si="17"/>
        <v/>
      </c>
      <c r="I267" s="16"/>
      <c r="J267" s="16"/>
      <c r="K267" s="16"/>
      <c r="L267" s="16"/>
    </row>
    <row r="268" spans="1:12" x14ac:dyDescent="0.45">
      <c r="A268" s="2">
        <f t="shared" si="19"/>
        <v>45220</v>
      </c>
      <c r="B268" s="1"/>
      <c r="C268" s="1"/>
      <c r="D268" s="1"/>
      <c r="E268" s="3" t="str">
        <f>IF(ISBLANK(B268), "",ROUND(-1*Calc!O268, 1))</f>
        <v/>
      </c>
      <c r="F268" s="3" t="str">
        <f t="shared" si="16"/>
        <v/>
      </c>
      <c r="G268" s="3" t="str">
        <f t="shared" si="18"/>
        <v/>
      </c>
      <c r="H268" s="3" t="str">
        <f t="shared" si="17"/>
        <v/>
      </c>
      <c r="I268" s="16"/>
      <c r="J268" s="16"/>
      <c r="K268" s="16"/>
      <c r="L268" s="16"/>
    </row>
    <row r="269" spans="1:12" x14ac:dyDescent="0.45">
      <c r="A269" s="2">
        <f t="shared" si="19"/>
        <v>45220</v>
      </c>
      <c r="B269" s="1"/>
      <c r="C269" s="1"/>
      <c r="D269" s="1"/>
      <c r="E269" s="3" t="str">
        <f>IF(ISBLANK(B269), "",ROUND(-1*Calc!O269, 1))</f>
        <v/>
      </c>
      <c r="F269" s="3" t="str">
        <f t="shared" si="16"/>
        <v/>
      </c>
      <c r="G269" s="3" t="str">
        <f t="shared" si="18"/>
        <v/>
      </c>
      <c r="H269" s="3" t="str">
        <f t="shared" si="17"/>
        <v/>
      </c>
      <c r="I269" s="16"/>
      <c r="J269" s="16"/>
      <c r="K269" s="16"/>
      <c r="L269" s="16"/>
    </row>
    <row r="270" spans="1:12" x14ac:dyDescent="0.45">
      <c r="A270" s="2">
        <f t="shared" si="19"/>
        <v>45220</v>
      </c>
      <c r="B270" s="1"/>
      <c r="C270" s="1"/>
      <c r="D270" s="1"/>
      <c r="E270" s="3" t="str">
        <f>IF(ISBLANK(B270), "",ROUND(-1*Calc!O270, 1))</f>
        <v/>
      </c>
      <c r="F270" s="3" t="str">
        <f t="shared" si="16"/>
        <v/>
      </c>
      <c r="G270" s="3" t="str">
        <f t="shared" si="18"/>
        <v/>
      </c>
      <c r="H270" s="3" t="str">
        <f t="shared" si="17"/>
        <v/>
      </c>
      <c r="I270" s="16"/>
      <c r="J270" s="16"/>
      <c r="K270" s="16"/>
      <c r="L270" s="16"/>
    </row>
    <row r="271" spans="1:12" x14ac:dyDescent="0.45">
      <c r="A271" s="2">
        <f t="shared" si="19"/>
        <v>45220</v>
      </c>
      <c r="B271" s="1"/>
      <c r="C271" s="1"/>
      <c r="D271" s="1"/>
      <c r="E271" s="3" t="str">
        <f>IF(ISBLANK(B271), "",ROUND(-1*Calc!O271, 1))</f>
        <v/>
      </c>
      <c r="F271" s="3" t="str">
        <f t="shared" si="16"/>
        <v/>
      </c>
      <c r="G271" s="3" t="str">
        <f t="shared" si="18"/>
        <v/>
      </c>
      <c r="H271" s="3" t="str">
        <f t="shared" si="17"/>
        <v/>
      </c>
      <c r="I271" s="16"/>
      <c r="J271" s="16"/>
      <c r="K271" s="16"/>
      <c r="L271" s="16"/>
    </row>
    <row r="272" spans="1:12" x14ac:dyDescent="0.45">
      <c r="A272" s="2">
        <f t="shared" si="19"/>
        <v>45220</v>
      </c>
      <c r="B272" s="1"/>
      <c r="C272" s="1"/>
      <c r="D272" s="1"/>
      <c r="E272" s="3" t="str">
        <f>IF(ISBLANK(B272), "",ROUND(-1*Calc!O272, 1))</f>
        <v/>
      </c>
      <c r="F272" s="3" t="str">
        <f t="shared" si="16"/>
        <v/>
      </c>
      <c r="G272" s="3" t="str">
        <f t="shared" si="18"/>
        <v/>
      </c>
      <c r="H272" s="3" t="str">
        <f t="shared" si="17"/>
        <v/>
      </c>
      <c r="I272" s="16"/>
      <c r="J272" s="16"/>
      <c r="K272" s="16"/>
      <c r="L272" s="16"/>
    </row>
    <row r="273" spans="1:12" x14ac:dyDescent="0.45">
      <c r="A273" s="2">
        <f t="shared" si="19"/>
        <v>45220</v>
      </c>
      <c r="B273" s="1"/>
      <c r="C273" s="1"/>
      <c r="D273" s="1"/>
      <c r="E273" s="3" t="str">
        <f>IF(ISBLANK(B273), "",ROUND(-1*Calc!O273, 1))</f>
        <v/>
      </c>
      <c r="F273" s="3" t="str">
        <f t="shared" si="16"/>
        <v/>
      </c>
      <c r="G273" s="3" t="str">
        <f t="shared" si="18"/>
        <v/>
      </c>
      <c r="H273" s="3" t="str">
        <f t="shared" si="17"/>
        <v/>
      </c>
      <c r="I273" s="16"/>
      <c r="J273" s="16"/>
      <c r="K273" s="16"/>
      <c r="L273" s="16"/>
    </row>
    <row r="274" spans="1:12" x14ac:dyDescent="0.45">
      <c r="A274" s="2">
        <f t="shared" si="19"/>
        <v>45220</v>
      </c>
      <c r="B274" s="1"/>
      <c r="C274" s="1"/>
      <c r="D274" s="1"/>
      <c r="E274" s="3" t="str">
        <f>IF(ISBLANK(B274), "",ROUND(-1*Calc!O274, 1))</f>
        <v/>
      </c>
      <c r="F274" s="3" t="str">
        <f t="shared" si="16"/>
        <v/>
      </c>
      <c r="G274" s="3" t="str">
        <f t="shared" si="18"/>
        <v/>
      </c>
      <c r="H274" s="3" t="str">
        <f t="shared" si="17"/>
        <v/>
      </c>
      <c r="I274" s="16"/>
      <c r="J274" s="16"/>
      <c r="K274" s="16"/>
      <c r="L274" s="16"/>
    </row>
    <row r="275" spans="1:12" x14ac:dyDescent="0.45">
      <c r="A275" s="2">
        <f t="shared" si="19"/>
        <v>45220</v>
      </c>
      <c r="B275" s="1"/>
      <c r="C275" s="1"/>
      <c r="D275" s="1"/>
      <c r="E275" s="3" t="str">
        <f>IF(ISBLANK(B275), "",ROUND(-1*Calc!O275, 1))</f>
        <v/>
      </c>
      <c r="F275" s="3" t="str">
        <f t="shared" si="16"/>
        <v/>
      </c>
      <c r="G275" s="3" t="str">
        <f t="shared" si="18"/>
        <v/>
      </c>
      <c r="H275" s="3" t="str">
        <f t="shared" si="17"/>
        <v/>
      </c>
      <c r="I275" s="16"/>
      <c r="J275" s="16"/>
      <c r="K275" s="16"/>
      <c r="L275" s="16"/>
    </row>
    <row r="276" spans="1:12" x14ac:dyDescent="0.45">
      <c r="A276" s="2">
        <f t="shared" si="19"/>
        <v>45220</v>
      </c>
      <c r="B276" s="1"/>
      <c r="C276" s="1"/>
      <c r="D276" s="1"/>
      <c r="E276" s="3" t="str">
        <f>IF(ISBLANK(B276), "",ROUND(-1*Calc!O276, 1))</f>
        <v/>
      </c>
      <c r="F276" s="3" t="str">
        <f t="shared" si="16"/>
        <v/>
      </c>
      <c r="G276" s="3" t="str">
        <f t="shared" si="18"/>
        <v/>
      </c>
      <c r="H276" s="3" t="str">
        <f t="shared" si="17"/>
        <v/>
      </c>
      <c r="I276" s="16"/>
      <c r="J276" s="16"/>
      <c r="K276" s="16"/>
      <c r="L276" s="16"/>
    </row>
    <row r="277" spans="1:12" x14ac:dyDescent="0.45">
      <c r="A277" s="2">
        <f t="shared" si="19"/>
        <v>45220</v>
      </c>
      <c r="B277" s="1"/>
      <c r="C277" s="1"/>
      <c r="D277" s="1"/>
      <c r="E277" s="3" t="str">
        <f>IF(ISBLANK(B277), "",ROUND(-1*Calc!O277, 1))</f>
        <v/>
      </c>
      <c r="F277" s="3" t="str">
        <f t="shared" si="16"/>
        <v/>
      </c>
      <c r="G277" s="3" t="str">
        <f t="shared" si="18"/>
        <v/>
      </c>
      <c r="H277" s="3" t="str">
        <f t="shared" si="17"/>
        <v/>
      </c>
      <c r="I277" s="16"/>
      <c r="J277" s="16"/>
      <c r="K277" s="16"/>
      <c r="L277" s="16"/>
    </row>
    <row r="278" spans="1:12" x14ac:dyDescent="0.45">
      <c r="A278" s="2">
        <f t="shared" si="19"/>
        <v>45220</v>
      </c>
      <c r="B278" s="1"/>
      <c r="C278" s="1"/>
      <c r="D278" s="1"/>
      <c r="E278" s="3" t="str">
        <f>IF(ISBLANK(B278), "",ROUND(-1*Calc!O278, 1))</f>
        <v/>
      </c>
      <c r="F278" s="3" t="str">
        <f t="shared" si="16"/>
        <v/>
      </c>
      <c r="G278" s="3" t="str">
        <f t="shared" si="18"/>
        <v/>
      </c>
      <c r="H278" s="3" t="str">
        <f t="shared" si="17"/>
        <v/>
      </c>
      <c r="I278" s="16"/>
      <c r="J278" s="16"/>
      <c r="K278" s="16"/>
      <c r="L278" s="16"/>
    </row>
    <row r="279" spans="1:12" x14ac:dyDescent="0.45">
      <c r="A279" s="2">
        <f t="shared" si="19"/>
        <v>45220</v>
      </c>
      <c r="B279" s="1"/>
      <c r="C279" s="1"/>
      <c r="D279" s="1"/>
      <c r="E279" s="3" t="str">
        <f>IF(ISBLANK(B279), "",ROUND(-1*Calc!O279, 1))</f>
        <v/>
      </c>
      <c r="F279" s="3" t="str">
        <f t="shared" si="16"/>
        <v/>
      </c>
      <c r="G279" s="3" t="str">
        <f t="shared" si="18"/>
        <v/>
      </c>
      <c r="H279" s="3" t="str">
        <f t="shared" si="17"/>
        <v/>
      </c>
      <c r="I279" s="16"/>
      <c r="J279" s="16"/>
      <c r="K279" s="16"/>
      <c r="L279" s="16"/>
    </row>
    <row r="280" spans="1:12" x14ac:dyDescent="0.45">
      <c r="A280" s="2">
        <f t="shared" si="19"/>
        <v>45220</v>
      </c>
      <c r="B280" s="1"/>
      <c r="C280" s="1"/>
      <c r="D280" s="1"/>
      <c r="E280" s="3" t="str">
        <f>IF(ISBLANK(B280), "",ROUND(-1*Calc!O280, 1))</f>
        <v/>
      </c>
      <c r="F280" s="3" t="str">
        <f t="shared" si="16"/>
        <v/>
      </c>
      <c r="G280" s="3" t="str">
        <f t="shared" si="18"/>
        <v/>
      </c>
      <c r="H280" s="3" t="str">
        <f t="shared" si="17"/>
        <v/>
      </c>
      <c r="I280" s="16"/>
      <c r="J280" s="16"/>
      <c r="K280" s="16"/>
      <c r="L280" s="16"/>
    </row>
    <row r="281" spans="1:12" x14ac:dyDescent="0.45">
      <c r="A281" s="2">
        <f t="shared" si="19"/>
        <v>45220</v>
      </c>
      <c r="B281" s="1"/>
      <c r="C281" s="1"/>
      <c r="D281" s="1"/>
      <c r="E281" s="3" t="str">
        <f>IF(ISBLANK(B281), "",ROUND(-1*Calc!O281, 1))</f>
        <v/>
      </c>
      <c r="F281" s="3" t="str">
        <f t="shared" si="16"/>
        <v/>
      </c>
      <c r="G281" s="3" t="str">
        <f t="shared" si="18"/>
        <v/>
      </c>
      <c r="H281" s="3" t="str">
        <f t="shared" si="17"/>
        <v/>
      </c>
      <c r="I281" s="16"/>
      <c r="J281" s="16"/>
      <c r="K281" s="16"/>
      <c r="L281" s="16"/>
    </row>
    <row r="282" spans="1:12" x14ac:dyDescent="0.45">
      <c r="A282" s="2">
        <f t="shared" si="19"/>
        <v>45220</v>
      </c>
      <c r="B282" s="1"/>
      <c r="C282" s="1"/>
      <c r="D282" s="1"/>
      <c r="E282" s="3" t="str">
        <f>IF(ISBLANK(B282), "",ROUND(-1*Calc!O282, 1))</f>
        <v/>
      </c>
      <c r="F282" s="3" t="str">
        <f t="shared" si="16"/>
        <v/>
      </c>
      <c r="G282" s="3" t="str">
        <f t="shared" si="18"/>
        <v/>
      </c>
      <c r="H282" s="3" t="str">
        <f t="shared" si="17"/>
        <v/>
      </c>
      <c r="I282" s="16"/>
      <c r="J282" s="16"/>
      <c r="K282" s="16"/>
      <c r="L282" s="16"/>
    </row>
    <row r="283" spans="1:12" x14ac:dyDescent="0.45">
      <c r="A283" s="2">
        <f t="shared" si="19"/>
        <v>45220</v>
      </c>
      <c r="B283" s="1"/>
      <c r="C283" s="1"/>
      <c r="D283" s="1"/>
      <c r="E283" s="3" t="str">
        <f>IF(ISBLANK(B283), "",ROUND(-1*Calc!O283, 1))</f>
        <v/>
      </c>
      <c r="F283" s="3" t="str">
        <f t="shared" si="16"/>
        <v/>
      </c>
      <c r="G283" s="3" t="str">
        <f t="shared" si="18"/>
        <v/>
      </c>
      <c r="H283" s="3" t="str">
        <f t="shared" si="17"/>
        <v/>
      </c>
      <c r="I283" s="16"/>
      <c r="J283" s="16"/>
      <c r="K283" s="16"/>
      <c r="L283" s="16"/>
    </row>
    <row r="284" spans="1:12" x14ac:dyDescent="0.45">
      <c r="A284" s="2">
        <f t="shared" si="19"/>
        <v>45220</v>
      </c>
      <c r="B284" s="1"/>
      <c r="C284" s="1"/>
      <c r="D284" s="1"/>
      <c r="E284" s="3" t="str">
        <f>IF(ISBLANK(B284), "",ROUND(-1*Calc!O284, 1))</f>
        <v/>
      </c>
      <c r="F284" s="3" t="str">
        <f t="shared" si="16"/>
        <v/>
      </c>
      <c r="G284" s="3" t="str">
        <f t="shared" si="18"/>
        <v/>
      </c>
      <c r="H284" s="3" t="str">
        <f t="shared" si="17"/>
        <v/>
      </c>
      <c r="I284" s="16"/>
    </row>
    <row r="285" spans="1:12" x14ac:dyDescent="0.45">
      <c r="A285" s="2">
        <f t="shared" si="19"/>
        <v>45220</v>
      </c>
      <c r="B285" s="1"/>
      <c r="C285" s="1"/>
      <c r="D285" s="1"/>
      <c r="E285" s="3" t="str">
        <f>IF(ISBLANK(B285), "",ROUND(-1*Calc!O285, 1))</f>
        <v/>
      </c>
      <c r="F285" s="3" t="str">
        <f t="shared" si="16"/>
        <v/>
      </c>
      <c r="G285" s="3" t="str">
        <f t="shared" si="18"/>
        <v/>
      </c>
      <c r="H285" s="3" t="str">
        <f t="shared" si="17"/>
        <v/>
      </c>
      <c r="I285" s="16"/>
    </row>
    <row r="286" spans="1:12" x14ac:dyDescent="0.45">
      <c r="A286" s="2">
        <f t="shared" si="19"/>
        <v>45220</v>
      </c>
      <c r="B286" s="1"/>
      <c r="C286" s="1"/>
      <c r="D286" s="1"/>
      <c r="E286" s="3" t="str">
        <f>IF(ISBLANK(B286), "",ROUND(-1*Calc!O286, 1))</f>
        <v/>
      </c>
      <c r="F286" s="3" t="str">
        <f t="shared" si="16"/>
        <v/>
      </c>
      <c r="G286" s="3" t="str">
        <f t="shared" si="18"/>
        <v/>
      </c>
      <c r="H286" s="3" t="str">
        <f t="shared" si="17"/>
        <v/>
      </c>
      <c r="I286" s="16"/>
    </row>
    <row r="287" spans="1:12" x14ac:dyDescent="0.45">
      <c r="A287" s="2">
        <f t="shared" si="19"/>
        <v>45220</v>
      </c>
      <c r="B287" s="1"/>
      <c r="C287" s="1"/>
      <c r="D287" s="1"/>
      <c r="E287" s="3" t="str">
        <f>IF(ISBLANK(B287), "",ROUND(-1*Calc!O287, 1))</f>
        <v/>
      </c>
      <c r="F287" s="3" t="str">
        <f t="shared" si="16"/>
        <v/>
      </c>
      <c r="G287" s="3" t="str">
        <f t="shared" si="18"/>
        <v/>
      </c>
      <c r="H287" s="3" t="str">
        <f t="shared" si="17"/>
        <v/>
      </c>
      <c r="I287" s="16"/>
    </row>
    <row r="288" spans="1:12" x14ac:dyDescent="0.45">
      <c r="A288" s="2">
        <f t="shared" si="19"/>
        <v>45220</v>
      </c>
      <c r="B288" s="1"/>
      <c r="C288" s="1"/>
      <c r="D288" s="1"/>
      <c r="E288" s="3" t="str">
        <f>IF(ISBLANK(B288), "",ROUND(-1*Calc!O288, 1))</f>
        <v/>
      </c>
      <c r="F288" s="3" t="str">
        <f t="shared" si="16"/>
        <v/>
      </c>
      <c r="G288" s="3" t="str">
        <f t="shared" si="18"/>
        <v/>
      </c>
      <c r="H288" s="3" t="str">
        <f t="shared" si="17"/>
        <v/>
      </c>
      <c r="I288" s="16"/>
    </row>
    <row r="289" spans="1:9" x14ac:dyDescent="0.45">
      <c r="A289" s="2">
        <f t="shared" si="19"/>
        <v>45220</v>
      </c>
      <c r="B289" s="1"/>
      <c r="C289" s="1"/>
      <c r="D289" s="1"/>
      <c r="E289" s="3" t="str">
        <f>IF(ISBLANK(B289), "",ROUND(-1*Calc!O289, 1))</f>
        <v/>
      </c>
      <c r="F289" s="3" t="str">
        <f t="shared" si="16"/>
        <v/>
      </c>
      <c r="G289" s="3" t="str">
        <f t="shared" si="18"/>
        <v/>
      </c>
      <c r="H289" s="3" t="str">
        <f t="shared" si="17"/>
        <v/>
      </c>
      <c r="I289" s="16"/>
    </row>
    <row r="290" spans="1:9" x14ac:dyDescent="0.45">
      <c r="A290" s="2">
        <f t="shared" si="19"/>
        <v>45220</v>
      </c>
      <c r="B290" s="1"/>
      <c r="C290" s="1"/>
      <c r="D290" s="1"/>
      <c r="E290" s="3" t="str">
        <f>IF(ISBLANK(B290), "",ROUND(-1*Calc!O290, 1))</f>
        <v/>
      </c>
      <c r="F290" s="3" t="str">
        <f t="shared" si="16"/>
        <v/>
      </c>
      <c r="G290" s="3" t="str">
        <f t="shared" si="18"/>
        <v/>
      </c>
      <c r="H290" s="3" t="str">
        <f t="shared" si="17"/>
        <v/>
      </c>
      <c r="I290" s="16"/>
    </row>
    <row r="291" spans="1:9" x14ac:dyDescent="0.45">
      <c r="A291" s="2">
        <f t="shared" si="19"/>
        <v>45220</v>
      </c>
      <c r="B291" s="1"/>
      <c r="C291" s="1"/>
      <c r="D291" s="1"/>
      <c r="E291" s="3" t="str">
        <f>IF(ISBLANK(B291), "",ROUND(-1*Calc!O291, 1))</f>
        <v/>
      </c>
      <c r="F291" s="3" t="str">
        <f t="shared" si="16"/>
        <v/>
      </c>
      <c r="G291" s="3" t="str">
        <f t="shared" si="18"/>
        <v/>
      </c>
      <c r="H291" s="3" t="str">
        <f t="shared" si="17"/>
        <v/>
      </c>
      <c r="I291" s="16"/>
    </row>
  </sheetData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44636B-0798-4567-9D6F-46BE177567D7}">
          <x14:formula1>
            <xm:f>Data!$B$2:$B$134</xm:f>
          </x14:formula1>
          <xm:sqref>B19:C291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879"/>
  <sheetViews>
    <sheetView topLeftCell="D1" zoomScale="80" zoomScaleNormal="80" workbookViewId="0">
      <selection activeCell="AJ13" sqref="AJ13"/>
    </sheetView>
  </sheetViews>
  <sheetFormatPr defaultColWidth="10.6640625" defaultRowHeight="14.25" x14ac:dyDescent="0.45"/>
  <cols>
    <col min="1" max="4" width="13.86328125" style="19" customWidth="1"/>
    <col min="5" max="5" width="14.3984375" style="19" customWidth="1"/>
    <col min="6" max="9" width="14.265625" style="19" customWidth="1"/>
    <col min="10" max="12" width="14.265625" customWidth="1"/>
    <col min="13" max="13" width="11.53125" customWidth="1"/>
    <col min="14" max="14" width="16" hidden="1" customWidth="1"/>
    <col min="15" max="15" width="16" customWidth="1"/>
    <col min="16" max="16" width="13.86328125" customWidth="1"/>
    <col min="17" max="18" width="14.73046875" customWidth="1"/>
    <col min="19" max="19" width="14.73046875" hidden="1" customWidth="1"/>
    <col min="20" max="20" width="14.73046875" customWidth="1"/>
    <col min="21" max="22" width="15.3984375" customWidth="1"/>
    <col min="23" max="24" width="11.33203125" customWidth="1"/>
    <col min="25" max="25" width="13.73046875" hidden="1" customWidth="1"/>
    <col min="26" max="26" width="13.6640625" hidden="1" customWidth="1"/>
  </cols>
  <sheetData>
    <row r="1" spans="1:40" s="39" customFormat="1" ht="43.15" customHeight="1" x14ac:dyDescent="0.45">
      <c r="A1" s="36" t="s">
        <v>0</v>
      </c>
      <c r="B1" s="36" t="s">
        <v>1</v>
      </c>
      <c r="C1" s="36" t="s">
        <v>2</v>
      </c>
      <c r="D1" s="36" t="s">
        <v>3</v>
      </c>
      <c r="E1" s="36" t="s">
        <v>5</v>
      </c>
      <c r="F1" s="36" t="s">
        <v>41</v>
      </c>
      <c r="G1" s="36" t="s">
        <v>592</v>
      </c>
      <c r="H1" s="36" t="s">
        <v>591</v>
      </c>
      <c r="I1" s="36" t="s">
        <v>42</v>
      </c>
      <c r="J1" s="36" t="s">
        <v>15</v>
      </c>
      <c r="K1" s="36" t="s">
        <v>39</v>
      </c>
      <c r="L1" s="36" t="s">
        <v>40</v>
      </c>
      <c r="M1" s="36" t="s">
        <v>596</v>
      </c>
      <c r="N1" s="41" t="s">
        <v>44</v>
      </c>
      <c r="O1" s="49" t="s">
        <v>593</v>
      </c>
      <c r="P1" s="47" t="s">
        <v>43</v>
      </c>
      <c r="Q1" s="48" t="s">
        <v>595</v>
      </c>
      <c r="R1" s="44" t="s">
        <v>45</v>
      </c>
      <c r="S1" s="44" t="s">
        <v>594</v>
      </c>
      <c r="T1" s="44" t="s">
        <v>46</v>
      </c>
      <c r="U1" s="48" t="s">
        <v>49</v>
      </c>
      <c r="V1" s="48" t="s">
        <v>37</v>
      </c>
      <c r="W1" s="44" t="s">
        <v>47</v>
      </c>
      <c r="X1" s="44" t="s">
        <v>32</v>
      </c>
      <c r="Y1" s="37" t="s">
        <v>17</v>
      </c>
      <c r="Z1" s="37" t="s">
        <v>48</v>
      </c>
      <c r="AA1" s="38"/>
      <c r="AB1" s="58" t="s">
        <v>597</v>
      </c>
      <c r="AC1" s="58"/>
      <c r="AD1" s="58"/>
      <c r="AE1" s="59" t="s">
        <v>598</v>
      </c>
      <c r="AF1" s="59"/>
      <c r="AG1" s="59"/>
      <c r="AI1" s="60" t="s">
        <v>599</v>
      </c>
      <c r="AJ1" s="60"/>
      <c r="AK1" s="60"/>
      <c r="AL1" s="54" t="s">
        <v>600</v>
      </c>
      <c r="AM1" s="54"/>
      <c r="AN1" s="54"/>
    </row>
    <row r="2" spans="1:40" x14ac:dyDescent="0.45">
      <c r="A2" s="51">
        <f>IF(ISBLANK(Games!$B2), "",Games!A2)</f>
        <v>45219</v>
      </c>
      <c r="B2" s="51" t="str">
        <f>IF(ISBLANK(Games!$B2), "",Games!B2)</f>
        <v>Temple</v>
      </c>
      <c r="C2" s="51" t="str">
        <f>IF(ISBLANK(Games!$B2), "",Games!C2)</f>
        <v>SMU</v>
      </c>
      <c r="D2" s="23">
        <f>IF(ISBLANK(Games!$B2), "",Games!D2)</f>
        <v>24</v>
      </c>
      <c r="E2" s="23">
        <f>IF(ISBLANK(Games!$B2), "",Games!E2)</f>
        <v>17</v>
      </c>
      <c r="F2" s="51" t="str">
        <f>IF(ISBLANK(Games!$B2), "",Games!F2)</f>
        <v>SMU</v>
      </c>
      <c r="G2" s="51" t="str">
        <f>Games!G2</f>
        <v>Y</v>
      </c>
      <c r="H2" s="51" t="str">
        <f>IF(ISBLANK(Games!$B2), "",Games!H2)</f>
        <v>N</v>
      </c>
      <c r="I2" s="51" t="str">
        <f>IF(ISBLANK(Games!B2), "", IF(Table13[[#This Row],[Spread]]&lt;0, Table13[[#This Row],[Home]], Table13[[#This Row],[Away]]))</f>
        <v>SMU</v>
      </c>
      <c r="J2" s="11" t="s">
        <v>424</v>
      </c>
      <c r="K2" s="11">
        <v>55</v>
      </c>
      <c r="L2" s="11">
        <v>0</v>
      </c>
      <c r="M2" s="50">
        <f>IF(ISBLANK(Table13[[#This Row],[Home Final]]), "",Table13[[#This Row],[Away Final]]-Table13[[#This Row],[Home Final]])</f>
        <v>-55</v>
      </c>
      <c r="N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>Y</v>
      </c>
      <c r="O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>N</v>
      </c>
      <c r="P2" s="45" t="str">
        <f>IF(ISBLANK(Table13[[#This Row],[Side Result]]),"",IF(Table13[[#This Row],[Side Result]]=Table13[[#This Row],[Market Predicted Side]], "Y", "N"))</f>
        <v>Y</v>
      </c>
      <c r="Q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>Y</v>
      </c>
      <c r="R2" s="43" t="str">
        <f>IF(ISBLANK(Table13[[#This Row],[Side Result]]),"",IF(Table13[[#This Row],[Side Result]]=Table13[[#This Row],[Model Predicted Side]], "Y", "N"))</f>
        <v>Y</v>
      </c>
      <c r="S2" s="43" t="str">
        <f>IF(ISBLANK(Table13[[#This Row],[Side Result]]), "", IF(Table13[[#This Row],[Model Overall Correct]]="N", "N", "Y"))</f>
        <v>N</v>
      </c>
      <c r="T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>N</v>
      </c>
      <c r="U2" s="46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>-79</v>
      </c>
      <c r="V2" s="46">
        <f>IF(ISBLANK(Table13[[#This Row],[Side Result]]), "",ABS(Table13[[#This Row],[Difference from Market]]))</f>
        <v>79</v>
      </c>
      <c r="W2" s="43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>-72</v>
      </c>
      <c r="X2" s="43">
        <f>IF(ISBLANK(Table13[[#This Row],[Side Result]]), "",ABS(Table13[[#This Row],[Difference from Prediction]]))</f>
        <v>72</v>
      </c>
      <c r="Y2" s="10" t="str">
        <f>IF(OR(ISBLANK(Games!B2),ISBLANK(Table13[[#This Row],[Side Result]])), "",IF(OR(AND('Prediction Log'!D2&lt;0, 'Prediction Log'!J2='Prediction Log'!B2), AND('Prediction Log'!D2&gt;0, 'Prediction Log'!C2='Prediction Log'!J2)),"Y", IF(ISBLANK(Games!$B$2), "","N")))</f>
        <v>Y</v>
      </c>
      <c r="Z2" s="10" t="str">
        <f>Table13[[#This Row],[Market Overall  Correct]]</f>
        <v>Y</v>
      </c>
      <c r="AB2" s="6" t="s">
        <v>7</v>
      </c>
      <c r="AC2" s="6" t="s">
        <v>8</v>
      </c>
      <c r="AD2" s="1" t="s">
        <v>9</v>
      </c>
      <c r="AE2" s="6" t="s">
        <v>11</v>
      </c>
      <c r="AF2" s="6" t="s">
        <v>12</v>
      </c>
      <c r="AG2" s="1" t="s">
        <v>13</v>
      </c>
      <c r="AI2" s="6" t="s">
        <v>7</v>
      </c>
      <c r="AJ2" s="6" t="s">
        <v>8</v>
      </c>
      <c r="AK2" s="1" t="s">
        <v>9</v>
      </c>
      <c r="AL2" s="6" t="s">
        <v>11</v>
      </c>
      <c r="AM2" s="6" t="s">
        <v>12</v>
      </c>
      <c r="AN2" s="1" t="s">
        <v>13</v>
      </c>
    </row>
    <row r="3" spans="1:40" x14ac:dyDescent="0.45">
      <c r="A3" s="51">
        <f>IF(ISBLANK(Games!$B3), "",Games!A3)</f>
        <v>45220</v>
      </c>
      <c r="B3" s="51" t="str">
        <f>IF(ISBLANK(Games!$B3), "",Games!B3)</f>
        <v>Ohio State</v>
      </c>
      <c r="C3" s="51" t="str">
        <f>IF(ISBLANK(Games!$B3), "",Games!C3)</f>
        <v>Penn State</v>
      </c>
      <c r="D3" s="23">
        <f>IF(ISBLANK(Games!$B3), "",Games!D3)</f>
        <v>-5.5</v>
      </c>
      <c r="E3" s="23">
        <f>IF(ISBLANK(Games!$B3), "",Games!E3)</f>
        <v>-6</v>
      </c>
      <c r="F3" s="51" t="str">
        <f>IF(ISBLANK(Games!$B3), "",Games!F3)</f>
        <v>Ohio State</v>
      </c>
      <c r="G3" s="51" t="str">
        <f>Games!G3</f>
        <v>Y</v>
      </c>
      <c r="H3" s="51" t="str">
        <f>IF(ISBLANK(Games!$B3), "",Games!H3)</f>
        <v>Y</v>
      </c>
      <c r="I3" s="51" t="str">
        <f>IF(ISBLANK(Games!B3), "", IF(Table13[[#This Row],[Spread]]&lt;0, Table13[[#This Row],[Home]], Table13[[#This Row],[Away]]))</f>
        <v>Ohio State</v>
      </c>
      <c r="J3" s="11" t="s">
        <v>379</v>
      </c>
      <c r="K3" s="11">
        <v>20</v>
      </c>
      <c r="L3" s="11">
        <v>12</v>
      </c>
      <c r="M3" s="50">
        <f>IF(ISBLANK(Table13[[#This Row],[Home Final]]), "",Table13[[#This Row],[Away Final]]-Table13[[#This Row],[Home Final]])</f>
        <v>-8</v>
      </c>
      <c r="N3" s="5" t="str">
        <f>IF(ISBLANK(Table13[[#This Row],[Home Final]]), "",IF(Table13[[#This Row],[Side Result]]&lt;&gt;Table13[[#This Row],[Market Predicted Side]], "Y", IF(AND(Table13[[#This Row],[Side Result]]=Table13[[#This Row],[Market Predicted Side]], ABS((-1*Table13[[#This Row],[Actual Difference ]]))&gt;ABS(Table13[[#This Row],[Spread]])), "Y", IF(Table13[[#This Row],[Spread]]=Table13[[#This Row],[Actual Difference ]], "PUSH", "N"))))</f>
        <v>Y</v>
      </c>
      <c r="O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>Y</v>
      </c>
      <c r="P3" s="45" t="str">
        <f>IF(ISBLANK(Table13[[#This Row],[Side Result]]),"",IF(Table13[[#This Row],[Side Result]]=Table13[[#This Row],[Market Predicted Side]], "Y", "N"))</f>
        <v>Y</v>
      </c>
      <c r="Q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>Y</v>
      </c>
      <c r="R3" s="43" t="str">
        <f>IF(ISBLANK(Table13[[#This Row],[Side Result]]),"",IF(Table13[[#This Row],[Side Result]]=Table13[[#This Row],[Model Predicted Side]], "Y", "N"))</f>
        <v>Y</v>
      </c>
      <c r="S3" s="43" t="str">
        <f>IF(ISBLANK(Table13[[#This Row],[Side Result]]), "", IF(Table13[[#This Row],[Model Overall Correct]]="N", "N", "Y"))</f>
        <v>Y</v>
      </c>
      <c r="T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>Y</v>
      </c>
      <c r="U3" s="46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>2.5</v>
      </c>
      <c r="V3" s="46">
        <f>IF(ISBLANK(Table13[[#This Row],[Side Result]]), "",ABS(Table13[[#This Row],[Difference from Market]]))</f>
        <v>2.5</v>
      </c>
      <c r="W3" s="43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>2</v>
      </c>
      <c r="X3" s="43">
        <f>IF(ISBLANK(Table13[[#This Row],[Side Result]]), "",ABS(Table13[[#This Row],[Difference from Prediction]]))</f>
        <v>2</v>
      </c>
      <c r="Y3" s="10" t="str">
        <f>IF(OR(ISBLANK(Games!B3),ISBLANK(Table13[[#This Row],[Side Result]])), "",IF(OR(AND('Prediction Log'!D3&lt;0, 'Prediction Log'!J3='Prediction Log'!B3), AND('Prediction Log'!D3&gt;0, 'Prediction Log'!C3='Prediction Log'!J3)),"Y", IF(ISBLANK(Games!$B$2), "","N")))</f>
        <v>Y</v>
      </c>
      <c r="Z3" s="10" t="str">
        <f>Table13[[#This Row],[Market Overall  Correct]]</f>
        <v>Y</v>
      </c>
      <c r="AB3" s="1">
        <f>COUNTIF($R$2:$R$1048576, "Y")</f>
        <v>8</v>
      </c>
      <c r="AC3" s="1">
        <f>COUNTIF($R$2:$R$1048576, "N")</f>
        <v>8</v>
      </c>
      <c r="AD3" s="1">
        <f>AB3/SUM(AB3:AC3)</f>
        <v>0.5</v>
      </c>
      <c r="AE3" s="1">
        <f>COUNTIF($T$2:$T$1048576, "Y")</f>
        <v>5</v>
      </c>
      <c r="AF3" s="1">
        <f>COUNTIF($T$2:$T$1048576, "N")</f>
        <v>11</v>
      </c>
      <c r="AG3" s="1">
        <f>AE3/SUM(AE3:AF3)</f>
        <v>0.3125</v>
      </c>
      <c r="AI3" s="1">
        <f>COUNTIF(Table13[Market Side Correct (Y/N)], "Y")</f>
        <v>12</v>
      </c>
      <c r="AJ3" s="1">
        <f>COUNTIF(Table13[Market Side Correct (Y/N)], "N")</f>
        <v>4</v>
      </c>
      <c r="AK3" s="1">
        <f>AI3/SUM(AI3:AJ3)</f>
        <v>0.75</v>
      </c>
      <c r="AL3" s="1">
        <f>COUNTIF(Table13[Market Overall  Correct], "Y")</f>
        <v>9</v>
      </c>
      <c r="AM3" s="1">
        <f>COUNTIF(Table13[Market Overall  Correct], "N")</f>
        <v>7</v>
      </c>
      <c r="AN3" s="1">
        <f>AL3/SUM(AL3:AM3)</f>
        <v>0.5625</v>
      </c>
    </row>
    <row r="4" spans="1:40" x14ac:dyDescent="0.45">
      <c r="A4" s="51">
        <f>IF(ISBLANK(Games!$B4), "",Games!A4)</f>
        <v>45220</v>
      </c>
      <c r="B4" s="51" t="str">
        <f>IF(ISBLANK(Games!$B4), "",Games!B4)</f>
        <v>Oklahoma</v>
      </c>
      <c r="C4" s="51" t="str">
        <f>IF(ISBLANK(Games!$B4), "",Games!C4)</f>
        <v>UCF</v>
      </c>
      <c r="D4" s="23">
        <f>IF(ISBLANK(Games!$B4), "",Games!D4)</f>
        <v>-17.5</v>
      </c>
      <c r="E4" s="23">
        <f>IF(ISBLANK(Games!$B4), "",Games!E4)</f>
        <v>-25.5</v>
      </c>
      <c r="F4" s="51" t="str">
        <f>IF(ISBLANK(Games!$B4), "",Games!F4)</f>
        <v>Oklahoma</v>
      </c>
      <c r="G4" s="51" t="str">
        <f>Games!G4</f>
        <v>Y</v>
      </c>
      <c r="H4" s="51" t="str">
        <f>IF(ISBLANK(Games!$B4), "",Games!H4)</f>
        <v>Y</v>
      </c>
      <c r="I4" s="51" t="str">
        <f>IF(ISBLANK(Games!B4), "", IF(Table13[[#This Row],[Spread]]&lt;0, Table13[[#This Row],[Home]], Table13[[#This Row],[Away]]))</f>
        <v>Oklahoma</v>
      </c>
      <c r="J4" s="11"/>
      <c r="K4" s="11"/>
      <c r="L4" s="11"/>
      <c r="M4" s="50" t="str">
        <f>IF(ISBLANK(Table13[[#This Row],[Home Final]]), "",Table13[[#This Row],[Away Final]]-Table13[[#This Row],[Home Final]])</f>
        <v/>
      </c>
      <c r="N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" s="45" t="str">
        <f>IF(ISBLANK(Table13[[#This Row],[Side Result]]),"",IF(Table13[[#This Row],[Side Result]]=Table13[[#This Row],[Market Predicted Side]], "Y", "N"))</f>
        <v/>
      </c>
      <c r="Q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" s="43" t="str">
        <f>IF(ISBLANK(Table13[[#This Row],[Side Result]]),"",IF(Table13[[#This Row],[Side Result]]=Table13[[#This Row],[Model Predicted Side]], "Y", "N"))</f>
        <v/>
      </c>
      <c r="S4" s="43" t="str">
        <f>IF(ISBLANK(Table13[[#This Row],[Side Result]]), "", IF(Table13[[#This Row],[Model Overall Correct]]="N", "N", "Y"))</f>
        <v/>
      </c>
      <c r="T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" s="46" t="str">
        <f>IF(ISBLANK(Table13[[#This Row],[Side Result]]), "",ABS(Table13[[#This Row],[Difference from Market]]))</f>
        <v/>
      </c>
      <c r="W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" s="43" t="str">
        <f>IF(ISBLANK(Table13[[#This Row],[Side Result]]), "",ABS(Table13[[#This Row],[Difference from Prediction]]))</f>
        <v/>
      </c>
      <c r="Y4" s="10" t="str">
        <f>IF(OR(ISBLANK(Games!B4),ISBLANK(Table13[[#This Row],[Side Result]])), "",IF(OR(AND('Prediction Log'!D4&lt;0, 'Prediction Log'!J4='Prediction Log'!B4), AND('Prediction Log'!D4&gt;0, 'Prediction Log'!C4='Prediction Log'!J4)),"Y", IF(ISBLANK(Games!$B$2), "","N")))</f>
        <v/>
      </c>
      <c r="Z4" s="10" t="str">
        <f>Table13[[#This Row],[Market Overall  Correct]]</f>
        <v/>
      </c>
      <c r="AB4" s="55" t="s">
        <v>38</v>
      </c>
      <c r="AC4" s="55"/>
      <c r="AI4" s="55" t="s">
        <v>38</v>
      </c>
      <c r="AJ4" s="55"/>
    </row>
    <row r="5" spans="1:40" x14ac:dyDescent="0.45">
      <c r="A5" s="51">
        <f>IF(ISBLANK(Games!$B5), "",Games!A5)</f>
        <v>45220</v>
      </c>
      <c r="B5" s="51" t="str">
        <f>IF(ISBLANK(Games!$B5), "",Games!B5)</f>
        <v>Alabama</v>
      </c>
      <c r="C5" s="51" t="str">
        <f>IF(ISBLANK(Games!$B5), "",Games!C5)</f>
        <v>Tennessee</v>
      </c>
      <c r="D5" s="23">
        <f>IF(ISBLANK(Games!$B5), "",Games!D5)</f>
        <v>-8.5</v>
      </c>
      <c r="E5" s="23">
        <f>IF(ISBLANK(Games!$B5), "",Games!E5)</f>
        <v>-8.9</v>
      </c>
      <c r="F5" s="51" t="str">
        <f>IF(ISBLANK(Games!$B5), "",Games!F5)</f>
        <v>Alabama</v>
      </c>
      <c r="G5" s="51" t="str">
        <f>Games!G5</f>
        <v>Y</v>
      </c>
      <c r="H5" s="51" t="str">
        <f>IF(ISBLANK(Games!$B5), "",Games!H5)</f>
        <v>Y</v>
      </c>
      <c r="I5" s="51" t="str">
        <f>IF(ISBLANK(Games!B5), "", IF(Table13[[#This Row],[Spread]]&lt;0, Table13[[#This Row],[Home]], Table13[[#This Row],[Away]]))</f>
        <v>Alabama</v>
      </c>
      <c r="J5" s="11" t="s">
        <v>27</v>
      </c>
      <c r="K5" s="11">
        <v>34</v>
      </c>
      <c r="L5" s="11">
        <v>20</v>
      </c>
      <c r="M5" s="50">
        <f>IF(ISBLANK(Table13[[#This Row],[Home Final]]), "",Table13[[#This Row],[Away Final]]-Table13[[#This Row],[Home Final]])</f>
        <v>-14</v>
      </c>
      <c r="N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>Y</v>
      </c>
      <c r="O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>Y</v>
      </c>
      <c r="P5" s="45" t="str">
        <f>IF(ISBLANK(Table13[[#This Row],[Side Result]]),"",IF(Table13[[#This Row],[Side Result]]=Table13[[#This Row],[Market Predicted Side]], "Y", "N"))</f>
        <v>Y</v>
      </c>
      <c r="Q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>Y</v>
      </c>
      <c r="R5" s="43" t="str">
        <f>IF(ISBLANK(Table13[[#This Row],[Side Result]]),"",IF(Table13[[#This Row],[Side Result]]=Table13[[#This Row],[Model Predicted Side]], "Y", "N"))</f>
        <v>Y</v>
      </c>
      <c r="S5" s="43" t="str">
        <f>IF(ISBLANK(Table13[[#This Row],[Side Result]]), "", IF(Table13[[#This Row],[Model Overall Correct]]="N", "N", "Y"))</f>
        <v>Y</v>
      </c>
      <c r="T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>Y</v>
      </c>
      <c r="U5" s="46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>5.5</v>
      </c>
      <c r="V5" s="46">
        <f>IF(ISBLANK(Table13[[#This Row],[Side Result]]), "",ABS(Table13[[#This Row],[Difference from Market]]))</f>
        <v>5.5</v>
      </c>
      <c r="W5" s="43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>5.0999999999999996</v>
      </c>
      <c r="X5" s="43">
        <f>IF(ISBLANK(Table13[[#This Row],[Side Result]]), "",ABS(Table13[[#This Row],[Difference from Prediction]]))</f>
        <v>5.0999999999999996</v>
      </c>
      <c r="Y5" s="10" t="str">
        <f>IF(OR(ISBLANK(Games!B5),ISBLANK(Table13[[#This Row],[Side Result]])), "",IF(OR(AND('Prediction Log'!D5&lt;0, 'Prediction Log'!J5='Prediction Log'!B5), AND('Prediction Log'!D5&gt;0, 'Prediction Log'!C5='Prediction Log'!J5)),"Y", IF(ISBLANK(Games!$B$2), "","N")))</f>
        <v>Y</v>
      </c>
      <c r="Z5" s="10" t="str">
        <f>Table13[[#This Row],[Market Overall  Correct]]</f>
        <v>Y</v>
      </c>
      <c r="AB5" s="56" t="e">
        <f>AVERAGE(V954:V1048576)</f>
        <v>#DIV/0!</v>
      </c>
      <c r="AC5" s="56"/>
      <c r="AI5" s="57" t="e">
        <f>AVERAGE(X954:X1048576)</f>
        <v>#DIV/0!</v>
      </c>
      <c r="AJ5" s="57"/>
    </row>
    <row r="6" spans="1:40" x14ac:dyDescent="0.45">
      <c r="A6" s="51">
        <f>IF(ISBLANK(Games!$B6), "",Games!A6)</f>
        <v>45220</v>
      </c>
      <c r="B6" s="51" t="str">
        <f>IF(ISBLANK(Games!$B6), "",Games!B6)</f>
        <v>Iowa</v>
      </c>
      <c r="C6" s="51" t="str">
        <f>IF(ISBLANK(Games!$B6), "",Games!C6)</f>
        <v>Minnesota</v>
      </c>
      <c r="D6" s="23">
        <f>IF(ISBLANK(Games!$B6), "",Games!D6)</f>
        <v>-3.5</v>
      </c>
      <c r="E6" s="23">
        <f>IF(ISBLANK(Games!$B6), "",Games!E6)</f>
        <v>-10.9</v>
      </c>
      <c r="F6" s="51" t="str">
        <f>IF(ISBLANK(Games!$B6), "",Games!F6)</f>
        <v>Iowa</v>
      </c>
      <c r="G6" s="51" t="str">
        <f>Games!G6</f>
        <v>Y</v>
      </c>
      <c r="H6" s="51" t="str">
        <f>IF(ISBLANK(Games!$B6), "",Games!H6)</f>
        <v>Y</v>
      </c>
      <c r="I6" s="51" t="str">
        <f>IF(ISBLANK(Games!B6), "", IF(Table13[[#This Row],[Spread]]&lt;0, Table13[[#This Row],[Home]], Table13[[#This Row],[Away]]))</f>
        <v>Iowa</v>
      </c>
      <c r="J6" s="11" t="s">
        <v>324</v>
      </c>
      <c r="K6" s="11">
        <v>12</v>
      </c>
      <c r="L6" s="11">
        <v>10</v>
      </c>
      <c r="M6" s="50">
        <f>IF(ISBLANK(Table13[[#This Row],[Home Final]]), "",Table13[[#This Row],[Away Final]]-Table13[[#This Row],[Home Final]])</f>
        <v>-2</v>
      </c>
      <c r="N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>Y</v>
      </c>
      <c r="O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>N</v>
      </c>
      <c r="P6" s="45" t="str">
        <f>IF(ISBLANK(Table13[[#This Row],[Side Result]]),"",IF(Table13[[#This Row],[Side Result]]=Table13[[#This Row],[Market Predicted Side]], "Y", "N"))</f>
        <v>N</v>
      </c>
      <c r="Q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>N</v>
      </c>
      <c r="R6" s="43" t="str">
        <f>IF(ISBLANK(Table13[[#This Row],[Side Result]]),"",IF(Table13[[#This Row],[Side Result]]=Table13[[#This Row],[Model Predicted Side]], "Y", "N"))</f>
        <v>N</v>
      </c>
      <c r="S6" s="43" t="str">
        <f>IF(ISBLANK(Table13[[#This Row],[Side Result]]), "", IF(Table13[[#This Row],[Model Overall Correct]]="N", "N", "Y"))</f>
        <v>N</v>
      </c>
      <c r="T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>N</v>
      </c>
      <c r="U6" s="46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>-1.5</v>
      </c>
      <c r="V6" s="46">
        <f>IF(ISBLANK(Table13[[#This Row],[Side Result]]), "",ABS(Table13[[#This Row],[Difference from Market]]))</f>
        <v>1.5</v>
      </c>
      <c r="W6" s="43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>-8.9</v>
      </c>
      <c r="X6" s="43">
        <f>IF(ISBLANK(Table13[[#This Row],[Side Result]]), "",ABS(Table13[[#This Row],[Difference from Prediction]]))</f>
        <v>8.9</v>
      </c>
      <c r="Y6" s="10" t="str">
        <f>IF(OR(ISBLANK(Games!B6),ISBLANK(Table13[[#This Row],[Side Result]])), "",IF(OR(AND('Prediction Log'!D6&lt;0, 'Prediction Log'!J6='Prediction Log'!B6), AND('Prediction Log'!D6&gt;0, 'Prediction Log'!C6='Prediction Log'!J6)),"Y", IF(ISBLANK(Games!$B$2), "","N")))</f>
        <v>N</v>
      </c>
      <c r="Z6" s="10" t="str">
        <f>Table13[[#This Row],[Market Overall  Correct]]</f>
        <v>N</v>
      </c>
    </row>
    <row r="7" spans="1:40" x14ac:dyDescent="0.45">
      <c r="A7" s="51">
        <f>IF(ISBLANK(Games!$B7), "",Games!A7)</f>
        <v>45220</v>
      </c>
      <c r="B7" s="51" t="str">
        <f>IF(ISBLANK(Games!$B7), "",Games!B7)</f>
        <v>Oregon</v>
      </c>
      <c r="C7" s="51" t="str">
        <f>IF(ISBLANK(Games!$B7), "",Games!C7)</f>
        <v>Washington State</v>
      </c>
      <c r="D7" s="23">
        <f>IF(ISBLANK(Games!$B7), "",Games!D7)</f>
        <v>-19.5</v>
      </c>
      <c r="E7" s="23">
        <f>IF(ISBLANK(Games!$B7), "",Games!E7)</f>
        <v>-24.6</v>
      </c>
      <c r="F7" s="51" t="str">
        <f>IF(ISBLANK(Games!$B7), "",Games!F7)</f>
        <v>Oregon</v>
      </c>
      <c r="G7" s="51" t="str">
        <f>Games!G7</f>
        <v>Y</v>
      </c>
      <c r="H7" s="51" t="str">
        <f>IF(ISBLANK(Games!$B7), "",Games!H7)</f>
        <v>Y</v>
      </c>
      <c r="I7" s="51" t="str">
        <f>IF(ISBLANK(Games!B7), "", IF(Table13[[#This Row],[Spread]]&lt;0, Table13[[#This Row],[Home]], Table13[[#This Row],[Away]]))</f>
        <v>Oregon</v>
      </c>
      <c r="J7" s="11" t="s">
        <v>28</v>
      </c>
      <c r="K7" s="11">
        <v>38</v>
      </c>
      <c r="L7" s="11">
        <v>24</v>
      </c>
      <c r="M7" s="50">
        <f>IF(ISBLANK(Table13[[#This Row],[Home Final]]), "",Table13[[#This Row],[Away Final]]-Table13[[#This Row],[Home Final]])</f>
        <v>-14</v>
      </c>
      <c r="N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>N</v>
      </c>
      <c r="O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>N</v>
      </c>
      <c r="P7" s="45" t="str">
        <f>IF(ISBLANK(Table13[[#This Row],[Side Result]]),"",IF(Table13[[#This Row],[Side Result]]=Table13[[#This Row],[Market Predicted Side]], "Y", "N"))</f>
        <v>Y</v>
      </c>
      <c r="Q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>N</v>
      </c>
      <c r="R7" s="43" t="str">
        <f>IF(ISBLANK(Table13[[#This Row],[Side Result]]),"",IF(Table13[[#This Row],[Side Result]]=Table13[[#This Row],[Model Predicted Side]], "Y", "N"))</f>
        <v>Y</v>
      </c>
      <c r="S7" s="43" t="str">
        <f>IF(ISBLANK(Table13[[#This Row],[Side Result]]), "", IF(Table13[[#This Row],[Model Overall Correct]]="N", "N", "Y"))</f>
        <v>N</v>
      </c>
      <c r="T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>N</v>
      </c>
      <c r="U7" s="46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>-5.5</v>
      </c>
      <c r="V7" s="46">
        <f>IF(ISBLANK(Table13[[#This Row],[Side Result]]), "",ABS(Table13[[#This Row],[Difference from Market]]))</f>
        <v>5.5</v>
      </c>
      <c r="W7" s="43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>-10.600000000000001</v>
      </c>
      <c r="X7" s="43">
        <f>IF(ISBLANK(Table13[[#This Row],[Side Result]]), "",ABS(Table13[[#This Row],[Difference from Prediction]]))</f>
        <v>10.600000000000001</v>
      </c>
      <c r="Y7" s="10" t="str">
        <f>IF(OR(ISBLANK(Games!B7),ISBLANK(Table13[[#This Row],[Side Result]])), "",IF(OR(AND('Prediction Log'!D7&lt;0, 'Prediction Log'!J7='Prediction Log'!B7), AND('Prediction Log'!D7&gt;0, 'Prediction Log'!C7='Prediction Log'!J7)),"Y", IF(ISBLANK(Games!$B$2), "","N")))</f>
        <v>Y</v>
      </c>
      <c r="Z7" s="10" t="str">
        <f>Table13[[#This Row],[Market Overall  Correct]]</f>
        <v>N</v>
      </c>
    </row>
    <row r="8" spans="1:40" x14ac:dyDescent="0.45">
      <c r="A8" s="51">
        <f>IF(ISBLANK(Games!$B8), "",Games!A8)</f>
        <v>45220</v>
      </c>
      <c r="B8" s="51" t="str">
        <f>IF(ISBLANK(Games!$B8), "",Games!B8)</f>
        <v>Tulane</v>
      </c>
      <c r="C8" s="51" t="str">
        <f>IF(ISBLANK(Games!$B8), "",Games!C8)</f>
        <v>North Texas</v>
      </c>
      <c r="D8" s="23">
        <f>IF(ISBLANK(Games!$B8), "",Games!D8)</f>
        <v>-20.5</v>
      </c>
      <c r="E8" s="23">
        <f>IF(ISBLANK(Games!$B8), "",Games!E8)</f>
        <v>-6.7</v>
      </c>
      <c r="F8" s="51" t="str">
        <f>IF(ISBLANK(Games!$B8), "",Games!F8)</f>
        <v>Tulane</v>
      </c>
      <c r="G8" s="51" t="str">
        <f>Games!G8</f>
        <v>N</v>
      </c>
      <c r="H8" s="51" t="str">
        <f>IF(ISBLANK(Games!$B8), "",Games!H8)</f>
        <v>N</v>
      </c>
      <c r="I8" s="51" t="str">
        <f>IF(ISBLANK(Games!B8), "", IF(Table13[[#This Row],[Spread]]&lt;0, Table13[[#This Row],[Home]], Table13[[#This Row],[Away]]))</f>
        <v>Tulane</v>
      </c>
      <c r="J8" s="11" t="s">
        <v>481</v>
      </c>
      <c r="K8" s="11">
        <v>35</v>
      </c>
      <c r="L8" s="11">
        <v>28</v>
      </c>
      <c r="M8" s="50">
        <f>IF(ISBLANK(Table13[[#This Row],[Home Final]]), "",Table13[[#This Row],[Away Final]]-Table13[[#This Row],[Home Final]])</f>
        <v>-7</v>
      </c>
      <c r="N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>N</v>
      </c>
      <c r="O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>N</v>
      </c>
      <c r="P8" s="45" t="str">
        <f>IF(ISBLANK(Table13[[#This Row],[Side Result]]),"",IF(Table13[[#This Row],[Side Result]]=Table13[[#This Row],[Market Predicted Side]], "Y", "N"))</f>
        <v>Y</v>
      </c>
      <c r="Q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>N</v>
      </c>
      <c r="R8" s="43" t="str">
        <f>IF(ISBLANK(Table13[[#This Row],[Side Result]]),"",IF(Table13[[#This Row],[Side Result]]=Table13[[#This Row],[Model Predicted Side]], "Y", "N"))</f>
        <v>Y</v>
      </c>
      <c r="S8" s="43" t="str">
        <f>IF(ISBLANK(Table13[[#This Row],[Side Result]]), "", IF(Table13[[#This Row],[Model Overall Correct]]="N", "N", "Y"))</f>
        <v>Y</v>
      </c>
      <c r="T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>Y</v>
      </c>
      <c r="U8" s="46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>-13.5</v>
      </c>
      <c r="V8" s="46">
        <f>IF(ISBLANK(Table13[[#This Row],[Side Result]]), "",ABS(Table13[[#This Row],[Difference from Market]]))</f>
        <v>13.5</v>
      </c>
      <c r="W8" s="43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>0.29999999999999982</v>
      </c>
      <c r="X8" s="43">
        <f>IF(ISBLANK(Table13[[#This Row],[Side Result]]), "",ABS(Table13[[#This Row],[Difference from Prediction]]))</f>
        <v>0.29999999999999982</v>
      </c>
      <c r="Y8" s="10" t="str">
        <f>IF(OR(ISBLANK(Games!B8),ISBLANK(Table13[[#This Row],[Side Result]])), "",IF(OR(AND('Prediction Log'!D8&lt;0, 'Prediction Log'!J8='Prediction Log'!B8), AND('Prediction Log'!D8&gt;0, 'Prediction Log'!C8='Prediction Log'!J8)),"Y", IF(ISBLANK(Games!$B$2), "","N")))</f>
        <v>Y</v>
      </c>
      <c r="Z8" s="10" t="str">
        <f>Table13[[#This Row],[Market Overall  Correct]]</f>
        <v>N</v>
      </c>
    </row>
    <row r="9" spans="1:40" x14ac:dyDescent="0.45">
      <c r="A9" s="51">
        <f>IF(ISBLANK(Games!$B9), "",Games!A9)</f>
        <v>45220</v>
      </c>
      <c r="B9" s="51" t="str">
        <f>IF(ISBLANK(Games!$B9), "",Games!B9)</f>
        <v>Houston</v>
      </c>
      <c r="C9" s="51" t="str">
        <f>IF(ISBLANK(Games!$B9), "",Games!C9)</f>
        <v>Texas</v>
      </c>
      <c r="D9" s="23">
        <f>IF(ISBLANK(Games!$B9), "",Games!D9)</f>
        <v>22.5</v>
      </c>
      <c r="E9" s="23">
        <f>IF(ISBLANK(Games!$B9), "",Games!E9)</f>
        <v>10.199999999999999</v>
      </c>
      <c r="F9" s="51" t="str">
        <f>IF(ISBLANK(Games!$B9), "",Games!F9)</f>
        <v>Texas</v>
      </c>
      <c r="G9" s="51" t="str">
        <f>Games!G9</f>
        <v>Y</v>
      </c>
      <c r="H9" s="51" t="str">
        <f>IF(ISBLANK(Games!$B9), "",Games!H9)</f>
        <v>N</v>
      </c>
      <c r="I9" s="51" t="str">
        <f>IF(ISBLANK(Games!B9), "", IF(Table13[[#This Row],[Spread]]&lt;0, Table13[[#This Row],[Home]], Table13[[#This Row],[Away]]))</f>
        <v>Texas</v>
      </c>
      <c r="J9" s="11"/>
      <c r="K9" s="11"/>
      <c r="L9" s="11"/>
      <c r="M9" s="50" t="str">
        <f>IF(ISBLANK(Table13[[#This Row],[Home Final]]), "",Table13[[#This Row],[Away Final]]-Table13[[#This Row],[Home Final]])</f>
        <v/>
      </c>
      <c r="N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" s="45" t="str">
        <f>IF(ISBLANK(Table13[[#This Row],[Side Result]]),"",IF(Table13[[#This Row],[Side Result]]=Table13[[#This Row],[Market Predicted Side]], "Y", "N"))</f>
        <v/>
      </c>
      <c r="Q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" s="43" t="str">
        <f>IF(ISBLANK(Table13[[#This Row],[Side Result]]),"",IF(Table13[[#This Row],[Side Result]]=Table13[[#This Row],[Model Predicted Side]], "Y", "N"))</f>
        <v/>
      </c>
      <c r="S9" s="43" t="str">
        <f>IF(ISBLANK(Table13[[#This Row],[Side Result]]), "", IF(Table13[[#This Row],[Model Overall Correct]]="N", "N", "Y"))</f>
        <v/>
      </c>
      <c r="T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" s="46" t="str">
        <f>IF(ISBLANK(Table13[[#This Row],[Side Result]]), "",ABS(Table13[[#This Row],[Difference from Market]]))</f>
        <v/>
      </c>
      <c r="W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" s="43" t="str">
        <f>IF(ISBLANK(Table13[[#This Row],[Side Result]]), "",ABS(Table13[[#This Row],[Difference from Prediction]]))</f>
        <v/>
      </c>
      <c r="Y9" s="10" t="str">
        <f>IF(OR(ISBLANK(Games!B9),ISBLANK(Table13[[#This Row],[Side Result]])), "",IF(OR(AND('Prediction Log'!D9&lt;0, 'Prediction Log'!J9='Prediction Log'!B9), AND('Prediction Log'!D9&gt;0, 'Prediction Log'!C9='Prediction Log'!J9)),"Y", IF(ISBLANK(Games!$B$2), "","N")))</f>
        <v/>
      </c>
      <c r="Z9" s="10" t="str">
        <f>Table13[[#This Row],[Market Overall  Correct]]</f>
        <v/>
      </c>
    </row>
    <row r="10" spans="1:40" x14ac:dyDescent="0.45">
      <c r="A10" s="51">
        <f>IF(ISBLANK(Games!$B10), "",Games!A10)</f>
        <v>45220</v>
      </c>
      <c r="B10" s="51" t="str">
        <f>IF(ISBLANK(Games!$B10), "",Games!B10)</f>
        <v>Navy</v>
      </c>
      <c r="C10" s="51" t="str">
        <f>IF(ISBLANK(Games!$B10), "",Games!C10)</f>
        <v>Air Force</v>
      </c>
      <c r="D10" s="23">
        <f>IF(ISBLANK(Games!$B10), "",Games!D10)</f>
        <v>9.5</v>
      </c>
      <c r="E10" s="23">
        <f>IF(ISBLANK(Games!$B10), "",Games!E10)</f>
        <v>17.399999999999999</v>
      </c>
      <c r="F10" s="51" t="str">
        <f>IF(ISBLANK(Games!$B10), "",Games!F10)</f>
        <v>Air Force</v>
      </c>
      <c r="G10" s="51" t="str">
        <f>Games!G10</f>
        <v>N</v>
      </c>
      <c r="H10" s="51" t="str">
        <f>IF(ISBLANK(Games!$B10), "",Games!H10)</f>
        <v>Y</v>
      </c>
      <c r="I10" s="51" t="str">
        <f>IF(ISBLANK(Games!B10), "", IF(Table13[[#This Row],[Spread]]&lt;0, Table13[[#This Row],[Home]], Table13[[#This Row],[Away]]))</f>
        <v>Air Force</v>
      </c>
      <c r="J10" s="11" t="s">
        <v>74</v>
      </c>
      <c r="K10" s="11">
        <v>17</v>
      </c>
      <c r="L10" s="11">
        <v>6</v>
      </c>
      <c r="M10" s="50">
        <f>IF(ISBLANK(Table13[[#This Row],[Home Final]]), "",Table13[[#This Row],[Away Final]]-Table13[[#This Row],[Home Final]])</f>
        <v>-11</v>
      </c>
      <c r="N1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>Y</v>
      </c>
      <c r="O1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>N</v>
      </c>
      <c r="P10" s="45" t="str">
        <f>IF(ISBLANK(Table13[[#This Row],[Side Result]]),"",IF(Table13[[#This Row],[Side Result]]=Table13[[#This Row],[Market Predicted Side]], "Y", "N"))</f>
        <v>Y</v>
      </c>
      <c r="Q1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>Y</v>
      </c>
      <c r="R10" s="43" t="str">
        <f>IF(ISBLANK(Table13[[#This Row],[Side Result]]),"",IF(Table13[[#This Row],[Side Result]]=Table13[[#This Row],[Model Predicted Side]], "Y", "N"))</f>
        <v>Y</v>
      </c>
      <c r="S10" s="43" t="str">
        <f>IF(ISBLANK(Table13[[#This Row],[Side Result]]), "", IF(Table13[[#This Row],[Model Overall Correct]]="N", "N", "Y"))</f>
        <v>Y</v>
      </c>
      <c r="T1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>Y</v>
      </c>
      <c r="U10" s="46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>-20.5</v>
      </c>
      <c r="V10" s="46">
        <f>IF(ISBLANK(Table13[[#This Row],[Side Result]]), "",ABS(Table13[[#This Row],[Difference from Market]]))</f>
        <v>20.5</v>
      </c>
      <c r="W10" s="43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>-28.4</v>
      </c>
      <c r="X10" s="43">
        <f>IF(ISBLANK(Table13[[#This Row],[Side Result]]), "",ABS(Table13[[#This Row],[Difference from Prediction]]))</f>
        <v>28.4</v>
      </c>
      <c r="Y10" s="10" t="str">
        <f>IF(OR(ISBLANK(Games!B10),ISBLANK(Table13[[#This Row],[Side Result]])), "",IF(OR(AND('Prediction Log'!D10&lt;0, 'Prediction Log'!J10='Prediction Log'!B10), AND('Prediction Log'!D10&gt;0, 'Prediction Log'!C10='Prediction Log'!J10)),"Y", IF(ISBLANK(Games!$B$2), "","N")))</f>
        <v>Y</v>
      </c>
      <c r="Z10" s="10" t="str">
        <f>Table13[[#This Row],[Market Overall  Correct]]</f>
        <v>Y</v>
      </c>
    </row>
    <row r="11" spans="1:40" x14ac:dyDescent="0.45">
      <c r="A11" s="51">
        <f>IF(ISBLANK(Games!$B11), "",Games!A11)</f>
        <v>45220</v>
      </c>
      <c r="B11" s="51" t="str">
        <f>IF(ISBLANK(Games!$B11), "",Games!B11)</f>
        <v>North Carolina</v>
      </c>
      <c r="C11" s="51" t="str">
        <f>IF(ISBLANK(Games!$B11), "",Games!C11)</f>
        <v>Virginia</v>
      </c>
      <c r="D11" s="23">
        <f>IF(ISBLANK(Games!$B11), "",Games!D11)</f>
        <v>-23.5</v>
      </c>
      <c r="E11" s="23">
        <f>IF(ISBLANK(Games!$B11), "",Games!E11)</f>
        <v>-20.6</v>
      </c>
      <c r="F11" s="51" t="str">
        <f>IF(ISBLANK(Games!$B11), "",Games!F11)</f>
        <v>North Carolina</v>
      </c>
      <c r="G11" s="51" t="str">
        <f>Games!G11</f>
        <v>N</v>
      </c>
      <c r="H11" s="51" t="str">
        <f>IF(ISBLANK(Games!$B11), "",Games!H11)</f>
        <v>N</v>
      </c>
      <c r="I11" s="51" t="str">
        <f>IF(ISBLANK(Games!B11), "", IF(Table13[[#This Row],[Spread]]&lt;0, Table13[[#This Row],[Home]], Table13[[#This Row],[Away]]))</f>
        <v>North Carolina</v>
      </c>
      <c r="J11" s="11"/>
      <c r="K11" s="11"/>
      <c r="L11" s="11"/>
      <c r="M11" s="50" t="str">
        <f>IF(ISBLANK(Table13[[#This Row],[Home Final]]), "",Table13[[#This Row],[Away Final]]-Table13[[#This Row],[Home Final]])</f>
        <v/>
      </c>
      <c r="N1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1" s="45" t="str">
        <f>IF(ISBLANK(Table13[[#This Row],[Side Result]]),"",IF(Table13[[#This Row],[Side Result]]=Table13[[#This Row],[Market Predicted Side]], "Y", "N"))</f>
        <v/>
      </c>
      <c r="Q1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1" s="43" t="str">
        <f>IF(ISBLANK(Table13[[#This Row],[Side Result]]),"",IF(Table13[[#This Row],[Side Result]]=Table13[[#This Row],[Model Predicted Side]], "Y", "N"))</f>
        <v/>
      </c>
      <c r="S11" s="43" t="str">
        <f>IF(ISBLANK(Table13[[#This Row],[Side Result]]), "", IF(Table13[[#This Row],[Model Overall Correct]]="N", "N", "Y"))</f>
        <v/>
      </c>
      <c r="T1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1" s="46" t="str">
        <f>IF(ISBLANK(Table13[[#This Row],[Side Result]]), "",ABS(Table13[[#This Row],[Difference from Market]]))</f>
        <v/>
      </c>
      <c r="W1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1" s="43" t="str">
        <f>IF(ISBLANK(Table13[[#This Row],[Side Result]]), "",ABS(Table13[[#This Row],[Difference from Prediction]]))</f>
        <v/>
      </c>
      <c r="Y11" s="10" t="str">
        <f>IF(OR(ISBLANK(Games!B11),ISBLANK(Table13[[#This Row],[Side Result]])), "",IF(OR(AND('Prediction Log'!D11&lt;0, 'Prediction Log'!J11='Prediction Log'!B11), AND('Prediction Log'!D11&gt;0, 'Prediction Log'!C11='Prediction Log'!J11)),"Y", IF(ISBLANK(Games!$B$2), "","N")))</f>
        <v/>
      </c>
      <c r="Z11" s="10" t="str">
        <f>Table13[[#This Row],[Market Overall  Correct]]</f>
        <v/>
      </c>
    </row>
    <row r="12" spans="1:40" x14ac:dyDescent="0.45">
      <c r="A12" s="51">
        <f>IF(ISBLANK(Games!$B12), "",Games!A12)</f>
        <v>45220</v>
      </c>
      <c r="B12" s="51" t="str">
        <f>IF(ISBLANK(Games!$B12), "",Games!B12)</f>
        <v>Michigan State</v>
      </c>
      <c r="C12" s="51" t="str">
        <f>IF(ISBLANK(Games!$B12), "",Games!C12)</f>
        <v>Michigan</v>
      </c>
      <c r="D12" s="23">
        <f>IF(ISBLANK(Games!$B12), "",Games!D12)</f>
        <v>24.5</v>
      </c>
      <c r="E12" s="23">
        <f>IF(ISBLANK(Games!$B12), "",Games!E12)</f>
        <v>20.2</v>
      </c>
      <c r="F12" s="51" t="str">
        <f>IF(ISBLANK(Games!$B12), "",Games!F12)</f>
        <v>Michigan</v>
      </c>
      <c r="G12" s="51" t="str">
        <f>Games!G12</f>
        <v>Y</v>
      </c>
      <c r="H12" s="51" t="str">
        <f>IF(ISBLANK(Games!$B12), "",Games!H12)</f>
        <v>N</v>
      </c>
      <c r="I12" s="51" t="str">
        <f>IF(ISBLANK(Games!B12), "", IF(Table13[[#This Row],[Spread]]&lt;0, Table13[[#This Row],[Home]], Table13[[#This Row],[Away]]))</f>
        <v>Michigan</v>
      </c>
      <c r="J12" s="11"/>
      <c r="K12" s="11"/>
      <c r="L12" s="11"/>
      <c r="M12" s="50" t="str">
        <f>IF(ISBLANK(Table13[[#This Row],[Home Final]]), "",Table13[[#This Row],[Away Final]]-Table13[[#This Row],[Home Final]])</f>
        <v/>
      </c>
      <c r="N1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2" s="45" t="str">
        <f>IF(ISBLANK(Table13[[#This Row],[Side Result]]),"",IF(Table13[[#This Row],[Side Result]]=Table13[[#This Row],[Market Predicted Side]], "Y", "N"))</f>
        <v/>
      </c>
      <c r="Q1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2" s="43" t="str">
        <f>IF(ISBLANK(Table13[[#This Row],[Side Result]]),"",IF(Table13[[#This Row],[Side Result]]=Table13[[#This Row],[Model Predicted Side]], "Y", "N"))</f>
        <v/>
      </c>
      <c r="S12" s="43" t="str">
        <f>IF(ISBLANK(Table13[[#This Row],[Side Result]]), "", IF(Table13[[#This Row],[Model Overall Correct]]="N", "N", "Y"))</f>
        <v/>
      </c>
      <c r="T1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2" s="46" t="str">
        <f>IF(ISBLANK(Table13[[#This Row],[Side Result]]), "",ABS(Table13[[#This Row],[Difference from Market]]))</f>
        <v/>
      </c>
      <c r="W1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2" s="43" t="str">
        <f>IF(ISBLANK(Table13[[#This Row],[Side Result]]), "",ABS(Table13[[#This Row],[Difference from Prediction]]))</f>
        <v/>
      </c>
      <c r="Y12" s="10" t="str">
        <f>IF(OR(ISBLANK(Games!B12),ISBLANK(Table13[[#This Row],[Side Result]])), "",IF(OR(AND('Prediction Log'!D12&lt;0, 'Prediction Log'!J12='Prediction Log'!B12), AND('Prediction Log'!D12&gt;0, 'Prediction Log'!C12='Prediction Log'!J12)),"Y", IF(ISBLANK(Games!$B$2), "","N")))</f>
        <v/>
      </c>
      <c r="Z12" s="10" t="str">
        <f>Table13[[#This Row],[Market Overall  Correct]]</f>
        <v/>
      </c>
    </row>
    <row r="13" spans="1:40" x14ac:dyDescent="0.45">
      <c r="A13" s="51">
        <f>IF(ISBLANK(Games!$B13), "",Games!A13)</f>
        <v>45220</v>
      </c>
      <c r="B13" s="51" t="str">
        <f>IF(ISBLANK(Games!$B13), "",Games!B13)</f>
        <v>Florida State</v>
      </c>
      <c r="C13" s="51" t="str">
        <f>IF(ISBLANK(Games!$B13), "",Games!C13)</f>
        <v>Duke</v>
      </c>
      <c r="D13" s="23">
        <f>IF(ISBLANK(Games!$B13), "",Games!D13)</f>
        <v>-14.5</v>
      </c>
      <c r="E13" s="23">
        <f>IF(ISBLANK(Games!$B13), "",Games!E13)</f>
        <v>-10.3</v>
      </c>
      <c r="F13" s="51" t="str">
        <f>IF(ISBLANK(Games!$B13), "",Games!F13)</f>
        <v>Florida State</v>
      </c>
      <c r="G13" s="51" t="str">
        <f>Games!G13</f>
        <v>N</v>
      </c>
      <c r="H13" s="51" t="str">
        <f>IF(ISBLANK(Games!$B13), "",Games!H13)</f>
        <v>N</v>
      </c>
      <c r="I13" s="51" t="str">
        <f>IF(ISBLANK(Games!B13), "", IF(Table13[[#This Row],[Spread]]&lt;0, Table13[[#This Row],[Home]], Table13[[#This Row],[Away]]))</f>
        <v>Florida State</v>
      </c>
      <c r="J13" s="11"/>
      <c r="K13" s="11"/>
      <c r="L13" s="11"/>
      <c r="M13" s="50" t="str">
        <f>IF(ISBLANK(Table13[[#This Row],[Home Final]]), "",Table13[[#This Row],[Away Final]]-Table13[[#This Row],[Home Final]])</f>
        <v/>
      </c>
      <c r="N1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3" s="45" t="str">
        <f>IF(ISBLANK(Table13[[#This Row],[Side Result]]),"",IF(Table13[[#This Row],[Side Result]]=Table13[[#This Row],[Market Predicted Side]], "Y", "N"))</f>
        <v/>
      </c>
      <c r="Q1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3" s="43" t="str">
        <f>IF(ISBLANK(Table13[[#This Row],[Side Result]]),"",IF(Table13[[#This Row],[Side Result]]=Table13[[#This Row],[Model Predicted Side]], "Y", "N"))</f>
        <v/>
      </c>
      <c r="S13" s="43" t="str">
        <f>IF(ISBLANK(Table13[[#This Row],[Side Result]]), "", IF(Table13[[#This Row],[Model Overall Correct]]="N", "N", "Y"))</f>
        <v/>
      </c>
      <c r="T1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3" s="46" t="str">
        <f>IF(ISBLANK(Table13[[#This Row],[Side Result]]), "",ABS(Table13[[#This Row],[Difference from Market]]))</f>
        <v/>
      </c>
      <c r="W1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3" s="43" t="str">
        <f>IF(ISBLANK(Table13[[#This Row],[Side Result]]), "",ABS(Table13[[#This Row],[Difference from Prediction]]))</f>
        <v/>
      </c>
      <c r="Y13" s="10" t="str">
        <f>IF(OR(ISBLANK(Games!B13),ISBLANK(Table13[[#This Row],[Side Result]])), "",IF(OR(AND('Prediction Log'!D13&lt;0, 'Prediction Log'!J13='Prediction Log'!B13), AND('Prediction Log'!D13&gt;0, 'Prediction Log'!C13='Prediction Log'!J13)),"Y", IF(ISBLANK(Games!$B$2), "","N")))</f>
        <v/>
      </c>
      <c r="Z13" s="10" t="str">
        <f>Table13[[#This Row],[Market Overall  Correct]]</f>
        <v/>
      </c>
    </row>
    <row r="14" spans="1:40" x14ac:dyDescent="0.45">
      <c r="A14" s="51">
        <f>IF(ISBLANK(Games!$B14), "",Games!A14)</f>
        <v>45220</v>
      </c>
      <c r="B14" s="51" t="str">
        <f>IF(ISBLANK(Games!$B14), "",Games!B14)</f>
        <v>LSU</v>
      </c>
      <c r="C14" s="51" t="str">
        <f>IF(ISBLANK(Games!$B14), "",Games!C14)</f>
        <v>Army</v>
      </c>
      <c r="D14" s="23">
        <f>IF(ISBLANK(Games!$B14), "",Games!D14)</f>
        <v>-30.5</v>
      </c>
      <c r="E14" s="23">
        <f>IF(ISBLANK(Games!$B14), "",Games!E14)</f>
        <v>-15.5</v>
      </c>
      <c r="F14" s="51" t="str">
        <f>IF(ISBLANK(Games!$B14), "",Games!F14)</f>
        <v>LSU</v>
      </c>
      <c r="G14" s="51" t="str">
        <f>Games!G14</f>
        <v>N</v>
      </c>
      <c r="H14" s="51" t="str">
        <f>IF(ISBLANK(Games!$B14), "",Games!H14)</f>
        <v>N</v>
      </c>
      <c r="I14" s="51" t="str">
        <f>IF(ISBLANK(Games!B14), "", IF(Table13[[#This Row],[Spread]]&lt;0, Table13[[#This Row],[Home]], Table13[[#This Row],[Away]]))</f>
        <v>LSU</v>
      </c>
      <c r="J14" s="11"/>
      <c r="K14" s="11"/>
      <c r="L14" s="11"/>
      <c r="M14" s="50" t="str">
        <f>IF(ISBLANK(Table13[[#This Row],[Home Final]]), "",Table13[[#This Row],[Away Final]]-Table13[[#This Row],[Home Final]])</f>
        <v/>
      </c>
      <c r="N1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4" s="45" t="str">
        <f>IF(ISBLANK(Table13[[#This Row],[Side Result]]),"",IF(Table13[[#This Row],[Side Result]]=Table13[[#This Row],[Market Predicted Side]], "Y", "N"))</f>
        <v/>
      </c>
      <c r="Q1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4" s="43" t="str">
        <f>IF(ISBLANK(Table13[[#This Row],[Side Result]]),"",IF(Table13[[#This Row],[Side Result]]=Table13[[#This Row],[Model Predicted Side]], "Y", "N"))</f>
        <v/>
      </c>
      <c r="S14" s="43" t="str">
        <f>IF(ISBLANK(Table13[[#This Row],[Side Result]]), "", IF(Table13[[#This Row],[Model Overall Correct]]="N", "N", "Y"))</f>
        <v/>
      </c>
      <c r="T1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4" s="46" t="str">
        <f>IF(ISBLANK(Table13[[#This Row],[Side Result]]), "",ABS(Table13[[#This Row],[Difference from Market]]))</f>
        <v/>
      </c>
      <c r="W1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4" s="43" t="str">
        <f>IF(ISBLANK(Table13[[#This Row],[Side Result]]), "",ABS(Table13[[#This Row],[Difference from Prediction]]))</f>
        <v/>
      </c>
      <c r="Y14" s="10" t="str">
        <f>IF(OR(ISBLANK(Games!B14),ISBLANK(Table13[[#This Row],[Side Result]])), "",IF(OR(AND('Prediction Log'!D14&lt;0, 'Prediction Log'!J14='Prediction Log'!B14), AND('Prediction Log'!D14&gt;0, 'Prediction Log'!C14='Prediction Log'!J14)),"Y", IF(ISBLANK(Games!$B$2), "","N")))</f>
        <v/>
      </c>
      <c r="Z14" s="10" t="str">
        <f>Table13[[#This Row],[Market Overall  Correct]]</f>
        <v/>
      </c>
    </row>
    <row r="15" spans="1:40" x14ac:dyDescent="0.45">
      <c r="A15" s="51">
        <f>IF(ISBLANK(Games!$B15), "",Games!A15)</f>
        <v>45220</v>
      </c>
      <c r="B15" s="51" t="str">
        <f>IF(ISBLANK(Games!$B15), "",Games!B15)</f>
        <v>Washington</v>
      </c>
      <c r="C15" s="51" t="str">
        <f>IF(ISBLANK(Games!$B15), "",Games!C15)</f>
        <v>Arizona State</v>
      </c>
      <c r="D15" s="23">
        <f>IF(ISBLANK(Games!$B15), "",Games!D15)</f>
        <v>-28.5</v>
      </c>
      <c r="E15" s="23">
        <f>IF(ISBLANK(Games!$B15), "",Games!E15)</f>
        <v>-39.1</v>
      </c>
      <c r="F15" s="51" t="str">
        <f>IF(ISBLANK(Games!$B15), "",Games!F15)</f>
        <v>Washington</v>
      </c>
      <c r="G15" s="51" t="str">
        <f>Games!G15</f>
        <v>Y</v>
      </c>
      <c r="H15" s="51" t="str">
        <f>IF(ISBLANK(Games!$B15), "",Games!H15)</f>
        <v>Y</v>
      </c>
      <c r="I15" s="51" t="str">
        <f>IF(ISBLANK(Games!B15), "", IF(Table13[[#This Row],[Spread]]&lt;0, Table13[[#This Row],[Home]], Table13[[#This Row],[Away]]))</f>
        <v>Washington</v>
      </c>
      <c r="J15" s="11"/>
      <c r="K15" s="11"/>
      <c r="L15" s="11"/>
      <c r="M15" s="50" t="str">
        <f>IF(ISBLANK(Table13[[#This Row],[Home Final]]), "",Table13[[#This Row],[Away Final]]-Table13[[#This Row],[Home Final]])</f>
        <v/>
      </c>
      <c r="N1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5" s="45" t="str">
        <f>IF(ISBLANK(Table13[[#This Row],[Side Result]]),"",IF(Table13[[#This Row],[Side Result]]=Table13[[#This Row],[Market Predicted Side]], "Y", "N"))</f>
        <v/>
      </c>
      <c r="Q1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5" s="43" t="str">
        <f>IF(ISBLANK(Table13[[#This Row],[Side Result]]),"",IF(Table13[[#This Row],[Side Result]]=Table13[[#This Row],[Model Predicted Side]], "Y", "N"))</f>
        <v/>
      </c>
      <c r="S15" s="43" t="str">
        <f>IF(ISBLANK(Table13[[#This Row],[Side Result]]), "", IF(Table13[[#This Row],[Model Overall Correct]]="N", "N", "Y"))</f>
        <v/>
      </c>
      <c r="T1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5" s="46" t="str">
        <f>IF(ISBLANK(Table13[[#This Row],[Side Result]]), "",ABS(Table13[[#This Row],[Difference from Market]]))</f>
        <v/>
      </c>
      <c r="W1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5" s="43" t="str">
        <f>IF(ISBLANK(Table13[[#This Row],[Side Result]]), "",ABS(Table13[[#This Row],[Difference from Prediction]]))</f>
        <v/>
      </c>
      <c r="Y15" s="10" t="str">
        <f>IF(OR(ISBLANK(Games!B15),ISBLANK(Table13[[#This Row],[Side Result]])), "",IF(OR(AND('Prediction Log'!D15&lt;0, 'Prediction Log'!J15='Prediction Log'!B15), AND('Prediction Log'!D15&gt;0, 'Prediction Log'!C15='Prediction Log'!J15)),"Y", IF(ISBLANK(Games!$B$2), "","N")))</f>
        <v/>
      </c>
      <c r="Z15" s="10" t="str">
        <f>Table13[[#This Row],[Market Overall  Correct]]</f>
        <v/>
      </c>
    </row>
    <row r="16" spans="1:40" x14ac:dyDescent="0.45">
      <c r="A16" s="51">
        <f>IF(ISBLANK(Games!$B16), "",Games!A16)</f>
        <v>45220</v>
      </c>
      <c r="B16" s="51" t="str">
        <f>IF(ISBLANK(Games!$B16), "",Games!B16)</f>
        <v>UAB</v>
      </c>
      <c r="C16" s="51" t="str">
        <f>IF(ISBLANK(Games!$B16), "",Games!C16)</f>
        <v>Memphis</v>
      </c>
      <c r="D16" s="23">
        <f>IF(ISBLANK(Games!$B16), "",Games!D16)</f>
        <v>7</v>
      </c>
      <c r="E16" s="23">
        <f>IF(ISBLANK(Games!$B16), "",Games!E16)</f>
        <v>1.7</v>
      </c>
      <c r="F16" s="51" t="str">
        <f>IF(ISBLANK(Games!$B16), "",Games!F16)</f>
        <v>Memphis</v>
      </c>
      <c r="G16" s="51" t="str">
        <f>Games!G16</f>
        <v>Y</v>
      </c>
      <c r="H16" s="51" t="str">
        <f>IF(ISBLANK(Games!$B16), "",Games!H16)</f>
        <v>N</v>
      </c>
      <c r="I16" s="51" t="str">
        <f>IF(ISBLANK(Games!B16), "", IF(Table13[[#This Row],[Spread]]&lt;0, Table13[[#This Row],[Home]], Table13[[#This Row],[Away]]))</f>
        <v>Memphis</v>
      </c>
      <c r="J16" s="11"/>
      <c r="K16" s="11"/>
      <c r="L16" s="11"/>
      <c r="M16" s="50" t="str">
        <f>IF(ISBLANK(Table13[[#This Row],[Home Final]]), "",Table13[[#This Row],[Away Final]]-Table13[[#This Row],[Home Final]])</f>
        <v/>
      </c>
      <c r="N1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6" s="45" t="str">
        <f>IF(ISBLANK(Table13[[#This Row],[Side Result]]),"",IF(Table13[[#This Row],[Side Result]]=Table13[[#This Row],[Market Predicted Side]], "Y", "N"))</f>
        <v/>
      </c>
      <c r="Q1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6" s="43" t="str">
        <f>IF(ISBLANK(Table13[[#This Row],[Side Result]]),"",IF(Table13[[#This Row],[Side Result]]=Table13[[#This Row],[Model Predicted Side]], "Y", "N"))</f>
        <v/>
      </c>
      <c r="S16" s="43" t="str">
        <f>IF(ISBLANK(Table13[[#This Row],[Side Result]]), "", IF(Table13[[#This Row],[Model Overall Correct]]="N", "N", "Y"))</f>
        <v/>
      </c>
      <c r="T1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6" s="46" t="str">
        <f>IF(ISBLANK(Table13[[#This Row],[Side Result]]), "",ABS(Table13[[#This Row],[Difference from Market]]))</f>
        <v/>
      </c>
      <c r="W1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6" s="43" t="str">
        <f>IF(ISBLANK(Table13[[#This Row],[Side Result]]), "",ABS(Table13[[#This Row],[Difference from Prediction]]))</f>
        <v/>
      </c>
      <c r="Y16" s="10" t="str">
        <f>IF(OR(ISBLANK(Games!B16),ISBLANK(Table13[[#This Row],[Side Result]])), "",IF(OR(AND('Prediction Log'!D16&lt;0, 'Prediction Log'!J16='Prediction Log'!B16), AND('Prediction Log'!D16&gt;0, 'Prediction Log'!C16='Prediction Log'!J16)),"Y", IF(ISBLANK(Games!$B$2), "","N")))</f>
        <v/>
      </c>
      <c r="Z16" s="10" t="str">
        <f>Table13[[#This Row],[Market Overall  Correct]]</f>
        <v/>
      </c>
    </row>
    <row r="17" spans="1:26" x14ac:dyDescent="0.45">
      <c r="A17" s="51">
        <f>IF(ISBLANK(Games!$B17), "",Games!A17)</f>
        <v>45220</v>
      </c>
      <c r="B17" s="51" t="str">
        <f>IF(ISBLANK(Games!$B17), "",Games!B17)</f>
        <v>West Virginia</v>
      </c>
      <c r="C17" s="51" t="str">
        <f>IF(ISBLANK(Games!$B17), "",Games!C17)</f>
        <v>Oklahoma State</v>
      </c>
      <c r="D17" s="23">
        <f>IF(ISBLANK(Games!$B17), "",Games!D17)</f>
        <v>3</v>
      </c>
      <c r="E17" s="23">
        <f>IF(ISBLANK(Games!$B17), "",Games!E17)</f>
        <v>-4.0999999999999996</v>
      </c>
      <c r="F17" s="51" t="str">
        <f>IF(ISBLANK(Games!$B17), "",Games!F17)</f>
        <v>West Virginia</v>
      </c>
      <c r="G17" s="51" t="str">
        <f>Games!G17</f>
        <v>Y</v>
      </c>
      <c r="H17" s="51" t="str">
        <f>IF(ISBLANK(Games!$B17), "",Games!H17)</f>
        <v>Y</v>
      </c>
      <c r="I17" s="51" t="str">
        <f>IF(ISBLANK(Games!B17), "", IF(Table13[[#This Row],[Spread]]&lt;0, Table13[[#This Row],[Home]], Table13[[#This Row],[Away]]))</f>
        <v>Oklahoma State</v>
      </c>
      <c r="J17" s="11" t="s">
        <v>387</v>
      </c>
      <c r="K17" s="11">
        <v>48</v>
      </c>
      <c r="L17" s="11">
        <v>34</v>
      </c>
      <c r="M17" s="50">
        <f>IF(ISBLANK(Table13[[#This Row],[Home Final]]), "",Table13[[#This Row],[Away Final]]-Table13[[#This Row],[Home Final]])</f>
        <v>-14</v>
      </c>
      <c r="N1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>Y</v>
      </c>
      <c r="O1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>N</v>
      </c>
      <c r="P17" s="45" t="str">
        <f>IF(ISBLANK(Table13[[#This Row],[Side Result]]),"",IF(Table13[[#This Row],[Side Result]]=Table13[[#This Row],[Market Predicted Side]], "Y", "N"))</f>
        <v>Y</v>
      </c>
      <c r="Q1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>Y</v>
      </c>
      <c r="R17" s="43" t="str">
        <f>IF(ISBLANK(Table13[[#This Row],[Side Result]]),"",IF(Table13[[#This Row],[Side Result]]=Table13[[#This Row],[Model Predicted Side]], "Y", "N"))</f>
        <v>N</v>
      </c>
      <c r="S17" s="43" t="str">
        <f>IF(ISBLANK(Table13[[#This Row],[Side Result]]), "", IF(Table13[[#This Row],[Model Overall Correct]]="N", "N", "Y"))</f>
        <v>N</v>
      </c>
      <c r="T1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>N</v>
      </c>
      <c r="U17" s="46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>-17</v>
      </c>
      <c r="V17" s="46">
        <f>IF(ISBLANK(Table13[[#This Row],[Side Result]]), "",ABS(Table13[[#This Row],[Difference from Market]]))</f>
        <v>17</v>
      </c>
      <c r="W17" s="43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>-9.9</v>
      </c>
      <c r="X17" s="43">
        <f>IF(ISBLANK(Table13[[#This Row],[Side Result]]), "",ABS(Table13[[#This Row],[Difference from Prediction]]))</f>
        <v>9.9</v>
      </c>
      <c r="Y17" s="10" t="str">
        <f>IF(OR(ISBLANK(Games!B17),ISBLANK(Table13[[#This Row],[Side Result]])), "",IF(OR(AND('Prediction Log'!D17&lt;0, 'Prediction Log'!J17='Prediction Log'!B17), AND('Prediction Log'!D17&gt;0, 'Prediction Log'!C17='Prediction Log'!J17)),"Y", IF(ISBLANK(Games!$B$2), "","N")))</f>
        <v>Y</v>
      </c>
      <c r="Z17" s="10" t="str">
        <f>Table13[[#This Row],[Market Overall  Correct]]</f>
        <v>Y</v>
      </c>
    </row>
    <row r="18" spans="1:26" x14ac:dyDescent="0.45">
      <c r="A18" s="51">
        <f>IF(ISBLANK(Games!$B18), "",Games!A18)</f>
        <v>45220</v>
      </c>
      <c r="B18" s="51" t="str">
        <f>IF(ISBLANK(Games!$B18), "",Games!B18)</f>
        <v>Miami (OH)</v>
      </c>
      <c r="C18" s="51" t="str">
        <f>IF(ISBLANK(Games!$B18), "",Games!C18)</f>
        <v>Toledo</v>
      </c>
      <c r="D18" s="23">
        <f>IF(ISBLANK(Games!$B18), "",Games!D18)</f>
        <v>2</v>
      </c>
      <c r="E18" s="23">
        <f>IF(ISBLANK(Games!$B18), "",Games!E18)</f>
        <v>-6.6</v>
      </c>
      <c r="F18" s="51" t="str">
        <f>IF(ISBLANK(Games!$B18), "",Games!F18)</f>
        <v>Miami (OH)</v>
      </c>
      <c r="G18" s="51" t="str">
        <f>Games!G18</f>
        <v>Y</v>
      </c>
      <c r="H18" s="51" t="str">
        <f>IF(ISBLANK(Games!$B18), "",Games!H18)</f>
        <v>Y</v>
      </c>
      <c r="I18" s="51" t="str">
        <f>IF(ISBLANK(Games!B18), "", IF(Table13[[#This Row],[Spread]]&lt;0, Table13[[#This Row],[Home]], Table13[[#This Row],[Away]]))</f>
        <v>Toledo</v>
      </c>
      <c r="J18" s="11" t="s">
        <v>475</v>
      </c>
      <c r="K18" s="11">
        <v>21</v>
      </c>
      <c r="L18" s="11">
        <v>17</v>
      </c>
      <c r="M18" s="50">
        <f>IF(ISBLANK(Table13[[#This Row],[Home Final]]), "",Table13[[#This Row],[Away Final]]-Table13[[#This Row],[Home Final]])</f>
        <v>-4</v>
      </c>
      <c r="N1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>Y</v>
      </c>
      <c r="O1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>N</v>
      </c>
      <c r="P18" s="45" t="str">
        <f>IF(ISBLANK(Table13[[#This Row],[Side Result]]),"",IF(Table13[[#This Row],[Side Result]]=Table13[[#This Row],[Market Predicted Side]], "Y", "N"))</f>
        <v>Y</v>
      </c>
      <c r="Q1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>Y</v>
      </c>
      <c r="R18" s="43" t="str">
        <f>IF(ISBLANK(Table13[[#This Row],[Side Result]]),"",IF(Table13[[#This Row],[Side Result]]=Table13[[#This Row],[Model Predicted Side]], "Y", "N"))</f>
        <v>N</v>
      </c>
      <c r="S18" s="43" t="str">
        <f>IF(ISBLANK(Table13[[#This Row],[Side Result]]), "", IF(Table13[[#This Row],[Model Overall Correct]]="N", "N", "Y"))</f>
        <v>N</v>
      </c>
      <c r="T1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>N</v>
      </c>
      <c r="U18" s="46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>-6</v>
      </c>
      <c r="V18" s="46">
        <f>IF(ISBLANK(Table13[[#This Row],[Side Result]]), "",ABS(Table13[[#This Row],[Difference from Market]]))</f>
        <v>6</v>
      </c>
      <c r="W18" s="43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>2.5999999999999996</v>
      </c>
      <c r="X18" s="43">
        <f>IF(ISBLANK(Table13[[#This Row],[Side Result]]), "",ABS(Table13[[#This Row],[Difference from Prediction]]))</f>
        <v>2.5999999999999996</v>
      </c>
      <c r="Y18" s="10" t="str">
        <f>IF(OR(ISBLANK(Games!B18),ISBLANK(Table13[[#This Row],[Side Result]])), "",IF(OR(AND('Prediction Log'!D18&lt;0, 'Prediction Log'!J18='Prediction Log'!B18), AND('Prediction Log'!D18&gt;0, 'Prediction Log'!C18='Prediction Log'!J18)),"Y", IF(ISBLANK(Games!$B$2), "","N")))</f>
        <v>Y</v>
      </c>
      <c r="Z18" s="10" t="str">
        <f>Table13[[#This Row],[Market Overall  Correct]]</f>
        <v>Y</v>
      </c>
    </row>
    <row r="19" spans="1:26" x14ac:dyDescent="0.45">
      <c r="A19" s="51">
        <f>IF(ISBLANK(Games!$B19), "",Games!A19)</f>
        <v>45220</v>
      </c>
      <c r="B19" s="51" t="str">
        <f>IF(ISBLANK(Games!$B19), "",Games!B19)</f>
        <v>Florida Atlantic</v>
      </c>
      <c r="C19" s="51" t="str">
        <f>IF(ISBLANK(Games!$B19), "",Games!C19)</f>
        <v>UT San Antonio</v>
      </c>
      <c r="D19" s="23">
        <f>IF(ISBLANK(Games!$B19), "",Games!D19)</f>
        <v>2.5</v>
      </c>
      <c r="E19" s="23">
        <f>IF(ISBLANK(Games!$B19), "",Games!E19)</f>
        <v>-1</v>
      </c>
      <c r="F19" s="51" t="str">
        <f>IF(ISBLANK(Games!$B19), "",Games!F19)</f>
        <v>Florida Atlantic</v>
      </c>
      <c r="G19" s="51" t="str">
        <f>Games!G19</f>
        <v>Y</v>
      </c>
      <c r="H19" s="51" t="str">
        <f>IF(ISBLANK(Games!$B19), "",Games!H19)</f>
        <v>Y</v>
      </c>
      <c r="I19" s="51" t="str">
        <f>IF(ISBLANK(Games!B19), "", IF(Table13[[#This Row],[Spread]]&lt;0, Table13[[#This Row],[Home]], Table13[[#This Row],[Away]]))</f>
        <v>UT San Antonio</v>
      </c>
      <c r="J19" s="11"/>
      <c r="K19" s="11"/>
      <c r="L19" s="11"/>
      <c r="M19" s="50" t="str">
        <f>IF(ISBLANK(Table13[[#This Row],[Home Final]]), "",Table13[[#This Row],[Away Final]]-Table13[[#This Row],[Home Final]])</f>
        <v/>
      </c>
      <c r="N1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9" s="45" t="str">
        <f>IF(ISBLANK(Table13[[#This Row],[Side Result]]),"",IF(Table13[[#This Row],[Side Result]]=Table13[[#This Row],[Market Predicted Side]], "Y", "N"))</f>
        <v/>
      </c>
      <c r="Q1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9" s="43" t="str">
        <f>IF(ISBLANK(Table13[[#This Row],[Side Result]]),"",IF(Table13[[#This Row],[Side Result]]=Table13[[#This Row],[Model Predicted Side]], "Y", "N"))</f>
        <v/>
      </c>
      <c r="S19" s="43" t="str">
        <f>IF(ISBLANK(Table13[[#This Row],[Side Result]]), "", IF(Table13[[#This Row],[Model Overall Correct]]="N", "N", "Y"))</f>
        <v/>
      </c>
      <c r="T1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9" s="46" t="str">
        <f>IF(ISBLANK(Table13[[#This Row],[Side Result]]), "",ABS(Table13[[#This Row],[Difference from Market]]))</f>
        <v/>
      </c>
      <c r="W1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9" s="43" t="str">
        <f>IF(ISBLANK(Table13[[#This Row],[Side Result]]), "",ABS(Table13[[#This Row],[Difference from Prediction]]))</f>
        <v/>
      </c>
      <c r="Y19" s="10" t="str">
        <f>IF(OR(ISBLANK(Games!B19),ISBLANK(Table13[[#This Row],[Side Result]])), "",IF(OR(AND('Prediction Log'!D19&lt;0, 'Prediction Log'!J19='Prediction Log'!B19), AND('Prediction Log'!D19&gt;0, 'Prediction Log'!C19='Prediction Log'!J19)),"Y", IF(ISBLANK(Games!$B$2), "","N")))</f>
        <v/>
      </c>
      <c r="Z19" s="10" t="str">
        <f>Table13[[#This Row],[Market Overall  Correct]]</f>
        <v/>
      </c>
    </row>
    <row r="20" spans="1:26" x14ac:dyDescent="0.45">
      <c r="A20" s="51">
        <f>IF(ISBLANK(Games!$B20), "",Games!A20)</f>
        <v>45220</v>
      </c>
      <c r="B20" s="51" t="str">
        <f>IF(ISBLANK(Games!$B20), "",Games!B20)</f>
        <v>Auburn</v>
      </c>
      <c r="C20" s="51" t="str">
        <f>IF(ISBLANK(Games!$B20), "",Games!C20)</f>
        <v>Ole Miss</v>
      </c>
      <c r="D20" s="23">
        <f>IF(ISBLANK(Games!$B20), "",Games!D20)</f>
        <v>6.5</v>
      </c>
      <c r="E20" s="23">
        <f>IF(ISBLANK(Games!$B20), "",Games!E20)</f>
        <v>6.6</v>
      </c>
      <c r="F20" s="51" t="str">
        <f>IF(ISBLANK(Games!$B20), "",Games!F20)</f>
        <v>Ole Miss</v>
      </c>
      <c r="G20" s="51" t="str">
        <f>Games!G20</f>
        <v>N</v>
      </c>
      <c r="H20" s="51" t="str">
        <f>IF(ISBLANK(Games!$B20), "",Games!H20)</f>
        <v>Y</v>
      </c>
      <c r="I20" s="51" t="str">
        <f>IF(ISBLANK(Games!B20), "", IF(Table13[[#This Row],[Spread]]&lt;0, Table13[[#This Row],[Home]], Table13[[#This Row],[Away]]))</f>
        <v>Ole Miss</v>
      </c>
      <c r="J20" s="11"/>
      <c r="K20" s="11"/>
      <c r="L20" s="11"/>
      <c r="M20" s="50" t="str">
        <f>IF(ISBLANK(Table13[[#This Row],[Home Final]]), "",Table13[[#This Row],[Away Final]]-Table13[[#This Row],[Home Final]])</f>
        <v/>
      </c>
      <c r="N2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0" s="45" t="str">
        <f>IF(ISBLANK(Table13[[#This Row],[Side Result]]),"",IF(Table13[[#This Row],[Side Result]]=Table13[[#This Row],[Market Predicted Side]], "Y", "N"))</f>
        <v/>
      </c>
      <c r="Q2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0" s="43" t="str">
        <f>IF(ISBLANK(Table13[[#This Row],[Side Result]]),"",IF(Table13[[#This Row],[Side Result]]=Table13[[#This Row],[Model Predicted Side]], "Y", "N"))</f>
        <v/>
      </c>
      <c r="S20" s="43" t="str">
        <f>IF(ISBLANK(Table13[[#This Row],[Side Result]]), "", IF(Table13[[#This Row],[Model Overall Correct]]="N", "N", "Y"))</f>
        <v/>
      </c>
      <c r="T2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0" s="46" t="str">
        <f>IF(ISBLANK(Table13[[#This Row],[Side Result]]), "",ABS(Table13[[#This Row],[Difference from Market]]))</f>
        <v/>
      </c>
      <c r="W2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0" s="43" t="str">
        <f>IF(ISBLANK(Table13[[#This Row],[Side Result]]), "",ABS(Table13[[#This Row],[Difference from Prediction]]))</f>
        <v/>
      </c>
      <c r="Y20" s="10" t="str">
        <f>IF(OR(ISBLANK(Games!B20),ISBLANK(Table13[[#This Row],[Side Result]])), "",IF(OR(AND('Prediction Log'!D20&lt;0, 'Prediction Log'!J20='Prediction Log'!B20), AND('Prediction Log'!D20&gt;0, 'Prediction Log'!C20='Prediction Log'!J20)),"Y", IF(ISBLANK(Games!$B$2), "","N")))</f>
        <v/>
      </c>
      <c r="Z20" s="10" t="str">
        <f>Table13[[#This Row],[Market Overall  Correct]]</f>
        <v/>
      </c>
    </row>
    <row r="21" spans="1:26" x14ac:dyDescent="0.45">
      <c r="A21" s="51">
        <f>IF(ISBLANK(Games!$B21), "",Games!A21)</f>
        <v>45220</v>
      </c>
      <c r="B21" s="51" t="str">
        <f>IF(ISBLANK(Games!$B21), "",Games!B21)</f>
        <v>USC</v>
      </c>
      <c r="C21" s="51" t="str">
        <f>IF(ISBLANK(Games!$B21), "",Games!C21)</f>
        <v>Utah</v>
      </c>
      <c r="D21" s="23">
        <f>IF(ISBLANK(Games!$B21), "",Games!D21)</f>
        <v>-7</v>
      </c>
      <c r="E21" s="23">
        <f>IF(ISBLANK(Games!$B21), "",Games!E21)</f>
        <v>-2.9</v>
      </c>
      <c r="F21" s="51" t="str">
        <f>IF(ISBLANK(Games!$B21), "",Games!F21)</f>
        <v>USC</v>
      </c>
      <c r="G21" s="51" t="str">
        <f>Games!G21</f>
        <v>N</v>
      </c>
      <c r="H21" s="51" t="str">
        <f>IF(ISBLANK(Games!$B21), "",Games!H21)</f>
        <v>N</v>
      </c>
      <c r="I21" s="51" t="str">
        <f>IF(ISBLANK(Games!B21), "", IF(Table13[[#This Row],[Spread]]&lt;0, Table13[[#This Row],[Home]], Table13[[#This Row],[Away]]))</f>
        <v>USC</v>
      </c>
      <c r="J21" s="11"/>
      <c r="K21" s="11"/>
      <c r="L21" s="11"/>
      <c r="M21" s="50" t="str">
        <f>IF(ISBLANK(Table13[[#This Row],[Home Final]]), "",Table13[[#This Row],[Away Final]]-Table13[[#This Row],[Home Final]])</f>
        <v/>
      </c>
      <c r="N2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1" s="45" t="str">
        <f>IF(ISBLANK(Table13[[#This Row],[Side Result]]),"",IF(Table13[[#This Row],[Side Result]]=Table13[[#This Row],[Market Predicted Side]], "Y", "N"))</f>
        <v/>
      </c>
      <c r="Q2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1" s="43" t="str">
        <f>IF(ISBLANK(Table13[[#This Row],[Side Result]]),"",IF(Table13[[#This Row],[Side Result]]=Table13[[#This Row],[Model Predicted Side]], "Y", "N"))</f>
        <v/>
      </c>
      <c r="S21" s="43" t="str">
        <f>IF(ISBLANK(Table13[[#This Row],[Side Result]]), "", IF(Table13[[#This Row],[Model Overall Correct]]="N", "N", "Y"))</f>
        <v/>
      </c>
      <c r="T2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1" s="46" t="str">
        <f>IF(ISBLANK(Table13[[#This Row],[Side Result]]), "",ABS(Table13[[#This Row],[Difference from Market]]))</f>
        <v/>
      </c>
      <c r="W2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1" s="43" t="str">
        <f>IF(ISBLANK(Table13[[#This Row],[Side Result]]), "",ABS(Table13[[#This Row],[Difference from Prediction]]))</f>
        <v/>
      </c>
      <c r="Y21" s="10" t="str">
        <f>IF(OR(ISBLANK(Games!B21),ISBLANK(Table13[[#This Row],[Side Result]])), "",IF(OR(AND('Prediction Log'!D21&lt;0, 'Prediction Log'!J21='Prediction Log'!B21), AND('Prediction Log'!D21&gt;0, 'Prediction Log'!C21='Prediction Log'!J21)),"Y", IF(ISBLANK(Games!$B$2), "","N")))</f>
        <v/>
      </c>
      <c r="Z21" s="10" t="str">
        <f>Table13[[#This Row],[Market Overall  Correct]]</f>
        <v/>
      </c>
    </row>
    <row r="22" spans="1:26" x14ac:dyDescent="0.45">
      <c r="A22" s="51">
        <f>IF(ISBLANK(Games!$B22), "",Games!A22)</f>
        <v>45220</v>
      </c>
      <c r="B22" s="51" t="str">
        <f>IF(ISBLANK(Games!$B22), "",Games!B22)</f>
        <v>Miami</v>
      </c>
      <c r="C22" s="51" t="str">
        <f>IF(ISBLANK(Games!$B22), "",Games!C22)</f>
        <v>Clemson</v>
      </c>
      <c r="D22" s="23">
        <f>IF(ISBLANK(Games!$B22), "",Games!D22)</f>
        <v>3</v>
      </c>
      <c r="E22" s="23">
        <f>IF(ISBLANK(Games!$B22), "",Games!E22)</f>
        <v>3.1</v>
      </c>
      <c r="F22" s="51" t="str">
        <f>IF(ISBLANK(Games!$B22), "",Games!F22)</f>
        <v>Clemson</v>
      </c>
      <c r="G22" s="51" t="str">
        <f>Games!G22</f>
        <v>N</v>
      </c>
      <c r="H22" s="51" t="str">
        <f>IF(ISBLANK(Games!$B22), "",Games!H22)</f>
        <v>Y</v>
      </c>
      <c r="I22" s="51" t="str">
        <f>IF(ISBLANK(Games!B22), "", IF(Table13[[#This Row],[Spread]]&lt;0, Table13[[#This Row],[Home]], Table13[[#This Row],[Away]]))</f>
        <v>Clemson</v>
      </c>
      <c r="J22" s="11"/>
      <c r="K22" s="11"/>
      <c r="L22" s="11"/>
      <c r="M22" s="50" t="str">
        <f>IF(ISBLANK(Table13[[#This Row],[Home Final]]), "",Table13[[#This Row],[Away Final]]-Table13[[#This Row],[Home Final]])</f>
        <v/>
      </c>
      <c r="N2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2" s="45" t="str">
        <f>IF(ISBLANK(Table13[[#This Row],[Side Result]]),"",IF(Table13[[#This Row],[Side Result]]=Table13[[#This Row],[Market Predicted Side]], "Y", "N"))</f>
        <v/>
      </c>
      <c r="Q2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2" s="43" t="str">
        <f>IF(ISBLANK(Table13[[#This Row],[Side Result]]),"",IF(Table13[[#This Row],[Side Result]]=Table13[[#This Row],[Model Predicted Side]], "Y", "N"))</f>
        <v/>
      </c>
      <c r="S22" s="43" t="str">
        <f>IF(ISBLANK(Table13[[#This Row],[Side Result]]), "", IF(Table13[[#This Row],[Model Overall Correct]]="N", "N", "Y"))</f>
        <v/>
      </c>
      <c r="T2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2" s="46" t="str">
        <f>IF(ISBLANK(Table13[[#This Row],[Side Result]]), "",ABS(Table13[[#This Row],[Difference from Market]]))</f>
        <v/>
      </c>
      <c r="W2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2" s="43" t="str">
        <f>IF(ISBLANK(Table13[[#This Row],[Side Result]]), "",ABS(Table13[[#This Row],[Difference from Prediction]]))</f>
        <v/>
      </c>
      <c r="Y22" s="10" t="str">
        <f>IF(OR(ISBLANK(Games!B22),ISBLANK(Table13[[#This Row],[Side Result]])), "",IF(OR(AND('Prediction Log'!D22&lt;0, 'Prediction Log'!J22='Prediction Log'!B22), AND('Prediction Log'!D22&gt;0, 'Prediction Log'!C22='Prediction Log'!J22)),"Y", IF(ISBLANK(Games!$B$2), "","N")))</f>
        <v/>
      </c>
      <c r="Z22" s="10" t="str">
        <f>Table13[[#This Row],[Market Overall  Correct]]</f>
        <v/>
      </c>
    </row>
    <row r="23" spans="1:26" x14ac:dyDescent="0.45">
      <c r="A23" s="51">
        <f>IF(ISBLANK(Games!$B23), "",Games!A23)</f>
        <v>45220</v>
      </c>
      <c r="B23" s="51" t="str">
        <f>IF(ISBLANK(Games!$B23), "",Games!B23)</f>
        <v>Louisiana</v>
      </c>
      <c r="C23" s="51" t="str">
        <f>IF(ISBLANK(Games!$B23), "",Games!C23)</f>
        <v>Georgia State</v>
      </c>
      <c r="D23" s="23">
        <f>IF(ISBLANK(Games!$B23), "",Games!D23)</f>
        <v>-3.5</v>
      </c>
      <c r="E23" s="23">
        <f>IF(ISBLANK(Games!$B23), "",Games!E23)</f>
        <v>-0.1</v>
      </c>
      <c r="F23" s="51" t="str">
        <f>IF(ISBLANK(Games!$B23), "",Games!F23)</f>
        <v>Louisiana</v>
      </c>
      <c r="G23" s="51" t="str">
        <f>Games!G23</f>
        <v>N</v>
      </c>
      <c r="H23" s="51" t="str">
        <f>IF(ISBLANK(Games!$B23), "",Games!H23)</f>
        <v>N</v>
      </c>
      <c r="I23" s="51" t="str">
        <f>IF(ISBLANK(Games!B23), "", IF(Table13[[#This Row],[Spread]]&lt;0, Table13[[#This Row],[Home]], Table13[[#This Row],[Away]]))</f>
        <v>Louisiana</v>
      </c>
      <c r="J23" s="11"/>
      <c r="K23" s="11"/>
      <c r="L23" s="11"/>
      <c r="M23" s="50" t="str">
        <f>IF(ISBLANK(Table13[[#This Row],[Home Final]]), "",Table13[[#This Row],[Away Final]]-Table13[[#This Row],[Home Final]])</f>
        <v/>
      </c>
      <c r="N2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3" s="45" t="str">
        <f>IF(ISBLANK(Table13[[#This Row],[Side Result]]),"",IF(Table13[[#This Row],[Side Result]]=Table13[[#This Row],[Market Predicted Side]], "Y", "N"))</f>
        <v/>
      </c>
      <c r="Q2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3" s="43" t="str">
        <f>IF(ISBLANK(Table13[[#This Row],[Side Result]]),"",IF(Table13[[#This Row],[Side Result]]=Table13[[#This Row],[Model Predicted Side]], "Y", "N"))</f>
        <v/>
      </c>
      <c r="S23" s="43" t="str">
        <f>IF(ISBLANK(Table13[[#This Row],[Side Result]]), "", IF(Table13[[#This Row],[Model Overall Correct]]="N", "N", "Y"))</f>
        <v/>
      </c>
      <c r="T2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3" s="46" t="str">
        <f>IF(ISBLANK(Table13[[#This Row],[Side Result]]), "",ABS(Table13[[#This Row],[Difference from Market]]))</f>
        <v/>
      </c>
      <c r="W2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3" s="43" t="str">
        <f>IF(ISBLANK(Table13[[#This Row],[Side Result]]), "",ABS(Table13[[#This Row],[Difference from Prediction]]))</f>
        <v/>
      </c>
      <c r="Y23" s="10" t="str">
        <f>IF(OR(ISBLANK(Games!B23),ISBLANK(Table13[[#This Row],[Side Result]])), "",IF(OR(AND('Prediction Log'!D23&lt;0, 'Prediction Log'!J23='Prediction Log'!B23), AND('Prediction Log'!D23&gt;0, 'Prediction Log'!C23='Prediction Log'!J23)),"Y", IF(ISBLANK(Games!$B$2), "","N")))</f>
        <v/>
      </c>
      <c r="Z23" s="10" t="str">
        <f>Table13[[#This Row],[Market Overall  Correct]]</f>
        <v/>
      </c>
    </row>
    <row r="24" spans="1:26" x14ac:dyDescent="0.45">
      <c r="A24" s="51">
        <f>IF(ISBLANK(Games!$B24), "",Games!A24)</f>
        <v>45220</v>
      </c>
      <c r="B24" s="51" t="str">
        <f>IF(ISBLANK(Games!$B24), "",Games!B24)</f>
        <v>Arkansas</v>
      </c>
      <c r="C24" s="51" t="str">
        <f>IF(ISBLANK(Games!$B24), "",Games!C24)</f>
        <v>Mississippi State</v>
      </c>
      <c r="D24" s="23">
        <f>IF(ISBLANK(Games!$B24), "",Games!D24)</f>
        <v>-6.5</v>
      </c>
      <c r="E24" s="23">
        <f>IF(ISBLANK(Games!$B24), "",Games!E24)</f>
        <v>-3.2</v>
      </c>
      <c r="F24" s="51" t="str">
        <f>IF(ISBLANK(Games!$B24), "",Games!F24)</f>
        <v>Arkansas</v>
      </c>
      <c r="G24" s="51" t="str">
        <f>Games!G24</f>
        <v>N</v>
      </c>
      <c r="H24" s="51" t="str">
        <f>IF(ISBLANK(Games!$B24), "",Games!H24)</f>
        <v>N</v>
      </c>
      <c r="I24" s="51" t="str">
        <f>IF(ISBLANK(Games!B24), "", IF(Table13[[#This Row],[Spread]]&lt;0, Table13[[#This Row],[Home]], Table13[[#This Row],[Away]]))</f>
        <v>Arkansas</v>
      </c>
      <c r="J24" s="11" t="s">
        <v>328</v>
      </c>
      <c r="K24" s="11">
        <v>7</v>
      </c>
      <c r="L24" s="11">
        <v>3</v>
      </c>
      <c r="M24" s="50">
        <f>IF(ISBLANK(Table13[[#This Row],[Home Final]]), "",Table13[[#This Row],[Away Final]]-Table13[[#This Row],[Home Final]])</f>
        <v>-4</v>
      </c>
      <c r="N2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>Y</v>
      </c>
      <c r="O2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>N</v>
      </c>
      <c r="P24" s="45" t="str">
        <f>IF(ISBLANK(Table13[[#This Row],[Side Result]]),"",IF(Table13[[#This Row],[Side Result]]=Table13[[#This Row],[Market Predicted Side]], "Y", "N"))</f>
        <v>N</v>
      </c>
      <c r="Q2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>N</v>
      </c>
      <c r="R24" s="43" t="str">
        <f>IF(ISBLANK(Table13[[#This Row],[Side Result]]),"",IF(Table13[[#This Row],[Side Result]]=Table13[[#This Row],[Model Predicted Side]], "Y", "N"))</f>
        <v>N</v>
      </c>
      <c r="S24" s="43" t="str">
        <f>IF(ISBLANK(Table13[[#This Row],[Side Result]]), "", IF(Table13[[#This Row],[Model Overall Correct]]="N", "N", "Y"))</f>
        <v>N</v>
      </c>
      <c r="T2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>N</v>
      </c>
      <c r="U24" s="46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>-2.5</v>
      </c>
      <c r="V24" s="46">
        <f>IF(ISBLANK(Table13[[#This Row],[Side Result]]), "",ABS(Table13[[#This Row],[Difference from Market]]))</f>
        <v>2.5</v>
      </c>
      <c r="W24" s="43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>0.79999999999999982</v>
      </c>
      <c r="X24" s="43">
        <f>IF(ISBLANK(Table13[[#This Row],[Side Result]]), "",ABS(Table13[[#This Row],[Difference from Prediction]]))</f>
        <v>0.79999999999999982</v>
      </c>
      <c r="Y24" s="10" t="str">
        <f>IF(OR(ISBLANK(Games!B24),ISBLANK(Table13[[#This Row],[Side Result]])), "",IF(OR(AND('Prediction Log'!D24&lt;0, 'Prediction Log'!J24='Prediction Log'!B24), AND('Prediction Log'!D24&gt;0, 'Prediction Log'!C24='Prediction Log'!J24)),"Y", IF(ISBLANK(Games!$B$2), "","N")))</f>
        <v>N</v>
      </c>
      <c r="Z24" s="10" t="str">
        <f>Table13[[#This Row],[Market Overall  Correct]]</f>
        <v>N</v>
      </c>
    </row>
    <row r="25" spans="1:26" x14ac:dyDescent="0.45">
      <c r="A25" s="51">
        <f>IF(ISBLANK(Games!$B25), "",Games!A25)</f>
        <v>45220</v>
      </c>
      <c r="B25" s="51" t="str">
        <f>IF(ISBLANK(Games!$B25), "",Games!B25)</f>
        <v>Cincinnati</v>
      </c>
      <c r="C25" s="51" t="str">
        <f>IF(ISBLANK(Games!$B25), "",Games!C25)</f>
        <v>Baylor</v>
      </c>
      <c r="D25" s="23">
        <f>IF(ISBLANK(Games!$B25), "",Games!D25)</f>
        <v>-3.5</v>
      </c>
      <c r="E25" s="23">
        <f>IF(ISBLANK(Games!$B25), "",Games!E25)</f>
        <v>-10.199999999999999</v>
      </c>
      <c r="F25" s="51" t="str">
        <f>IF(ISBLANK(Games!$B25), "",Games!F25)</f>
        <v>Cincinnati</v>
      </c>
      <c r="G25" s="51" t="str">
        <f>Games!G25</f>
        <v>Y</v>
      </c>
      <c r="H25" s="51" t="str">
        <f>IF(ISBLANK(Games!$B25), "",Games!H25)</f>
        <v>Y</v>
      </c>
      <c r="I25" s="51" t="str">
        <f>IF(ISBLANK(Games!B25), "", IF(Table13[[#This Row],[Spread]]&lt;0, Table13[[#This Row],[Home]], Table13[[#This Row],[Away]]))</f>
        <v>Cincinnati</v>
      </c>
      <c r="J25" s="11" t="s">
        <v>123</v>
      </c>
      <c r="K25" s="11">
        <v>32</v>
      </c>
      <c r="L25" s="11">
        <v>29</v>
      </c>
      <c r="M25" s="50">
        <f>IF(ISBLANK(Table13[[#This Row],[Home Final]]), "",Table13[[#This Row],[Away Final]]-Table13[[#This Row],[Home Final]])</f>
        <v>-3</v>
      </c>
      <c r="N2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>Y</v>
      </c>
      <c r="O2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>N</v>
      </c>
      <c r="P25" s="45" t="str">
        <f>IF(ISBLANK(Table13[[#This Row],[Side Result]]),"",IF(Table13[[#This Row],[Side Result]]=Table13[[#This Row],[Market Predicted Side]], "Y", "N"))</f>
        <v>N</v>
      </c>
      <c r="Q2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>N</v>
      </c>
      <c r="R25" s="43" t="str">
        <f>IF(ISBLANK(Table13[[#This Row],[Side Result]]),"",IF(Table13[[#This Row],[Side Result]]=Table13[[#This Row],[Model Predicted Side]], "Y", "N"))</f>
        <v>N</v>
      </c>
      <c r="S25" s="43" t="str">
        <f>IF(ISBLANK(Table13[[#This Row],[Side Result]]), "", IF(Table13[[#This Row],[Model Overall Correct]]="N", "N", "Y"))</f>
        <v>N</v>
      </c>
      <c r="T2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>N</v>
      </c>
      <c r="U25" s="46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>-0.5</v>
      </c>
      <c r="V25" s="46">
        <f>IF(ISBLANK(Table13[[#This Row],[Side Result]]), "",ABS(Table13[[#This Row],[Difference from Market]]))</f>
        <v>0.5</v>
      </c>
      <c r="W25" s="43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>-7.1999999999999993</v>
      </c>
      <c r="X25" s="43">
        <f>IF(ISBLANK(Table13[[#This Row],[Side Result]]), "",ABS(Table13[[#This Row],[Difference from Prediction]]))</f>
        <v>7.1999999999999993</v>
      </c>
      <c r="Y25" s="10" t="str">
        <f>IF(OR(ISBLANK(Games!B25),ISBLANK(Table13[[#This Row],[Side Result]])), "",IF(OR(AND('Prediction Log'!D25&lt;0, 'Prediction Log'!J25='Prediction Log'!B25), AND('Prediction Log'!D25&gt;0, 'Prediction Log'!C25='Prediction Log'!J25)),"Y", IF(ISBLANK(Games!$B$2), "","N")))</f>
        <v>N</v>
      </c>
      <c r="Z25" s="10" t="str">
        <f>Table13[[#This Row],[Market Overall  Correct]]</f>
        <v>N</v>
      </c>
    </row>
    <row r="26" spans="1:26" x14ac:dyDescent="0.45">
      <c r="A26" s="51">
        <f>IF(ISBLANK(Games!$B26), "",Games!A26)</f>
        <v>45220</v>
      </c>
      <c r="B26" s="51" t="str">
        <f>IF(ISBLANK(Games!$B26), "",Games!B26)</f>
        <v>Indiana</v>
      </c>
      <c r="C26" s="51" t="str">
        <f>IF(ISBLANK(Games!$B26), "",Games!C26)</f>
        <v>Rutgers</v>
      </c>
      <c r="D26" s="23">
        <f>IF(ISBLANK(Games!$B26), "",Games!D26)</f>
        <v>5.5</v>
      </c>
      <c r="E26" s="23">
        <f>IF(ISBLANK(Games!$B26), "",Games!E26)</f>
        <v>1.3</v>
      </c>
      <c r="F26" s="51" t="str">
        <f>IF(ISBLANK(Games!$B26), "",Games!F26)</f>
        <v>Rutgers</v>
      </c>
      <c r="G26" s="51" t="str">
        <f>Games!G26</f>
        <v>Y</v>
      </c>
      <c r="H26" s="51" t="str">
        <f>IF(ISBLANK(Games!$B26), "",Games!H26)</f>
        <v>N</v>
      </c>
      <c r="I26" s="51" t="str">
        <f>IF(ISBLANK(Games!B26), "", IF(Table13[[#This Row],[Spread]]&lt;0, Table13[[#This Row],[Home]], Table13[[#This Row],[Away]]))</f>
        <v>Rutgers</v>
      </c>
      <c r="J26" s="11" t="s">
        <v>415</v>
      </c>
      <c r="K26" s="11">
        <v>31</v>
      </c>
      <c r="L26" s="11">
        <v>14</v>
      </c>
      <c r="M26" s="50">
        <f>IF(ISBLANK(Table13[[#This Row],[Home Final]]), "",Table13[[#This Row],[Away Final]]-Table13[[#This Row],[Home Final]])</f>
        <v>-17</v>
      </c>
      <c r="N2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>Y</v>
      </c>
      <c r="O2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>N</v>
      </c>
      <c r="P26" s="45" t="str">
        <f>IF(ISBLANK(Table13[[#This Row],[Side Result]]),"",IF(Table13[[#This Row],[Side Result]]=Table13[[#This Row],[Market Predicted Side]], "Y", "N"))</f>
        <v>Y</v>
      </c>
      <c r="Q2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>Y</v>
      </c>
      <c r="R26" s="43" t="str">
        <f>IF(ISBLANK(Table13[[#This Row],[Side Result]]),"",IF(Table13[[#This Row],[Side Result]]=Table13[[#This Row],[Model Predicted Side]], "Y", "N"))</f>
        <v>Y</v>
      </c>
      <c r="S26" s="43" t="str">
        <f>IF(ISBLANK(Table13[[#This Row],[Side Result]]), "", IF(Table13[[#This Row],[Model Overall Correct]]="N", "N", "Y"))</f>
        <v>N</v>
      </c>
      <c r="T2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>N</v>
      </c>
      <c r="U26" s="46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>-22.5</v>
      </c>
      <c r="V26" s="46">
        <f>IF(ISBLANK(Table13[[#This Row],[Side Result]]), "",ABS(Table13[[#This Row],[Difference from Market]]))</f>
        <v>22.5</v>
      </c>
      <c r="W26" s="43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>-18.3</v>
      </c>
      <c r="X26" s="43">
        <f>IF(ISBLANK(Table13[[#This Row],[Side Result]]), "",ABS(Table13[[#This Row],[Difference from Prediction]]))</f>
        <v>18.3</v>
      </c>
      <c r="Y26" s="10" t="str">
        <f>IF(OR(ISBLANK(Games!B26),ISBLANK(Table13[[#This Row],[Side Result]])), "",IF(OR(AND('Prediction Log'!D26&lt;0, 'Prediction Log'!J26='Prediction Log'!B26), AND('Prediction Log'!D26&gt;0, 'Prediction Log'!C26='Prediction Log'!J26)),"Y", IF(ISBLANK(Games!$B$2), "","N")))</f>
        <v>Y</v>
      </c>
      <c r="Z26" s="10" t="str">
        <f>Table13[[#This Row],[Market Overall  Correct]]</f>
        <v>Y</v>
      </c>
    </row>
    <row r="27" spans="1:26" x14ac:dyDescent="0.45">
      <c r="A27" s="51">
        <f>IF(ISBLANK(Games!$B27), "",Games!A27)</f>
        <v>45220</v>
      </c>
      <c r="B27" s="51" t="str">
        <f>IF(ISBLANK(Games!$B27), "",Games!B27)</f>
        <v>Ohio</v>
      </c>
      <c r="C27" s="51" t="str">
        <f>IF(ISBLANK(Games!$B27), "",Games!C27)</f>
        <v>Western Michigan</v>
      </c>
      <c r="D27" s="23">
        <f>IF(ISBLANK(Games!$B27), "",Games!D27)</f>
        <v>-16.5</v>
      </c>
      <c r="E27" s="23">
        <f>IF(ISBLANK(Games!$B27), "",Games!E27)</f>
        <v>-8</v>
      </c>
      <c r="F27" s="51" t="str">
        <f>IF(ISBLANK(Games!$B27), "",Games!F27)</f>
        <v>Ohio</v>
      </c>
      <c r="G27" s="51" t="str">
        <f>Games!G27</f>
        <v>N</v>
      </c>
      <c r="H27" s="51" t="str">
        <f>IF(ISBLANK(Games!$B27), "",Games!H27)</f>
        <v>N</v>
      </c>
      <c r="I27" s="51" t="str">
        <f>IF(ISBLANK(Games!B27), "", IF(Table13[[#This Row],[Spread]]&lt;0, Table13[[#This Row],[Home]], Table13[[#This Row],[Away]]))</f>
        <v>Ohio</v>
      </c>
      <c r="J27" s="11"/>
      <c r="K27" s="11"/>
      <c r="L27" s="11"/>
      <c r="M27" s="50" t="str">
        <f>IF(ISBLANK(Table13[[#This Row],[Home Final]]), "",Table13[[#This Row],[Away Final]]-Table13[[#This Row],[Home Final]])</f>
        <v/>
      </c>
      <c r="N2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7" s="45" t="str">
        <f>IF(ISBLANK(Table13[[#This Row],[Side Result]]),"",IF(Table13[[#This Row],[Side Result]]=Table13[[#This Row],[Market Predicted Side]], "Y", "N"))</f>
        <v/>
      </c>
      <c r="Q2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7" s="43" t="str">
        <f>IF(ISBLANK(Table13[[#This Row],[Side Result]]),"",IF(Table13[[#This Row],[Side Result]]=Table13[[#This Row],[Model Predicted Side]], "Y", "N"))</f>
        <v/>
      </c>
      <c r="S27" s="43" t="str">
        <f>IF(ISBLANK(Table13[[#This Row],[Side Result]]), "", IF(Table13[[#This Row],[Model Overall Correct]]="N", "N", "Y"))</f>
        <v/>
      </c>
      <c r="T2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7" s="46" t="str">
        <f>IF(ISBLANK(Table13[[#This Row],[Side Result]]), "",ABS(Table13[[#This Row],[Difference from Market]]))</f>
        <v/>
      </c>
      <c r="W2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7" s="43" t="str">
        <f>IF(ISBLANK(Table13[[#This Row],[Side Result]]), "",ABS(Table13[[#This Row],[Difference from Prediction]]))</f>
        <v/>
      </c>
      <c r="Y27" s="10" t="str">
        <f>IF(OR(ISBLANK(Games!B27),ISBLANK(Table13[[#This Row],[Side Result]])), "",IF(OR(AND('Prediction Log'!D27&lt;0, 'Prediction Log'!J27='Prediction Log'!B27), AND('Prediction Log'!D27&gt;0, 'Prediction Log'!C27='Prediction Log'!J27)),"Y", IF(ISBLANK(Games!$B$2), "","N")))</f>
        <v/>
      </c>
      <c r="Z27" s="10" t="str">
        <f>Table13[[#This Row],[Market Overall  Correct]]</f>
        <v/>
      </c>
    </row>
    <row r="28" spans="1:26" x14ac:dyDescent="0.45">
      <c r="A28" s="51">
        <f>IF(ISBLANK(Games!$B28), "",Games!A28)</f>
        <v>45220</v>
      </c>
      <c r="B28" s="51" t="str">
        <f>IF(ISBLANK(Games!$B28), "",Games!B28)</f>
        <v>Georgia Tech</v>
      </c>
      <c r="C28" s="51" t="str">
        <f>IF(ISBLANK(Games!$B28), "",Games!C28)</f>
        <v>Boston College</v>
      </c>
      <c r="D28" s="23">
        <f>IF(ISBLANK(Games!$B28), "",Games!D28)</f>
        <v>-5.5</v>
      </c>
      <c r="E28" s="23">
        <f>IF(ISBLANK(Games!$B28), "",Games!E28)</f>
        <v>-8.3000000000000007</v>
      </c>
      <c r="F28" s="51" t="str">
        <f>IF(ISBLANK(Games!$B28), "",Games!F28)</f>
        <v>Georgia Tech</v>
      </c>
      <c r="G28" s="51" t="str">
        <f>Games!G28</f>
        <v>Y</v>
      </c>
      <c r="H28" s="51" t="str">
        <f>IF(ISBLANK(Games!$B28), "",Games!H28)</f>
        <v>Y</v>
      </c>
      <c r="I28" s="51" t="str">
        <f>IF(ISBLANK(Games!B28), "", IF(Table13[[#This Row],[Spread]]&lt;0, Table13[[#This Row],[Home]], Table13[[#This Row],[Away]]))</f>
        <v>Georgia Tech</v>
      </c>
      <c r="J28" s="11" t="s">
        <v>132</v>
      </c>
      <c r="K28" s="11">
        <v>38</v>
      </c>
      <c r="L28" s="11">
        <v>23</v>
      </c>
      <c r="M28" s="50">
        <f>IF(ISBLANK(Table13[[#This Row],[Home Final]]), "",Table13[[#This Row],[Away Final]]-Table13[[#This Row],[Home Final]])</f>
        <v>-15</v>
      </c>
      <c r="N2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>Y</v>
      </c>
      <c r="O2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>Y</v>
      </c>
      <c r="P28" s="45" t="str">
        <f>IF(ISBLANK(Table13[[#This Row],[Side Result]]),"",IF(Table13[[#This Row],[Side Result]]=Table13[[#This Row],[Market Predicted Side]], "Y", "N"))</f>
        <v>N</v>
      </c>
      <c r="Q2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>N</v>
      </c>
      <c r="R28" s="43" t="str">
        <f>IF(ISBLANK(Table13[[#This Row],[Side Result]]),"",IF(Table13[[#This Row],[Side Result]]=Table13[[#This Row],[Model Predicted Side]], "Y", "N"))</f>
        <v>N</v>
      </c>
      <c r="S28" s="43" t="str">
        <f>IF(ISBLANK(Table13[[#This Row],[Side Result]]), "", IF(Table13[[#This Row],[Model Overall Correct]]="N", "N", "Y"))</f>
        <v>N</v>
      </c>
      <c r="T2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>N</v>
      </c>
      <c r="U28" s="46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>9.5</v>
      </c>
      <c r="V28" s="46">
        <f>IF(ISBLANK(Table13[[#This Row],[Side Result]]), "",ABS(Table13[[#This Row],[Difference from Market]]))</f>
        <v>9.5</v>
      </c>
      <c r="W28" s="43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>6.6999999999999993</v>
      </c>
      <c r="X28" s="43">
        <f>IF(ISBLANK(Table13[[#This Row],[Side Result]]), "",ABS(Table13[[#This Row],[Difference from Prediction]]))</f>
        <v>6.6999999999999993</v>
      </c>
      <c r="Y28" s="10" t="str">
        <f>IF(OR(ISBLANK(Games!B28),ISBLANK(Table13[[#This Row],[Side Result]])), "",IF(OR(AND('Prediction Log'!D28&lt;0, 'Prediction Log'!J28='Prediction Log'!B28), AND('Prediction Log'!D28&gt;0, 'Prediction Log'!C28='Prediction Log'!J28)),"Y", IF(ISBLANK(Games!$B$2), "","N")))</f>
        <v>N</v>
      </c>
      <c r="Z28" s="10" t="str">
        <f>Table13[[#This Row],[Market Overall  Correct]]</f>
        <v>N</v>
      </c>
    </row>
    <row r="29" spans="1:26" x14ac:dyDescent="0.45">
      <c r="A29" s="51">
        <f>IF(ISBLANK(Games!$B29), "",Games!A29)</f>
        <v>45220</v>
      </c>
      <c r="B29" s="51" t="str">
        <f>IF(ISBLANK(Games!$B29), "",Games!B29)</f>
        <v>Bowling Green</v>
      </c>
      <c r="C29" s="51" t="str">
        <f>IF(ISBLANK(Games!$B29), "",Games!C29)</f>
        <v>Akron</v>
      </c>
      <c r="D29" s="23">
        <f>IF(ISBLANK(Games!$B29), "",Games!D29)</f>
        <v>-7.5</v>
      </c>
      <c r="E29" s="23">
        <f>IF(ISBLANK(Games!$B29), "",Games!E29)</f>
        <v>-12.2</v>
      </c>
      <c r="F29" s="51" t="str">
        <f>IF(ISBLANK(Games!$B29), "",Games!F29)</f>
        <v>Bowling Green</v>
      </c>
      <c r="G29" s="51" t="str">
        <f>Games!G29</f>
        <v>Y</v>
      </c>
      <c r="H29" s="51" t="str">
        <f>IF(ISBLANK(Games!$B29), "",Games!H29)</f>
        <v>Y</v>
      </c>
      <c r="I29" s="51" t="str">
        <f>IF(ISBLANK(Games!B29), "", IF(Table13[[#This Row],[Spread]]&lt;0, Table13[[#This Row],[Home]], Table13[[#This Row],[Away]]))</f>
        <v>Bowling Green</v>
      </c>
      <c r="J29" s="11"/>
      <c r="K29" s="11"/>
      <c r="L29" s="11"/>
      <c r="M29" s="50" t="str">
        <f>IF(ISBLANK(Table13[[#This Row],[Home Final]]), "",Table13[[#This Row],[Away Final]]-Table13[[#This Row],[Home Final]])</f>
        <v/>
      </c>
      <c r="N2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9" s="45" t="str">
        <f>IF(ISBLANK(Table13[[#This Row],[Side Result]]),"",IF(Table13[[#This Row],[Side Result]]=Table13[[#This Row],[Market Predicted Side]], "Y", "N"))</f>
        <v/>
      </c>
      <c r="Q2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9" s="43" t="str">
        <f>IF(ISBLANK(Table13[[#This Row],[Side Result]]),"",IF(Table13[[#This Row],[Side Result]]=Table13[[#This Row],[Model Predicted Side]], "Y", "N"))</f>
        <v/>
      </c>
      <c r="S29" s="43" t="str">
        <f>IF(ISBLANK(Table13[[#This Row],[Side Result]]), "", IF(Table13[[#This Row],[Model Overall Correct]]="N", "N", "Y"))</f>
        <v/>
      </c>
      <c r="T2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9" s="46" t="str">
        <f>IF(ISBLANK(Table13[[#This Row],[Side Result]]), "",ABS(Table13[[#This Row],[Difference from Market]]))</f>
        <v/>
      </c>
      <c r="W2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9" s="43" t="str">
        <f>IF(ISBLANK(Table13[[#This Row],[Side Result]]), "",ABS(Table13[[#This Row],[Difference from Prediction]]))</f>
        <v/>
      </c>
      <c r="Y29" s="10" t="str">
        <f>IF(OR(ISBLANK(Games!B29),ISBLANK(Table13[[#This Row],[Side Result]])), "",IF(OR(AND('Prediction Log'!D29&lt;0, 'Prediction Log'!J29='Prediction Log'!B29), AND('Prediction Log'!D29&gt;0, 'Prediction Log'!C29='Prediction Log'!J29)),"Y", IF(ISBLANK(Games!$B$2), "","N")))</f>
        <v/>
      </c>
      <c r="Z29" s="10" t="str">
        <f>Table13[[#This Row],[Market Overall  Correct]]</f>
        <v/>
      </c>
    </row>
    <row r="30" spans="1:26" x14ac:dyDescent="0.45">
      <c r="A30" s="51">
        <f>IF(ISBLANK(Games!$B30), "",Games!A30)</f>
        <v>45220</v>
      </c>
      <c r="B30" s="51" t="str">
        <f>IF(ISBLANK(Games!$B30), "",Games!B30)</f>
        <v>Illinois</v>
      </c>
      <c r="C30" s="51" t="str">
        <f>IF(ISBLANK(Games!$B30), "",Games!C30)</f>
        <v>Wisconsin</v>
      </c>
      <c r="D30" s="23">
        <f>IF(ISBLANK(Games!$B30), "",Games!D30)</f>
        <v>2.5</v>
      </c>
      <c r="E30" s="23">
        <f>IF(ISBLANK(Games!$B30), "",Games!E30)</f>
        <v>9.3000000000000007</v>
      </c>
      <c r="F30" s="51" t="str">
        <f>IF(ISBLANK(Games!$B30), "",Games!F30)</f>
        <v>Wisconsin</v>
      </c>
      <c r="G30" s="51" t="str">
        <f>Games!G30</f>
        <v>N</v>
      </c>
      <c r="H30" s="51" t="str">
        <f>IF(ISBLANK(Games!$B30), "",Games!H30)</f>
        <v>Y</v>
      </c>
      <c r="I30" s="51" t="str">
        <f>IF(ISBLANK(Games!B30), "", IF(Table13[[#This Row],[Spread]]&lt;0, Table13[[#This Row],[Home]], Table13[[#This Row],[Away]]))</f>
        <v>Wisconsin</v>
      </c>
      <c r="J30" s="11" t="s">
        <v>553</v>
      </c>
      <c r="K30" s="11">
        <v>25</v>
      </c>
      <c r="L30" s="11">
        <v>21</v>
      </c>
      <c r="M30" s="50">
        <f>IF(ISBLANK(Table13[[#This Row],[Home Final]]), "",Table13[[#This Row],[Away Final]]-Table13[[#This Row],[Home Final]])</f>
        <v>-4</v>
      </c>
      <c r="N3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>Y</v>
      </c>
      <c r="O3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>N</v>
      </c>
      <c r="P30" s="45" t="str">
        <f>IF(ISBLANK(Table13[[#This Row],[Side Result]]),"",IF(Table13[[#This Row],[Side Result]]=Table13[[#This Row],[Market Predicted Side]], "Y", "N"))</f>
        <v>Y</v>
      </c>
      <c r="Q3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>Y</v>
      </c>
      <c r="R30" s="43" t="str">
        <f>IF(ISBLANK(Table13[[#This Row],[Side Result]]),"",IF(Table13[[#This Row],[Side Result]]=Table13[[#This Row],[Model Predicted Side]], "Y", "N"))</f>
        <v>Y</v>
      </c>
      <c r="S30" s="43" t="str">
        <f>IF(ISBLANK(Table13[[#This Row],[Side Result]]), "", IF(Table13[[#This Row],[Model Overall Correct]]="N", "N", "Y"))</f>
        <v>Y</v>
      </c>
      <c r="T3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>Y</v>
      </c>
      <c r="U30" s="46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>-6.5</v>
      </c>
      <c r="V30" s="46">
        <f>IF(ISBLANK(Table13[[#This Row],[Side Result]]), "",ABS(Table13[[#This Row],[Difference from Market]]))</f>
        <v>6.5</v>
      </c>
      <c r="W30" s="43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>-13.3</v>
      </c>
      <c r="X30" s="43">
        <f>IF(ISBLANK(Table13[[#This Row],[Side Result]]), "",ABS(Table13[[#This Row],[Difference from Prediction]]))</f>
        <v>13.3</v>
      </c>
      <c r="Y30" s="10" t="str">
        <f>IF(OR(ISBLANK(Games!B30),ISBLANK(Table13[[#This Row],[Side Result]])), "",IF(OR(AND('Prediction Log'!D30&lt;0, 'Prediction Log'!J30='Prediction Log'!B30), AND('Prediction Log'!D30&gt;0, 'Prediction Log'!C30='Prediction Log'!J30)),"Y", IF(ISBLANK(Games!$B$2), "","N")))</f>
        <v>Y</v>
      </c>
      <c r="Z30" s="10" t="str">
        <f>Table13[[#This Row],[Market Overall  Correct]]</f>
        <v>Y</v>
      </c>
    </row>
    <row r="31" spans="1:26" x14ac:dyDescent="0.45">
      <c r="A31" s="51">
        <f>IF(ISBLANK(Games!$B31), "",Games!A31)</f>
        <v>45220</v>
      </c>
      <c r="B31" s="51" t="str">
        <f>IF(ISBLANK(Games!$B31), "",Games!B31)</f>
        <v>Wake Forest</v>
      </c>
      <c r="C31" s="51" t="str">
        <f>IF(ISBLANK(Games!$B31), "",Games!C31)</f>
        <v>Pittsburgh</v>
      </c>
      <c r="D31" s="23">
        <f>IF(ISBLANK(Games!$B31), "",Games!D31)</f>
        <v>-1.5</v>
      </c>
      <c r="E31" s="23">
        <f>IF(ISBLANK(Games!$B31), "",Games!E31)</f>
        <v>3.5</v>
      </c>
      <c r="F31" s="51" t="str">
        <f>IF(ISBLANK(Games!$B31), "",Games!F31)</f>
        <v>Pittsburgh</v>
      </c>
      <c r="G31" s="51" t="str">
        <f>Games!G31</f>
        <v>N</v>
      </c>
      <c r="H31" s="51" t="str">
        <f>IF(ISBLANK(Games!$B31), "",Games!H31)</f>
        <v>Y</v>
      </c>
      <c r="I31" s="51" t="str">
        <f>IF(ISBLANK(Games!B31), "", IF(Table13[[#This Row],[Spread]]&lt;0, Table13[[#This Row],[Home]], Table13[[#This Row],[Away]]))</f>
        <v>Wake Forest</v>
      </c>
      <c r="J31" s="11" t="s">
        <v>533</v>
      </c>
      <c r="K31" s="11">
        <v>21</v>
      </c>
      <c r="L31" s="11">
        <v>17</v>
      </c>
      <c r="M31" s="50">
        <f>IF(ISBLANK(Table13[[#This Row],[Home Final]]), "",Table13[[#This Row],[Away Final]]-Table13[[#This Row],[Home Final]])</f>
        <v>-4</v>
      </c>
      <c r="N3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>Y</v>
      </c>
      <c r="O3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>Y</v>
      </c>
      <c r="P31" s="45" t="str">
        <f>IF(ISBLANK(Table13[[#This Row],[Side Result]]),"",IF(Table13[[#This Row],[Side Result]]=Table13[[#This Row],[Market Predicted Side]], "Y", "N"))</f>
        <v>Y</v>
      </c>
      <c r="Q3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>Y</v>
      </c>
      <c r="R31" s="43" t="str">
        <f>IF(ISBLANK(Table13[[#This Row],[Side Result]]),"",IF(Table13[[#This Row],[Side Result]]=Table13[[#This Row],[Model Predicted Side]], "Y", "N"))</f>
        <v>N</v>
      </c>
      <c r="S31" s="43" t="str">
        <f>IF(ISBLANK(Table13[[#This Row],[Side Result]]), "", IF(Table13[[#This Row],[Model Overall Correct]]="N", "N", "Y"))</f>
        <v>N</v>
      </c>
      <c r="T3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>N</v>
      </c>
      <c r="U31" s="46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>2.5</v>
      </c>
      <c r="V31" s="46">
        <f>IF(ISBLANK(Table13[[#This Row],[Side Result]]), "",ABS(Table13[[#This Row],[Difference from Market]]))</f>
        <v>2.5</v>
      </c>
      <c r="W31" s="43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>7.5</v>
      </c>
      <c r="X31" s="43">
        <f>IF(ISBLANK(Table13[[#This Row],[Side Result]]), "",ABS(Table13[[#This Row],[Difference from Prediction]]))</f>
        <v>7.5</v>
      </c>
      <c r="Y31" s="10" t="str">
        <f>IF(OR(ISBLANK(Games!B31),ISBLANK(Table13[[#This Row],[Side Result]])), "",IF(OR(AND('Prediction Log'!D31&lt;0, 'Prediction Log'!J31='Prediction Log'!B31), AND('Prediction Log'!D31&gt;0, 'Prediction Log'!C31='Prediction Log'!J31)),"Y", IF(ISBLANK(Games!$B$2), "","N")))</f>
        <v>Y</v>
      </c>
      <c r="Z31" s="10" t="str">
        <f>Table13[[#This Row],[Market Overall  Correct]]</f>
        <v>Y</v>
      </c>
    </row>
    <row r="32" spans="1:26" x14ac:dyDescent="0.45">
      <c r="A32" s="51">
        <f>IF(ISBLANK(Games!$B32), "",Games!A32)</f>
        <v>45220</v>
      </c>
      <c r="B32" s="51" t="str">
        <f>IF(ISBLANK(Games!$B32), "",Games!B32)</f>
        <v>Nebraska</v>
      </c>
      <c r="C32" s="51" t="str">
        <f>IF(ISBLANK(Games!$B32), "",Games!C32)</f>
        <v>Northwestern</v>
      </c>
      <c r="D32" s="23">
        <f>IF(ISBLANK(Games!$B32), "",Games!D32)</f>
        <v>-11.5</v>
      </c>
      <c r="E32" s="23">
        <f>IF(ISBLANK(Games!$B32), "",Games!E32)</f>
        <v>-2.5</v>
      </c>
      <c r="F32" s="51" t="str">
        <f>IF(ISBLANK(Games!$B32), "",Games!F32)</f>
        <v>Nebraska</v>
      </c>
      <c r="G32" s="51" t="str">
        <f>Games!G32</f>
        <v>N</v>
      </c>
      <c r="H32" s="51" t="str">
        <f>IF(ISBLANK(Games!$B32), "",Games!H32)</f>
        <v>N</v>
      </c>
      <c r="I32" s="51" t="str">
        <f>IF(ISBLANK(Games!B32), "", IF(Table13[[#This Row],[Spread]]&lt;0, Table13[[#This Row],[Home]], Table13[[#This Row],[Away]]))</f>
        <v>Nebraska</v>
      </c>
      <c r="J32" s="11"/>
      <c r="K32" s="11"/>
      <c r="L32" s="11"/>
      <c r="M32" s="50" t="str">
        <f>IF(ISBLANK(Table13[[#This Row],[Home Final]]), "",Table13[[#This Row],[Away Final]]-Table13[[#This Row],[Home Final]])</f>
        <v/>
      </c>
      <c r="N3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2" s="45" t="str">
        <f>IF(ISBLANK(Table13[[#This Row],[Side Result]]),"",IF(Table13[[#This Row],[Side Result]]=Table13[[#This Row],[Market Predicted Side]], "Y", "N"))</f>
        <v/>
      </c>
      <c r="Q3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2" s="43" t="str">
        <f>IF(ISBLANK(Table13[[#This Row],[Side Result]]),"",IF(Table13[[#This Row],[Side Result]]=Table13[[#This Row],[Model Predicted Side]], "Y", "N"))</f>
        <v/>
      </c>
      <c r="S32" s="43" t="str">
        <f>IF(ISBLANK(Table13[[#This Row],[Side Result]]), "", IF(Table13[[#This Row],[Model Overall Correct]]="N", "N", "Y"))</f>
        <v/>
      </c>
      <c r="T3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2" s="46" t="str">
        <f>IF(ISBLANK(Table13[[#This Row],[Side Result]]), "",ABS(Table13[[#This Row],[Difference from Market]]))</f>
        <v/>
      </c>
      <c r="W3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2" s="43" t="str">
        <f>IF(ISBLANK(Table13[[#This Row],[Side Result]]), "",ABS(Table13[[#This Row],[Difference from Prediction]]))</f>
        <v/>
      </c>
      <c r="Y32" s="10" t="str">
        <f>IF(OR(ISBLANK(Games!B32),ISBLANK(Table13[[#This Row],[Side Result]])), "",IF(OR(AND('Prediction Log'!D32&lt;0, 'Prediction Log'!J32='Prediction Log'!B32), AND('Prediction Log'!D32&gt;0, 'Prediction Log'!C32='Prediction Log'!J32)),"Y", IF(ISBLANK(Games!$B$2), "","N")))</f>
        <v/>
      </c>
      <c r="Z32" s="10" t="str">
        <f>Table13[[#This Row],[Market Overall  Correct]]</f>
        <v/>
      </c>
    </row>
    <row r="33" spans="1:26" x14ac:dyDescent="0.45">
      <c r="A33" s="51">
        <f>IF(ISBLANK(Games!$B33), "",Games!A33)</f>
        <v>45220</v>
      </c>
      <c r="B33" s="51" t="str">
        <f>IF(ISBLANK(Games!$B33), "",Games!B33)</f>
        <v>Missouri</v>
      </c>
      <c r="C33" s="51" t="str">
        <f>IF(ISBLANK(Games!$B33), "",Games!C33)</f>
        <v>South Carolina</v>
      </c>
      <c r="D33" s="23">
        <f>IF(ISBLANK(Games!$B33), "",Games!D33)</f>
        <v>-7.5</v>
      </c>
      <c r="E33" s="23">
        <f>IF(ISBLANK(Games!$B33), "",Games!E33)</f>
        <v>1.4</v>
      </c>
      <c r="F33" s="51" t="str">
        <f>IF(ISBLANK(Games!$B33), "",Games!F33)</f>
        <v>South Carolina</v>
      </c>
      <c r="G33" s="51" t="str">
        <f>Games!G33</f>
        <v>N</v>
      </c>
      <c r="H33" s="51" t="str">
        <f>IF(ISBLANK(Games!$B33), "",Games!H33)</f>
        <v>Y</v>
      </c>
      <c r="I33" s="51" t="str">
        <f>IF(ISBLANK(Games!B33), "", IF(Table13[[#This Row],[Spread]]&lt;0, Table13[[#This Row],[Home]], Table13[[#This Row],[Away]]))</f>
        <v>Missouri</v>
      </c>
      <c r="J33" s="11"/>
      <c r="K33" s="11"/>
      <c r="L33" s="11"/>
      <c r="M33" s="50" t="str">
        <f>IF(ISBLANK(Table13[[#This Row],[Home Final]]), "",Table13[[#This Row],[Away Final]]-Table13[[#This Row],[Home Final]])</f>
        <v/>
      </c>
      <c r="N3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3" s="45" t="str">
        <f>IF(ISBLANK(Table13[[#This Row],[Side Result]]),"",IF(Table13[[#This Row],[Side Result]]=Table13[[#This Row],[Market Predicted Side]], "Y", "N"))</f>
        <v/>
      </c>
      <c r="Q3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3" s="43" t="str">
        <f>IF(ISBLANK(Table13[[#This Row],[Side Result]]),"",IF(Table13[[#This Row],[Side Result]]=Table13[[#This Row],[Model Predicted Side]], "Y", "N"))</f>
        <v/>
      </c>
      <c r="S33" s="43" t="str">
        <f>IF(ISBLANK(Table13[[#This Row],[Side Result]]), "", IF(Table13[[#This Row],[Model Overall Correct]]="N", "N", "Y"))</f>
        <v/>
      </c>
      <c r="T3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3" s="46" t="str">
        <f>IF(ISBLANK(Table13[[#This Row],[Side Result]]), "",ABS(Table13[[#This Row],[Difference from Market]]))</f>
        <v/>
      </c>
      <c r="W3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3" s="43" t="str">
        <f>IF(ISBLANK(Table13[[#This Row],[Side Result]]), "",ABS(Table13[[#This Row],[Difference from Prediction]]))</f>
        <v/>
      </c>
      <c r="Y33" s="10" t="str">
        <f>IF(OR(ISBLANK(Games!B33),ISBLANK(Table13[[#This Row],[Side Result]])), "",IF(OR(AND('Prediction Log'!D33&lt;0, 'Prediction Log'!J33='Prediction Log'!B33), AND('Prediction Log'!D33&gt;0, 'Prediction Log'!C33='Prediction Log'!J33)),"Y", IF(ISBLANK(Games!$B$2), "","N")))</f>
        <v/>
      </c>
      <c r="Z33" s="10" t="str">
        <f>Table13[[#This Row],[Market Overall  Correct]]</f>
        <v/>
      </c>
    </row>
    <row r="34" spans="1:26" x14ac:dyDescent="0.45">
      <c r="A34" s="51">
        <f>IF(ISBLANK(Games!$B34), "",Games!A34)</f>
        <v>45220</v>
      </c>
      <c r="B34" s="51" t="str">
        <f>IF(ISBLANK(Games!$B34), "",Games!B34)</f>
        <v>Northern Illinois</v>
      </c>
      <c r="C34" s="51" t="str">
        <f>IF(ISBLANK(Games!$B34), "",Games!C34)</f>
        <v>Eastern Michigan</v>
      </c>
      <c r="D34" s="23">
        <f>IF(ISBLANK(Games!$B34), "",Games!D34)</f>
        <v>-11.5</v>
      </c>
      <c r="E34" s="23">
        <f>IF(ISBLANK(Games!$B34), "",Games!E34)</f>
        <v>0.6</v>
      </c>
      <c r="F34" s="51" t="str">
        <f>IF(ISBLANK(Games!$B34), "",Games!F34)</f>
        <v>Eastern Michigan</v>
      </c>
      <c r="G34" s="51" t="str">
        <f>Games!G34</f>
        <v>N</v>
      </c>
      <c r="H34" s="51" t="str">
        <f>IF(ISBLANK(Games!$B34), "",Games!H34)</f>
        <v>Y</v>
      </c>
      <c r="I34" s="51" t="str">
        <f>IF(ISBLANK(Games!B34), "", IF(Table13[[#This Row],[Spread]]&lt;0, Table13[[#This Row],[Home]], Table13[[#This Row],[Away]]))</f>
        <v>Northern Illinois</v>
      </c>
      <c r="J34" s="11" t="s">
        <v>361</v>
      </c>
      <c r="K34" s="11">
        <v>20</v>
      </c>
      <c r="L34" s="11">
        <v>13</v>
      </c>
      <c r="M34" s="50">
        <f>IF(ISBLANK(Table13[[#This Row],[Home Final]]), "",Table13[[#This Row],[Away Final]]-Table13[[#This Row],[Home Final]])</f>
        <v>-7</v>
      </c>
      <c r="N3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>N</v>
      </c>
      <c r="O3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>N</v>
      </c>
      <c r="P34" s="45" t="str">
        <f>IF(ISBLANK(Table13[[#This Row],[Side Result]]),"",IF(Table13[[#This Row],[Side Result]]=Table13[[#This Row],[Market Predicted Side]], "Y", "N"))</f>
        <v>Y</v>
      </c>
      <c r="Q3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>N</v>
      </c>
      <c r="R34" s="43" t="str">
        <f>IF(ISBLANK(Table13[[#This Row],[Side Result]]),"",IF(Table13[[#This Row],[Side Result]]=Table13[[#This Row],[Model Predicted Side]], "Y", "N"))</f>
        <v>N</v>
      </c>
      <c r="S34" s="43" t="str">
        <f>IF(ISBLANK(Table13[[#This Row],[Side Result]]), "", IF(Table13[[#This Row],[Model Overall Correct]]="N", "N", "Y"))</f>
        <v>N</v>
      </c>
      <c r="T3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>N</v>
      </c>
      <c r="U34" s="46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>-4.5</v>
      </c>
      <c r="V34" s="46">
        <f>IF(ISBLANK(Table13[[#This Row],[Side Result]]), "",ABS(Table13[[#This Row],[Difference from Market]]))</f>
        <v>4.5</v>
      </c>
      <c r="W34" s="43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>7.6</v>
      </c>
      <c r="X34" s="43">
        <f>IF(ISBLANK(Table13[[#This Row],[Side Result]]), "",ABS(Table13[[#This Row],[Difference from Prediction]]))</f>
        <v>7.6</v>
      </c>
      <c r="Y34" s="10" t="str">
        <f>IF(OR(ISBLANK(Games!B34),ISBLANK(Table13[[#This Row],[Side Result]])), "",IF(OR(AND('Prediction Log'!D34&lt;0, 'Prediction Log'!J34='Prediction Log'!B34), AND('Prediction Log'!D34&gt;0, 'Prediction Log'!C34='Prediction Log'!J34)),"Y", IF(ISBLANK(Games!$B$2), "","N")))</f>
        <v>Y</v>
      </c>
      <c r="Z34" s="10" t="str">
        <f>Table13[[#This Row],[Market Overall  Correct]]</f>
        <v>N</v>
      </c>
    </row>
    <row r="35" spans="1:26" x14ac:dyDescent="0.45">
      <c r="A35" s="51">
        <f>IF(ISBLANK(Games!$B35), "",Games!A35)</f>
        <v>45220</v>
      </c>
      <c r="B35" s="51" t="str">
        <f>IF(ISBLANK(Games!$B35), "",Games!B35)</f>
        <v>UNLV</v>
      </c>
      <c r="C35" s="51" t="str">
        <f>IF(ISBLANK(Games!$B35), "",Games!C35)</f>
        <v>Colorado State</v>
      </c>
      <c r="D35" s="23">
        <f>IF(ISBLANK(Games!$B35), "",Games!D35)</f>
        <v>-7.5</v>
      </c>
      <c r="E35" s="23">
        <f>IF(ISBLANK(Games!$B35), "",Games!E35)</f>
        <v>-13.5</v>
      </c>
      <c r="F35" s="51" t="str">
        <f>IF(ISBLANK(Games!$B35), "",Games!F35)</f>
        <v>UNLV</v>
      </c>
      <c r="G35" s="51" t="str">
        <f>Games!G35</f>
        <v>Y</v>
      </c>
      <c r="H35" s="51" t="str">
        <f>IF(ISBLANK(Games!$B35), "",Games!H35)</f>
        <v>Y</v>
      </c>
      <c r="I35" s="51" t="str">
        <f>IF(ISBLANK(Games!B35), "", IF(Table13[[#This Row],[Spread]]&lt;0, Table13[[#This Row],[Home]], Table13[[#This Row],[Away]]))</f>
        <v>UNLV</v>
      </c>
      <c r="J35" s="11"/>
      <c r="K35" s="11"/>
      <c r="L35" s="11"/>
      <c r="M35" s="50" t="str">
        <f>IF(ISBLANK(Table13[[#This Row],[Home Final]]), "",Table13[[#This Row],[Away Final]]-Table13[[#This Row],[Home Final]])</f>
        <v/>
      </c>
      <c r="N3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5" s="45" t="str">
        <f>IF(ISBLANK(Table13[[#This Row],[Side Result]]),"",IF(Table13[[#This Row],[Side Result]]=Table13[[#This Row],[Market Predicted Side]], "Y", "N"))</f>
        <v/>
      </c>
      <c r="Q3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5" s="43" t="str">
        <f>IF(ISBLANK(Table13[[#This Row],[Side Result]]),"",IF(Table13[[#This Row],[Side Result]]=Table13[[#This Row],[Model Predicted Side]], "Y", "N"))</f>
        <v/>
      </c>
      <c r="S35" s="43" t="str">
        <f>IF(ISBLANK(Table13[[#This Row],[Side Result]]), "", IF(Table13[[#This Row],[Model Overall Correct]]="N", "N", "Y"))</f>
        <v/>
      </c>
      <c r="T3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5" s="46" t="str">
        <f>IF(ISBLANK(Table13[[#This Row],[Side Result]]), "",ABS(Table13[[#This Row],[Difference from Market]]))</f>
        <v/>
      </c>
      <c r="W3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5" s="43" t="str">
        <f>IF(ISBLANK(Table13[[#This Row],[Side Result]]), "",ABS(Table13[[#This Row],[Difference from Prediction]]))</f>
        <v/>
      </c>
      <c r="Y35" s="10" t="str">
        <f>IF(OR(ISBLANK(Games!B35),ISBLANK(Table13[[#This Row],[Side Result]])), "",IF(OR(AND('Prediction Log'!D35&lt;0, 'Prediction Log'!J35='Prediction Log'!B35), AND('Prediction Log'!D35&gt;0, 'Prediction Log'!C35='Prediction Log'!J35)),"Y", IF(ISBLANK(Games!$B$2), "","N")))</f>
        <v/>
      </c>
      <c r="Z35" s="10" t="str">
        <f>Table13[[#This Row],[Market Overall  Correct]]</f>
        <v/>
      </c>
    </row>
    <row r="36" spans="1:26" x14ac:dyDescent="0.45">
      <c r="A36" s="51">
        <f>IF(ISBLANK(Games!$B36), "",Games!A36)</f>
        <v>45220</v>
      </c>
      <c r="B36" s="51" t="str">
        <f>IF(ISBLANK(Games!$B36), "",Games!B36)</f>
        <v>San Diego State</v>
      </c>
      <c r="C36" s="51" t="str">
        <f>IF(ISBLANK(Games!$B36), "",Games!C36)</f>
        <v>Nevada</v>
      </c>
      <c r="D36" s="23">
        <f>IF(ISBLANK(Games!$B36), "",Games!D36)</f>
        <v>-11.5</v>
      </c>
      <c r="E36" s="23">
        <f>IF(ISBLANK(Games!$B36), "",Games!E36)</f>
        <v>-7.3</v>
      </c>
      <c r="F36" s="51" t="str">
        <f>IF(ISBLANK(Games!$B36), "",Games!F36)</f>
        <v>San Diego State</v>
      </c>
      <c r="G36" s="51" t="str">
        <f>Games!G36</f>
        <v>N</v>
      </c>
      <c r="H36" s="51" t="str">
        <f>IF(ISBLANK(Games!$B36), "",Games!H36)</f>
        <v>N</v>
      </c>
      <c r="I36" s="51" t="str">
        <f>IF(ISBLANK(Games!B36), "", IF(Table13[[#This Row],[Spread]]&lt;0, Table13[[#This Row],[Home]], Table13[[#This Row],[Away]]))</f>
        <v>San Diego State</v>
      </c>
      <c r="J36" s="11"/>
      <c r="K36" s="11"/>
      <c r="L36" s="11"/>
      <c r="M36" s="50" t="str">
        <f>IF(ISBLANK(Table13[[#This Row],[Home Final]]), "",Table13[[#This Row],[Away Final]]-Table13[[#This Row],[Home Final]])</f>
        <v/>
      </c>
      <c r="N3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6" s="45" t="str">
        <f>IF(ISBLANK(Table13[[#This Row],[Side Result]]),"",IF(Table13[[#This Row],[Side Result]]=Table13[[#This Row],[Market Predicted Side]], "Y", "N"))</f>
        <v/>
      </c>
      <c r="Q3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6" s="43" t="str">
        <f>IF(ISBLANK(Table13[[#This Row],[Side Result]]),"",IF(Table13[[#This Row],[Side Result]]=Table13[[#This Row],[Model Predicted Side]], "Y", "N"))</f>
        <v/>
      </c>
      <c r="S36" s="43" t="str">
        <f>IF(ISBLANK(Table13[[#This Row],[Side Result]]), "", IF(Table13[[#This Row],[Model Overall Correct]]="N", "N", "Y"))</f>
        <v/>
      </c>
      <c r="T3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6" s="46" t="str">
        <f>IF(ISBLANK(Table13[[#This Row],[Side Result]]), "",ABS(Table13[[#This Row],[Difference from Market]]))</f>
        <v/>
      </c>
      <c r="W3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6" s="43" t="str">
        <f>IF(ISBLANK(Table13[[#This Row],[Side Result]]), "",ABS(Table13[[#This Row],[Difference from Prediction]]))</f>
        <v/>
      </c>
      <c r="Y36" s="10" t="str">
        <f>IF(OR(ISBLANK(Games!B36),ISBLANK(Table13[[#This Row],[Side Result]])), "",IF(OR(AND('Prediction Log'!D36&lt;0, 'Prediction Log'!J36='Prediction Log'!B36), AND('Prediction Log'!D36&gt;0, 'Prediction Log'!C36='Prediction Log'!J36)),"Y", IF(ISBLANK(Games!$B$2), "","N")))</f>
        <v/>
      </c>
      <c r="Z36" s="10" t="str">
        <f>Table13[[#This Row],[Market Overall  Correct]]</f>
        <v/>
      </c>
    </row>
    <row r="37" spans="1:26" x14ac:dyDescent="0.45">
      <c r="A37" s="51">
        <f>IF(ISBLANK(Games!$B37), "",Games!A37)</f>
        <v>45220</v>
      </c>
      <c r="B37" s="51" t="str">
        <f>IF(ISBLANK(Games!$B37), "",Games!B37)</f>
        <v>Stanford</v>
      </c>
      <c r="C37" s="51" t="str">
        <f>IF(ISBLANK(Games!$B37), "",Games!C37)</f>
        <v>UCLA</v>
      </c>
      <c r="D37" s="23">
        <f>IF(ISBLANK(Games!$B37), "",Games!D37)</f>
        <v>17.5</v>
      </c>
      <c r="E37" s="23">
        <f>IF(ISBLANK(Games!$B37), "",Games!E37)</f>
        <v>7.6</v>
      </c>
      <c r="F37" s="51" t="str">
        <f>IF(ISBLANK(Games!$B37), "",Games!F37)</f>
        <v>UCLA</v>
      </c>
      <c r="G37" s="51" t="str">
        <f>Games!G37</f>
        <v>Y</v>
      </c>
      <c r="H37" s="51" t="str">
        <f>IF(ISBLANK(Games!$B37), "",Games!H37)</f>
        <v>N</v>
      </c>
      <c r="I37" s="51" t="str">
        <f>IF(ISBLANK(Games!B37), "", IF(Table13[[#This Row],[Spread]]&lt;0, Table13[[#This Row],[Home]], Table13[[#This Row],[Away]]))</f>
        <v>UCLA</v>
      </c>
      <c r="J37" s="11"/>
      <c r="K37" s="11"/>
      <c r="L37" s="11"/>
      <c r="M37" s="50" t="str">
        <f>IF(ISBLANK(Table13[[#This Row],[Home Final]]), "",Table13[[#This Row],[Away Final]]-Table13[[#This Row],[Home Final]])</f>
        <v/>
      </c>
      <c r="N3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7" s="45" t="str">
        <f>IF(ISBLANK(Table13[[#This Row],[Side Result]]),"",IF(Table13[[#This Row],[Side Result]]=Table13[[#This Row],[Market Predicted Side]], "Y", "N"))</f>
        <v/>
      </c>
      <c r="Q3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7" s="43" t="str">
        <f>IF(ISBLANK(Table13[[#This Row],[Side Result]]),"",IF(Table13[[#This Row],[Side Result]]=Table13[[#This Row],[Model Predicted Side]], "Y", "N"))</f>
        <v/>
      </c>
      <c r="S37" s="43" t="str">
        <f>IF(ISBLANK(Table13[[#This Row],[Side Result]]), "", IF(Table13[[#This Row],[Model Overall Correct]]="N", "N", "Y"))</f>
        <v/>
      </c>
      <c r="T3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7" s="46" t="str">
        <f>IF(ISBLANK(Table13[[#This Row],[Side Result]]), "",ABS(Table13[[#This Row],[Difference from Market]]))</f>
        <v/>
      </c>
      <c r="W3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7" s="43" t="str">
        <f>IF(ISBLANK(Table13[[#This Row],[Side Result]]), "",ABS(Table13[[#This Row],[Difference from Prediction]]))</f>
        <v/>
      </c>
      <c r="Y37" s="10" t="str">
        <f>IF(OR(ISBLANK(Games!B37),ISBLANK(Table13[[#This Row],[Side Result]])), "",IF(OR(AND('Prediction Log'!D37&lt;0, 'Prediction Log'!J37='Prediction Log'!B37), AND('Prediction Log'!D37&gt;0, 'Prediction Log'!C37='Prediction Log'!J37)),"Y", IF(ISBLANK(Games!$B$2), "","N")))</f>
        <v/>
      </c>
      <c r="Z37" s="10" t="str">
        <f>Table13[[#This Row],[Market Overall  Correct]]</f>
        <v/>
      </c>
    </row>
    <row r="38" spans="1:26" x14ac:dyDescent="0.45">
      <c r="A38" s="51">
        <f>IF(ISBLANK(Games!$B38), "",Games!A38)</f>
        <v>45220</v>
      </c>
      <c r="B38" s="51" t="str">
        <f>IF(ISBLANK(Games!$B38), "",Games!B38)</f>
        <v>BYU</v>
      </c>
      <c r="C38" s="51" t="str">
        <f>IF(ISBLANK(Games!$B38), "",Games!C38)</f>
        <v>Texas Tech</v>
      </c>
      <c r="D38" s="23">
        <f>IF(ISBLANK(Games!$B38), "",Games!D38)</f>
        <v>2.5</v>
      </c>
      <c r="E38" s="23">
        <f>IF(ISBLANK(Games!$B38), "",Games!E38)</f>
        <v>-0.3</v>
      </c>
      <c r="F38" s="51" t="str">
        <f>IF(ISBLANK(Games!$B38), "",Games!F38)</f>
        <v>BYU</v>
      </c>
      <c r="G38" s="51" t="str">
        <f>Games!G38</f>
        <v>Y</v>
      </c>
      <c r="H38" s="51" t="str">
        <f>IF(ISBLANK(Games!$B38), "",Games!H38)</f>
        <v>Y</v>
      </c>
      <c r="I38" s="51" t="str">
        <f>IF(ISBLANK(Games!B38), "", IF(Table13[[#This Row],[Spread]]&lt;0, Table13[[#This Row],[Home]], Table13[[#This Row],[Away]]))</f>
        <v>Texas Tech</v>
      </c>
      <c r="J38" s="11"/>
      <c r="K38" s="11"/>
      <c r="L38" s="11"/>
      <c r="M38" s="50" t="str">
        <f>IF(ISBLANK(Table13[[#This Row],[Home Final]]), "",Table13[[#This Row],[Away Final]]-Table13[[#This Row],[Home Final]])</f>
        <v/>
      </c>
      <c r="N3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8" s="45" t="str">
        <f>IF(ISBLANK(Table13[[#This Row],[Side Result]]),"",IF(Table13[[#This Row],[Side Result]]=Table13[[#This Row],[Market Predicted Side]], "Y", "N"))</f>
        <v/>
      </c>
      <c r="Q3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8" s="43" t="str">
        <f>IF(ISBLANK(Table13[[#This Row],[Side Result]]),"",IF(Table13[[#This Row],[Side Result]]=Table13[[#This Row],[Model Predicted Side]], "Y", "N"))</f>
        <v/>
      </c>
      <c r="S38" s="43" t="str">
        <f>IF(ISBLANK(Table13[[#This Row],[Side Result]]), "", IF(Table13[[#This Row],[Model Overall Correct]]="N", "N", "Y"))</f>
        <v/>
      </c>
      <c r="T3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8" s="46" t="str">
        <f>IF(ISBLANK(Table13[[#This Row],[Side Result]]), "",ABS(Table13[[#This Row],[Difference from Market]]))</f>
        <v/>
      </c>
      <c r="W3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8" s="43" t="str">
        <f>IF(ISBLANK(Table13[[#This Row],[Side Result]]), "",ABS(Table13[[#This Row],[Difference from Prediction]]))</f>
        <v/>
      </c>
      <c r="Y38" s="10" t="str">
        <f>IF(OR(ISBLANK(Games!B38),ISBLANK(Table13[[#This Row],[Side Result]])), "",IF(OR(AND('Prediction Log'!D38&lt;0, 'Prediction Log'!J38='Prediction Log'!B38), AND('Prediction Log'!D38&gt;0, 'Prediction Log'!C38='Prediction Log'!J38)),"Y", IF(ISBLANK(Games!$B$2), "","N")))</f>
        <v/>
      </c>
      <c r="Z38" s="10" t="str">
        <f>Table13[[#This Row],[Market Overall  Correct]]</f>
        <v/>
      </c>
    </row>
    <row r="39" spans="1:26" x14ac:dyDescent="0.45">
      <c r="A39" s="51">
        <f>IF(ISBLANK(Games!$B39), "",Games!A39)</f>
        <v>45220</v>
      </c>
      <c r="B39" s="51" t="str">
        <f>IF(ISBLANK(Games!$B39), "",Games!B39)</f>
        <v>Kansas State</v>
      </c>
      <c r="C39" s="51" t="str">
        <f>IF(ISBLANK(Games!$B39), "",Games!C39)</f>
        <v>TCU</v>
      </c>
      <c r="D39" s="23">
        <f>IF(ISBLANK(Games!$B39), "",Games!D39)</f>
        <v>-5.5</v>
      </c>
      <c r="E39" s="23">
        <f>IF(ISBLANK(Games!$B39), "",Games!E39)</f>
        <v>-6.9</v>
      </c>
      <c r="F39" s="51" t="str">
        <f>IF(ISBLANK(Games!$B39), "",Games!F39)</f>
        <v>Kansas State</v>
      </c>
      <c r="G39" s="51" t="str">
        <f>Games!G39</f>
        <v>Y</v>
      </c>
      <c r="H39" s="51" t="str">
        <f>IF(ISBLANK(Games!$B39), "",Games!H39)</f>
        <v>Y</v>
      </c>
      <c r="I39" s="51" t="str">
        <f>IF(ISBLANK(Games!B39), "", IF(Table13[[#This Row],[Spread]]&lt;0, Table13[[#This Row],[Home]], Table13[[#This Row],[Away]]))</f>
        <v>Kansas State</v>
      </c>
      <c r="J39" s="11"/>
      <c r="K39" s="11"/>
      <c r="L39" s="11"/>
      <c r="M39" s="50" t="str">
        <f>IF(ISBLANK(Table13[[#This Row],[Home Final]]), "",Table13[[#This Row],[Away Final]]-Table13[[#This Row],[Home Final]])</f>
        <v/>
      </c>
      <c r="N3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9" s="45" t="str">
        <f>IF(ISBLANK(Table13[[#This Row],[Side Result]]),"",IF(Table13[[#This Row],[Side Result]]=Table13[[#This Row],[Market Predicted Side]], "Y", "N"))</f>
        <v/>
      </c>
      <c r="Q3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9" s="43" t="str">
        <f>IF(ISBLANK(Table13[[#This Row],[Side Result]]),"",IF(Table13[[#This Row],[Side Result]]=Table13[[#This Row],[Model Predicted Side]], "Y", "N"))</f>
        <v/>
      </c>
      <c r="S39" s="43" t="str">
        <f>IF(ISBLANK(Table13[[#This Row],[Side Result]]), "", IF(Table13[[#This Row],[Model Overall Correct]]="N", "N", "Y"))</f>
        <v/>
      </c>
      <c r="T3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9" s="46" t="str">
        <f>IF(ISBLANK(Table13[[#This Row],[Side Result]]), "",ABS(Table13[[#This Row],[Difference from Market]]))</f>
        <v/>
      </c>
      <c r="W3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9" s="43" t="str">
        <f>IF(ISBLANK(Table13[[#This Row],[Side Result]]), "",ABS(Table13[[#This Row],[Difference from Prediction]]))</f>
        <v/>
      </c>
      <c r="Y39" s="10" t="str">
        <f>IF(OR(ISBLANK(Games!B39),ISBLANK(Table13[[#This Row],[Side Result]])), "",IF(OR(AND('Prediction Log'!D39&lt;0, 'Prediction Log'!J39='Prediction Log'!B39), AND('Prediction Log'!D39&gt;0, 'Prediction Log'!C39='Prediction Log'!J39)),"Y", IF(ISBLANK(Games!$B$2), "","N")))</f>
        <v/>
      </c>
      <c r="Z39" s="10" t="str">
        <f>Table13[[#This Row],[Market Overall  Correct]]</f>
        <v/>
      </c>
    </row>
    <row r="40" spans="1:26" x14ac:dyDescent="0.45">
      <c r="A40" s="51" t="str">
        <f>IF(ISBLANK(Games!$B40), "",Games!A40)</f>
        <v/>
      </c>
      <c r="B40" s="51" t="str">
        <f>IF(ISBLANK(Games!$B40), "",Games!B40)</f>
        <v/>
      </c>
      <c r="C40" s="51" t="str">
        <f>IF(ISBLANK(Games!$B40), "",Games!C40)</f>
        <v/>
      </c>
      <c r="D40" s="23" t="str">
        <f>IF(ISBLANK(Games!$B40), "",Games!D40)</f>
        <v/>
      </c>
      <c r="E40" s="23" t="str">
        <f>IF(ISBLANK(Games!$B40), "",Games!E40)</f>
        <v/>
      </c>
      <c r="F40" s="51" t="str">
        <f>IF(ISBLANK(Games!$B40), "",Games!F40)</f>
        <v/>
      </c>
      <c r="G40" s="51" t="str">
        <f>Games!G40</f>
        <v/>
      </c>
      <c r="H40" s="51" t="str">
        <f>IF(ISBLANK(Games!$B40), "",Games!H40)</f>
        <v/>
      </c>
      <c r="I40" s="51" t="str">
        <f>IF(ISBLANK(Games!B40), "", IF(Table13[[#This Row],[Spread]]&lt;0, Table13[[#This Row],[Home]], Table13[[#This Row],[Away]]))</f>
        <v/>
      </c>
      <c r="J40" s="11"/>
      <c r="K40" s="11"/>
      <c r="L40" s="11"/>
      <c r="M40" s="50" t="str">
        <f>IF(ISBLANK(Table13[[#This Row],[Home Final]]), "",Table13[[#This Row],[Away Final]]-Table13[[#This Row],[Home Final]])</f>
        <v/>
      </c>
      <c r="N4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0" s="45" t="str">
        <f>IF(ISBLANK(Table13[[#This Row],[Side Result]]),"",IF(Table13[[#This Row],[Side Result]]=Table13[[#This Row],[Market Predicted Side]], "Y", "N"))</f>
        <v/>
      </c>
      <c r="Q4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0" s="43" t="str">
        <f>IF(ISBLANK(Table13[[#This Row],[Side Result]]),"",IF(Table13[[#This Row],[Side Result]]=Table13[[#This Row],[Model Predicted Side]], "Y", "N"))</f>
        <v/>
      </c>
      <c r="S40" s="43" t="str">
        <f>IF(ISBLANK(Table13[[#This Row],[Side Result]]), "", IF(Table13[[#This Row],[Model Overall Correct]]="N", "N", "Y"))</f>
        <v/>
      </c>
      <c r="T4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0" s="46" t="str">
        <f>IF(ISBLANK(Table13[[#This Row],[Side Result]]), "",ABS(Table13[[#This Row],[Difference from Market]]))</f>
        <v/>
      </c>
      <c r="W4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0" s="43" t="str">
        <f>IF(ISBLANK(Table13[[#This Row],[Side Result]]), "",ABS(Table13[[#This Row],[Difference from Prediction]]))</f>
        <v/>
      </c>
      <c r="Y40" s="10" t="str">
        <f>IF(OR(ISBLANK(Games!B40),ISBLANK(Table13[[#This Row],[Side Result]])), "",IF(OR(AND('Prediction Log'!D40&lt;0, 'Prediction Log'!J40='Prediction Log'!B40), AND('Prediction Log'!D40&gt;0, 'Prediction Log'!C40='Prediction Log'!J40)),"Y", IF(ISBLANK(Games!$B$2), "","N")))</f>
        <v/>
      </c>
      <c r="Z40" s="10" t="str">
        <f>Table13[[#This Row],[Market Overall  Correct]]</f>
        <v/>
      </c>
    </row>
    <row r="41" spans="1:26" x14ac:dyDescent="0.45">
      <c r="A41" s="51" t="str">
        <f>IF(ISBLANK(Games!$B41), "",Games!A41)</f>
        <v/>
      </c>
      <c r="B41" s="51" t="str">
        <f>IF(ISBLANK(Games!$B41), "",Games!B41)</f>
        <v/>
      </c>
      <c r="C41" s="51" t="str">
        <f>IF(ISBLANK(Games!$B41), "",Games!C41)</f>
        <v/>
      </c>
      <c r="D41" s="23" t="str">
        <f>IF(ISBLANK(Games!$B41), "",Games!D41)</f>
        <v/>
      </c>
      <c r="E41" s="23" t="str">
        <f>IF(ISBLANK(Games!$B41), "",Games!E41)</f>
        <v/>
      </c>
      <c r="F41" s="51" t="str">
        <f>IF(ISBLANK(Games!$B41), "",Games!F41)</f>
        <v/>
      </c>
      <c r="G41" s="51" t="str">
        <f>Games!G41</f>
        <v/>
      </c>
      <c r="H41" s="51" t="str">
        <f>IF(ISBLANK(Games!$B41), "",Games!H41)</f>
        <v/>
      </c>
      <c r="I41" s="51" t="str">
        <f>IF(ISBLANK(Games!B41), "", IF(Table13[[#This Row],[Spread]]&lt;0, Table13[[#This Row],[Home]], Table13[[#This Row],[Away]]))</f>
        <v/>
      </c>
      <c r="J41" s="11"/>
      <c r="K41" s="11"/>
      <c r="L41" s="11"/>
      <c r="M41" s="50" t="str">
        <f>IF(ISBLANK(Table13[[#This Row],[Home Final]]), "",Table13[[#This Row],[Away Final]]-Table13[[#This Row],[Home Final]])</f>
        <v/>
      </c>
      <c r="N4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1" s="45" t="str">
        <f>IF(ISBLANK(Table13[[#This Row],[Side Result]]),"",IF(Table13[[#This Row],[Side Result]]=Table13[[#This Row],[Market Predicted Side]], "Y", "N"))</f>
        <v/>
      </c>
      <c r="Q4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1" s="43" t="str">
        <f>IF(ISBLANK(Table13[[#This Row],[Side Result]]),"",IF(Table13[[#This Row],[Side Result]]=Table13[[#This Row],[Model Predicted Side]], "Y", "N"))</f>
        <v/>
      </c>
      <c r="S41" s="43" t="str">
        <f>IF(ISBLANK(Table13[[#This Row],[Side Result]]), "", IF(Table13[[#This Row],[Model Overall Correct]]="N", "N", "Y"))</f>
        <v/>
      </c>
      <c r="T4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1" s="46" t="str">
        <f>IF(ISBLANK(Table13[[#This Row],[Side Result]]), "",ABS(Table13[[#This Row],[Difference from Market]]))</f>
        <v/>
      </c>
      <c r="W4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1" s="43" t="str">
        <f>IF(ISBLANK(Table13[[#This Row],[Side Result]]), "",ABS(Table13[[#This Row],[Difference from Prediction]]))</f>
        <v/>
      </c>
      <c r="Y41" s="10" t="str">
        <f>IF(OR(ISBLANK(Games!B41),ISBLANK(Table13[[#This Row],[Side Result]])), "",IF(OR(AND('Prediction Log'!D41&lt;0, 'Prediction Log'!J41='Prediction Log'!B41), AND('Prediction Log'!D41&gt;0, 'Prediction Log'!C41='Prediction Log'!J41)),"Y", IF(ISBLANK(Games!$B$2), "","N")))</f>
        <v/>
      </c>
      <c r="Z41" s="10" t="str">
        <f>Table13[[#This Row],[Market Overall  Correct]]</f>
        <v/>
      </c>
    </row>
    <row r="42" spans="1:26" x14ac:dyDescent="0.45">
      <c r="A42" s="51" t="str">
        <f>IF(ISBLANK(Games!$B42), "",Games!A42)</f>
        <v/>
      </c>
      <c r="B42" s="51" t="str">
        <f>IF(ISBLANK(Games!$B42), "",Games!B42)</f>
        <v/>
      </c>
      <c r="C42" s="51" t="str">
        <f>IF(ISBLANK(Games!$B42), "",Games!C42)</f>
        <v/>
      </c>
      <c r="D42" s="23" t="str">
        <f>IF(ISBLANK(Games!$B42), "",Games!D42)</f>
        <v/>
      </c>
      <c r="E42" s="23" t="str">
        <f>IF(ISBLANK(Games!$B42), "",Games!E42)</f>
        <v/>
      </c>
      <c r="F42" s="51" t="str">
        <f>IF(ISBLANK(Games!$B42), "",Games!F42)</f>
        <v/>
      </c>
      <c r="G42" s="51" t="str">
        <f>Games!G42</f>
        <v/>
      </c>
      <c r="H42" s="51" t="str">
        <f>IF(ISBLANK(Games!$B42), "",Games!H42)</f>
        <v/>
      </c>
      <c r="I42" s="51" t="str">
        <f>IF(ISBLANK(Games!B42), "", IF(Table13[[#This Row],[Spread]]&lt;0, Table13[[#This Row],[Home]], Table13[[#This Row],[Away]]))</f>
        <v/>
      </c>
      <c r="J42" s="11"/>
      <c r="K42" s="11"/>
      <c r="L42" s="11"/>
      <c r="M42" s="50" t="str">
        <f>IF(ISBLANK(Table13[[#This Row],[Home Final]]), "",Table13[[#This Row],[Away Final]]-Table13[[#This Row],[Home Final]])</f>
        <v/>
      </c>
      <c r="N4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2" s="45" t="str">
        <f>IF(ISBLANK(Table13[[#This Row],[Side Result]]),"",IF(Table13[[#This Row],[Side Result]]=Table13[[#This Row],[Market Predicted Side]], "Y", "N"))</f>
        <v/>
      </c>
      <c r="Q4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2" s="43" t="str">
        <f>IF(ISBLANK(Table13[[#This Row],[Side Result]]),"",IF(Table13[[#This Row],[Side Result]]=Table13[[#This Row],[Model Predicted Side]], "Y", "N"))</f>
        <v/>
      </c>
      <c r="S42" s="43" t="str">
        <f>IF(ISBLANK(Table13[[#This Row],[Side Result]]), "", IF(Table13[[#This Row],[Model Overall Correct]]="N", "N", "Y"))</f>
        <v/>
      </c>
      <c r="T4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2" s="46" t="str">
        <f>IF(ISBLANK(Table13[[#This Row],[Side Result]]), "",ABS(Table13[[#This Row],[Difference from Market]]))</f>
        <v/>
      </c>
      <c r="W4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2" s="43" t="str">
        <f>IF(ISBLANK(Table13[[#This Row],[Side Result]]), "",ABS(Table13[[#This Row],[Difference from Prediction]]))</f>
        <v/>
      </c>
      <c r="Y42" s="10" t="str">
        <f>IF(OR(ISBLANK(Games!B42),ISBLANK(Table13[[#This Row],[Side Result]])), "",IF(OR(AND('Prediction Log'!D42&lt;0, 'Prediction Log'!J42='Prediction Log'!B42), AND('Prediction Log'!D42&gt;0, 'Prediction Log'!C42='Prediction Log'!J42)),"Y", IF(ISBLANK(Games!$B$2), "","N")))</f>
        <v/>
      </c>
      <c r="Z42" s="10" t="str">
        <f>Table13[[#This Row],[Market Overall  Correct]]</f>
        <v/>
      </c>
    </row>
    <row r="43" spans="1:26" x14ac:dyDescent="0.45">
      <c r="A43" s="51" t="str">
        <f>IF(ISBLANK(Games!$B43), "",Games!A43)</f>
        <v/>
      </c>
      <c r="B43" s="51" t="str">
        <f>IF(ISBLANK(Games!$B43), "",Games!B43)</f>
        <v/>
      </c>
      <c r="C43" s="51" t="str">
        <f>IF(ISBLANK(Games!$B43), "",Games!C43)</f>
        <v/>
      </c>
      <c r="D43" s="23" t="str">
        <f>IF(ISBLANK(Games!$B43), "",Games!D43)</f>
        <v/>
      </c>
      <c r="E43" s="23" t="str">
        <f>IF(ISBLANK(Games!$B43), "",Games!E43)</f>
        <v/>
      </c>
      <c r="F43" s="51" t="str">
        <f>IF(ISBLANK(Games!$B43), "",Games!F43)</f>
        <v/>
      </c>
      <c r="G43" s="51" t="str">
        <f>Games!G43</f>
        <v/>
      </c>
      <c r="H43" s="51" t="str">
        <f>IF(ISBLANK(Games!$B43), "",Games!H43)</f>
        <v/>
      </c>
      <c r="I43" s="51" t="str">
        <f>IF(ISBLANK(Games!B43), "", IF(Table13[[#This Row],[Spread]]&lt;0, Table13[[#This Row],[Home]], Table13[[#This Row],[Away]]))</f>
        <v/>
      </c>
      <c r="J43" s="11"/>
      <c r="K43" s="11"/>
      <c r="L43" s="11"/>
      <c r="M43" s="50" t="str">
        <f>IF(ISBLANK(Table13[[#This Row],[Home Final]]), "",Table13[[#This Row],[Away Final]]-Table13[[#This Row],[Home Final]])</f>
        <v/>
      </c>
      <c r="N4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3" s="45" t="str">
        <f>IF(ISBLANK(Table13[[#This Row],[Side Result]]),"",IF(Table13[[#This Row],[Side Result]]=Table13[[#This Row],[Market Predicted Side]], "Y", "N"))</f>
        <v/>
      </c>
      <c r="Q4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3" s="43" t="str">
        <f>IF(ISBLANK(Table13[[#This Row],[Side Result]]),"",IF(Table13[[#This Row],[Side Result]]=Table13[[#This Row],[Model Predicted Side]], "Y", "N"))</f>
        <v/>
      </c>
      <c r="S43" s="43" t="str">
        <f>IF(ISBLANK(Table13[[#This Row],[Side Result]]), "", IF(Table13[[#This Row],[Model Overall Correct]]="N", "N", "Y"))</f>
        <v/>
      </c>
      <c r="T4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3" s="46" t="str">
        <f>IF(ISBLANK(Table13[[#This Row],[Side Result]]), "",ABS(Table13[[#This Row],[Difference from Market]]))</f>
        <v/>
      </c>
      <c r="W4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3" s="43" t="str">
        <f>IF(ISBLANK(Table13[[#This Row],[Side Result]]), "",ABS(Table13[[#This Row],[Difference from Prediction]]))</f>
        <v/>
      </c>
      <c r="Y43" s="10" t="str">
        <f>IF(OR(ISBLANK(Games!B43),ISBLANK(Table13[[#This Row],[Side Result]])), "",IF(OR(AND('Prediction Log'!D43&lt;0, 'Prediction Log'!J43='Prediction Log'!B43), AND('Prediction Log'!D43&gt;0, 'Prediction Log'!C43='Prediction Log'!J43)),"Y", IF(ISBLANK(Games!$B$2), "","N")))</f>
        <v/>
      </c>
      <c r="Z43" s="10" t="str">
        <f>Table13[[#This Row],[Market Overall  Correct]]</f>
        <v/>
      </c>
    </row>
    <row r="44" spans="1:26" x14ac:dyDescent="0.45">
      <c r="A44" s="51" t="str">
        <f>IF(ISBLANK(Games!$B44), "",Games!A44)</f>
        <v/>
      </c>
      <c r="B44" s="51" t="str">
        <f>IF(ISBLANK(Games!$B44), "",Games!B44)</f>
        <v/>
      </c>
      <c r="C44" s="51" t="str">
        <f>IF(ISBLANK(Games!$B44), "",Games!C44)</f>
        <v/>
      </c>
      <c r="D44" s="23" t="str">
        <f>IF(ISBLANK(Games!$B44), "",Games!D44)</f>
        <v/>
      </c>
      <c r="E44" s="23" t="str">
        <f>IF(ISBLANK(Games!$B44), "",Games!E44)</f>
        <v/>
      </c>
      <c r="F44" s="51" t="str">
        <f>IF(ISBLANK(Games!$B44), "",Games!F44)</f>
        <v/>
      </c>
      <c r="G44" s="51" t="str">
        <f>Games!G44</f>
        <v/>
      </c>
      <c r="H44" s="51" t="str">
        <f>IF(ISBLANK(Games!$B44), "",Games!H44)</f>
        <v/>
      </c>
      <c r="I44" s="51" t="str">
        <f>IF(ISBLANK(Games!B44), "", IF(Table13[[#This Row],[Spread]]&lt;0, Table13[[#This Row],[Home]], Table13[[#This Row],[Away]]))</f>
        <v/>
      </c>
      <c r="J44" s="11"/>
      <c r="K44" s="11"/>
      <c r="L44" s="11"/>
      <c r="M44" s="50" t="str">
        <f>IF(ISBLANK(Table13[[#This Row],[Home Final]]), "",Table13[[#This Row],[Away Final]]-Table13[[#This Row],[Home Final]])</f>
        <v/>
      </c>
      <c r="N4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4" s="45" t="str">
        <f>IF(ISBLANK(Table13[[#This Row],[Side Result]]),"",IF(Table13[[#This Row],[Side Result]]=Table13[[#This Row],[Market Predicted Side]], "Y", "N"))</f>
        <v/>
      </c>
      <c r="Q4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4" s="43" t="str">
        <f>IF(ISBLANK(Table13[[#This Row],[Side Result]]),"",IF(Table13[[#This Row],[Side Result]]=Table13[[#This Row],[Model Predicted Side]], "Y", "N"))</f>
        <v/>
      </c>
      <c r="S44" s="43" t="str">
        <f>IF(ISBLANK(Table13[[#This Row],[Side Result]]), "", IF(Table13[[#This Row],[Model Overall Correct]]="N", "N", "Y"))</f>
        <v/>
      </c>
      <c r="T4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4" s="46" t="str">
        <f>IF(ISBLANK(Table13[[#This Row],[Side Result]]), "",ABS(Table13[[#This Row],[Difference from Market]]))</f>
        <v/>
      </c>
      <c r="W4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4" s="43" t="str">
        <f>IF(ISBLANK(Table13[[#This Row],[Side Result]]), "",ABS(Table13[[#This Row],[Difference from Prediction]]))</f>
        <v/>
      </c>
      <c r="Y44" s="10" t="str">
        <f>IF(OR(ISBLANK(Games!B44),ISBLANK(Table13[[#This Row],[Side Result]])), "",IF(OR(AND('Prediction Log'!D44&lt;0, 'Prediction Log'!J44='Prediction Log'!B44), AND('Prediction Log'!D44&gt;0, 'Prediction Log'!C44='Prediction Log'!J44)),"Y", IF(ISBLANK(Games!$B$2), "","N")))</f>
        <v/>
      </c>
      <c r="Z44" s="10" t="str">
        <f>Table13[[#This Row],[Market Overall  Correct]]</f>
        <v/>
      </c>
    </row>
    <row r="45" spans="1:26" x14ac:dyDescent="0.45">
      <c r="A45" s="51" t="str">
        <f>IF(ISBLANK(Games!$B45), "",Games!A45)</f>
        <v/>
      </c>
      <c r="B45" s="51" t="str">
        <f>IF(ISBLANK(Games!$B45), "",Games!B45)</f>
        <v/>
      </c>
      <c r="C45" s="51" t="str">
        <f>IF(ISBLANK(Games!$B45), "",Games!C45)</f>
        <v/>
      </c>
      <c r="D45" s="23" t="str">
        <f>IF(ISBLANK(Games!$B45), "",Games!D45)</f>
        <v/>
      </c>
      <c r="E45" s="23" t="str">
        <f>IF(ISBLANK(Games!$B45), "",Games!E45)</f>
        <v/>
      </c>
      <c r="F45" s="51" t="str">
        <f>IF(ISBLANK(Games!$B45), "",Games!F45)</f>
        <v/>
      </c>
      <c r="G45" s="51" t="str">
        <f>Games!G45</f>
        <v/>
      </c>
      <c r="H45" s="51" t="str">
        <f>IF(ISBLANK(Games!$B45), "",Games!H45)</f>
        <v/>
      </c>
      <c r="I45" s="51" t="str">
        <f>IF(ISBLANK(Games!B45), "", IF(Table13[[#This Row],[Spread]]&lt;0, Table13[[#This Row],[Home]], Table13[[#This Row],[Away]]))</f>
        <v/>
      </c>
      <c r="J45" s="11"/>
      <c r="K45" s="11"/>
      <c r="L45" s="11"/>
      <c r="M45" s="50" t="str">
        <f>IF(ISBLANK(Table13[[#This Row],[Home Final]]), "",Table13[[#This Row],[Away Final]]-Table13[[#This Row],[Home Final]])</f>
        <v/>
      </c>
      <c r="N4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5" s="45" t="str">
        <f>IF(ISBLANK(Table13[[#This Row],[Side Result]]),"",IF(Table13[[#This Row],[Side Result]]=Table13[[#This Row],[Market Predicted Side]], "Y", "N"))</f>
        <v/>
      </c>
      <c r="Q4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5" s="43" t="str">
        <f>IF(ISBLANK(Table13[[#This Row],[Side Result]]),"",IF(Table13[[#This Row],[Side Result]]=Table13[[#This Row],[Model Predicted Side]], "Y", "N"))</f>
        <v/>
      </c>
      <c r="S45" s="43" t="str">
        <f>IF(ISBLANK(Table13[[#This Row],[Side Result]]), "", IF(Table13[[#This Row],[Model Overall Correct]]="N", "N", "Y"))</f>
        <v/>
      </c>
      <c r="T4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5" s="46" t="str">
        <f>IF(ISBLANK(Table13[[#This Row],[Side Result]]), "",ABS(Table13[[#This Row],[Difference from Market]]))</f>
        <v/>
      </c>
      <c r="W4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5" s="43" t="str">
        <f>IF(ISBLANK(Table13[[#This Row],[Side Result]]), "",ABS(Table13[[#This Row],[Difference from Prediction]]))</f>
        <v/>
      </c>
      <c r="Y45" s="10" t="str">
        <f>IF(OR(ISBLANK(Games!B45),ISBLANK(Table13[[#This Row],[Side Result]])), "",IF(OR(AND('Prediction Log'!D45&lt;0, 'Prediction Log'!J45='Prediction Log'!B45), AND('Prediction Log'!D45&gt;0, 'Prediction Log'!C45='Prediction Log'!J45)),"Y", IF(ISBLANK(Games!$B$2), "","N")))</f>
        <v/>
      </c>
      <c r="Z45" s="10" t="str">
        <f>Table13[[#This Row],[Market Overall  Correct]]</f>
        <v/>
      </c>
    </row>
    <row r="46" spans="1:26" x14ac:dyDescent="0.45">
      <c r="A46" s="51" t="str">
        <f>IF(ISBLANK(Games!$B46), "",Games!A46)</f>
        <v/>
      </c>
      <c r="B46" s="51" t="str">
        <f>IF(ISBLANK(Games!$B46), "",Games!B46)</f>
        <v/>
      </c>
      <c r="C46" s="51" t="str">
        <f>IF(ISBLANK(Games!$B46), "",Games!C46)</f>
        <v/>
      </c>
      <c r="D46" s="23" t="str">
        <f>IF(ISBLANK(Games!$B46), "",Games!D46)</f>
        <v/>
      </c>
      <c r="E46" s="23" t="str">
        <f>IF(ISBLANK(Games!$B46), "",Games!E46)</f>
        <v/>
      </c>
      <c r="F46" s="51" t="str">
        <f>IF(ISBLANK(Games!$B46), "",Games!F46)</f>
        <v/>
      </c>
      <c r="G46" s="51" t="str">
        <f>Games!G46</f>
        <v/>
      </c>
      <c r="H46" s="51" t="str">
        <f>IF(ISBLANK(Games!$B46), "",Games!H46)</f>
        <v/>
      </c>
      <c r="I46" s="51" t="str">
        <f>IF(ISBLANK(Games!B46), "", IF(Table13[[#This Row],[Spread]]&lt;0, Table13[[#This Row],[Home]], Table13[[#This Row],[Away]]))</f>
        <v/>
      </c>
      <c r="J46" s="11"/>
      <c r="K46" s="11"/>
      <c r="L46" s="11"/>
      <c r="M46" s="50" t="str">
        <f>IF(ISBLANK(Table13[[#This Row],[Home Final]]), "",Table13[[#This Row],[Away Final]]-Table13[[#This Row],[Home Final]])</f>
        <v/>
      </c>
      <c r="N4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6" s="45" t="str">
        <f>IF(ISBLANK(Table13[[#This Row],[Side Result]]),"",IF(Table13[[#This Row],[Side Result]]=Table13[[#This Row],[Market Predicted Side]], "Y", "N"))</f>
        <v/>
      </c>
      <c r="Q4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6" s="43" t="str">
        <f>IF(ISBLANK(Table13[[#This Row],[Side Result]]),"",IF(Table13[[#This Row],[Side Result]]=Table13[[#This Row],[Model Predicted Side]], "Y", "N"))</f>
        <v/>
      </c>
      <c r="S46" s="43" t="str">
        <f>IF(ISBLANK(Table13[[#This Row],[Side Result]]), "", IF(Table13[[#This Row],[Model Overall Correct]]="N", "N", "Y"))</f>
        <v/>
      </c>
      <c r="T4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6" s="46" t="str">
        <f>IF(ISBLANK(Table13[[#This Row],[Side Result]]), "",ABS(Table13[[#This Row],[Difference from Market]]))</f>
        <v/>
      </c>
      <c r="W4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6" s="43" t="str">
        <f>IF(ISBLANK(Table13[[#This Row],[Side Result]]), "",ABS(Table13[[#This Row],[Difference from Prediction]]))</f>
        <v/>
      </c>
      <c r="Y46" s="10" t="str">
        <f>IF(OR(ISBLANK(Games!B46),ISBLANK(Table13[[#This Row],[Side Result]])), "",IF(OR(AND('Prediction Log'!D46&lt;0, 'Prediction Log'!J46='Prediction Log'!B46), AND('Prediction Log'!D46&gt;0, 'Prediction Log'!C46='Prediction Log'!J46)),"Y", IF(ISBLANK(Games!$B$2), "","N")))</f>
        <v/>
      </c>
      <c r="Z46" s="10" t="str">
        <f>Table13[[#This Row],[Market Overall  Correct]]</f>
        <v/>
      </c>
    </row>
    <row r="47" spans="1:26" x14ac:dyDescent="0.45">
      <c r="A47" s="51" t="str">
        <f>IF(ISBLANK(Games!$B47), "",Games!A47)</f>
        <v/>
      </c>
      <c r="B47" s="51" t="str">
        <f>IF(ISBLANK(Games!$B47), "",Games!B47)</f>
        <v/>
      </c>
      <c r="C47" s="51" t="str">
        <f>IF(ISBLANK(Games!$B47), "",Games!C47)</f>
        <v/>
      </c>
      <c r="D47" s="23" t="str">
        <f>IF(ISBLANK(Games!$B47), "",Games!D47)</f>
        <v/>
      </c>
      <c r="E47" s="23" t="str">
        <f>IF(ISBLANK(Games!$B47), "",Games!E47)</f>
        <v/>
      </c>
      <c r="F47" s="51" t="str">
        <f>IF(ISBLANK(Games!$B47), "",Games!F47)</f>
        <v/>
      </c>
      <c r="G47" s="51" t="str">
        <f>Games!G47</f>
        <v/>
      </c>
      <c r="H47" s="51" t="str">
        <f>IF(ISBLANK(Games!$B47), "",Games!H47)</f>
        <v/>
      </c>
      <c r="I47" s="51" t="str">
        <f>IF(ISBLANK(Games!B47), "", IF(Table13[[#This Row],[Spread]]&lt;0, Table13[[#This Row],[Home]], Table13[[#This Row],[Away]]))</f>
        <v/>
      </c>
      <c r="J47" s="11"/>
      <c r="K47" s="11"/>
      <c r="L47" s="11"/>
      <c r="M47" s="50" t="str">
        <f>IF(ISBLANK(Table13[[#This Row],[Home Final]]), "",Table13[[#This Row],[Away Final]]-Table13[[#This Row],[Home Final]])</f>
        <v/>
      </c>
      <c r="N4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7" s="45" t="str">
        <f>IF(ISBLANK(Table13[[#This Row],[Side Result]]),"",IF(Table13[[#This Row],[Side Result]]=Table13[[#This Row],[Market Predicted Side]], "Y", "N"))</f>
        <v/>
      </c>
      <c r="Q4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7" s="43" t="str">
        <f>IF(ISBLANK(Table13[[#This Row],[Side Result]]),"",IF(Table13[[#This Row],[Side Result]]=Table13[[#This Row],[Model Predicted Side]], "Y", "N"))</f>
        <v/>
      </c>
      <c r="S47" s="43" t="str">
        <f>IF(ISBLANK(Table13[[#This Row],[Side Result]]), "", IF(Table13[[#This Row],[Model Overall Correct]]="N", "N", "Y"))</f>
        <v/>
      </c>
      <c r="T4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7" s="46" t="str">
        <f>IF(ISBLANK(Table13[[#This Row],[Side Result]]), "",ABS(Table13[[#This Row],[Difference from Market]]))</f>
        <v/>
      </c>
      <c r="W4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7" s="43" t="str">
        <f>IF(ISBLANK(Table13[[#This Row],[Side Result]]), "",ABS(Table13[[#This Row],[Difference from Prediction]]))</f>
        <v/>
      </c>
      <c r="Y47" s="10" t="str">
        <f>IF(OR(ISBLANK(Games!B47),ISBLANK(Table13[[#This Row],[Side Result]])), "",IF(OR(AND('Prediction Log'!D47&lt;0, 'Prediction Log'!J47='Prediction Log'!B47), AND('Prediction Log'!D47&gt;0, 'Prediction Log'!C47='Prediction Log'!J47)),"Y", IF(ISBLANK(Games!$B$2), "","N")))</f>
        <v/>
      </c>
      <c r="Z47" s="10" t="str">
        <f>Table13[[#This Row],[Market Overall  Correct]]</f>
        <v/>
      </c>
    </row>
    <row r="48" spans="1:26" x14ac:dyDescent="0.45">
      <c r="A48" s="51" t="str">
        <f>IF(ISBLANK(Games!$B48), "",Games!A48)</f>
        <v/>
      </c>
      <c r="B48" s="51" t="str">
        <f>IF(ISBLANK(Games!$B48), "",Games!B48)</f>
        <v/>
      </c>
      <c r="C48" s="51" t="str">
        <f>IF(ISBLANK(Games!$B48), "",Games!C48)</f>
        <v/>
      </c>
      <c r="D48" s="23" t="str">
        <f>IF(ISBLANK(Games!$B48), "",Games!D48)</f>
        <v/>
      </c>
      <c r="E48" s="23" t="str">
        <f>IF(ISBLANK(Games!$B48), "",Games!E48)</f>
        <v/>
      </c>
      <c r="F48" s="51" t="str">
        <f>IF(ISBLANK(Games!$B48), "",Games!F48)</f>
        <v/>
      </c>
      <c r="G48" s="51" t="str">
        <f>Games!G48</f>
        <v/>
      </c>
      <c r="H48" s="51" t="str">
        <f>IF(ISBLANK(Games!$B48), "",Games!H48)</f>
        <v/>
      </c>
      <c r="I48" s="51" t="str">
        <f>IF(ISBLANK(Games!B48), "", IF(Table13[[#This Row],[Spread]]&lt;0, Table13[[#This Row],[Home]], Table13[[#This Row],[Away]]))</f>
        <v/>
      </c>
      <c r="J48" s="11"/>
      <c r="K48" s="11"/>
      <c r="L48" s="11"/>
      <c r="M48" s="50" t="str">
        <f>IF(ISBLANK(Table13[[#This Row],[Home Final]]), "",Table13[[#This Row],[Away Final]]-Table13[[#This Row],[Home Final]])</f>
        <v/>
      </c>
      <c r="N4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8" s="45" t="str">
        <f>IF(ISBLANK(Table13[[#This Row],[Side Result]]),"",IF(Table13[[#This Row],[Side Result]]=Table13[[#This Row],[Market Predicted Side]], "Y", "N"))</f>
        <v/>
      </c>
      <c r="Q4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8" s="43" t="str">
        <f>IF(ISBLANK(Table13[[#This Row],[Side Result]]),"",IF(Table13[[#This Row],[Side Result]]=Table13[[#This Row],[Model Predicted Side]], "Y", "N"))</f>
        <v/>
      </c>
      <c r="S48" s="43" t="str">
        <f>IF(ISBLANK(Table13[[#This Row],[Side Result]]), "", IF(Table13[[#This Row],[Model Overall Correct]]="N", "N", "Y"))</f>
        <v/>
      </c>
      <c r="T4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8" s="46" t="str">
        <f>IF(ISBLANK(Table13[[#This Row],[Side Result]]), "",ABS(Table13[[#This Row],[Difference from Market]]))</f>
        <v/>
      </c>
      <c r="W4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8" s="43" t="str">
        <f>IF(ISBLANK(Table13[[#This Row],[Side Result]]), "",ABS(Table13[[#This Row],[Difference from Prediction]]))</f>
        <v/>
      </c>
      <c r="Y48" s="10" t="str">
        <f>IF(OR(ISBLANK(Games!B48),ISBLANK(Table13[[#This Row],[Side Result]])), "",IF(OR(AND('Prediction Log'!D48&lt;0, 'Prediction Log'!J48='Prediction Log'!B48), AND('Prediction Log'!D48&gt;0, 'Prediction Log'!C48='Prediction Log'!J48)),"Y", IF(ISBLANK(Games!$B$2), "","N")))</f>
        <v/>
      </c>
      <c r="Z48" s="10" t="str">
        <f>Table13[[#This Row],[Market Overall  Correct]]</f>
        <v/>
      </c>
    </row>
    <row r="49" spans="1:26" x14ac:dyDescent="0.45">
      <c r="A49" s="51" t="str">
        <f>IF(ISBLANK(Games!$B49), "",Games!A49)</f>
        <v/>
      </c>
      <c r="B49" s="51" t="str">
        <f>IF(ISBLANK(Games!$B49), "",Games!B49)</f>
        <v/>
      </c>
      <c r="C49" s="51" t="str">
        <f>IF(ISBLANK(Games!$B49), "",Games!C49)</f>
        <v/>
      </c>
      <c r="D49" s="23" t="str">
        <f>IF(ISBLANK(Games!$B49), "",Games!D49)</f>
        <v/>
      </c>
      <c r="E49" s="23" t="str">
        <f>IF(ISBLANK(Games!$B49), "",Games!E49)</f>
        <v/>
      </c>
      <c r="F49" s="51" t="str">
        <f>IF(ISBLANK(Games!$B49), "",Games!F49)</f>
        <v/>
      </c>
      <c r="G49" s="51" t="str">
        <f>Games!G49</f>
        <v/>
      </c>
      <c r="H49" s="51" t="str">
        <f>IF(ISBLANK(Games!$B49), "",Games!H49)</f>
        <v/>
      </c>
      <c r="I49" s="51" t="str">
        <f>IF(ISBLANK(Games!B49), "", IF(Table13[[#This Row],[Spread]]&lt;0, Table13[[#This Row],[Home]], Table13[[#This Row],[Away]]))</f>
        <v/>
      </c>
      <c r="J49" s="11"/>
      <c r="K49" s="11"/>
      <c r="L49" s="11"/>
      <c r="M49" s="50" t="str">
        <f>IF(ISBLANK(Table13[[#This Row],[Home Final]]), "",Table13[[#This Row],[Away Final]]-Table13[[#This Row],[Home Final]])</f>
        <v/>
      </c>
      <c r="N4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9" s="45" t="str">
        <f>IF(ISBLANK(Table13[[#This Row],[Side Result]]),"",IF(Table13[[#This Row],[Side Result]]=Table13[[#This Row],[Market Predicted Side]], "Y", "N"))</f>
        <v/>
      </c>
      <c r="Q4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9" s="43" t="str">
        <f>IF(ISBLANK(Table13[[#This Row],[Side Result]]),"",IF(Table13[[#This Row],[Side Result]]=Table13[[#This Row],[Model Predicted Side]], "Y", "N"))</f>
        <v/>
      </c>
      <c r="S49" s="43" t="str">
        <f>IF(ISBLANK(Table13[[#This Row],[Side Result]]), "", IF(Table13[[#This Row],[Model Overall Correct]]="N", "N", "Y"))</f>
        <v/>
      </c>
      <c r="T4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9" s="46" t="str">
        <f>IF(ISBLANK(Table13[[#This Row],[Side Result]]), "",ABS(Table13[[#This Row],[Difference from Market]]))</f>
        <v/>
      </c>
      <c r="W4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9" s="43" t="str">
        <f>IF(ISBLANK(Table13[[#This Row],[Side Result]]), "",ABS(Table13[[#This Row],[Difference from Prediction]]))</f>
        <v/>
      </c>
      <c r="Y49" s="10" t="str">
        <f>IF(OR(ISBLANK(Games!B49),ISBLANK(Table13[[#This Row],[Side Result]])), "",IF(OR(AND('Prediction Log'!D49&lt;0, 'Prediction Log'!J49='Prediction Log'!B49), AND('Prediction Log'!D49&gt;0, 'Prediction Log'!C49='Prediction Log'!J49)),"Y", IF(ISBLANK(Games!$B$2), "","N")))</f>
        <v/>
      </c>
      <c r="Z49" s="10" t="str">
        <f>Table13[[#This Row],[Market Overall  Correct]]</f>
        <v/>
      </c>
    </row>
    <row r="50" spans="1:26" x14ac:dyDescent="0.45">
      <c r="A50" s="51" t="str">
        <f>IF(ISBLANK(Games!$B50), "",Games!A50)</f>
        <v/>
      </c>
      <c r="B50" s="51" t="str">
        <f>IF(ISBLANK(Games!$B50), "",Games!B50)</f>
        <v/>
      </c>
      <c r="C50" s="51" t="str">
        <f>IF(ISBLANK(Games!$B50), "",Games!C50)</f>
        <v/>
      </c>
      <c r="D50" s="23" t="str">
        <f>IF(ISBLANK(Games!$B50), "",Games!D50)</f>
        <v/>
      </c>
      <c r="E50" s="23" t="str">
        <f>IF(ISBLANK(Games!$B50), "",Games!E50)</f>
        <v/>
      </c>
      <c r="F50" s="51" t="str">
        <f>IF(ISBLANK(Games!$B50), "",Games!F50)</f>
        <v/>
      </c>
      <c r="G50" s="51" t="str">
        <f>Games!G50</f>
        <v/>
      </c>
      <c r="H50" s="51" t="str">
        <f>IF(ISBLANK(Games!$B50), "",Games!H50)</f>
        <v/>
      </c>
      <c r="I50" s="51" t="str">
        <f>IF(ISBLANK(Games!B50), "", IF(Table13[[#This Row],[Spread]]&lt;0, Table13[[#This Row],[Home]], Table13[[#This Row],[Away]]))</f>
        <v/>
      </c>
      <c r="J50" s="11"/>
      <c r="K50" s="11"/>
      <c r="L50" s="11"/>
      <c r="M50" s="50" t="str">
        <f>IF(ISBLANK(Table13[[#This Row],[Home Final]]), "",Table13[[#This Row],[Away Final]]-Table13[[#This Row],[Home Final]])</f>
        <v/>
      </c>
      <c r="N5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0" s="45" t="str">
        <f>IF(ISBLANK(Table13[[#This Row],[Side Result]]),"",IF(Table13[[#This Row],[Side Result]]=Table13[[#This Row],[Market Predicted Side]], "Y", "N"))</f>
        <v/>
      </c>
      <c r="Q5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0" s="43" t="str">
        <f>IF(ISBLANK(Table13[[#This Row],[Side Result]]),"",IF(Table13[[#This Row],[Side Result]]=Table13[[#This Row],[Model Predicted Side]], "Y", "N"))</f>
        <v/>
      </c>
      <c r="S50" s="43" t="str">
        <f>IF(ISBLANK(Table13[[#This Row],[Side Result]]), "", IF(Table13[[#This Row],[Model Overall Correct]]="N", "N", "Y"))</f>
        <v/>
      </c>
      <c r="T5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0" s="46" t="str">
        <f>IF(ISBLANK(Table13[[#This Row],[Side Result]]), "",ABS(Table13[[#This Row],[Difference from Market]]))</f>
        <v/>
      </c>
      <c r="W5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0" s="43" t="str">
        <f>IF(ISBLANK(Table13[[#This Row],[Side Result]]), "",ABS(Table13[[#This Row],[Difference from Prediction]]))</f>
        <v/>
      </c>
      <c r="Y50" s="10" t="str">
        <f>IF(OR(ISBLANK(Games!B50),ISBLANK(Table13[[#This Row],[Side Result]])), "",IF(OR(AND('Prediction Log'!D50&lt;0, 'Prediction Log'!J50='Prediction Log'!B50), AND('Prediction Log'!D50&gt;0, 'Prediction Log'!C50='Prediction Log'!J50)),"Y", IF(ISBLANK(Games!$B$2), "","N")))</f>
        <v/>
      </c>
      <c r="Z50" s="10" t="str">
        <f>Table13[[#This Row],[Market Overall  Correct]]</f>
        <v/>
      </c>
    </row>
    <row r="51" spans="1:26" x14ac:dyDescent="0.45">
      <c r="A51" s="51" t="str">
        <f>IF(ISBLANK(Games!$B51), "",Games!A51)</f>
        <v/>
      </c>
      <c r="B51" s="51" t="str">
        <f>IF(ISBLANK(Games!$B51), "",Games!B51)</f>
        <v/>
      </c>
      <c r="C51" s="51" t="str">
        <f>IF(ISBLANK(Games!$B51), "",Games!C51)</f>
        <v/>
      </c>
      <c r="D51" s="23" t="str">
        <f>IF(ISBLANK(Games!$B51), "",Games!D51)</f>
        <v/>
      </c>
      <c r="E51" s="23" t="str">
        <f>IF(ISBLANK(Games!$B51), "",Games!E51)</f>
        <v/>
      </c>
      <c r="F51" s="51" t="str">
        <f>IF(ISBLANK(Games!$B51), "",Games!F51)</f>
        <v/>
      </c>
      <c r="G51" s="51" t="str">
        <f>Games!G51</f>
        <v/>
      </c>
      <c r="H51" s="51" t="str">
        <f>IF(ISBLANK(Games!$B51), "",Games!H51)</f>
        <v/>
      </c>
      <c r="I51" s="51" t="str">
        <f>IF(ISBLANK(Games!B51), "", IF(Table13[[#This Row],[Spread]]&lt;0, Table13[[#This Row],[Home]], Table13[[#This Row],[Away]]))</f>
        <v/>
      </c>
      <c r="J51" s="11"/>
      <c r="K51" s="11"/>
      <c r="L51" s="11"/>
      <c r="M51" s="50" t="str">
        <f>IF(ISBLANK(Table13[[#This Row],[Home Final]]), "",Table13[[#This Row],[Away Final]]-Table13[[#This Row],[Home Final]])</f>
        <v/>
      </c>
      <c r="N5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1" s="45" t="str">
        <f>IF(ISBLANK(Table13[[#This Row],[Side Result]]),"",IF(Table13[[#This Row],[Side Result]]=Table13[[#This Row],[Market Predicted Side]], "Y", "N"))</f>
        <v/>
      </c>
      <c r="Q5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1" s="43" t="str">
        <f>IF(ISBLANK(Table13[[#This Row],[Side Result]]),"",IF(Table13[[#This Row],[Side Result]]=Table13[[#This Row],[Model Predicted Side]], "Y", "N"))</f>
        <v/>
      </c>
      <c r="S51" s="43" t="str">
        <f>IF(ISBLANK(Table13[[#This Row],[Side Result]]), "", IF(Table13[[#This Row],[Model Overall Correct]]="N", "N", "Y"))</f>
        <v/>
      </c>
      <c r="T5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1" s="46" t="str">
        <f>IF(ISBLANK(Table13[[#This Row],[Side Result]]), "",ABS(Table13[[#This Row],[Difference from Market]]))</f>
        <v/>
      </c>
      <c r="W5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1" s="43" t="str">
        <f>IF(ISBLANK(Table13[[#This Row],[Side Result]]), "",ABS(Table13[[#This Row],[Difference from Prediction]]))</f>
        <v/>
      </c>
      <c r="Y51" s="10" t="str">
        <f>IF(OR(ISBLANK(Games!B51),ISBLANK(Table13[[#This Row],[Side Result]])), "",IF(OR(AND('Prediction Log'!D51&lt;0, 'Prediction Log'!J51='Prediction Log'!B51), AND('Prediction Log'!D51&gt;0, 'Prediction Log'!C51='Prediction Log'!J51)),"Y", IF(ISBLANK(Games!$B$2), "","N")))</f>
        <v/>
      </c>
      <c r="Z51" s="10" t="str">
        <f>Table13[[#This Row],[Market Overall  Correct]]</f>
        <v/>
      </c>
    </row>
    <row r="52" spans="1:26" x14ac:dyDescent="0.45">
      <c r="A52" s="51" t="str">
        <f>IF(ISBLANK(Games!$B52), "",Games!A52)</f>
        <v/>
      </c>
      <c r="B52" s="51" t="str">
        <f>IF(ISBLANK(Games!$B52), "",Games!B52)</f>
        <v/>
      </c>
      <c r="C52" s="51" t="str">
        <f>IF(ISBLANK(Games!$B52), "",Games!C52)</f>
        <v/>
      </c>
      <c r="D52" s="23" t="str">
        <f>IF(ISBLANK(Games!$B52), "",Games!D52)</f>
        <v/>
      </c>
      <c r="E52" s="23" t="str">
        <f>IF(ISBLANK(Games!$B52), "",Games!E52)</f>
        <v/>
      </c>
      <c r="F52" s="51" t="str">
        <f>IF(ISBLANK(Games!$B52), "",Games!F52)</f>
        <v/>
      </c>
      <c r="G52" s="51" t="str">
        <f>Games!G52</f>
        <v/>
      </c>
      <c r="H52" s="51" t="str">
        <f>IF(ISBLANK(Games!$B52), "",Games!H52)</f>
        <v/>
      </c>
      <c r="I52" s="51" t="str">
        <f>IF(ISBLANK(Games!B52), "", IF(Table13[[#This Row],[Spread]]&lt;0, Table13[[#This Row],[Home]], Table13[[#This Row],[Away]]))</f>
        <v/>
      </c>
      <c r="J52" s="11"/>
      <c r="K52" s="11"/>
      <c r="L52" s="11"/>
      <c r="M52" s="50" t="str">
        <f>IF(ISBLANK(Table13[[#This Row],[Home Final]]), "",Table13[[#This Row],[Away Final]]-Table13[[#This Row],[Home Final]])</f>
        <v/>
      </c>
      <c r="N5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2" s="45" t="str">
        <f>IF(ISBLANK(Table13[[#This Row],[Side Result]]),"",IF(Table13[[#This Row],[Side Result]]=Table13[[#This Row],[Market Predicted Side]], "Y", "N"))</f>
        <v/>
      </c>
      <c r="Q5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2" s="43" t="str">
        <f>IF(ISBLANK(Table13[[#This Row],[Side Result]]),"",IF(Table13[[#This Row],[Side Result]]=Table13[[#This Row],[Model Predicted Side]], "Y", "N"))</f>
        <v/>
      </c>
      <c r="S52" s="43" t="str">
        <f>IF(ISBLANK(Table13[[#This Row],[Side Result]]), "", IF(Table13[[#This Row],[Model Overall Correct]]="N", "N", "Y"))</f>
        <v/>
      </c>
      <c r="T5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2" s="46" t="str">
        <f>IF(ISBLANK(Table13[[#This Row],[Side Result]]), "",ABS(Table13[[#This Row],[Difference from Market]]))</f>
        <v/>
      </c>
      <c r="W5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2" s="43" t="str">
        <f>IF(ISBLANK(Table13[[#This Row],[Side Result]]), "",ABS(Table13[[#This Row],[Difference from Prediction]]))</f>
        <v/>
      </c>
      <c r="Y52" s="10" t="str">
        <f>IF(OR(ISBLANK(Games!B52),ISBLANK(Table13[[#This Row],[Side Result]])), "",IF(OR(AND('Prediction Log'!D52&lt;0, 'Prediction Log'!J52='Prediction Log'!B52), AND('Prediction Log'!D52&gt;0, 'Prediction Log'!C52='Prediction Log'!J52)),"Y", IF(ISBLANK(Games!$B$2), "","N")))</f>
        <v/>
      </c>
      <c r="Z52" s="10" t="str">
        <f>Table13[[#This Row],[Market Overall  Correct]]</f>
        <v/>
      </c>
    </row>
    <row r="53" spans="1:26" x14ac:dyDescent="0.45">
      <c r="A53" s="51" t="str">
        <f>IF(ISBLANK(Games!$B53), "",Games!A53)</f>
        <v/>
      </c>
      <c r="B53" s="51" t="str">
        <f>IF(ISBLANK(Games!$B53), "",Games!B53)</f>
        <v/>
      </c>
      <c r="C53" s="51" t="str">
        <f>IF(ISBLANK(Games!$B53), "",Games!C53)</f>
        <v/>
      </c>
      <c r="D53" s="23" t="str">
        <f>IF(ISBLANK(Games!$B53), "",Games!D53)</f>
        <v/>
      </c>
      <c r="E53" s="23" t="str">
        <f>IF(ISBLANK(Games!$B53), "",Games!E53)</f>
        <v/>
      </c>
      <c r="F53" s="51" t="str">
        <f>IF(ISBLANK(Games!$B53), "",Games!F53)</f>
        <v/>
      </c>
      <c r="G53" s="51" t="str">
        <f>Games!G53</f>
        <v/>
      </c>
      <c r="H53" s="51" t="str">
        <f>IF(ISBLANK(Games!$B53), "",Games!H53)</f>
        <v/>
      </c>
      <c r="I53" s="51" t="str">
        <f>IF(ISBLANK(Games!B53), "", IF(Table13[[#This Row],[Spread]]&lt;0, Table13[[#This Row],[Home]], Table13[[#This Row],[Away]]))</f>
        <v/>
      </c>
      <c r="J53" s="11"/>
      <c r="K53" s="11"/>
      <c r="L53" s="11"/>
      <c r="M53" s="50" t="str">
        <f>IF(ISBLANK(Table13[[#This Row],[Home Final]]), "",Table13[[#This Row],[Away Final]]-Table13[[#This Row],[Home Final]])</f>
        <v/>
      </c>
      <c r="N5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3" s="45" t="str">
        <f>IF(ISBLANK(Table13[[#This Row],[Side Result]]),"",IF(Table13[[#This Row],[Side Result]]=Table13[[#This Row],[Market Predicted Side]], "Y", "N"))</f>
        <v/>
      </c>
      <c r="Q5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3" s="43" t="str">
        <f>IF(ISBLANK(Table13[[#This Row],[Side Result]]),"",IF(Table13[[#This Row],[Side Result]]=Table13[[#This Row],[Model Predicted Side]], "Y", "N"))</f>
        <v/>
      </c>
      <c r="S53" s="43" t="str">
        <f>IF(ISBLANK(Table13[[#This Row],[Side Result]]), "", IF(Table13[[#This Row],[Model Overall Correct]]="N", "N", "Y"))</f>
        <v/>
      </c>
      <c r="T5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3" s="46" t="str">
        <f>IF(ISBLANK(Table13[[#This Row],[Side Result]]), "",ABS(Table13[[#This Row],[Difference from Market]]))</f>
        <v/>
      </c>
      <c r="W5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3" s="43" t="str">
        <f>IF(ISBLANK(Table13[[#This Row],[Side Result]]), "",ABS(Table13[[#This Row],[Difference from Prediction]]))</f>
        <v/>
      </c>
      <c r="Y53" s="10" t="str">
        <f>IF(OR(ISBLANK(Games!B53),ISBLANK(Table13[[#This Row],[Side Result]])), "",IF(OR(AND('Prediction Log'!D53&lt;0, 'Prediction Log'!J53='Prediction Log'!B53), AND('Prediction Log'!D53&gt;0, 'Prediction Log'!C53='Prediction Log'!J53)),"Y", IF(ISBLANK(Games!$B$2), "","N")))</f>
        <v/>
      </c>
      <c r="Z53" s="10" t="str">
        <f>Table13[[#This Row],[Market Overall  Correct]]</f>
        <v/>
      </c>
    </row>
    <row r="54" spans="1:26" x14ac:dyDescent="0.45">
      <c r="A54" s="51" t="str">
        <f>IF(ISBLANK(Games!$B54), "",Games!A54)</f>
        <v/>
      </c>
      <c r="B54" s="51" t="str">
        <f>IF(ISBLANK(Games!$B54), "",Games!B54)</f>
        <v/>
      </c>
      <c r="C54" s="51" t="str">
        <f>IF(ISBLANK(Games!$B54), "",Games!C54)</f>
        <v/>
      </c>
      <c r="D54" s="23" t="str">
        <f>IF(ISBLANK(Games!$B54), "",Games!D54)</f>
        <v/>
      </c>
      <c r="E54" s="23" t="str">
        <f>IF(ISBLANK(Games!$B54), "",Games!E54)</f>
        <v/>
      </c>
      <c r="F54" s="51" t="str">
        <f>IF(ISBLANK(Games!$B54), "",Games!F54)</f>
        <v/>
      </c>
      <c r="G54" s="51" t="str">
        <f>Games!G54</f>
        <v/>
      </c>
      <c r="H54" s="51" t="str">
        <f>IF(ISBLANK(Games!$B54), "",Games!H54)</f>
        <v/>
      </c>
      <c r="I54" s="51" t="str">
        <f>IF(ISBLANK(Games!B54), "", IF(Table13[[#This Row],[Spread]]&lt;0, Table13[[#This Row],[Home]], Table13[[#This Row],[Away]]))</f>
        <v/>
      </c>
      <c r="J54" s="11"/>
      <c r="K54" s="11"/>
      <c r="L54" s="11"/>
      <c r="M54" s="50" t="str">
        <f>IF(ISBLANK(Table13[[#This Row],[Home Final]]), "",Table13[[#This Row],[Away Final]]-Table13[[#This Row],[Home Final]])</f>
        <v/>
      </c>
      <c r="N5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4" s="45" t="str">
        <f>IF(ISBLANK(Table13[[#This Row],[Side Result]]),"",IF(Table13[[#This Row],[Side Result]]=Table13[[#This Row],[Market Predicted Side]], "Y", "N"))</f>
        <v/>
      </c>
      <c r="Q5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4" s="43" t="str">
        <f>IF(ISBLANK(Table13[[#This Row],[Side Result]]),"",IF(Table13[[#This Row],[Side Result]]=Table13[[#This Row],[Model Predicted Side]], "Y", "N"))</f>
        <v/>
      </c>
      <c r="S54" s="43" t="str">
        <f>IF(ISBLANK(Table13[[#This Row],[Side Result]]), "", IF(Table13[[#This Row],[Model Overall Correct]]="N", "N", "Y"))</f>
        <v/>
      </c>
      <c r="T5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4" s="46" t="str">
        <f>IF(ISBLANK(Table13[[#This Row],[Side Result]]), "",ABS(Table13[[#This Row],[Difference from Market]]))</f>
        <v/>
      </c>
      <c r="W5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4" s="43" t="str">
        <f>IF(ISBLANK(Table13[[#This Row],[Side Result]]), "",ABS(Table13[[#This Row],[Difference from Prediction]]))</f>
        <v/>
      </c>
      <c r="Y54" s="10" t="str">
        <f>IF(OR(ISBLANK(Games!B54),ISBLANK(Table13[[#This Row],[Side Result]])), "",IF(OR(AND('Prediction Log'!D54&lt;0, 'Prediction Log'!J54='Prediction Log'!B54), AND('Prediction Log'!D54&gt;0, 'Prediction Log'!C54='Prediction Log'!J54)),"Y", IF(ISBLANK(Games!$B$2), "","N")))</f>
        <v/>
      </c>
      <c r="Z54" s="10" t="str">
        <f>Table13[[#This Row],[Market Overall  Correct]]</f>
        <v/>
      </c>
    </row>
    <row r="55" spans="1:26" x14ac:dyDescent="0.45">
      <c r="A55" s="51" t="str">
        <f>IF(ISBLANK(Games!$B55), "",Games!A55)</f>
        <v/>
      </c>
      <c r="B55" s="51" t="str">
        <f>IF(ISBLANK(Games!$B55), "",Games!B55)</f>
        <v/>
      </c>
      <c r="C55" s="51" t="str">
        <f>IF(ISBLANK(Games!$B55), "",Games!C55)</f>
        <v/>
      </c>
      <c r="D55" s="23" t="str">
        <f>IF(ISBLANK(Games!$B55), "",Games!D55)</f>
        <v/>
      </c>
      <c r="E55" s="23" t="str">
        <f>IF(ISBLANK(Games!$B55), "",Games!E55)</f>
        <v/>
      </c>
      <c r="F55" s="51" t="str">
        <f>IF(ISBLANK(Games!$B55), "",Games!F55)</f>
        <v/>
      </c>
      <c r="G55" s="51" t="str">
        <f>Games!G55</f>
        <v/>
      </c>
      <c r="H55" s="51" t="str">
        <f>IF(ISBLANK(Games!$B55), "",Games!H55)</f>
        <v/>
      </c>
      <c r="I55" s="51" t="str">
        <f>IF(ISBLANK(Games!B55), "", IF(Table13[[#This Row],[Spread]]&lt;0, Table13[[#This Row],[Home]], Table13[[#This Row],[Away]]))</f>
        <v/>
      </c>
      <c r="J55" s="11"/>
      <c r="K55" s="11"/>
      <c r="L55" s="11"/>
      <c r="M55" s="50" t="str">
        <f>IF(ISBLANK(Table13[[#This Row],[Home Final]]), "",Table13[[#This Row],[Away Final]]-Table13[[#This Row],[Home Final]])</f>
        <v/>
      </c>
      <c r="N5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5" s="45" t="str">
        <f>IF(ISBLANK(Table13[[#This Row],[Side Result]]),"",IF(Table13[[#This Row],[Side Result]]=Table13[[#This Row],[Market Predicted Side]], "Y", "N"))</f>
        <v/>
      </c>
      <c r="Q5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5" s="43" t="str">
        <f>IF(ISBLANK(Table13[[#This Row],[Side Result]]),"",IF(Table13[[#This Row],[Side Result]]=Table13[[#This Row],[Model Predicted Side]], "Y", "N"))</f>
        <v/>
      </c>
      <c r="S55" s="43" t="str">
        <f>IF(ISBLANK(Table13[[#This Row],[Side Result]]), "", IF(Table13[[#This Row],[Model Overall Correct]]="N", "N", "Y"))</f>
        <v/>
      </c>
      <c r="T5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5" s="46" t="str">
        <f>IF(ISBLANK(Table13[[#This Row],[Side Result]]), "",ABS(Table13[[#This Row],[Difference from Market]]))</f>
        <v/>
      </c>
      <c r="W5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5" s="43" t="str">
        <f>IF(ISBLANK(Table13[[#This Row],[Side Result]]), "",ABS(Table13[[#This Row],[Difference from Prediction]]))</f>
        <v/>
      </c>
      <c r="Y55" s="10" t="str">
        <f>IF(OR(ISBLANK(Games!B55),ISBLANK(Table13[[#This Row],[Side Result]])), "",IF(OR(AND('Prediction Log'!D55&lt;0, 'Prediction Log'!J55='Prediction Log'!B55), AND('Prediction Log'!D55&gt;0, 'Prediction Log'!C55='Prediction Log'!J55)),"Y", IF(ISBLANK(Games!$B$2), "","N")))</f>
        <v/>
      </c>
      <c r="Z55" s="10" t="str">
        <f>Table13[[#This Row],[Market Overall  Correct]]</f>
        <v/>
      </c>
    </row>
    <row r="56" spans="1:26" x14ac:dyDescent="0.45">
      <c r="A56" s="51" t="str">
        <f>IF(ISBLANK(Games!$B56), "",Games!A56)</f>
        <v/>
      </c>
      <c r="B56" s="51" t="str">
        <f>IF(ISBLANK(Games!$B56), "",Games!B56)</f>
        <v/>
      </c>
      <c r="C56" s="51" t="str">
        <f>IF(ISBLANK(Games!$B56), "",Games!C56)</f>
        <v/>
      </c>
      <c r="D56" s="23" t="str">
        <f>IF(ISBLANK(Games!$B56), "",Games!D56)</f>
        <v/>
      </c>
      <c r="E56" s="23" t="str">
        <f>IF(ISBLANK(Games!$B56), "",Games!E56)</f>
        <v/>
      </c>
      <c r="F56" s="51" t="str">
        <f>IF(ISBLANK(Games!$B56), "",Games!F56)</f>
        <v/>
      </c>
      <c r="G56" s="51" t="str">
        <f>Games!G56</f>
        <v/>
      </c>
      <c r="H56" s="51" t="str">
        <f>IF(ISBLANK(Games!$B56), "",Games!H56)</f>
        <v/>
      </c>
      <c r="I56" s="51" t="str">
        <f>IF(ISBLANK(Games!B56), "", IF(Table13[[#This Row],[Spread]]&lt;0, Table13[[#This Row],[Home]], Table13[[#This Row],[Away]]))</f>
        <v/>
      </c>
      <c r="J56" s="11"/>
      <c r="K56" s="11"/>
      <c r="L56" s="11"/>
      <c r="M56" s="50" t="str">
        <f>IF(ISBLANK(Table13[[#This Row],[Home Final]]), "",Table13[[#This Row],[Away Final]]-Table13[[#This Row],[Home Final]])</f>
        <v/>
      </c>
      <c r="N5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6" s="45" t="str">
        <f>IF(ISBLANK(Table13[[#This Row],[Side Result]]),"",IF(Table13[[#This Row],[Side Result]]=Table13[[#This Row],[Market Predicted Side]], "Y", "N"))</f>
        <v/>
      </c>
      <c r="Q5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6" s="43" t="str">
        <f>IF(ISBLANK(Table13[[#This Row],[Side Result]]),"",IF(Table13[[#This Row],[Side Result]]=Table13[[#This Row],[Model Predicted Side]], "Y", "N"))</f>
        <v/>
      </c>
      <c r="S56" s="43" t="str">
        <f>IF(ISBLANK(Table13[[#This Row],[Side Result]]), "", IF(Table13[[#This Row],[Model Overall Correct]]="N", "N", "Y"))</f>
        <v/>
      </c>
      <c r="T5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6" s="46" t="str">
        <f>IF(ISBLANK(Table13[[#This Row],[Side Result]]), "",ABS(Table13[[#This Row],[Difference from Market]]))</f>
        <v/>
      </c>
      <c r="W5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6" s="43" t="str">
        <f>IF(ISBLANK(Table13[[#This Row],[Side Result]]), "",ABS(Table13[[#This Row],[Difference from Prediction]]))</f>
        <v/>
      </c>
      <c r="Y56" s="10" t="str">
        <f>IF(OR(ISBLANK(Games!B56),ISBLANK(Table13[[#This Row],[Side Result]])), "",IF(OR(AND('Prediction Log'!D56&lt;0, 'Prediction Log'!J56='Prediction Log'!B56), AND('Prediction Log'!D56&gt;0, 'Prediction Log'!C56='Prediction Log'!J56)),"Y", IF(ISBLANK(Games!$B$2), "","N")))</f>
        <v/>
      </c>
      <c r="Z56" s="10" t="str">
        <f>Table13[[#This Row],[Market Overall  Correct]]</f>
        <v/>
      </c>
    </row>
    <row r="57" spans="1:26" x14ac:dyDescent="0.45">
      <c r="A57" s="51" t="str">
        <f>IF(ISBLANK(Games!$B57), "",Games!A57)</f>
        <v/>
      </c>
      <c r="B57" s="51" t="str">
        <f>IF(ISBLANK(Games!$B57), "",Games!B57)</f>
        <v/>
      </c>
      <c r="C57" s="51" t="str">
        <f>IF(ISBLANK(Games!$B57), "",Games!C57)</f>
        <v/>
      </c>
      <c r="D57" s="23" t="str">
        <f>IF(ISBLANK(Games!$B57), "",Games!D57)</f>
        <v/>
      </c>
      <c r="E57" s="23" t="str">
        <f>IF(ISBLANK(Games!$B57), "",Games!E57)</f>
        <v/>
      </c>
      <c r="F57" s="51" t="str">
        <f>IF(ISBLANK(Games!$B57), "",Games!F57)</f>
        <v/>
      </c>
      <c r="G57" s="51" t="str">
        <f>Games!G57</f>
        <v/>
      </c>
      <c r="H57" s="51" t="str">
        <f>IF(ISBLANK(Games!$B57), "",Games!H57)</f>
        <v/>
      </c>
      <c r="I57" s="51" t="str">
        <f>IF(ISBLANK(Games!B57), "", IF(Table13[[#This Row],[Spread]]&lt;0, Table13[[#This Row],[Home]], Table13[[#This Row],[Away]]))</f>
        <v/>
      </c>
      <c r="J57" s="11"/>
      <c r="K57" s="11"/>
      <c r="L57" s="11"/>
      <c r="M57" s="50" t="str">
        <f>IF(ISBLANK(Table13[[#This Row],[Home Final]]), "",Table13[[#This Row],[Away Final]]-Table13[[#This Row],[Home Final]])</f>
        <v/>
      </c>
      <c r="N5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7" s="45" t="str">
        <f>IF(ISBLANK(Table13[[#This Row],[Side Result]]),"",IF(Table13[[#This Row],[Side Result]]=Table13[[#This Row],[Market Predicted Side]], "Y", "N"))</f>
        <v/>
      </c>
      <c r="Q5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7" s="43" t="str">
        <f>IF(ISBLANK(Table13[[#This Row],[Side Result]]),"",IF(Table13[[#This Row],[Side Result]]=Table13[[#This Row],[Model Predicted Side]], "Y", "N"))</f>
        <v/>
      </c>
      <c r="S57" s="43" t="str">
        <f>IF(ISBLANK(Table13[[#This Row],[Side Result]]), "", IF(Table13[[#This Row],[Model Overall Correct]]="N", "N", "Y"))</f>
        <v/>
      </c>
      <c r="T5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7" s="46" t="str">
        <f>IF(ISBLANK(Table13[[#This Row],[Side Result]]), "",ABS(Table13[[#This Row],[Difference from Market]]))</f>
        <v/>
      </c>
      <c r="W5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7" s="43" t="str">
        <f>IF(ISBLANK(Table13[[#This Row],[Side Result]]), "",ABS(Table13[[#This Row],[Difference from Prediction]]))</f>
        <v/>
      </c>
      <c r="Y57" s="10" t="str">
        <f>IF(OR(ISBLANK(Games!B57),ISBLANK(Table13[[#This Row],[Side Result]])), "",IF(OR(AND('Prediction Log'!D57&lt;0, 'Prediction Log'!J57='Prediction Log'!B57), AND('Prediction Log'!D57&gt;0, 'Prediction Log'!C57='Prediction Log'!J57)),"Y", IF(ISBLANK(Games!$B$2), "","N")))</f>
        <v/>
      </c>
      <c r="Z57" s="10" t="str">
        <f>Table13[[#This Row],[Market Overall  Correct]]</f>
        <v/>
      </c>
    </row>
    <row r="58" spans="1:26" x14ac:dyDescent="0.45">
      <c r="A58" s="51" t="str">
        <f>IF(ISBLANK(Games!$B58), "",Games!A58)</f>
        <v/>
      </c>
      <c r="B58" s="51" t="str">
        <f>IF(ISBLANK(Games!$B58), "",Games!B58)</f>
        <v/>
      </c>
      <c r="C58" s="51" t="str">
        <f>IF(ISBLANK(Games!$B58), "",Games!C58)</f>
        <v/>
      </c>
      <c r="D58" s="23" t="str">
        <f>IF(ISBLANK(Games!$B58), "",Games!D58)</f>
        <v/>
      </c>
      <c r="E58" s="23" t="str">
        <f>IF(ISBLANK(Games!$B58), "",Games!E58)</f>
        <v/>
      </c>
      <c r="F58" s="51" t="str">
        <f>IF(ISBLANK(Games!$B58), "",Games!F58)</f>
        <v/>
      </c>
      <c r="G58" s="51" t="str">
        <f>Games!G58</f>
        <v/>
      </c>
      <c r="H58" s="51" t="str">
        <f>IF(ISBLANK(Games!$B58), "",Games!H58)</f>
        <v/>
      </c>
      <c r="I58" s="51" t="str">
        <f>IF(ISBLANK(Games!B58), "", IF(Table13[[#This Row],[Spread]]&lt;0, Table13[[#This Row],[Home]], Table13[[#This Row],[Away]]))</f>
        <v/>
      </c>
      <c r="J58" s="11"/>
      <c r="K58" s="11"/>
      <c r="L58" s="11"/>
      <c r="M58" s="50" t="str">
        <f>IF(ISBLANK(Table13[[#This Row],[Home Final]]), "",Table13[[#This Row],[Away Final]]-Table13[[#This Row],[Home Final]])</f>
        <v/>
      </c>
      <c r="N5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8" s="45" t="str">
        <f>IF(ISBLANK(Table13[[#This Row],[Side Result]]),"",IF(Table13[[#This Row],[Side Result]]=Table13[[#This Row],[Market Predicted Side]], "Y", "N"))</f>
        <v/>
      </c>
      <c r="Q5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8" s="43" t="str">
        <f>IF(ISBLANK(Table13[[#This Row],[Side Result]]),"",IF(Table13[[#This Row],[Side Result]]=Table13[[#This Row],[Model Predicted Side]], "Y", "N"))</f>
        <v/>
      </c>
      <c r="S58" s="43" t="str">
        <f>IF(ISBLANK(Table13[[#This Row],[Side Result]]), "", IF(Table13[[#This Row],[Model Overall Correct]]="N", "N", "Y"))</f>
        <v/>
      </c>
      <c r="T5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8" s="46" t="str">
        <f>IF(ISBLANK(Table13[[#This Row],[Side Result]]), "",ABS(Table13[[#This Row],[Difference from Market]]))</f>
        <v/>
      </c>
      <c r="W5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8" s="43" t="str">
        <f>IF(ISBLANK(Table13[[#This Row],[Side Result]]), "",ABS(Table13[[#This Row],[Difference from Prediction]]))</f>
        <v/>
      </c>
      <c r="Y58" s="10" t="str">
        <f>IF(OR(ISBLANK(Games!B58),ISBLANK(Table13[[#This Row],[Side Result]])), "",IF(OR(AND('Prediction Log'!D58&lt;0, 'Prediction Log'!J58='Prediction Log'!B58), AND('Prediction Log'!D58&gt;0, 'Prediction Log'!C58='Prediction Log'!J58)),"Y", IF(ISBLANK(Games!$B$2), "","N")))</f>
        <v/>
      </c>
      <c r="Z58" s="10" t="str">
        <f>Table13[[#This Row],[Market Overall  Correct]]</f>
        <v/>
      </c>
    </row>
    <row r="59" spans="1:26" x14ac:dyDescent="0.45">
      <c r="A59" s="51" t="str">
        <f>IF(ISBLANK(Games!$B59), "",Games!A59)</f>
        <v/>
      </c>
      <c r="B59" s="51" t="str">
        <f>IF(ISBLANK(Games!$B59), "",Games!B59)</f>
        <v/>
      </c>
      <c r="C59" s="51" t="str">
        <f>IF(ISBLANK(Games!$B59), "",Games!C59)</f>
        <v/>
      </c>
      <c r="D59" s="23" t="str">
        <f>IF(ISBLANK(Games!$B59), "",Games!D59)</f>
        <v/>
      </c>
      <c r="E59" s="23" t="str">
        <f>IF(ISBLANK(Games!$B59), "",Games!E59)</f>
        <v/>
      </c>
      <c r="F59" s="51" t="str">
        <f>IF(ISBLANK(Games!$B59), "",Games!F59)</f>
        <v/>
      </c>
      <c r="G59" s="51" t="str">
        <f>Games!G59</f>
        <v/>
      </c>
      <c r="H59" s="51" t="str">
        <f>IF(ISBLANK(Games!$B59), "",Games!H59)</f>
        <v/>
      </c>
      <c r="I59" s="51" t="str">
        <f>IF(ISBLANK(Games!B59), "", IF(Table13[[#This Row],[Spread]]&lt;0, Table13[[#This Row],[Home]], Table13[[#This Row],[Away]]))</f>
        <v/>
      </c>
      <c r="J59" s="11"/>
      <c r="K59" s="11"/>
      <c r="L59" s="11"/>
      <c r="M59" s="50" t="str">
        <f>IF(ISBLANK(Table13[[#This Row],[Home Final]]), "",Table13[[#This Row],[Away Final]]-Table13[[#This Row],[Home Final]])</f>
        <v/>
      </c>
      <c r="N5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9" s="45" t="str">
        <f>IF(ISBLANK(Table13[[#This Row],[Side Result]]),"",IF(Table13[[#This Row],[Side Result]]=Table13[[#This Row],[Market Predicted Side]], "Y", "N"))</f>
        <v/>
      </c>
      <c r="Q5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9" s="43" t="str">
        <f>IF(ISBLANK(Table13[[#This Row],[Side Result]]),"",IF(Table13[[#This Row],[Side Result]]=Table13[[#This Row],[Model Predicted Side]], "Y", "N"))</f>
        <v/>
      </c>
      <c r="S59" s="43" t="str">
        <f>IF(ISBLANK(Table13[[#This Row],[Side Result]]), "", IF(Table13[[#This Row],[Model Overall Correct]]="N", "N", "Y"))</f>
        <v/>
      </c>
      <c r="T5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9" s="46" t="str">
        <f>IF(ISBLANK(Table13[[#This Row],[Side Result]]), "",ABS(Table13[[#This Row],[Difference from Market]]))</f>
        <v/>
      </c>
      <c r="W5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9" s="43" t="str">
        <f>IF(ISBLANK(Table13[[#This Row],[Side Result]]), "",ABS(Table13[[#This Row],[Difference from Prediction]]))</f>
        <v/>
      </c>
      <c r="Y59" s="10" t="str">
        <f>IF(OR(ISBLANK(Games!B59),ISBLANK(Table13[[#This Row],[Side Result]])), "",IF(OR(AND('Prediction Log'!D59&lt;0, 'Prediction Log'!J59='Prediction Log'!B59), AND('Prediction Log'!D59&gt;0, 'Prediction Log'!C59='Prediction Log'!J59)),"Y", IF(ISBLANK(Games!$B$2), "","N")))</f>
        <v/>
      </c>
      <c r="Z59" s="10" t="str">
        <f>Table13[[#This Row],[Market Overall  Correct]]</f>
        <v/>
      </c>
    </row>
    <row r="60" spans="1:26" x14ac:dyDescent="0.45">
      <c r="A60" s="51" t="str">
        <f>IF(ISBLANK(Games!$B60), "",Games!A60)</f>
        <v/>
      </c>
      <c r="B60" s="51" t="str">
        <f>IF(ISBLANK(Games!$B60), "",Games!B60)</f>
        <v/>
      </c>
      <c r="C60" s="51" t="str">
        <f>IF(ISBLANK(Games!$B60), "",Games!C60)</f>
        <v/>
      </c>
      <c r="D60" s="23" t="str">
        <f>IF(ISBLANK(Games!$B60), "",Games!D60)</f>
        <v/>
      </c>
      <c r="E60" s="23" t="str">
        <f>IF(ISBLANK(Games!$B60), "",Games!E60)</f>
        <v/>
      </c>
      <c r="F60" s="51" t="str">
        <f>IF(ISBLANK(Games!$B60), "",Games!F60)</f>
        <v/>
      </c>
      <c r="G60" s="51" t="str">
        <f>Games!G60</f>
        <v/>
      </c>
      <c r="H60" s="51" t="str">
        <f>IF(ISBLANK(Games!$B60), "",Games!H60)</f>
        <v/>
      </c>
      <c r="I60" s="51" t="str">
        <f>IF(ISBLANK(Games!B60), "", IF(Table13[[#This Row],[Spread]]&lt;0, Table13[[#This Row],[Home]], Table13[[#This Row],[Away]]))</f>
        <v/>
      </c>
      <c r="J60" s="11"/>
      <c r="K60" s="11"/>
      <c r="L60" s="11"/>
      <c r="M60" s="50" t="str">
        <f>IF(ISBLANK(Table13[[#This Row],[Home Final]]), "",Table13[[#This Row],[Away Final]]-Table13[[#This Row],[Home Final]])</f>
        <v/>
      </c>
      <c r="N6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0" s="45" t="str">
        <f>IF(ISBLANK(Table13[[#This Row],[Side Result]]),"",IF(Table13[[#This Row],[Side Result]]=Table13[[#This Row],[Market Predicted Side]], "Y", "N"))</f>
        <v/>
      </c>
      <c r="Q6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0" s="43" t="str">
        <f>IF(ISBLANK(Table13[[#This Row],[Side Result]]),"",IF(Table13[[#This Row],[Side Result]]=Table13[[#This Row],[Model Predicted Side]], "Y", "N"))</f>
        <v/>
      </c>
      <c r="S60" s="43" t="str">
        <f>IF(ISBLANK(Table13[[#This Row],[Side Result]]), "", IF(Table13[[#This Row],[Model Overall Correct]]="N", "N", "Y"))</f>
        <v/>
      </c>
      <c r="T6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0" s="46" t="str">
        <f>IF(ISBLANK(Table13[[#This Row],[Side Result]]), "",ABS(Table13[[#This Row],[Difference from Market]]))</f>
        <v/>
      </c>
      <c r="W6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0" s="43" t="str">
        <f>IF(ISBLANK(Table13[[#This Row],[Side Result]]), "",ABS(Table13[[#This Row],[Difference from Prediction]]))</f>
        <v/>
      </c>
      <c r="Y60" s="10" t="str">
        <f>IF(OR(ISBLANK(Games!B60),ISBLANK(Table13[[#This Row],[Side Result]])), "",IF(OR(AND('Prediction Log'!D60&lt;0, 'Prediction Log'!J60='Prediction Log'!B60), AND('Prediction Log'!D60&gt;0, 'Prediction Log'!C60='Prediction Log'!J60)),"Y", IF(ISBLANK(Games!$B$2), "","N")))</f>
        <v/>
      </c>
      <c r="Z60" s="10" t="str">
        <f>Table13[[#This Row],[Market Overall  Correct]]</f>
        <v/>
      </c>
    </row>
    <row r="61" spans="1:26" x14ac:dyDescent="0.45">
      <c r="A61" s="51" t="str">
        <f>IF(ISBLANK(Games!$B61), "",Games!A61)</f>
        <v/>
      </c>
      <c r="B61" s="51" t="str">
        <f>IF(ISBLANK(Games!$B61), "",Games!B61)</f>
        <v/>
      </c>
      <c r="C61" s="51" t="str">
        <f>IF(ISBLANK(Games!$B61), "",Games!C61)</f>
        <v/>
      </c>
      <c r="D61" s="23" t="str">
        <f>IF(ISBLANK(Games!$B61), "",Games!D61)</f>
        <v/>
      </c>
      <c r="E61" s="23" t="str">
        <f>IF(ISBLANK(Games!$B61), "",Games!E61)</f>
        <v/>
      </c>
      <c r="F61" s="51" t="str">
        <f>IF(ISBLANK(Games!$B61), "",Games!F61)</f>
        <v/>
      </c>
      <c r="G61" s="51" t="str">
        <f>Games!G61</f>
        <v/>
      </c>
      <c r="H61" s="51" t="str">
        <f>IF(ISBLANK(Games!$B61), "",Games!H61)</f>
        <v/>
      </c>
      <c r="I61" s="51" t="str">
        <f>IF(ISBLANK(Games!B61), "", IF(Table13[[#This Row],[Spread]]&lt;0, Table13[[#This Row],[Home]], Table13[[#This Row],[Away]]))</f>
        <v/>
      </c>
      <c r="J61" s="11"/>
      <c r="K61" s="11"/>
      <c r="L61" s="11"/>
      <c r="M61" s="50" t="str">
        <f>IF(ISBLANK(Table13[[#This Row],[Home Final]]), "",Table13[[#This Row],[Away Final]]-Table13[[#This Row],[Home Final]])</f>
        <v/>
      </c>
      <c r="N6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1" s="45" t="str">
        <f>IF(ISBLANK(Table13[[#This Row],[Side Result]]),"",IF(Table13[[#This Row],[Side Result]]=Table13[[#This Row],[Market Predicted Side]], "Y", "N"))</f>
        <v/>
      </c>
      <c r="Q6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1" s="43" t="str">
        <f>IF(ISBLANK(Table13[[#This Row],[Side Result]]),"",IF(Table13[[#This Row],[Side Result]]=Table13[[#This Row],[Model Predicted Side]], "Y", "N"))</f>
        <v/>
      </c>
      <c r="S61" s="43" t="str">
        <f>IF(ISBLANK(Table13[[#This Row],[Side Result]]), "", IF(Table13[[#This Row],[Model Overall Correct]]="N", "N", "Y"))</f>
        <v/>
      </c>
      <c r="T6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1" s="46" t="str">
        <f>IF(ISBLANK(Table13[[#This Row],[Side Result]]), "",ABS(Table13[[#This Row],[Difference from Market]]))</f>
        <v/>
      </c>
      <c r="W6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1" s="43" t="str">
        <f>IF(ISBLANK(Table13[[#This Row],[Side Result]]), "",ABS(Table13[[#This Row],[Difference from Prediction]]))</f>
        <v/>
      </c>
      <c r="Y61" s="10" t="str">
        <f>IF(OR(ISBLANK(Games!B61),ISBLANK(Table13[[#This Row],[Side Result]])), "",IF(OR(AND('Prediction Log'!D61&lt;0, 'Prediction Log'!J61='Prediction Log'!B61), AND('Prediction Log'!D61&gt;0, 'Prediction Log'!C61='Prediction Log'!J61)),"Y", IF(ISBLANK(Games!$B$2), "","N")))</f>
        <v/>
      </c>
      <c r="Z61" s="10" t="str">
        <f>Table13[[#This Row],[Market Overall  Correct]]</f>
        <v/>
      </c>
    </row>
    <row r="62" spans="1:26" x14ac:dyDescent="0.45">
      <c r="A62" s="51" t="str">
        <f>IF(ISBLANK(Games!$B62), "",Games!A62)</f>
        <v/>
      </c>
      <c r="B62" s="51" t="str">
        <f>IF(ISBLANK(Games!$B62), "",Games!B62)</f>
        <v/>
      </c>
      <c r="C62" s="51" t="str">
        <f>IF(ISBLANK(Games!$B62), "",Games!C62)</f>
        <v/>
      </c>
      <c r="D62" s="23" t="str">
        <f>IF(ISBLANK(Games!$B62), "",Games!D62)</f>
        <v/>
      </c>
      <c r="E62" s="23" t="str">
        <f>IF(ISBLANK(Games!$B62), "",Games!E62)</f>
        <v/>
      </c>
      <c r="F62" s="51" t="str">
        <f>IF(ISBLANK(Games!$B62), "",Games!F62)</f>
        <v/>
      </c>
      <c r="G62" s="51" t="str">
        <f>Games!G62</f>
        <v/>
      </c>
      <c r="H62" s="51" t="str">
        <f>IF(ISBLANK(Games!$B62), "",Games!H62)</f>
        <v/>
      </c>
      <c r="I62" s="51" t="str">
        <f>IF(ISBLANK(Games!B62), "", IF(Table13[[#This Row],[Spread]]&lt;0, Table13[[#This Row],[Home]], Table13[[#This Row],[Away]]))</f>
        <v/>
      </c>
      <c r="J62" s="11"/>
      <c r="K62" s="11"/>
      <c r="L62" s="11"/>
      <c r="M62" s="50" t="str">
        <f>IF(ISBLANK(Table13[[#This Row],[Home Final]]), "",Table13[[#This Row],[Away Final]]-Table13[[#This Row],[Home Final]])</f>
        <v/>
      </c>
      <c r="N6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2" s="45" t="str">
        <f>IF(ISBLANK(Table13[[#This Row],[Side Result]]),"",IF(Table13[[#This Row],[Side Result]]=Table13[[#This Row],[Market Predicted Side]], "Y", "N"))</f>
        <v/>
      </c>
      <c r="Q6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2" s="43" t="str">
        <f>IF(ISBLANK(Table13[[#This Row],[Side Result]]),"",IF(Table13[[#This Row],[Side Result]]=Table13[[#This Row],[Model Predicted Side]], "Y", "N"))</f>
        <v/>
      </c>
      <c r="S62" s="43" t="str">
        <f>IF(ISBLANK(Table13[[#This Row],[Side Result]]), "", IF(Table13[[#This Row],[Model Overall Correct]]="N", "N", "Y"))</f>
        <v/>
      </c>
      <c r="T6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2" s="46" t="str">
        <f>IF(ISBLANK(Table13[[#This Row],[Side Result]]), "",ABS(Table13[[#This Row],[Difference from Market]]))</f>
        <v/>
      </c>
      <c r="W6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2" s="43" t="str">
        <f>IF(ISBLANK(Table13[[#This Row],[Side Result]]), "",ABS(Table13[[#This Row],[Difference from Prediction]]))</f>
        <v/>
      </c>
      <c r="Y62" s="10" t="str">
        <f>IF(OR(ISBLANK(Games!B62),ISBLANK(Table13[[#This Row],[Side Result]])), "",IF(OR(AND('Prediction Log'!D62&lt;0, 'Prediction Log'!J62='Prediction Log'!B62), AND('Prediction Log'!D62&gt;0, 'Prediction Log'!C62='Prediction Log'!J62)),"Y", IF(ISBLANK(Games!$B$2), "","N")))</f>
        <v/>
      </c>
      <c r="Z62" s="10" t="str">
        <f>Table13[[#This Row],[Market Overall  Correct]]</f>
        <v/>
      </c>
    </row>
    <row r="63" spans="1:26" x14ac:dyDescent="0.45">
      <c r="A63" s="51" t="str">
        <f>IF(ISBLANK(Games!$B63), "",Games!A63)</f>
        <v/>
      </c>
      <c r="B63" s="51" t="str">
        <f>IF(ISBLANK(Games!$B63), "",Games!B63)</f>
        <v/>
      </c>
      <c r="C63" s="51" t="str">
        <f>IF(ISBLANK(Games!$B63), "",Games!C63)</f>
        <v/>
      </c>
      <c r="D63" s="23" t="str">
        <f>IF(ISBLANK(Games!$B63), "",Games!D63)</f>
        <v/>
      </c>
      <c r="E63" s="23" t="str">
        <f>IF(ISBLANK(Games!$B63), "",Games!E63)</f>
        <v/>
      </c>
      <c r="F63" s="51" t="str">
        <f>IF(ISBLANK(Games!$B63), "",Games!F63)</f>
        <v/>
      </c>
      <c r="G63" s="51" t="str">
        <f>Games!G63</f>
        <v/>
      </c>
      <c r="H63" s="51" t="str">
        <f>IF(ISBLANK(Games!$B63), "",Games!H63)</f>
        <v/>
      </c>
      <c r="I63" s="51" t="str">
        <f>IF(ISBLANK(Games!B63), "", IF(Table13[[#This Row],[Spread]]&lt;0, Table13[[#This Row],[Home]], Table13[[#This Row],[Away]]))</f>
        <v/>
      </c>
      <c r="J63" s="11"/>
      <c r="K63" s="11"/>
      <c r="L63" s="11"/>
      <c r="M63" s="50" t="str">
        <f>IF(ISBLANK(Table13[[#This Row],[Home Final]]), "",Table13[[#This Row],[Away Final]]-Table13[[#This Row],[Home Final]])</f>
        <v/>
      </c>
      <c r="N6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3" s="45" t="str">
        <f>IF(ISBLANK(Table13[[#This Row],[Side Result]]),"",IF(Table13[[#This Row],[Side Result]]=Table13[[#This Row],[Market Predicted Side]], "Y", "N"))</f>
        <v/>
      </c>
      <c r="Q6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3" s="43" t="str">
        <f>IF(ISBLANK(Table13[[#This Row],[Side Result]]),"",IF(Table13[[#This Row],[Side Result]]=Table13[[#This Row],[Model Predicted Side]], "Y", "N"))</f>
        <v/>
      </c>
      <c r="S63" s="43" t="str">
        <f>IF(ISBLANK(Table13[[#This Row],[Side Result]]), "", IF(Table13[[#This Row],[Model Overall Correct]]="N", "N", "Y"))</f>
        <v/>
      </c>
      <c r="T6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3" s="46" t="str">
        <f>IF(ISBLANK(Table13[[#This Row],[Side Result]]), "",ABS(Table13[[#This Row],[Difference from Market]]))</f>
        <v/>
      </c>
      <c r="W6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3" s="43" t="str">
        <f>IF(ISBLANK(Table13[[#This Row],[Side Result]]), "",ABS(Table13[[#This Row],[Difference from Prediction]]))</f>
        <v/>
      </c>
      <c r="Y63" s="10" t="str">
        <f>IF(OR(ISBLANK(Games!B63),ISBLANK(Table13[[#This Row],[Side Result]])), "",IF(OR(AND('Prediction Log'!D63&lt;0, 'Prediction Log'!J63='Prediction Log'!B63), AND('Prediction Log'!D63&gt;0, 'Prediction Log'!C63='Prediction Log'!J63)),"Y", IF(ISBLANK(Games!$B$2), "","N")))</f>
        <v/>
      </c>
      <c r="Z63" s="10" t="str">
        <f>Table13[[#This Row],[Market Overall  Correct]]</f>
        <v/>
      </c>
    </row>
    <row r="64" spans="1:26" x14ac:dyDescent="0.45">
      <c r="A64" s="51" t="str">
        <f>IF(ISBLANK(Games!$B64), "",Games!A64)</f>
        <v/>
      </c>
      <c r="B64" s="51" t="str">
        <f>IF(ISBLANK(Games!$B64), "",Games!B64)</f>
        <v/>
      </c>
      <c r="C64" s="51" t="str">
        <f>IF(ISBLANK(Games!$B64), "",Games!C64)</f>
        <v/>
      </c>
      <c r="D64" s="23" t="str">
        <f>IF(ISBLANK(Games!$B64), "",Games!D64)</f>
        <v/>
      </c>
      <c r="E64" s="23" t="str">
        <f>IF(ISBLANK(Games!$B64), "",Games!E64)</f>
        <v/>
      </c>
      <c r="F64" s="51" t="str">
        <f>IF(ISBLANK(Games!$B64), "",Games!F64)</f>
        <v/>
      </c>
      <c r="G64" s="51" t="str">
        <f>Games!G64</f>
        <v/>
      </c>
      <c r="H64" s="51" t="str">
        <f>IF(ISBLANK(Games!$B64), "",Games!H64)</f>
        <v/>
      </c>
      <c r="I64" s="51" t="str">
        <f>IF(ISBLANK(Games!B64), "", IF(Table13[[#This Row],[Spread]]&lt;0, Table13[[#This Row],[Home]], Table13[[#This Row],[Away]]))</f>
        <v/>
      </c>
      <c r="J64" s="11"/>
      <c r="K64" s="11"/>
      <c r="L64" s="11"/>
      <c r="M64" s="50" t="str">
        <f>IF(ISBLANK(Table13[[#This Row],[Home Final]]), "",Table13[[#This Row],[Away Final]]-Table13[[#This Row],[Home Final]])</f>
        <v/>
      </c>
      <c r="N6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4" s="45" t="str">
        <f>IF(ISBLANK(Table13[[#This Row],[Side Result]]),"",IF(Table13[[#This Row],[Side Result]]=Table13[[#This Row],[Market Predicted Side]], "Y", "N"))</f>
        <v/>
      </c>
      <c r="Q6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4" s="43" t="str">
        <f>IF(ISBLANK(Table13[[#This Row],[Side Result]]),"",IF(Table13[[#This Row],[Side Result]]=Table13[[#This Row],[Model Predicted Side]], "Y", "N"))</f>
        <v/>
      </c>
      <c r="S64" s="43" t="str">
        <f>IF(ISBLANK(Table13[[#This Row],[Side Result]]), "", IF(Table13[[#This Row],[Model Overall Correct]]="N", "N", "Y"))</f>
        <v/>
      </c>
      <c r="T6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4" s="46" t="str">
        <f>IF(ISBLANK(Table13[[#This Row],[Side Result]]), "",ABS(Table13[[#This Row],[Difference from Market]]))</f>
        <v/>
      </c>
      <c r="W6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4" s="43" t="str">
        <f>IF(ISBLANK(Table13[[#This Row],[Side Result]]), "",ABS(Table13[[#This Row],[Difference from Prediction]]))</f>
        <v/>
      </c>
      <c r="Y64" s="10" t="str">
        <f>IF(OR(ISBLANK(Games!B64),ISBLANK(Table13[[#This Row],[Side Result]])), "",IF(OR(AND('Prediction Log'!D64&lt;0, 'Prediction Log'!J64='Prediction Log'!B64), AND('Prediction Log'!D64&gt;0, 'Prediction Log'!C64='Prediction Log'!J64)),"Y", IF(ISBLANK(Games!$B$2), "","N")))</f>
        <v/>
      </c>
      <c r="Z64" s="10" t="str">
        <f>Table13[[#This Row],[Market Overall  Correct]]</f>
        <v/>
      </c>
    </row>
    <row r="65" spans="1:26" x14ac:dyDescent="0.45">
      <c r="A65" s="51" t="str">
        <f>IF(ISBLANK(Games!$B65), "",Games!A65)</f>
        <v/>
      </c>
      <c r="B65" s="51" t="str">
        <f>IF(ISBLANK(Games!$B65), "",Games!B65)</f>
        <v/>
      </c>
      <c r="C65" s="51" t="str">
        <f>IF(ISBLANK(Games!$B65), "",Games!C65)</f>
        <v/>
      </c>
      <c r="D65" s="23" t="str">
        <f>IF(ISBLANK(Games!$B65), "",Games!D65)</f>
        <v/>
      </c>
      <c r="E65" s="23" t="str">
        <f>IF(ISBLANK(Games!$B65), "",Games!E65)</f>
        <v/>
      </c>
      <c r="F65" s="51" t="str">
        <f>IF(ISBLANK(Games!$B65), "",Games!F65)</f>
        <v/>
      </c>
      <c r="G65" s="51" t="str">
        <f>Games!G65</f>
        <v/>
      </c>
      <c r="H65" s="51" t="str">
        <f>IF(ISBLANK(Games!$B65), "",Games!H65)</f>
        <v/>
      </c>
      <c r="I65" s="51" t="str">
        <f>IF(ISBLANK(Games!B65), "", IF(Table13[[#This Row],[Spread]]&lt;0, Table13[[#This Row],[Home]], Table13[[#This Row],[Away]]))</f>
        <v/>
      </c>
      <c r="J65" s="11"/>
      <c r="K65" s="11"/>
      <c r="L65" s="11"/>
      <c r="M65" s="50" t="str">
        <f>IF(ISBLANK(Table13[[#This Row],[Home Final]]), "",Table13[[#This Row],[Away Final]]-Table13[[#This Row],[Home Final]])</f>
        <v/>
      </c>
      <c r="N6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5" s="45" t="str">
        <f>IF(ISBLANK(Table13[[#This Row],[Side Result]]),"",IF(Table13[[#This Row],[Side Result]]=Table13[[#This Row],[Market Predicted Side]], "Y", "N"))</f>
        <v/>
      </c>
      <c r="Q6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5" s="43" t="str">
        <f>IF(ISBLANK(Table13[[#This Row],[Side Result]]),"",IF(Table13[[#This Row],[Side Result]]=Table13[[#This Row],[Model Predicted Side]], "Y", "N"))</f>
        <v/>
      </c>
      <c r="S65" s="43" t="str">
        <f>IF(ISBLANK(Table13[[#This Row],[Side Result]]), "", IF(Table13[[#This Row],[Model Overall Correct]]="N", "N", "Y"))</f>
        <v/>
      </c>
      <c r="T6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5" s="46" t="str">
        <f>IF(ISBLANK(Table13[[#This Row],[Side Result]]), "",ABS(Table13[[#This Row],[Difference from Market]]))</f>
        <v/>
      </c>
      <c r="W6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5" s="43" t="str">
        <f>IF(ISBLANK(Table13[[#This Row],[Side Result]]), "",ABS(Table13[[#This Row],[Difference from Prediction]]))</f>
        <v/>
      </c>
      <c r="Y65" s="10" t="str">
        <f>IF(OR(ISBLANK(Games!B65),ISBLANK(Table13[[#This Row],[Side Result]])), "",IF(OR(AND('Prediction Log'!D65&lt;0, 'Prediction Log'!J65='Prediction Log'!B65), AND('Prediction Log'!D65&gt;0, 'Prediction Log'!C65='Prediction Log'!J65)),"Y", IF(ISBLANK(Games!$B$2), "","N")))</f>
        <v/>
      </c>
      <c r="Z65" s="10" t="str">
        <f>Table13[[#This Row],[Market Overall  Correct]]</f>
        <v/>
      </c>
    </row>
    <row r="66" spans="1:26" x14ac:dyDescent="0.45">
      <c r="A66" s="51" t="str">
        <f>IF(ISBLANK(Games!$B66), "",Games!A66)</f>
        <v/>
      </c>
      <c r="B66" s="51" t="str">
        <f>IF(ISBLANK(Games!$B66), "",Games!B66)</f>
        <v/>
      </c>
      <c r="C66" s="51" t="str">
        <f>IF(ISBLANK(Games!$B66), "",Games!C66)</f>
        <v/>
      </c>
      <c r="D66" s="23" t="str">
        <f>IF(ISBLANK(Games!$B66), "",Games!D66)</f>
        <v/>
      </c>
      <c r="E66" s="23" t="str">
        <f>IF(ISBLANK(Games!$B66), "",Games!E66)</f>
        <v/>
      </c>
      <c r="F66" s="51" t="str">
        <f>IF(ISBLANK(Games!$B66), "",Games!F66)</f>
        <v/>
      </c>
      <c r="G66" s="51" t="str">
        <f>Games!G66</f>
        <v/>
      </c>
      <c r="H66" s="51" t="str">
        <f>IF(ISBLANK(Games!$B66), "",Games!H66)</f>
        <v/>
      </c>
      <c r="I66" s="51" t="str">
        <f>IF(ISBLANK(Games!B66), "", IF(Table13[[#This Row],[Spread]]&lt;0, Table13[[#This Row],[Home]], Table13[[#This Row],[Away]]))</f>
        <v/>
      </c>
      <c r="J66" s="11"/>
      <c r="K66" s="11"/>
      <c r="L66" s="11"/>
      <c r="M66" s="50" t="str">
        <f>IF(ISBLANK(Table13[[#This Row],[Home Final]]), "",Table13[[#This Row],[Away Final]]-Table13[[#This Row],[Home Final]])</f>
        <v/>
      </c>
      <c r="N6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6" s="45" t="str">
        <f>IF(ISBLANK(Table13[[#This Row],[Side Result]]),"",IF(Table13[[#This Row],[Side Result]]=Table13[[#This Row],[Market Predicted Side]], "Y", "N"))</f>
        <v/>
      </c>
      <c r="Q6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6" s="43" t="str">
        <f>IF(ISBLANK(Table13[[#This Row],[Side Result]]),"",IF(Table13[[#This Row],[Side Result]]=Table13[[#This Row],[Model Predicted Side]], "Y", "N"))</f>
        <v/>
      </c>
      <c r="S66" s="43" t="str">
        <f>IF(ISBLANK(Table13[[#This Row],[Side Result]]), "", IF(Table13[[#This Row],[Model Overall Correct]]="N", "N", "Y"))</f>
        <v/>
      </c>
      <c r="T6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6" s="46" t="str">
        <f>IF(ISBLANK(Table13[[#This Row],[Side Result]]), "",ABS(Table13[[#This Row],[Difference from Market]]))</f>
        <v/>
      </c>
      <c r="W6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6" s="43" t="str">
        <f>IF(ISBLANK(Table13[[#This Row],[Side Result]]), "",ABS(Table13[[#This Row],[Difference from Prediction]]))</f>
        <v/>
      </c>
      <c r="Y66" s="10" t="str">
        <f>IF(OR(ISBLANK(Games!B66),ISBLANK(Table13[[#This Row],[Side Result]])), "",IF(OR(AND('Prediction Log'!D66&lt;0, 'Prediction Log'!J66='Prediction Log'!B66), AND('Prediction Log'!D66&gt;0, 'Prediction Log'!C66='Prediction Log'!J66)),"Y", IF(ISBLANK(Games!$B$2), "","N")))</f>
        <v/>
      </c>
      <c r="Z66" s="10" t="str">
        <f>Table13[[#This Row],[Market Overall  Correct]]</f>
        <v/>
      </c>
    </row>
    <row r="67" spans="1:26" x14ac:dyDescent="0.45">
      <c r="A67" s="51" t="str">
        <f>IF(ISBLANK(Games!$B67), "",Games!A67)</f>
        <v/>
      </c>
      <c r="B67" s="51" t="str">
        <f>IF(ISBLANK(Games!$B67), "",Games!B67)</f>
        <v/>
      </c>
      <c r="C67" s="51" t="str">
        <f>IF(ISBLANK(Games!$B67), "",Games!C67)</f>
        <v/>
      </c>
      <c r="D67" s="23" t="str">
        <f>IF(ISBLANK(Games!$B67), "",Games!D67)</f>
        <v/>
      </c>
      <c r="E67" s="23" t="str">
        <f>IF(ISBLANK(Games!$B67), "",Games!E67)</f>
        <v/>
      </c>
      <c r="F67" s="51" t="str">
        <f>IF(ISBLANK(Games!$B67), "",Games!F67)</f>
        <v/>
      </c>
      <c r="G67" s="51" t="str">
        <f>Games!G67</f>
        <v/>
      </c>
      <c r="H67" s="51" t="str">
        <f>IF(ISBLANK(Games!$B67), "",Games!H67)</f>
        <v/>
      </c>
      <c r="I67" s="51" t="str">
        <f>IF(ISBLANK(Games!B67), "", IF(Table13[[#This Row],[Spread]]&lt;0, Table13[[#This Row],[Home]], Table13[[#This Row],[Away]]))</f>
        <v/>
      </c>
      <c r="J67" s="11"/>
      <c r="K67" s="11"/>
      <c r="L67" s="11"/>
      <c r="M67" s="50" t="str">
        <f>IF(ISBLANK(Table13[[#This Row],[Home Final]]), "",Table13[[#This Row],[Away Final]]-Table13[[#This Row],[Home Final]])</f>
        <v/>
      </c>
      <c r="N6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7" s="45" t="str">
        <f>IF(ISBLANK(Table13[[#This Row],[Side Result]]),"",IF(Table13[[#This Row],[Side Result]]=Table13[[#This Row],[Market Predicted Side]], "Y", "N"))</f>
        <v/>
      </c>
      <c r="Q6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7" s="43" t="str">
        <f>IF(ISBLANK(Table13[[#This Row],[Side Result]]),"",IF(Table13[[#This Row],[Side Result]]=Table13[[#This Row],[Model Predicted Side]], "Y", "N"))</f>
        <v/>
      </c>
      <c r="S67" s="43" t="str">
        <f>IF(ISBLANK(Table13[[#This Row],[Side Result]]), "", IF(Table13[[#This Row],[Model Overall Correct]]="N", "N", "Y"))</f>
        <v/>
      </c>
      <c r="T6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7" s="46" t="str">
        <f>IF(ISBLANK(Table13[[#This Row],[Side Result]]), "",ABS(Table13[[#This Row],[Difference from Market]]))</f>
        <v/>
      </c>
      <c r="W6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7" s="43" t="str">
        <f>IF(ISBLANK(Table13[[#This Row],[Side Result]]), "",ABS(Table13[[#This Row],[Difference from Prediction]]))</f>
        <v/>
      </c>
      <c r="Y67" s="10" t="str">
        <f>IF(OR(ISBLANK(Games!B67),ISBLANK(Table13[[#This Row],[Side Result]])), "",IF(OR(AND('Prediction Log'!D67&lt;0, 'Prediction Log'!J67='Prediction Log'!B67), AND('Prediction Log'!D67&gt;0, 'Prediction Log'!C67='Prediction Log'!J67)),"Y", IF(ISBLANK(Games!$B$2), "","N")))</f>
        <v/>
      </c>
      <c r="Z67" s="10" t="str">
        <f>Table13[[#This Row],[Market Overall  Correct]]</f>
        <v/>
      </c>
    </row>
    <row r="68" spans="1:26" x14ac:dyDescent="0.45">
      <c r="A68" s="51" t="str">
        <f>IF(ISBLANK(Games!$B68), "",Games!A68)</f>
        <v/>
      </c>
      <c r="B68" s="51" t="str">
        <f>IF(ISBLANK(Games!$B68), "",Games!B68)</f>
        <v/>
      </c>
      <c r="C68" s="51" t="str">
        <f>IF(ISBLANK(Games!$B68), "",Games!C68)</f>
        <v/>
      </c>
      <c r="D68" s="23" t="str">
        <f>IF(ISBLANK(Games!$B68), "",Games!D68)</f>
        <v/>
      </c>
      <c r="E68" s="23" t="str">
        <f>IF(ISBLANK(Games!$B68), "",Games!E68)</f>
        <v/>
      </c>
      <c r="F68" s="51" t="str">
        <f>IF(ISBLANK(Games!$B68), "",Games!F68)</f>
        <v/>
      </c>
      <c r="G68" s="51" t="str">
        <f>Games!G68</f>
        <v/>
      </c>
      <c r="H68" s="51" t="str">
        <f>IF(ISBLANK(Games!$B68), "",Games!H68)</f>
        <v/>
      </c>
      <c r="I68" s="51" t="str">
        <f>IF(ISBLANK(Games!B68), "", IF(Table13[[#This Row],[Spread]]&lt;0, Table13[[#This Row],[Home]], Table13[[#This Row],[Away]]))</f>
        <v/>
      </c>
      <c r="J68" s="11"/>
      <c r="K68" s="11"/>
      <c r="L68" s="11"/>
      <c r="M68" s="50" t="str">
        <f>IF(ISBLANK(Table13[[#This Row],[Home Final]]), "",Table13[[#This Row],[Away Final]]-Table13[[#This Row],[Home Final]])</f>
        <v/>
      </c>
      <c r="N6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8" s="45" t="str">
        <f>IF(ISBLANK(Table13[[#This Row],[Side Result]]),"",IF(Table13[[#This Row],[Side Result]]=Table13[[#This Row],[Market Predicted Side]], "Y", "N"))</f>
        <v/>
      </c>
      <c r="Q6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8" s="43" t="str">
        <f>IF(ISBLANK(Table13[[#This Row],[Side Result]]),"",IF(Table13[[#This Row],[Side Result]]=Table13[[#This Row],[Model Predicted Side]], "Y", "N"))</f>
        <v/>
      </c>
      <c r="S68" s="43" t="str">
        <f>IF(ISBLANK(Table13[[#This Row],[Side Result]]), "", IF(Table13[[#This Row],[Model Overall Correct]]="N", "N", "Y"))</f>
        <v/>
      </c>
      <c r="T6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8" s="46" t="str">
        <f>IF(ISBLANK(Table13[[#This Row],[Side Result]]), "",ABS(Table13[[#This Row],[Difference from Market]]))</f>
        <v/>
      </c>
      <c r="W6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8" s="43" t="str">
        <f>IF(ISBLANK(Table13[[#This Row],[Side Result]]), "",ABS(Table13[[#This Row],[Difference from Prediction]]))</f>
        <v/>
      </c>
      <c r="Y68" s="10" t="str">
        <f>IF(OR(ISBLANK(Games!B68),ISBLANK(Table13[[#This Row],[Side Result]])), "",IF(OR(AND('Prediction Log'!D68&lt;0, 'Prediction Log'!J68='Prediction Log'!B68), AND('Prediction Log'!D68&gt;0, 'Prediction Log'!C68='Prediction Log'!J68)),"Y", IF(ISBLANK(Games!$B$2), "","N")))</f>
        <v/>
      </c>
      <c r="Z68" s="10" t="str">
        <f>Table13[[#This Row],[Market Overall  Correct]]</f>
        <v/>
      </c>
    </row>
    <row r="69" spans="1:26" x14ac:dyDescent="0.45">
      <c r="A69" s="51" t="str">
        <f>IF(ISBLANK(Games!$B69), "",Games!A69)</f>
        <v/>
      </c>
      <c r="B69" s="51" t="str">
        <f>IF(ISBLANK(Games!$B69), "",Games!B69)</f>
        <v/>
      </c>
      <c r="C69" s="51" t="str">
        <f>IF(ISBLANK(Games!$B69), "",Games!C69)</f>
        <v/>
      </c>
      <c r="D69" s="23" t="str">
        <f>IF(ISBLANK(Games!$B69), "",Games!D69)</f>
        <v/>
      </c>
      <c r="E69" s="23" t="str">
        <f>IF(ISBLANK(Games!$B69), "",Games!E69)</f>
        <v/>
      </c>
      <c r="F69" s="51" t="str">
        <f>IF(ISBLANK(Games!$B69), "",Games!F69)</f>
        <v/>
      </c>
      <c r="G69" s="51" t="str">
        <f>Games!G69</f>
        <v/>
      </c>
      <c r="H69" s="51" t="str">
        <f>IF(ISBLANK(Games!$B69), "",Games!H69)</f>
        <v/>
      </c>
      <c r="I69" s="51" t="str">
        <f>IF(ISBLANK(Games!B69), "", IF(Table13[[#This Row],[Spread]]&lt;0, Table13[[#This Row],[Home]], Table13[[#This Row],[Away]]))</f>
        <v/>
      </c>
      <c r="J69" s="11"/>
      <c r="K69" s="11"/>
      <c r="L69" s="11"/>
      <c r="M69" s="50" t="str">
        <f>IF(ISBLANK(Table13[[#This Row],[Home Final]]), "",Table13[[#This Row],[Away Final]]-Table13[[#This Row],[Home Final]])</f>
        <v/>
      </c>
      <c r="N6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9" s="45" t="str">
        <f>IF(ISBLANK(Table13[[#This Row],[Side Result]]),"",IF(Table13[[#This Row],[Side Result]]=Table13[[#This Row],[Market Predicted Side]], "Y", "N"))</f>
        <v/>
      </c>
      <c r="Q6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9" s="43" t="str">
        <f>IF(ISBLANK(Table13[[#This Row],[Side Result]]),"",IF(Table13[[#This Row],[Side Result]]=Table13[[#This Row],[Model Predicted Side]], "Y", "N"))</f>
        <v/>
      </c>
      <c r="S69" s="43" t="str">
        <f>IF(ISBLANK(Table13[[#This Row],[Side Result]]), "", IF(Table13[[#This Row],[Model Overall Correct]]="N", "N", "Y"))</f>
        <v/>
      </c>
      <c r="T6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9" s="46" t="str">
        <f>IF(ISBLANK(Table13[[#This Row],[Side Result]]), "",ABS(Table13[[#This Row],[Difference from Market]]))</f>
        <v/>
      </c>
      <c r="W6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9" s="43" t="str">
        <f>IF(ISBLANK(Table13[[#This Row],[Side Result]]), "",ABS(Table13[[#This Row],[Difference from Prediction]]))</f>
        <v/>
      </c>
      <c r="Y69" s="10" t="str">
        <f>IF(OR(ISBLANK(Games!B69),ISBLANK(Table13[[#This Row],[Side Result]])), "",IF(OR(AND('Prediction Log'!D69&lt;0, 'Prediction Log'!J69='Prediction Log'!B69), AND('Prediction Log'!D69&gt;0, 'Prediction Log'!C69='Prediction Log'!J69)),"Y", IF(ISBLANK(Games!$B$2), "","N")))</f>
        <v/>
      </c>
      <c r="Z69" s="10" t="str">
        <f>Table13[[#This Row],[Market Overall  Correct]]</f>
        <v/>
      </c>
    </row>
    <row r="70" spans="1:26" x14ac:dyDescent="0.45">
      <c r="A70" s="51" t="str">
        <f>IF(ISBLANK(Games!$B70), "",Games!A70)</f>
        <v/>
      </c>
      <c r="B70" s="51" t="str">
        <f>IF(ISBLANK(Games!$B70), "",Games!B70)</f>
        <v/>
      </c>
      <c r="C70" s="51" t="str">
        <f>IF(ISBLANK(Games!$B70), "",Games!C70)</f>
        <v/>
      </c>
      <c r="D70" s="23" t="str">
        <f>IF(ISBLANK(Games!$B70), "",Games!D70)</f>
        <v/>
      </c>
      <c r="E70" s="23" t="str">
        <f>IF(ISBLANK(Games!$B70), "",Games!E70)</f>
        <v/>
      </c>
      <c r="F70" s="51" t="str">
        <f>IF(ISBLANK(Games!$B70), "",Games!F70)</f>
        <v/>
      </c>
      <c r="G70" s="51" t="str">
        <f>Games!G70</f>
        <v/>
      </c>
      <c r="H70" s="51" t="str">
        <f>IF(ISBLANK(Games!$B70), "",Games!H70)</f>
        <v/>
      </c>
      <c r="I70" s="51" t="str">
        <f>IF(ISBLANK(Games!B70), "", IF(Table13[[#This Row],[Spread]]&lt;0, Table13[[#This Row],[Home]], Table13[[#This Row],[Away]]))</f>
        <v/>
      </c>
      <c r="J70" s="11"/>
      <c r="K70" s="11"/>
      <c r="L70" s="11"/>
      <c r="M70" s="50" t="str">
        <f>IF(ISBLANK(Table13[[#This Row],[Home Final]]), "",Table13[[#This Row],[Away Final]]-Table13[[#This Row],[Home Final]])</f>
        <v/>
      </c>
      <c r="N7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0" s="45" t="str">
        <f>IF(ISBLANK(Table13[[#This Row],[Side Result]]),"",IF(Table13[[#This Row],[Side Result]]=Table13[[#This Row],[Market Predicted Side]], "Y", "N"))</f>
        <v/>
      </c>
      <c r="Q7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0" s="43" t="str">
        <f>IF(ISBLANK(Table13[[#This Row],[Side Result]]),"",IF(Table13[[#This Row],[Side Result]]=Table13[[#This Row],[Model Predicted Side]], "Y", "N"))</f>
        <v/>
      </c>
      <c r="S70" s="43" t="str">
        <f>IF(ISBLANK(Table13[[#This Row],[Side Result]]), "", IF(Table13[[#This Row],[Model Overall Correct]]="N", "N", "Y"))</f>
        <v/>
      </c>
      <c r="T7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0" s="46" t="str">
        <f>IF(ISBLANK(Table13[[#This Row],[Side Result]]), "",ABS(Table13[[#This Row],[Difference from Market]]))</f>
        <v/>
      </c>
      <c r="W7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0" s="43" t="str">
        <f>IF(ISBLANK(Table13[[#This Row],[Side Result]]), "",ABS(Table13[[#This Row],[Difference from Prediction]]))</f>
        <v/>
      </c>
      <c r="Y70" s="10" t="str">
        <f>IF(OR(ISBLANK(Games!B70),ISBLANK(Table13[[#This Row],[Side Result]])), "",IF(OR(AND('Prediction Log'!D70&lt;0, 'Prediction Log'!J70='Prediction Log'!B70), AND('Prediction Log'!D70&gt;0, 'Prediction Log'!C70='Prediction Log'!J70)),"Y", IF(ISBLANK(Games!$B$2), "","N")))</f>
        <v/>
      </c>
      <c r="Z70" s="10" t="str">
        <f>Table13[[#This Row],[Market Overall  Correct]]</f>
        <v/>
      </c>
    </row>
    <row r="71" spans="1:26" x14ac:dyDescent="0.45">
      <c r="A71" s="51" t="str">
        <f>IF(ISBLANK(Games!$B71), "",Games!A71)</f>
        <v/>
      </c>
      <c r="B71" s="51" t="str">
        <f>IF(ISBLANK(Games!$B71), "",Games!B71)</f>
        <v/>
      </c>
      <c r="C71" s="51" t="str">
        <f>IF(ISBLANK(Games!$B71), "",Games!C71)</f>
        <v/>
      </c>
      <c r="D71" s="23" t="str">
        <f>IF(ISBLANK(Games!$B71), "",Games!D71)</f>
        <v/>
      </c>
      <c r="E71" s="23" t="str">
        <f>IF(ISBLANK(Games!$B71), "",Games!E71)</f>
        <v/>
      </c>
      <c r="F71" s="51" t="str">
        <f>IF(ISBLANK(Games!$B71), "",Games!F71)</f>
        <v/>
      </c>
      <c r="G71" s="51" t="str">
        <f>Games!G71</f>
        <v/>
      </c>
      <c r="H71" s="51" t="str">
        <f>IF(ISBLANK(Games!$B71), "",Games!H71)</f>
        <v/>
      </c>
      <c r="I71" s="51" t="str">
        <f>IF(ISBLANK(Games!B71), "", IF(Table13[[#This Row],[Spread]]&lt;0, Table13[[#This Row],[Home]], Table13[[#This Row],[Away]]))</f>
        <v/>
      </c>
      <c r="J71" s="11"/>
      <c r="K71" s="11"/>
      <c r="L71" s="11"/>
      <c r="M71" s="50" t="str">
        <f>IF(ISBLANK(Table13[[#This Row],[Home Final]]), "",Table13[[#This Row],[Away Final]]-Table13[[#This Row],[Home Final]])</f>
        <v/>
      </c>
      <c r="N7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1" s="45" t="str">
        <f>IF(ISBLANK(Table13[[#This Row],[Side Result]]),"",IF(Table13[[#This Row],[Side Result]]=Table13[[#This Row],[Market Predicted Side]], "Y", "N"))</f>
        <v/>
      </c>
      <c r="Q7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1" s="43" t="str">
        <f>IF(ISBLANK(Table13[[#This Row],[Side Result]]),"",IF(Table13[[#This Row],[Side Result]]=Table13[[#This Row],[Model Predicted Side]], "Y", "N"))</f>
        <v/>
      </c>
      <c r="S71" s="43" t="str">
        <f>IF(ISBLANK(Table13[[#This Row],[Side Result]]), "", IF(Table13[[#This Row],[Model Overall Correct]]="N", "N", "Y"))</f>
        <v/>
      </c>
      <c r="T7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1" s="46" t="str">
        <f>IF(ISBLANK(Table13[[#This Row],[Side Result]]), "",ABS(Table13[[#This Row],[Difference from Market]]))</f>
        <v/>
      </c>
      <c r="W7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1" s="43" t="str">
        <f>IF(ISBLANK(Table13[[#This Row],[Side Result]]), "",ABS(Table13[[#This Row],[Difference from Prediction]]))</f>
        <v/>
      </c>
      <c r="Y71" s="10" t="str">
        <f>IF(OR(ISBLANK(Games!B71),ISBLANK(Table13[[#This Row],[Side Result]])), "",IF(OR(AND('Prediction Log'!D71&lt;0, 'Prediction Log'!J71='Prediction Log'!B71), AND('Prediction Log'!D71&gt;0, 'Prediction Log'!C71='Prediction Log'!J71)),"Y", IF(ISBLANK(Games!$B$2), "","N")))</f>
        <v/>
      </c>
      <c r="Z71" s="10" t="str">
        <f>Table13[[#This Row],[Market Overall  Correct]]</f>
        <v/>
      </c>
    </row>
    <row r="72" spans="1:26" x14ac:dyDescent="0.45">
      <c r="A72" s="51" t="str">
        <f>IF(ISBLANK(Games!$B72), "",Games!A72)</f>
        <v/>
      </c>
      <c r="B72" s="51" t="str">
        <f>IF(ISBLANK(Games!$B72), "",Games!B72)</f>
        <v/>
      </c>
      <c r="C72" s="51" t="str">
        <f>IF(ISBLANK(Games!$B72), "",Games!C72)</f>
        <v/>
      </c>
      <c r="D72" s="23" t="str">
        <f>IF(ISBLANK(Games!$B72), "",Games!D72)</f>
        <v/>
      </c>
      <c r="E72" s="23" t="str">
        <f>IF(ISBLANK(Games!$B72), "",Games!E72)</f>
        <v/>
      </c>
      <c r="F72" s="51" t="str">
        <f>IF(ISBLANK(Games!$B72), "",Games!F72)</f>
        <v/>
      </c>
      <c r="G72" s="51" t="str">
        <f>Games!G72</f>
        <v/>
      </c>
      <c r="H72" s="51" t="str">
        <f>IF(ISBLANK(Games!$B72), "",Games!H72)</f>
        <v/>
      </c>
      <c r="I72" s="51" t="str">
        <f>IF(ISBLANK(Games!B72), "", IF(Table13[[#This Row],[Spread]]&lt;0, Table13[[#This Row],[Home]], Table13[[#This Row],[Away]]))</f>
        <v/>
      </c>
      <c r="J72" s="11"/>
      <c r="K72" s="11"/>
      <c r="L72" s="11"/>
      <c r="M72" s="50" t="str">
        <f>IF(ISBLANK(Table13[[#This Row],[Home Final]]), "",Table13[[#This Row],[Away Final]]-Table13[[#This Row],[Home Final]])</f>
        <v/>
      </c>
      <c r="N7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2" s="45" t="str">
        <f>IF(ISBLANK(Table13[[#This Row],[Side Result]]),"",IF(Table13[[#This Row],[Side Result]]=Table13[[#This Row],[Market Predicted Side]], "Y", "N"))</f>
        <v/>
      </c>
      <c r="Q7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2" s="43" t="str">
        <f>IF(ISBLANK(Table13[[#This Row],[Side Result]]),"",IF(Table13[[#This Row],[Side Result]]=Table13[[#This Row],[Model Predicted Side]], "Y", "N"))</f>
        <v/>
      </c>
      <c r="S72" s="43" t="str">
        <f>IF(ISBLANK(Table13[[#This Row],[Side Result]]), "", IF(Table13[[#This Row],[Model Overall Correct]]="N", "N", "Y"))</f>
        <v/>
      </c>
      <c r="T7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2" s="46" t="str">
        <f>IF(ISBLANK(Table13[[#This Row],[Side Result]]), "",ABS(Table13[[#This Row],[Difference from Market]]))</f>
        <v/>
      </c>
      <c r="W7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2" s="43" t="str">
        <f>IF(ISBLANK(Table13[[#This Row],[Side Result]]), "",ABS(Table13[[#This Row],[Difference from Prediction]]))</f>
        <v/>
      </c>
      <c r="Y72" s="10" t="str">
        <f>IF(OR(ISBLANK(Games!B72),ISBLANK(Table13[[#This Row],[Side Result]])), "",IF(OR(AND('Prediction Log'!D72&lt;0, 'Prediction Log'!J72='Prediction Log'!B72), AND('Prediction Log'!D72&gt;0, 'Prediction Log'!C72='Prediction Log'!J72)),"Y", IF(ISBLANK(Games!$B$2), "","N")))</f>
        <v/>
      </c>
      <c r="Z72" s="10" t="str">
        <f>Table13[[#This Row],[Market Overall  Correct]]</f>
        <v/>
      </c>
    </row>
    <row r="73" spans="1:26" x14ac:dyDescent="0.45">
      <c r="A73" s="51" t="str">
        <f>IF(ISBLANK(Games!$B73), "",Games!A73)</f>
        <v/>
      </c>
      <c r="B73" s="51" t="str">
        <f>IF(ISBLANK(Games!$B73), "",Games!B73)</f>
        <v/>
      </c>
      <c r="C73" s="51" t="str">
        <f>IF(ISBLANK(Games!$B73), "",Games!C73)</f>
        <v/>
      </c>
      <c r="D73" s="23" t="str">
        <f>IF(ISBLANK(Games!$B73), "",Games!D73)</f>
        <v/>
      </c>
      <c r="E73" s="23" t="str">
        <f>IF(ISBLANK(Games!$B73), "",Games!E73)</f>
        <v/>
      </c>
      <c r="F73" s="51" t="str">
        <f>IF(ISBLANK(Games!$B73), "",Games!F73)</f>
        <v/>
      </c>
      <c r="G73" s="51" t="str">
        <f>Games!G73</f>
        <v/>
      </c>
      <c r="H73" s="51" t="str">
        <f>IF(ISBLANK(Games!$B73), "",Games!H73)</f>
        <v/>
      </c>
      <c r="I73" s="51" t="str">
        <f>IF(ISBLANK(Games!B73), "", IF(Table13[[#This Row],[Spread]]&lt;0, Table13[[#This Row],[Home]], Table13[[#This Row],[Away]]))</f>
        <v/>
      </c>
      <c r="J73" s="11"/>
      <c r="K73" s="11"/>
      <c r="L73" s="11"/>
      <c r="M73" s="50" t="str">
        <f>IF(ISBLANK(Table13[[#This Row],[Home Final]]), "",Table13[[#This Row],[Away Final]]-Table13[[#This Row],[Home Final]])</f>
        <v/>
      </c>
      <c r="N7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3" s="45" t="str">
        <f>IF(ISBLANK(Table13[[#This Row],[Side Result]]),"",IF(Table13[[#This Row],[Side Result]]=Table13[[#This Row],[Market Predicted Side]], "Y", "N"))</f>
        <v/>
      </c>
      <c r="Q7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3" s="43" t="str">
        <f>IF(ISBLANK(Table13[[#This Row],[Side Result]]),"",IF(Table13[[#This Row],[Side Result]]=Table13[[#This Row],[Model Predicted Side]], "Y", "N"))</f>
        <v/>
      </c>
      <c r="S73" s="43" t="str">
        <f>IF(ISBLANK(Table13[[#This Row],[Side Result]]), "", IF(Table13[[#This Row],[Model Overall Correct]]="N", "N", "Y"))</f>
        <v/>
      </c>
      <c r="T7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3" s="46" t="str">
        <f>IF(ISBLANK(Table13[[#This Row],[Side Result]]), "",ABS(Table13[[#This Row],[Difference from Market]]))</f>
        <v/>
      </c>
      <c r="W7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3" s="43" t="str">
        <f>IF(ISBLANK(Table13[[#This Row],[Side Result]]), "",ABS(Table13[[#This Row],[Difference from Prediction]]))</f>
        <v/>
      </c>
      <c r="Y73" s="10" t="str">
        <f>IF(OR(ISBLANK(Games!B73),ISBLANK(Table13[[#This Row],[Side Result]])), "",IF(OR(AND('Prediction Log'!D73&lt;0, 'Prediction Log'!J73='Prediction Log'!B73), AND('Prediction Log'!D73&gt;0, 'Prediction Log'!C73='Prediction Log'!J73)),"Y", IF(ISBLANK(Games!$B$2), "","N")))</f>
        <v/>
      </c>
      <c r="Z73" s="10" t="str">
        <f>Table13[[#This Row],[Market Overall  Correct]]</f>
        <v/>
      </c>
    </row>
    <row r="74" spans="1:26" x14ac:dyDescent="0.45">
      <c r="A74" s="51" t="str">
        <f>IF(ISBLANK(Games!$B74), "",Games!A74)</f>
        <v/>
      </c>
      <c r="B74" s="51" t="str">
        <f>IF(ISBLANK(Games!$B74), "",Games!B74)</f>
        <v/>
      </c>
      <c r="C74" s="51" t="str">
        <f>IF(ISBLANK(Games!$B74), "",Games!C74)</f>
        <v/>
      </c>
      <c r="D74" s="23" t="str">
        <f>IF(ISBLANK(Games!$B74), "",Games!D74)</f>
        <v/>
      </c>
      <c r="E74" s="23" t="str">
        <f>IF(ISBLANK(Games!$B74), "",Games!E74)</f>
        <v/>
      </c>
      <c r="F74" s="51" t="str">
        <f>IF(ISBLANK(Games!$B74), "",Games!F74)</f>
        <v/>
      </c>
      <c r="G74" s="51" t="str">
        <f>Games!G74</f>
        <v/>
      </c>
      <c r="H74" s="51" t="str">
        <f>IF(ISBLANK(Games!$B74), "",Games!H74)</f>
        <v/>
      </c>
      <c r="I74" s="51" t="str">
        <f>IF(ISBLANK(Games!B74), "", IF(Table13[[#This Row],[Spread]]&lt;0, Table13[[#This Row],[Home]], Table13[[#This Row],[Away]]))</f>
        <v/>
      </c>
      <c r="J74" s="11"/>
      <c r="K74" s="11"/>
      <c r="L74" s="11"/>
      <c r="M74" s="50" t="str">
        <f>IF(ISBLANK(Table13[[#This Row],[Home Final]]), "",Table13[[#This Row],[Away Final]]-Table13[[#This Row],[Home Final]])</f>
        <v/>
      </c>
      <c r="N7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4" s="45" t="str">
        <f>IF(ISBLANK(Table13[[#This Row],[Side Result]]),"",IF(Table13[[#This Row],[Side Result]]=Table13[[#This Row],[Market Predicted Side]], "Y", "N"))</f>
        <v/>
      </c>
      <c r="Q7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4" s="43" t="str">
        <f>IF(ISBLANK(Table13[[#This Row],[Side Result]]),"",IF(Table13[[#This Row],[Side Result]]=Table13[[#This Row],[Model Predicted Side]], "Y", "N"))</f>
        <v/>
      </c>
      <c r="S74" s="43" t="str">
        <f>IF(ISBLANK(Table13[[#This Row],[Side Result]]), "", IF(Table13[[#This Row],[Model Overall Correct]]="N", "N", "Y"))</f>
        <v/>
      </c>
      <c r="T7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4" s="46" t="str">
        <f>IF(ISBLANK(Table13[[#This Row],[Side Result]]), "",ABS(Table13[[#This Row],[Difference from Market]]))</f>
        <v/>
      </c>
      <c r="W7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4" s="43" t="str">
        <f>IF(ISBLANK(Table13[[#This Row],[Side Result]]), "",ABS(Table13[[#This Row],[Difference from Prediction]]))</f>
        <v/>
      </c>
      <c r="Y74" s="10" t="str">
        <f>IF(OR(ISBLANK(Games!B74),ISBLANK(Table13[[#This Row],[Side Result]])), "",IF(OR(AND('Prediction Log'!D74&lt;0, 'Prediction Log'!J74='Prediction Log'!B74), AND('Prediction Log'!D74&gt;0, 'Prediction Log'!C74='Prediction Log'!J74)),"Y", IF(ISBLANK(Games!$B$2), "","N")))</f>
        <v/>
      </c>
      <c r="Z74" s="10" t="str">
        <f>Table13[[#This Row],[Market Overall  Correct]]</f>
        <v/>
      </c>
    </row>
    <row r="75" spans="1:26" x14ac:dyDescent="0.45">
      <c r="A75" s="51" t="str">
        <f>IF(ISBLANK(Games!$B75), "",Games!A75)</f>
        <v/>
      </c>
      <c r="B75" s="51" t="str">
        <f>IF(ISBLANK(Games!$B75), "",Games!B75)</f>
        <v/>
      </c>
      <c r="C75" s="51" t="str">
        <f>IF(ISBLANK(Games!$B75), "",Games!C75)</f>
        <v/>
      </c>
      <c r="D75" s="23" t="str">
        <f>IF(ISBLANK(Games!$B75), "",Games!D75)</f>
        <v/>
      </c>
      <c r="E75" s="23" t="str">
        <f>IF(ISBLANK(Games!$B75), "",Games!E75)</f>
        <v/>
      </c>
      <c r="F75" s="51" t="str">
        <f>IF(ISBLANK(Games!$B75), "",Games!F75)</f>
        <v/>
      </c>
      <c r="G75" s="51" t="str">
        <f>Games!G75</f>
        <v/>
      </c>
      <c r="H75" s="51" t="str">
        <f>IF(ISBLANK(Games!$B75), "",Games!H75)</f>
        <v/>
      </c>
      <c r="I75" s="51" t="str">
        <f>IF(ISBLANK(Games!B75), "", IF(Table13[[#This Row],[Spread]]&lt;0, Table13[[#This Row],[Home]], Table13[[#This Row],[Away]]))</f>
        <v/>
      </c>
      <c r="J75" s="11"/>
      <c r="K75" s="11"/>
      <c r="L75" s="11"/>
      <c r="M75" s="50" t="str">
        <f>IF(ISBLANK(Table13[[#This Row],[Home Final]]), "",Table13[[#This Row],[Away Final]]-Table13[[#This Row],[Home Final]])</f>
        <v/>
      </c>
      <c r="N7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5" s="45" t="str">
        <f>IF(ISBLANK(Table13[[#This Row],[Side Result]]),"",IF(Table13[[#This Row],[Side Result]]=Table13[[#This Row],[Market Predicted Side]], "Y", "N"))</f>
        <v/>
      </c>
      <c r="Q7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5" s="43" t="str">
        <f>IF(ISBLANK(Table13[[#This Row],[Side Result]]),"",IF(Table13[[#This Row],[Side Result]]=Table13[[#This Row],[Model Predicted Side]], "Y", "N"))</f>
        <v/>
      </c>
      <c r="S75" s="43" t="str">
        <f>IF(ISBLANK(Table13[[#This Row],[Side Result]]), "", IF(Table13[[#This Row],[Model Overall Correct]]="N", "N", "Y"))</f>
        <v/>
      </c>
      <c r="T7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5" s="46" t="str">
        <f>IF(ISBLANK(Table13[[#This Row],[Side Result]]), "",ABS(Table13[[#This Row],[Difference from Market]]))</f>
        <v/>
      </c>
      <c r="W7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5" s="43" t="str">
        <f>IF(ISBLANK(Table13[[#This Row],[Side Result]]), "",ABS(Table13[[#This Row],[Difference from Prediction]]))</f>
        <v/>
      </c>
      <c r="Y75" s="10" t="str">
        <f>IF(OR(ISBLANK(Games!B75),ISBLANK(Table13[[#This Row],[Side Result]])), "",IF(OR(AND('Prediction Log'!D75&lt;0, 'Prediction Log'!J75='Prediction Log'!B75), AND('Prediction Log'!D75&gt;0, 'Prediction Log'!C75='Prediction Log'!J75)),"Y", IF(ISBLANK(Games!$B$2), "","N")))</f>
        <v/>
      </c>
      <c r="Z75" s="10" t="str">
        <f>Table13[[#This Row],[Market Overall  Correct]]</f>
        <v/>
      </c>
    </row>
    <row r="76" spans="1:26" x14ac:dyDescent="0.45">
      <c r="A76" s="51" t="str">
        <f>IF(ISBLANK(Games!$B76), "",Games!A76)</f>
        <v/>
      </c>
      <c r="B76" s="51" t="str">
        <f>IF(ISBLANK(Games!$B76), "",Games!B76)</f>
        <v/>
      </c>
      <c r="C76" s="51" t="str">
        <f>IF(ISBLANK(Games!$B76), "",Games!C76)</f>
        <v/>
      </c>
      <c r="D76" s="23" t="str">
        <f>IF(ISBLANK(Games!$B76), "",Games!D76)</f>
        <v/>
      </c>
      <c r="E76" s="23" t="str">
        <f>IF(ISBLANK(Games!$B76), "",Games!E76)</f>
        <v/>
      </c>
      <c r="F76" s="51" t="str">
        <f>IF(ISBLANK(Games!$B76), "",Games!F76)</f>
        <v/>
      </c>
      <c r="G76" s="51" t="str">
        <f>Games!G76</f>
        <v/>
      </c>
      <c r="H76" s="51" t="str">
        <f>IF(ISBLANK(Games!$B76), "",Games!H76)</f>
        <v/>
      </c>
      <c r="I76" s="51" t="str">
        <f>IF(ISBLANK(Games!B76), "", IF(Table13[[#This Row],[Spread]]&lt;0, Table13[[#This Row],[Home]], Table13[[#This Row],[Away]]))</f>
        <v/>
      </c>
      <c r="J76" s="11"/>
      <c r="K76" s="11"/>
      <c r="L76" s="11"/>
      <c r="M76" s="50" t="str">
        <f>IF(ISBLANK(Table13[[#This Row],[Home Final]]), "",Table13[[#This Row],[Away Final]]-Table13[[#This Row],[Home Final]])</f>
        <v/>
      </c>
      <c r="N7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6" s="45" t="str">
        <f>IF(ISBLANK(Table13[[#This Row],[Side Result]]),"",IF(Table13[[#This Row],[Side Result]]=Table13[[#This Row],[Market Predicted Side]], "Y", "N"))</f>
        <v/>
      </c>
      <c r="Q7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6" s="43" t="str">
        <f>IF(ISBLANK(Table13[[#This Row],[Side Result]]),"",IF(Table13[[#This Row],[Side Result]]=Table13[[#This Row],[Model Predicted Side]], "Y", "N"))</f>
        <v/>
      </c>
      <c r="S76" s="43" t="str">
        <f>IF(ISBLANK(Table13[[#This Row],[Side Result]]), "", IF(Table13[[#This Row],[Model Overall Correct]]="N", "N", "Y"))</f>
        <v/>
      </c>
      <c r="T7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6" s="46" t="str">
        <f>IF(ISBLANK(Table13[[#This Row],[Side Result]]), "",ABS(Table13[[#This Row],[Difference from Market]]))</f>
        <v/>
      </c>
      <c r="W7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6" s="43" t="str">
        <f>IF(ISBLANK(Table13[[#This Row],[Side Result]]), "",ABS(Table13[[#This Row],[Difference from Prediction]]))</f>
        <v/>
      </c>
      <c r="Y76" s="10" t="str">
        <f>IF(OR(ISBLANK(Games!B76),ISBLANK(Table13[[#This Row],[Side Result]])), "",IF(OR(AND('Prediction Log'!D76&lt;0, 'Prediction Log'!J76='Prediction Log'!B76), AND('Prediction Log'!D76&gt;0, 'Prediction Log'!C76='Prediction Log'!J76)),"Y", IF(ISBLANK(Games!$B$2), "","N")))</f>
        <v/>
      </c>
      <c r="Z76" s="10" t="str">
        <f>Table13[[#This Row],[Market Overall  Correct]]</f>
        <v/>
      </c>
    </row>
    <row r="77" spans="1:26" x14ac:dyDescent="0.45">
      <c r="A77" s="51" t="str">
        <f>IF(ISBLANK(Games!$B77), "",Games!A77)</f>
        <v/>
      </c>
      <c r="B77" s="51" t="str">
        <f>IF(ISBLANK(Games!$B77), "",Games!B77)</f>
        <v/>
      </c>
      <c r="C77" s="51" t="str">
        <f>IF(ISBLANK(Games!$B77), "",Games!C77)</f>
        <v/>
      </c>
      <c r="D77" s="23" t="str">
        <f>IF(ISBLANK(Games!$B77), "",Games!D77)</f>
        <v/>
      </c>
      <c r="E77" s="23" t="str">
        <f>IF(ISBLANK(Games!$B77), "",Games!E77)</f>
        <v/>
      </c>
      <c r="F77" s="51" t="str">
        <f>IF(ISBLANK(Games!$B77), "",Games!F77)</f>
        <v/>
      </c>
      <c r="G77" s="51" t="str">
        <f>Games!G77</f>
        <v/>
      </c>
      <c r="H77" s="51" t="str">
        <f>IF(ISBLANK(Games!$B77), "",Games!H77)</f>
        <v/>
      </c>
      <c r="I77" s="51" t="str">
        <f>IF(ISBLANK(Games!B77), "", IF(Table13[[#This Row],[Spread]]&lt;0, Table13[[#This Row],[Home]], Table13[[#This Row],[Away]]))</f>
        <v/>
      </c>
      <c r="J77" s="11"/>
      <c r="K77" s="11"/>
      <c r="L77" s="11"/>
      <c r="M77" s="50" t="str">
        <f>IF(ISBLANK(Table13[[#This Row],[Home Final]]), "",Table13[[#This Row],[Away Final]]-Table13[[#This Row],[Home Final]])</f>
        <v/>
      </c>
      <c r="N7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7" s="45" t="str">
        <f>IF(ISBLANK(Table13[[#This Row],[Side Result]]),"",IF(Table13[[#This Row],[Side Result]]=Table13[[#This Row],[Market Predicted Side]], "Y", "N"))</f>
        <v/>
      </c>
      <c r="Q7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7" s="43" t="str">
        <f>IF(ISBLANK(Table13[[#This Row],[Side Result]]),"",IF(Table13[[#This Row],[Side Result]]=Table13[[#This Row],[Model Predicted Side]], "Y", "N"))</f>
        <v/>
      </c>
      <c r="S77" s="43" t="str">
        <f>IF(ISBLANK(Table13[[#This Row],[Side Result]]), "", IF(Table13[[#This Row],[Model Overall Correct]]="N", "N", "Y"))</f>
        <v/>
      </c>
      <c r="T7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7" s="46" t="str">
        <f>IF(ISBLANK(Table13[[#This Row],[Side Result]]), "",ABS(Table13[[#This Row],[Difference from Market]]))</f>
        <v/>
      </c>
      <c r="W7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7" s="43" t="str">
        <f>IF(ISBLANK(Table13[[#This Row],[Side Result]]), "",ABS(Table13[[#This Row],[Difference from Prediction]]))</f>
        <v/>
      </c>
      <c r="Y77" s="10" t="str">
        <f>IF(OR(ISBLANK(Games!B77),ISBLANK(Table13[[#This Row],[Side Result]])), "",IF(OR(AND('Prediction Log'!D77&lt;0, 'Prediction Log'!J77='Prediction Log'!B77), AND('Prediction Log'!D77&gt;0, 'Prediction Log'!C77='Prediction Log'!J77)),"Y", IF(ISBLANK(Games!$B$2), "","N")))</f>
        <v/>
      </c>
      <c r="Z77" s="10" t="str">
        <f>Table13[[#This Row],[Market Overall  Correct]]</f>
        <v/>
      </c>
    </row>
    <row r="78" spans="1:26" x14ac:dyDescent="0.45">
      <c r="A78" s="51" t="str">
        <f>IF(ISBLANK(Games!$B78), "",Games!A78)</f>
        <v/>
      </c>
      <c r="B78" s="51" t="str">
        <f>IF(ISBLANK(Games!$B78), "",Games!B78)</f>
        <v/>
      </c>
      <c r="C78" s="51" t="str">
        <f>IF(ISBLANK(Games!$B78), "",Games!C78)</f>
        <v/>
      </c>
      <c r="D78" s="23" t="str">
        <f>IF(ISBLANK(Games!$B78), "",Games!D78)</f>
        <v/>
      </c>
      <c r="E78" s="23" t="str">
        <f>IF(ISBLANK(Games!$B78), "",Games!E78)</f>
        <v/>
      </c>
      <c r="F78" s="51" t="str">
        <f>IF(ISBLANK(Games!$B78), "",Games!F78)</f>
        <v/>
      </c>
      <c r="G78" s="51" t="str">
        <f>Games!G78</f>
        <v/>
      </c>
      <c r="H78" s="51" t="str">
        <f>IF(ISBLANK(Games!$B78), "",Games!H78)</f>
        <v/>
      </c>
      <c r="I78" s="51" t="str">
        <f>IF(ISBLANK(Games!B78), "", IF(Table13[[#This Row],[Spread]]&lt;0, Table13[[#This Row],[Home]], Table13[[#This Row],[Away]]))</f>
        <v/>
      </c>
      <c r="J78" s="11"/>
      <c r="K78" s="11"/>
      <c r="L78" s="11"/>
      <c r="M78" s="50" t="str">
        <f>IF(ISBLANK(Table13[[#This Row],[Home Final]]), "",Table13[[#This Row],[Away Final]]-Table13[[#This Row],[Home Final]])</f>
        <v/>
      </c>
      <c r="N7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8" s="45" t="str">
        <f>IF(ISBLANK(Table13[[#This Row],[Side Result]]),"",IF(Table13[[#This Row],[Side Result]]=Table13[[#This Row],[Market Predicted Side]], "Y", "N"))</f>
        <v/>
      </c>
      <c r="Q7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8" s="43" t="str">
        <f>IF(ISBLANK(Table13[[#This Row],[Side Result]]),"",IF(Table13[[#This Row],[Side Result]]=Table13[[#This Row],[Model Predicted Side]], "Y", "N"))</f>
        <v/>
      </c>
      <c r="S78" s="43" t="str">
        <f>IF(ISBLANK(Table13[[#This Row],[Side Result]]), "", IF(Table13[[#This Row],[Model Overall Correct]]="N", "N", "Y"))</f>
        <v/>
      </c>
      <c r="T7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8" s="46" t="str">
        <f>IF(ISBLANK(Table13[[#This Row],[Side Result]]), "",ABS(Table13[[#This Row],[Difference from Market]]))</f>
        <v/>
      </c>
      <c r="W7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8" s="43" t="str">
        <f>IF(ISBLANK(Table13[[#This Row],[Side Result]]), "",ABS(Table13[[#This Row],[Difference from Prediction]]))</f>
        <v/>
      </c>
      <c r="Y78" s="10" t="str">
        <f>IF(OR(ISBLANK(Games!B78),ISBLANK(Table13[[#This Row],[Side Result]])), "",IF(OR(AND('Prediction Log'!D78&lt;0, 'Prediction Log'!J78='Prediction Log'!B78), AND('Prediction Log'!D78&gt;0, 'Prediction Log'!C78='Prediction Log'!J78)),"Y", IF(ISBLANK(Games!$B$2), "","N")))</f>
        <v/>
      </c>
      <c r="Z78" s="10" t="str">
        <f>Table13[[#This Row],[Market Overall  Correct]]</f>
        <v/>
      </c>
    </row>
    <row r="79" spans="1:26" x14ac:dyDescent="0.45">
      <c r="A79" s="51" t="str">
        <f>IF(ISBLANK(Games!$B79), "",Games!A79)</f>
        <v/>
      </c>
      <c r="B79" s="51" t="str">
        <f>IF(ISBLANK(Games!$B79), "",Games!B79)</f>
        <v/>
      </c>
      <c r="C79" s="51" t="str">
        <f>IF(ISBLANK(Games!$B79), "",Games!C79)</f>
        <v/>
      </c>
      <c r="D79" s="23" t="str">
        <f>IF(ISBLANK(Games!$B79), "",Games!D79)</f>
        <v/>
      </c>
      <c r="E79" s="23" t="str">
        <f>IF(ISBLANK(Games!$B79), "",Games!E79)</f>
        <v/>
      </c>
      <c r="F79" s="51" t="str">
        <f>IF(ISBLANK(Games!$B79), "",Games!F79)</f>
        <v/>
      </c>
      <c r="G79" s="51" t="str">
        <f>Games!G79</f>
        <v/>
      </c>
      <c r="H79" s="51" t="str">
        <f>IF(ISBLANK(Games!$B79), "",Games!H79)</f>
        <v/>
      </c>
      <c r="I79" s="51" t="str">
        <f>IF(ISBLANK(Games!B79), "", IF(Table13[[#This Row],[Spread]]&lt;0, Table13[[#This Row],[Home]], Table13[[#This Row],[Away]]))</f>
        <v/>
      </c>
      <c r="J79" s="11"/>
      <c r="K79" s="11"/>
      <c r="L79" s="11"/>
      <c r="M79" s="50" t="str">
        <f>IF(ISBLANK(Table13[[#This Row],[Home Final]]), "",Table13[[#This Row],[Away Final]]-Table13[[#This Row],[Home Final]])</f>
        <v/>
      </c>
      <c r="N7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9" s="45" t="str">
        <f>IF(ISBLANK(Table13[[#This Row],[Side Result]]),"",IF(Table13[[#This Row],[Side Result]]=Table13[[#This Row],[Market Predicted Side]], "Y", "N"))</f>
        <v/>
      </c>
      <c r="Q7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9" s="43" t="str">
        <f>IF(ISBLANK(Table13[[#This Row],[Side Result]]),"",IF(Table13[[#This Row],[Side Result]]=Table13[[#This Row],[Model Predicted Side]], "Y", "N"))</f>
        <v/>
      </c>
      <c r="S79" s="43" t="str">
        <f>IF(ISBLANK(Table13[[#This Row],[Side Result]]), "", IF(Table13[[#This Row],[Model Overall Correct]]="N", "N", "Y"))</f>
        <v/>
      </c>
      <c r="T7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9" s="46" t="str">
        <f>IF(ISBLANK(Table13[[#This Row],[Side Result]]), "",ABS(Table13[[#This Row],[Difference from Market]]))</f>
        <v/>
      </c>
      <c r="W7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9" s="43" t="str">
        <f>IF(ISBLANK(Table13[[#This Row],[Side Result]]), "",ABS(Table13[[#This Row],[Difference from Prediction]]))</f>
        <v/>
      </c>
      <c r="Y79" s="10" t="str">
        <f>IF(OR(ISBLANK(Games!B79),ISBLANK(Table13[[#This Row],[Side Result]])), "",IF(OR(AND('Prediction Log'!D79&lt;0, 'Prediction Log'!J79='Prediction Log'!B79), AND('Prediction Log'!D79&gt;0, 'Prediction Log'!C79='Prediction Log'!J79)),"Y", IF(ISBLANK(Games!$B$2), "","N")))</f>
        <v/>
      </c>
      <c r="Z79" s="10" t="str">
        <f>Table13[[#This Row],[Market Overall  Correct]]</f>
        <v/>
      </c>
    </row>
    <row r="80" spans="1:26" x14ac:dyDescent="0.45">
      <c r="A80" s="51" t="str">
        <f>IF(ISBLANK(Games!$B80), "",Games!A80)</f>
        <v/>
      </c>
      <c r="B80" s="51" t="str">
        <f>IF(ISBLANK(Games!$B80), "",Games!B80)</f>
        <v/>
      </c>
      <c r="C80" s="51" t="str">
        <f>IF(ISBLANK(Games!$B80), "",Games!C80)</f>
        <v/>
      </c>
      <c r="D80" s="23" t="str">
        <f>IF(ISBLANK(Games!$B80), "",Games!D80)</f>
        <v/>
      </c>
      <c r="E80" s="23" t="str">
        <f>IF(ISBLANK(Games!$B80), "",Games!E80)</f>
        <v/>
      </c>
      <c r="F80" s="51" t="str">
        <f>IF(ISBLANK(Games!$B80), "",Games!F80)</f>
        <v/>
      </c>
      <c r="G80" s="51" t="str">
        <f>Games!G80</f>
        <v/>
      </c>
      <c r="H80" s="51" t="str">
        <f>IF(ISBLANK(Games!$B80), "",Games!H80)</f>
        <v/>
      </c>
      <c r="I80" s="51" t="str">
        <f>IF(ISBLANK(Games!B80), "", IF(Table13[[#This Row],[Spread]]&lt;0, Table13[[#This Row],[Home]], Table13[[#This Row],[Away]]))</f>
        <v/>
      </c>
      <c r="J80" s="11"/>
      <c r="K80" s="11"/>
      <c r="L80" s="11"/>
      <c r="M80" s="50" t="str">
        <f>IF(ISBLANK(Table13[[#This Row],[Home Final]]), "",Table13[[#This Row],[Away Final]]-Table13[[#This Row],[Home Final]])</f>
        <v/>
      </c>
      <c r="N8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0" s="45" t="str">
        <f>IF(ISBLANK(Table13[[#This Row],[Side Result]]),"",IF(Table13[[#This Row],[Side Result]]=Table13[[#This Row],[Market Predicted Side]], "Y", "N"))</f>
        <v/>
      </c>
      <c r="Q8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0" s="43" t="str">
        <f>IF(ISBLANK(Table13[[#This Row],[Side Result]]),"",IF(Table13[[#This Row],[Side Result]]=Table13[[#This Row],[Model Predicted Side]], "Y", "N"))</f>
        <v/>
      </c>
      <c r="S80" s="43" t="str">
        <f>IF(ISBLANK(Table13[[#This Row],[Side Result]]), "", IF(Table13[[#This Row],[Model Overall Correct]]="N", "N", "Y"))</f>
        <v/>
      </c>
      <c r="T8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0" s="46" t="str">
        <f>IF(ISBLANK(Table13[[#This Row],[Side Result]]), "",ABS(Table13[[#This Row],[Difference from Market]]))</f>
        <v/>
      </c>
      <c r="W8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0" s="43" t="str">
        <f>IF(ISBLANK(Table13[[#This Row],[Side Result]]), "",ABS(Table13[[#This Row],[Difference from Prediction]]))</f>
        <v/>
      </c>
      <c r="Y80" s="10" t="str">
        <f>IF(OR(ISBLANK(Games!B80),ISBLANK(Table13[[#This Row],[Side Result]])), "",IF(OR(AND('Prediction Log'!D80&lt;0, 'Prediction Log'!J80='Prediction Log'!B80), AND('Prediction Log'!D80&gt;0, 'Prediction Log'!C80='Prediction Log'!J80)),"Y", IF(ISBLANK(Games!$B$2), "","N")))</f>
        <v/>
      </c>
      <c r="Z80" s="10" t="str">
        <f>Table13[[#This Row],[Market Overall  Correct]]</f>
        <v/>
      </c>
    </row>
    <row r="81" spans="1:26" x14ac:dyDescent="0.45">
      <c r="A81" s="51" t="str">
        <f>IF(ISBLANK(Games!$B81), "",Games!A81)</f>
        <v/>
      </c>
      <c r="B81" s="51" t="str">
        <f>IF(ISBLANK(Games!$B81), "",Games!B81)</f>
        <v/>
      </c>
      <c r="C81" s="51" t="str">
        <f>IF(ISBLANK(Games!$B81), "",Games!C81)</f>
        <v/>
      </c>
      <c r="D81" s="23" t="str">
        <f>IF(ISBLANK(Games!$B81), "",Games!D81)</f>
        <v/>
      </c>
      <c r="E81" s="23" t="str">
        <f>IF(ISBLANK(Games!$B81), "",Games!E81)</f>
        <v/>
      </c>
      <c r="F81" s="51" t="str">
        <f>IF(ISBLANK(Games!$B81), "",Games!F81)</f>
        <v/>
      </c>
      <c r="G81" s="51" t="str">
        <f>Games!G81</f>
        <v/>
      </c>
      <c r="H81" s="51" t="str">
        <f>IF(ISBLANK(Games!$B81), "",Games!H81)</f>
        <v/>
      </c>
      <c r="I81" s="51" t="str">
        <f>IF(ISBLANK(Games!B81), "", IF(Table13[[#This Row],[Spread]]&lt;0, Table13[[#This Row],[Home]], Table13[[#This Row],[Away]]))</f>
        <v/>
      </c>
      <c r="J81" s="11"/>
      <c r="K81" s="11"/>
      <c r="L81" s="11"/>
      <c r="M81" s="50" t="str">
        <f>IF(ISBLANK(Table13[[#This Row],[Home Final]]), "",Table13[[#This Row],[Away Final]]-Table13[[#This Row],[Home Final]])</f>
        <v/>
      </c>
      <c r="N8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1" s="45" t="str">
        <f>IF(ISBLANK(Table13[[#This Row],[Side Result]]),"",IF(Table13[[#This Row],[Side Result]]=Table13[[#This Row],[Market Predicted Side]], "Y", "N"))</f>
        <v/>
      </c>
      <c r="Q8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1" s="43" t="str">
        <f>IF(ISBLANK(Table13[[#This Row],[Side Result]]),"",IF(Table13[[#This Row],[Side Result]]=Table13[[#This Row],[Model Predicted Side]], "Y", "N"))</f>
        <v/>
      </c>
      <c r="S81" s="43" t="str">
        <f>IF(ISBLANK(Table13[[#This Row],[Side Result]]), "", IF(Table13[[#This Row],[Model Overall Correct]]="N", "N", "Y"))</f>
        <v/>
      </c>
      <c r="T8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1" s="46" t="str">
        <f>IF(ISBLANK(Table13[[#This Row],[Side Result]]), "",ABS(Table13[[#This Row],[Difference from Market]]))</f>
        <v/>
      </c>
      <c r="W8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1" s="43" t="str">
        <f>IF(ISBLANK(Table13[[#This Row],[Side Result]]), "",ABS(Table13[[#This Row],[Difference from Prediction]]))</f>
        <v/>
      </c>
      <c r="Y81" s="10" t="str">
        <f>IF(OR(ISBLANK(Games!B81),ISBLANK(Table13[[#This Row],[Side Result]])), "",IF(OR(AND('Prediction Log'!D81&lt;0, 'Prediction Log'!J81='Prediction Log'!B81), AND('Prediction Log'!D81&gt;0, 'Prediction Log'!C81='Prediction Log'!J81)),"Y", IF(ISBLANK(Games!$B$2), "","N")))</f>
        <v/>
      </c>
      <c r="Z81" s="10" t="str">
        <f>Table13[[#This Row],[Market Overall  Correct]]</f>
        <v/>
      </c>
    </row>
    <row r="82" spans="1:26" x14ac:dyDescent="0.45">
      <c r="A82" s="51" t="str">
        <f>IF(ISBLANK(Games!$B82), "",Games!A82)</f>
        <v/>
      </c>
      <c r="B82" s="51" t="str">
        <f>IF(ISBLANK(Games!$B82), "",Games!B82)</f>
        <v/>
      </c>
      <c r="C82" s="51" t="str">
        <f>IF(ISBLANK(Games!$B82), "",Games!C82)</f>
        <v/>
      </c>
      <c r="D82" s="23" t="str">
        <f>IF(ISBLANK(Games!$B82), "",Games!D82)</f>
        <v/>
      </c>
      <c r="E82" s="23" t="str">
        <f>IF(ISBLANK(Games!$B82), "",Games!E82)</f>
        <v/>
      </c>
      <c r="F82" s="51" t="str">
        <f>IF(ISBLANK(Games!$B82), "",Games!F82)</f>
        <v/>
      </c>
      <c r="G82" s="51" t="str">
        <f>Games!G82</f>
        <v/>
      </c>
      <c r="H82" s="51" t="str">
        <f>IF(ISBLANK(Games!$B82), "",Games!H82)</f>
        <v/>
      </c>
      <c r="I82" s="51" t="str">
        <f>IF(ISBLANK(Games!B82), "", IF(Table13[[#This Row],[Spread]]&lt;0, Table13[[#This Row],[Home]], Table13[[#This Row],[Away]]))</f>
        <v/>
      </c>
      <c r="J82" s="11"/>
      <c r="K82" s="11"/>
      <c r="L82" s="11"/>
      <c r="M82" s="50" t="str">
        <f>IF(ISBLANK(Table13[[#This Row],[Home Final]]), "",Table13[[#This Row],[Away Final]]-Table13[[#This Row],[Home Final]])</f>
        <v/>
      </c>
      <c r="N8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2" s="45" t="str">
        <f>IF(ISBLANK(Table13[[#This Row],[Side Result]]),"",IF(Table13[[#This Row],[Side Result]]=Table13[[#This Row],[Market Predicted Side]], "Y", "N"))</f>
        <v/>
      </c>
      <c r="Q8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2" s="43" t="str">
        <f>IF(ISBLANK(Table13[[#This Row],[Side Result]]),"",IF(Table13[[#This Row],[Side Result]]=Table13[[#This Row],[Model Predicted Side]], "Y", "N"))</f>
        <v/>
      </c>
      <c r="S82" s="43" t="str">
        <f>IF(ISBLANK(Table13[[#This Row],[Side Result]]), "", IF(Table13[[#This Row],[Model Overall Correct]]="N", "N", "Y"))</f>
        <v/>
      </c>
      <c r="T8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2" s="46" t="str">
        <f>IF(ISBLANK(Table13[[#This Row],[Side Result]]), "",ABS(Table13[[#This Row],[Difference from Market]]))</f>
        <v/>
      </c>
      <c r="W8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2" s="43" t="str">
        <f>IF(ISBLANK(Table13[[#This Row],[Side Result]]), "",ABS(Table13[[#This Row],[Difference from Prediction]]))</f>
        <v/>
      </c>
      <c r="Y82" s="10" t="str">
        <f>IF(OR(ISBLANK(Games!B82),ISBLANK(Table13[[#This Row],[Side Result]])), "",IF(OR(AND('Prediction Log'!D82&lt;0, 'Prediction Log'!J82='Prediction Log'!B82), AND('Prediction Log'!D82&gt;0, 'Prediction Log'!C82='Prediction Log'!J82)),"Y", IF(ISBLANK(Games!$B$2), "","N")))</f>
        <v/>
      </c>
      <c r="Z82" s="10" t="str">
        <f>Table13[[#This Row],[Market Overall  Correct]]</f>
        <v/>
      </c>
    </row>
    <row r="83" spans="1:26" x14ac:dyDescent="0.45">
      <c r="A83" s="51" t="str">
        <f>IF(ISBLANK(Games!$B83), "",Games!A83)</f>
        <v/>
      </c>
      <c r="B83" s="51" t="str">
        <f>IF(ISBLANK(Games!$B83), "",Games!B83)</f>
        <v/>
      </c>
      <c r="C83" s="51" t="str">
        <f>IF(ISBLANK(Games!$B83), "",Games!C83)</f>
        <v/>
      </c>
      <c r="D83" s="23" t="str">
        <f>IF(ISBLANK(Games!$B83), "",Games!D83)</f>
        <v/>
      </c>
      <c r="E83" s="23" t="str">
        <f>IF(ISBLANK(Games!$B83), "",Games!E83)</f>
        <v/>
      </c>
      <c r="F83" s="51" t="str">
        <f>IF(ISBLANK(Games!$B83), "",Games!F83)</f>
        <v/>
      </c>
      <c r="G83" s="51" t="str">
        <f>Games!G83</f>
        <v/>
      </c>
      <c r="H83" s="51" t="str">
        <f>IF(ISBLANK(Games!$B83), "",Games!H83)</f>
        <v/>
      </c>
      <c r="I83" s="51" t="str">
        <f>IF(ISBLANK(Games!B83), "", IF(Table13[[#This Row],[Spread]]&lt;0, Table13[[#This Row],[Home]], Table13[[#This Row],[Away]]))</f>
        <v/>
      </c>
      <c r="J83" s="11"/>
      <c r="K83" s="11"/>
      <c r="L83" s="11"/>
      <c r="M83" s="50" t="str">
        <f>IF(ISBLANK(Table13[[#This Row],[Home Final]]), "",Table13[[#This Row],[Away Final]]-Table13[[#This Row],[Home Final]])</f>
        <v/>
      </c>
      <c r="N8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3" s="45" t="str">
        <f>IF(ISBLANK(Table13[[#This Row],[Side Result]]),"",IF(Table13[[#This Row],[Side Result]]=Table13[[#This Row],[Market Predicted Side]], "Y", "N"))</f>
        <v/>
      </c>
      <c r="Q8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3" s="43" t="str">
        <f>IF(ISBLANK(Table13[[#This Row],[Side Result]]),"",IF(Table13[[#This Row],[Side Result]]=Table13[[#This Row],[Model Predicted Side]], "Y", "N"))</f>
        <v/>
      </c>
      <c r="S83" s="43" t="str">
        <f>IF(ISBLANK(Table13[[#This Row],[Side Result]]), "", IF(Table13[[#This Row],[Model Overall Correct]]="N", "N", "Y"))</f>
        <v/>
      </c>
      <c r="T8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3" s="46" t="str">
        <f>IF(ISBLANK(Table13[[#This Row],[Side Result]]), "",ABS(Table13[[#This Row],[Difference from Market]]))</f>
        <v/>
      </c>
      <c r="W8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3" s="43" t="str">
        <f>IF(ISBLANK(Table13[[#This Row],[Side Result]]), "",ABS(Table13[[#This Row],[Difference from Prediction]]))</f>
        <v/>
      </c>
      <c r="Y83" s="10" t="str">
        <f>IF(OR(ISBLANK(Games!B83),ISBLANK(Table13[[#This Row],[Side Result]])), "",IF(OR(AND('Prediction Log'!D83&lt;0, 'Prediction Log'!J83='Prediction Log'!B83), AND('Prediction Log'!D83&gt;0, 'Prediction Log'!C83='Prediction Log'!J83)),"Y", IF(ISBLANK(Games!$B$2), "","N")))</f>
        <v/>
      </c>
      <c r="Z83" s="10" t="str">
        <f>Table13[[#This Row],[Market Overall  Correct]]</f>
        <v/>
      </c>
    </row>
    <row r="84" spans="1:26" x14ac:dyDescent="0.45">
      <c r="A84" s="51" t="str">
        <f>IF(ISBLANK(Games!$B84), "",Games!A84)</f>
        <v/>
      </c>
      <c r="B84" s="51" t="str">
        <f>IF(ISBLANK(Games!$B84), "",Games!B84)</f>
        <v/>
      </c>
      <c r="C84" s="51" t="str">
        <f>IF(ISBLANK(Games!$B84), "",Games!C84)</f>
        <v/>
      </c>
      <c r="D84" s="23" t="str">
        <f>IF(ISBLANK(Games!$B84), "",Games!D84)</f>
        <v/>
      </c>
      <c r="E84" s="23" t="str">
        <f>IF(ISBLANK(Games!$B84), "",Games!E84)</f>
        <v/>
      </c>
      <c r="F84" s="51" t="str">
        <f>IF(ISBLANK(Games!$B84), "",Games!F84)</f>
        <v/>
      </c>
      <c r="G84" s="51" t="str">
        <f>Games!G84</f>
        <v/>
      </c>
      <c r="H84" s="51" t="str">
        <f>IF(ISBLANK(Games!$B84), "",Games!H84)</f>
        <v/>
      </c>
      <c r="I84" s="51" t="str">
        <f>IF(ISBLANK(Games!B84), "", IF(Table13[[#This Row],[Spread]]&lt;0, Table13[[#This Row],[Home]], Table13[[#This Row],[Away]]))</f>
        <v/>
      </c>
      <c r="J84" s="11"/>
      <c r="K84" s="11"/>
      <c r="L84" s="11"/>
      <c r="M84" s="50" t="str">
        <f>IF(ISBLANK(Table13[[#This Row],[Home Final]]), "",Table13[[#This Row],[Away Final]]-Table13[[#This Row],[Home Final]])</f>
        <v/>
      </c>
      <c r="N8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4" s="45" t="str">
        <f>IF(ISBLANK(Table13[[#This Row],[Side Result]]),"",IF(Table13[[#This Row],[Side Result]]=Table13[[#This Row],[Market Predicted Side]], "Y", "N"))</f>
        <v/>
      </c>
      <c r="Q8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4" s="43" t="str">
        <f>IF(ISBLANK(Table13[[#This Row],[Side Result]]),"",IF(Table13[[#This Row],[Side Result]]=Table13[[#This Row],[Model Predicted Side]], "Y", "N"))</f>
        <v/>
      </c>
      <c r="S84" s="43" t="str">
        <f>IF(ISBLANK(Table13[[#This Row],[Side Result]]), "", IF(Table13[[#This Row],[Model Overall Correct]]="N", "N", "Y"))</f>
        <v/>
      </c>
      <c r="T8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4" s="46" t="str">
        <f>IF(ISBLANK(Table13[[#This Row],[Side Result]]), "",ABS(Table13[[#This Row],[Difference from Market]]))</f>
        <v/>
      </c>
      <c r="W8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4" s="43" t="str">
        <f>IF(ISBLANK(Table13[[#This Row],[Side Result]]), "",ABS(Table13[[#This Row],[Difference from Prediction]]))</f>
        <v/>
      </c>
      <c r="Y84" s="10" t="str">
        <f>IF(OR(ISBLANK(Games!B84),ISBLANK(Table13[[#This Row],[Side Result]])), "",IF(OR(AND('Prediction Log'!D84&lt;0, 'Prediction Log'!J84='Prediction Log'!B84), AND('Prediction Log'!D84&gt;0, 'Prediction Log'!C84='Prediction Log'!J84)),"Y", IF(ISBLANK(Games!$B$2), "","N")))</f>
        <v/>
      </c>
      <c r="Z84" s="10" t="str">
        <f>Table13[[#This Row],[Market Overall  Correct]]</f>
        <v/>
      </c>
    </row>
    <row r="85" spans="1:26" x14ac:dyDescent="0.45">
      <c r="A85" s="51" t="str">
        <f>IF(ISBLANK(Games!$B85), "",Games!A85)</f>
        <v/>
      </c>
      <c r="B85" s="51" t="str">
        <f>IF(ISBLANK(Games!$B85), "",Games!B85)</f>
        <v/>
      </c>
      <c r="C85" s="51" t="str">
        <f>IF(ISBLANK(Games!$B85), "",Games!C85)</f>
        <v/>
      </c>
      <c r="D85" s="23" t="str">
        <f>IF(ISBLANK(Games!$B85), "",Games!D85)</f>
        <v/>
      </c>
      <c r="E85" s="23" t="str">
        <f>IF(ISBLANK(Games!$B85), "",Games!E85)</f>
        <v/>
      </c>
      <c r="F85" s="51" t="str">
        <f>IF(ISBLANK(Games!$B85), "",Games!F85)</f>
        <v/>
      </c>
      <c r="G85" s="51" t="str">
        <f>Games!G85</f>
        <v/>
      </c>
      <c r="H85" s="51" t="str">
        <f>IF(ISBLANK(Games!$B85), "",Games!H85)</f>
        <v/>
      </c>
      <c r="I85" s="51" t="str">
        <f>IF(ISBLANK(Games!B85), "", IF(Table13[[#This Row],[Spread]]&lt;0, Table13[[#This Row],[Home]], Table13[[#This Row],[Away]]))</f>
        <v/>
      </c>
      <c r="J85" s="11"/>
      <c r="K85" s="11"/>
      <c r="L85" s="11"/>
      <c r="M85" s="50" t="str">
        <f>IF(ISBLANK(Table13[[#This Row],[Home Final]]), "",Table13[[#This Row],[Away Final]]-Table13[[#This Row],[Home Final]])</f>
        <v/>
      </c>
      <c r="N8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5" s="45" t="str">
        <f>IF(ISBLANK(Table13[[#This Row],[Side Result]]),"",IF(Table13[[#This Row],[Side Result]]=Table13[[#This Row],[Market Predicted Side]], "Y", "N"))</f>
        <v/>
      </c>
      <c r="Q8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5" s="43" t="str">
        <f>IF(ISBLANK(Table13[[#This Row],[Side Result]]),"",IF(Table13[[#This Row],[Side Result]]=Table13[[#This Row],[Model Predicted Side]], "Y", "N"))</f>
        <v/>
      </c>
      <c r="S85" s="43" t="str">
        <f>IF(ISBLANK(Table13[[#This Row],[Side Result]]), "", IF(Table13[[#This Row],[Model Overall Correct]]="N", "N", "Y"))</f>
        <v/>
      </c>
      <c r="T8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5" s="46" t="str">
        <f>IF(ISBLANK(Table13[[#This Row],[Side Result]]), "",ABS(Table13[[#This Row],[Difference from Market]]))</f>
        <v/>
      </c>
      <c r="W8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5" s="43" t="str">
        <f>IF(ISBLANK(Table13[[#This Row],[Side Result]]), "",ABS(Table13[[#This Row],[Difference from Prediction]]))</f>
        <v/>
      </c>
      <c r="Y85" s="10" t="str">
        <f>IF(OR(ISBLANK(Games!B85),ISBLANK(Table13[[#This Row],[Side Result]])), "",IF(OR(AND('Prediction Log'!D85&lt;0, 'Prediction Log'!J85='Prediction Log'!B85), AND('Prediction Log'!D85&gt;0, 'Prediction Log'!C85='Prediction Log'!J85)),"Y", IF(ISBLANK(Games!$B$2), "","N")))</f>
        <v/>
      </c>
      <c r="Z85" s="10" t="str">
        <f>Table13[[#This Row],[Market Overall  Correct]]</f>
        <v/>
      </c>
    </row>
    <row r="86" spans="1:26" x14ac:dyDescent="0.45">
      <c r="A86" s="51" t="str">
        <f>IF(ISBLANK(Games!$B86), "",Games!A86)</f>
        <v/>
      </c>
      <c r="B86" s="51" t="str">
        <f>IF(ISBLANK(Games!$B86), "",Games!B86)</f>
        <v/>
      </c>
      <c r="C86" s="51" t="str">
        <f>IF(ISBLANK(Games!$B86), "",Games!C86)</f>
        <v/>
      </c>
      <c r="D86" s="23" t="str">
        <f>IF(ISBLANK(Games!$B86), "",Games!D86)</f>
        <v/>
      </c>
      <c r="E86" s="23" t="str">
        <f>IF(ISBLANK(Games!$B86), "",Games!E86)</f>
        <v/>
      </c>
      <c r="F86" s="51" t="str">
        <f>IF(ISBLANK(Games!$B86), "",Games!F86)</f>
        <v/>
      </c>
      <c r="G86" s="51" t="str">
        <f>Games!G86</f>
        <v/>
      </c>
      <c r="H86" s="51" t="str">
        <f>IF(ISBLANK(Games!$B86), "",Games!H86)</f>
        <v/>
      </c>
      <c r="I86" s="51" t="str">
        <f>IF(ISBLANK(Games!B86), "", IF(Table13[[#This Row],[Spread]]&lt;0, Table13[[#This Row],[Home]], Table13[[#This Row],[Away]]))</f>
        <v/>
      </c>
      <c r="J86" s="11"/>
      <c r="K86" s="11"/>
      <c r="L86" s="11"/>
      <c r="M86" s="50" t="str">
        <f>IF(ISBLANK(Table13[[#This Row],[Home Final]]), "",Table13[[#This Row],[Away Final]]-Table13[[#This Row],[Home Final]])</f>
        <v/>
      </c>
      <c r="N8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6" s="45" t="str">
        <f>IF(ISBLANK(Table13[[#This Row],[Side Result]]),"",IF(Table13[[#This Row],[Side Result]]=Table13[[#This Row],[Market Predicted Side]], "Y", "N"))</f>
        <v/>
      </c>
      <c r="Q8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6" s="43" t="str">
        <f>IF(ISBLANK(Table13[[#This Row],[Side Result]]),"",IF(Table13[[#This Row],[Side Result]]=Table13[[#This Row],[Model Predicted Side]], "Y", "N"))</f>
        <v/>
      </c>
      <c r="S86" s="43" t="str">
        <f>IF(ISBLANK(Table13[[#This Row],[Side Result]]), "", IF(Table13[[#This Row],[Model Overall Correct]]="N", "N", "Y"))</f>
        <v/>
      </c>
      <c r="T8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6" s="46" t="str">
        <f>IF(ISBLANK(Table13[[#This Row],[Side Result]]), "",ABS(Table13[[#This Row],[Difference from Market]]))</f>
        <v/>
      </c>
      <c r="W8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6" s="43" t="str">
        <f>IF(ISBLANK(Table13[[#This Row],[Side Result]]), "",ABS(Table13[[#This Row],[Difference from Prediction]]))</f>
        <v/>
      </c>
      <c r="Y86" s="10" t="str">
        <f>IF(OR(ISBLANK(Games!B86),ISBLANK(Table13[[#This Row],[Side Result]])), "",IF(OR(AND('Prediction Log'!D86&lt;0, 'Prediction Log'!J86='Prediction Log'!B86), AND('Prediction Log'!D86&gt;0, 'Prediction Log'!C86='Prediction Log'!J86)),"Y", IF(ISBLANK(Games!$B$2), "","N")))</f>
        <v/>
      </c>
      <c r="Z86" s="10" t="str">
        <f>Table13[[#This Row],[Market Overall  Correct]]</f>
        <v/>
      </c>
    </row>
    <row r="87" spans="1:26" x14ac:dyDescent="0.45">
      <c r="A87" s="51" t="str">
        <f>IF(ISBLANK(Games!$B87), "",Games!A87)</f>
        <v/>
      </c>
      <c r="B87" s="51" t="str">
        <f>IF(ISBLANK(Games!$B87), "",Games!B87)</f>
        <v/>
      </c>
      <c r="C87" s="51" t="str">
        <f>IF(ISBLANK(Games!$B87), "",Games!C87)</f>
        <v/>
      </c>
      <c r="D87" s="23" t="str">
        <f>IF(ISBLANK(Games!$B87), "",Games!D87)</f>
        <v/>
      </c>
      <c r="E87" s="23" t="str">
        <f>IF(ISBLANK(Games!$B87), "",Games!E87)</f>
        <v/>
      </c>
      <c r="F87" s="51" t="str">
        <f>IF(ISBLANK(Games!$B87), "",Games!F87)</f>
        <v/>
      </c>
      <c r="G87" s="51" t="str">
        <f>Games!G87</f>
        <v/>
      </c>
      <c r="H87" s="51" t="str">
        <f>IF(ISBLANK(Games!$B87), "",Games!H87)</f>
        <v/>
      </c>
      <c r="I87" s="51" t="str">
        <f>IF(ISBLANK(Games!B87), "", IF(Table13[[#This Row],[Spread]]&lt;0, Table13[[#This Row],[Home]], Table13[[#This Row],[Away]]))</f>
        <v/>
      </c>
      <c r="J87" s="11"/>
      <c r="K87" s="11"/>
      <c r="L87" s="11"/>
      <c r="M87" s="50" t="str">
        <f>IF(ISBLANK(Table13[[#This Row],[Home Final]]), "",Table13[[#This Row],[Away Final]]-Table13[[#This Row],[Home Final]])</f>
        <v/>
      </c>
      <c r="N8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7" s="45" t="str">
        <f>IF(ISBLANK(Table13[[#This Row],[Side Result]]),"",IF(Table13[[#This Row],[Side Result]]=Table13[[#This Row],[Market Predicted Side]], "Y", "N"))</f>
        <v/>
      </c>
      <c r="Q8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7" s="43" t="str">
        <f>IF(ISBLANK(Table13[[#This Row],[Side Result]]),"",IF(Table13[[#This Row],[Side Result]]=Table13[[#This Row],[Model Predicted Side]], "Y", "N"))</f>
        <v/>
      </c>
      <c r="S87" s="43" t="str">
        <f>IF(ISBLANK(Table13[[#This Row],[Side Result]]), "", IF(Table13[[#This Row],[Model Overall Correct]]="N", "N", "Y"))</f>
        <v/>
      </c>
      <c r="T8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7" s="46" t="str">
        <f>IF(ISBLANK(Table13[[#This Row],[Side Result]]), "",ABS(Table13[[#This Row],[Difference from Market]]))</f>
        <v/>
      </c>
      <c r="W8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7" s="43" t="str">
        <f>IF(ISBLANK(Table13[[#This Row],[Side Result]]), "",ABS(Table13[[#This Row],[Difference from Prediction]]))</f>
        <v/>
      </c>
      <c r="Y87" s="10" t="str">
        <f>IF(OR(ISBLANK(Games!B87),ISBLANK(Table13[[#This Row],[Side Result]])), "",IF(OR(AND('Prediction Log'!D87&lt;0, 'Prediction Log'!J87='Prediction Log'!B87), AND('Prediction Log'!D87&gt;0, 'Prediction Log'!C87='Prediction Log'!J87)),"Y", IF(ISBLANK(Games!$B$2), "","N")))</f>
        <v/>
      </c>
      <c r="Z87" s="10" t="str">
        <f>Table13[[#This Row],[Market Overall  Correct]]</f>
        <v/>
      </c>
    </row>
    <row r="88" spans="1:26" x14ac:dyDescent="0.45">
      <c r="A88" s="51" t="str">
        <f>IF(ISBLANK(Games!$B88), "",Games!A88)</f>
        <v/>
      </c>
      <c r="B88" s="51" t="str">
        <f>IF(ISBLANK(Games!$B88), "",Games!B88)</f>
        <v/>
      </c>
      <c r="C88" s="51" t="str">
        <f>IF(ISBLANK(Games!$B88), "",Games!C88)</f>
        <v/>
      </c>
      <c r="D88" s="23" t="str">
        <f>IF(ISBLANK(Games!$B88), "",Games!D88)</f>
        <v/>
      </c>
      <c r="E88" s="23" t="str">
        <f>IF(ISBLANK(Games!$B88), "",Games!E88)</f>
        <v/>
      </c>
      <c r="F88" s="51" t="str">
        <f>IF(ISBLANK(Games!$B88), "",Games!F88)</f>
        <v/>
      </c>
      <c r="G88" s="51" t="str">
        <f>Games!G88</f>
        <v/>
      </c>
      <c r="H88" s="51" t="str">
        <f>IF(ISBLANK(Games!$B88), "",Games!H88)</f>
        <v/>
      </c>
      <c r="I88" s="51" t="str">
        <f>IF(ISBLANK(Games!B88), "", IF(Table13[[#This Row],[Spread]]&lt;0, Table13[[#This Row],[Home]], Table13[[#This Row],[Away]]))</f>
        <v/>
      </c>
      <c r="J88" s="11"/>
      <c r="K88" s="11"/>
      <c r="L88" s="11"/>
      <c r="M88" s="50" t="str">
        <f>IF(ISBLANK(Table13[[#This Row],[Home Final]]), "",Table13[[#This Row],[Away Final]]-Table13[[#This Row],[Home Final]])</f>
        <v/>
      </c>
      <c r="N8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8" s="45" t="str">
        <f>IF(ISBLANK(Table13[[#This Row],[Side Result]]),"",IF(Table13[[#This Row],[Side Result]]=Table13[[#This Row],[Market Predicted Side]], "Y", "N"))</f>
        <v/>
      </c>
      <c r="Q8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8" s="43" t="str">
        <f>IF(ISBLANK(Table13[[#This Row],[Side Result]]),"",IF(Table13[[#This Row],[Side Result]]=Table13[[#This Row],[Model Predicted Side]], "Y", "N"))</f>
        <v/>
      </c>
      <c r="S88" s="43" t="str">
        <f>IF(ISBLANK(Table13[[#This Row],[Side Result]]), "", IF(Table13[[#This Row],[Model Overall Correct]]="N", "N", "Y"))</f>
        <v/>
      </c>
      <c r="T8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8" s="46" t="str">
        <f>IF(ISBLANK(Table13[[#This Row],[Side Result]]), "",ABS(Table13[[#This Row],[Difference from Market]]))</f>
        <v/>
      </c>
      <c r="W8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8" s="43" t="str">
        <f>IF(ISBLANK(Table13[[#This Row],[Side Result]]), "",ABS(Table13[[#This Row],[Difference from Prediction]]))</f>
        <v/>
      </c>
      <c r="Y88" s="10" t="str">
        <f>IF(OR(ISBLANK(Games!B88),ISBLANK(Table13[[#This Row],[Side Result]])), "",IF(OR(AND('Prediction Log'!D88&lt;0, 'Prediction Log'!J88='Prediction Log'!B88), AND('Prediction Log'!D88&gt;0, 'Prediction Log'!C88='Prediction Log'!J88)),"Y", IF(ISBLANK(Games!$B$2), "","N")))</f>
        <v/>
      </c>
      <c r="Z88" s="10" t="str">
        <f>Table13[[#This Row],[Market Overall  Correct]]</f>
        <v/>
      </c>
    </row>
    <row r="89" spans="1:26" x14ac:dyDescent="0.45">
      <c r="A89" s="51" t="str">
        <f>IF(ISBLANK(Games!$B89), "",Games!A89)</f>
        <v/>
      </c>
      <c r="B89" s="51" t="str">
        <f>IF(ISBLANK(Games!$B89), "",Games!B89)</f>
        <v/>
      </c>
      <c r="C89" s="51" t="str">
        <f>IF(ISBLANK(Games!$B89), "",Games!C89)</f>
        <v/>
      </c>
      <c r="D89" s="23" t="str">
        <f>IF(ISBLANK(Games!$B89), "",Games!D89)</f>
        <v/>
      </c>
      <c r="E89" s="23" t="str">
        <f>IF(ISBLANK(Games!$B89), "",Games!E89)</f>
        <v/>
      </c>
      <c r="F89" s="51" t="str">
        <f>IF(ISBLANK(Games!$B89), "",Games!F89)</f>
        <v/>
      </c>
      <c r="G89" s="51" t="str">
        <f>Games!G89</f>
        <v/>
      </c>
      <c r="H89" s="51" t="str">
        <f>IF(ISBLANK(Games!$B89), "",Games!H89)</f>
        <v/>
      </c>
      <c r="I89" s="51" t="str">
        <f>IF(ISBLANK(Games!B89), "", IF(Table13[[#This Row],[Spread]]&lt;0, Table13[[#This Row],[Home]], Table13[[#This Row],[Away]]))</f>
        <v/>
      </c>
      <c r="J89" s="11"/>
      <c r="K89" s="11"/>
      <c r="L89" s="11"/>
      <c r="M89" s="50" t="str">
        <f>IF(ISBLANK(Table13[[#This Row],[Home Final]]), "",Table13[[#This Row],[Away Final]]-Table13[[#This Row],[Home Final]])</f>
        <v/>
      </c>
      <c r="N8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9" s="45" t="str">
        <f>IF(ISBLANK(Table13[[#This Row],[Side Result]]),"",IF(Table13[[#This Row],[Side Result]]=Table13[[#This Row],[Market Predicted Side]], "Y", "N"))</f>
        <v/>
      </c>
      <c r="Q8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9" s="43" t="str">
        <f>IF(ISBLANK(Table13[[#This Row],[Side Result]]),"",IF(Table13[[#This Row],[Side Result]]=Table13[[#This Row],[Model Predicted Side]], "Y", "N"))</f>
        <v/>
      </c>
      <c r="S89" s="43" t="str">
        <f>IF(ISBLANK(Table13[[#This Row],[Side Result]]), "", IF(Table13[[#This Row],[Model Overall Correct]]="N", "N", "Y"))</f>
        <v/>
      </c>
      <c r="T8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9" s="46" t="str">
        <f>IF(ISBLANK(Table13[[#This Row],[Side Result]]), "",ABS(Table13[[#This Row],[Difference from Market]]))</f>
        <v/>
      </c>
      <c r="W8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9" s="43" t="str">
        <f>IF(ISBLANK(Table13[[#This Row],[Side Result]]), "",ABS(Table13[[#This Row],[Difference from Prediction]]))</f>
        <v/>
      </c>
      <c r="Y89" s="10" t="str">
        <f>IF(OR(ISBLANK(Games!B89),ISBLANK(Table13[[#This Row],[Side Result]])), "",IF(OR(AND('Prediction Log'!D89&lt;0, 'Prediction Log'!J89='Prediction Log'!B89), AND('Prediction Log'!D89&gt;0, 'Prediction Log'!C89='Prediction Log'!J89)),"Y", IF(ISBLANK(Games!$B$2), "","N")))</f>
        <v/>
      </c>
      <c r="Z89" s="10" t="str">
        <f>Table13[[#This Row],[Market Overall  Correct]]</f>
        <v/>
      </c>
    </row>
    <row r="90" spans="1:26" x14ac:dyDescent="0.45">
      <c r="A90" s="51" t="str">
        <f>IF(ISBLANK(Games!$B90), "",Games!A90)</f>
        <v/>
      </c>
      <c r="B90" s="51" t="str">
        <f>IF(ISBLANK(Games!$B90), "",Games!B90)</f>
        <v/>
      </c>
      <c r="C90" s="51" t="str">
        <f>IF(ISBLANK(Games!$B90), "",Games!C90)</f>
        <v/>
      </c>
      <c r="D90" s="23" t="str">
        <f>IF(ISBLANK(Games!$B90), "",Games!D90)</f>
        <v/>
      </c>
      <c r="E90" s="23" t="str">
        <f>IF(ISBLANK(Games!$B90), "",Games!E90)</f>
        <v/>
      </c>
      <c r="F90" s="51" t="str">
        <f>IF(ISBLANK(Games!$B90), "",Games!F90)</f>
        <v/>
      </c>
      <c r="G90" s="51" t="str">
        <f>Games!G90</f>
        <v/>
      </c>
      <c r="H90" s="51" t="str">
        <f>IF(ISBLANK(Games!$B90), "",Games!H90)</f>
        <v/>
      </c>
      <c r="I90" s="51" t="str">
        <f>IF(ISBLANK(Games!B90), "", IF(Table13[[#This Row],[Spread]]&lt;0, Table13[[#This Row],[Home]], Table13[[#This Row],[Away]]))</f>
        <v/>
      </c>
      <c r="J90" s="11"/>
      <c r="K90" s="11"/>
      <c r="L90" s="11"/>
      <c r="M90" s="50" t="str">
        <f>IF(ISBLANK(Table13[[#This Row],[Home Final]]), "",Table13[[#This Row],[Away Final]]-Table13[[#This Row],[Home Final]])</f>
        <v/>
      </c>
      <c r="N9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0" s="45" t="str">
        <f>IF(ISBLANK(Table13[[#This Row],[Side Result]]),"",IF(Table13[[#This Row],[Side Result]]=Table13[[#This Row],[Market Predicted Side]], "Y", "N"))</f>
        <v/>
      </c>
      <c r="Q9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0" s="43" t="str">
        <f>IF(ISBLANK(Table13[[#This Row],[Side Result]]),"",IF(Table13[[#This Row],[Side Result]]=Table13[[#This Row],[Model Predicted Side]], "Y", "N"))</f>
        <v/>
      </c>
      <c r="S90" s="43" t="str">
        <f>IF(ISBLANK(Table13[[#This Row],[Side Result]]), "", IF(Table13[[#This Row],[Model Overall Correct]]="N", "N", "Y"))</f>
        <v/>
      </c>
      <c r="T9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0" s="46" t="str">
        <f>IF(ISBLANK(Table13[[#This Row],[Side Result]]), "",ABS(Table13[[#This Row],[Difference from Market]]))</f>
        <v/>
      </c>
      <c r="W9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0" s="43" t="str">
        <f>IF(ISBLANK(Table13[[#This Row],[Side Result]]), "",ABS(Table13[[#This Row],[Difference from Prediction]]))</f>
        <v/>
      </c>
      <c r="Y90" s="10" t="str">
        <f>IF(OR(ISBLANK(Games!B90),ISBLANK(Table13[[#This Row],[Side Result]])), "",IF(OR(AND('Prediction Log'!D90&lt;0, 'Prediction Log'!J90='Prediction Log'!B90), AND('Prediction Log'!D90&gt;0, 'Prediction Log'!C90='Prediction Log'!J90)),"Y", IF(ISBLANK(Games!$B$2), "","N")))</f>
        <v/>
      </c>
      <c r="Z90" s="10" t="str">
        <f>Table13[[#This Row],[Market Overall  Correct]]</f>
        <v/>
      </c>
    </row>
    <row r="91" spans="1:26" x14ac:dyDescent="0.45">
      <c r="A91" s="51" t="str">
        <f>IF(ISBLANK(Games!$B91), "",Games!A91)</f>
        <v/>
      </c>
      <c r="B91" s="51" t="str">
        <f>IF(ISBLANK(Games!$B91), "",Games!B91)</f>
        <v/>
      </c>
      <c r="C91" s="51" t="str">
        <f>IF(ISBLANK(Games!$B91), "",Games!C91)</f>
        <v/>
      </c>
      <c r="D91" s="23" t="str">
        <f>IF(ISBLANK(Games!$B91), "",Games!D91)</f>
        <v/>
      </c>
      <c r="E91" s="23" t="str">
        <f>IF(ISBLANK(Games!$B91), "",Games!E91)</f>
        <v/>
      </c>
      <c r="F91" s="51" t="str">
        <f>IF(ISBLANK(Games!$B91), "",Games!F91)</f>
        <v/>
      </c>
      <c r="G91" s="51" t="str">
        <f>Games!G91</f>
        <v/>
      </c>
      <c r="H91" s="51" t="str">
        <f>IF(ISBLANK(Games!$B91), "",Games!H91)</f>
        <v/>
      </c>
      <c r="I91" s="51" t="str">
        <f>IF(ISBLANK(Games!B91), "", IF(Table13[[#This Row],[Spread]]&lt;0, Table13[[#This Row],[Home]], Table13[[#This Row],[Away]]))</f>
        <v/>
      </c>
      <c r="J91" s="11"/>
      <c r="K91" s="11"/>
      <c r="L91" s="11"/>
      <c r="M91" s="50" t="str">
        <f>IF(ISBLANK(Table13[[#This Row],[Home Final]]), "",Table13[[#This Row],[Away Final]]-Table13[[#This Row],[Home Final]])</f>
        <v/>
      </c>
      <c r="N9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1" s="45" t="str">
        <f>IF(ISBLANK(Table13[[#This Row],[Side Result]]),"",IF(Table13[[#This Row],[Side Result]]=Table13[[#This Row],[Market Predicted Side]], "Y", "N"))</f>
        <v/>
      </c>
      <c r="Q9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1" s="43" t="str">
        <f>IF(ISBLANK(Table13[[#This Row],[Side Result]]),"",IF(Table13[[#This Row],[Side Result]]=Table13[[#This Row],[Model Predicted Side]], "Y", "N"))</f>
        <v/>
      </c>
      <c r="S91" s="43" t="str">
        <f>IF(ISBLANK(Table13[[#This Row],[Side Result]]), "", IF(Table13[[#This Row],[Model Overall Correct]]="N", "N", "Y"))</f>
        <v/>
      </c>
      <c r="T9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1" s="46" t="str">
        <f>IF(ISBLANK(Table13[[#This Row],[Side Result]]), "",ABS(Table13[[#This Row],[Difference from Market]]))</f>
        <v/>
      </c>
      <c r="W9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1" s="43" t="str">
        <f>IF(ISBLANK(Table13[[#This Row],[Side Result]]), "",ABS(Table13[[#This Row],[Difference from Prediction]]))</f>
        <v/>
      </c>
      <c r="Y91" s="10" t="str">
        <f>IF(OR(ISBLANK(Games!B91),ISBLANK(Table13[[#This Row],[Side Result]])), "",IF(OR(AND('Prediction Log'!D91&lt;0, 'Prediction Log'!J91='Prediction Log'!B91), AND('Prediction Log'!D91&gt;0, 'Prediction Log'!C91='Prediction Log'!J91)),"Y", IF(ISBLANK(Games!$B$2), "","N")))</f>
        <v/>
      </c>
      <c r="Z91" s="10" t="str">
        <f>Table13[[#This Row],[Market Overall  Correct]]</f>
        <v/>
      </c>
    </row>
    <row r="92" spans="1:26" x14ac:dyDescent="0.45">
      <c r="A92" s="51" t="str">
        <f>IF(ISBLANK(Games!$B92), "",Games!A92)</f>
        <v/>
      </c>
      <c r="B92" s="51" t="str">
        <f>IF(ISBLANK(Games!$B92), "",Games!B92)</f>
        <v/>
      </c>
      <c r="C92" s="51" t="str">
        <f>IF(ISBLANK(Games!$B92), "",Games!C92)</f>
        <v/>
      </c>
      <c r="D92" s="23" t="str">
        <f>IF(ISBLANK(Games!$B92), "",Games!D92)</f>
        <v/>
      </c>
      <c r="E92" s="23" t="str">
        <f>IF(ISBLANK(Games!$B92), "",Games!E92)</f>
        <v/>
      </c>
      <c r="F92" s="51" t="str">
        <f>IF(ISBLANK(Games!$B92), "",Games!F92)</f>
        <v/>
      </c>
      <c r="G92" s="51" t="str">
        <f>Games!G92</f>
        <v/>
      </c>
      <c r="H92" s="51" t="str">
        <f>IF(ISBLANK(Games!$B92), "",Games!H92)</f>
        <v/>
      </c>
      <c r="I92" s="51" t="str">
        <f>IF(ISBLANK(Games!B92), "", IF(Table13[[#This Row],[Spread]]&lt;0, Table13[[#This Row],[Home]], Table13[[#This Row],[Away]]))</f>
        <v/>
      </c>
      <c r="J92" s="11"/>
      <c r="K92" s="11"/>
      <c r="L92" s="11"/>
      <c r="M92" s="50" t="str">
        <f>IF(ISBLANK(Table13[[#This Row],[Home Final]]), "",Table13[[#This Row],[Away Final]]-Table13[[#This Row],[Home Final]])</f>
        <v/>
      </c>
      <c r="N9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2" s="45" t="str">
        <f>IF(ISBLANK(Table13[[#This Row],[Side Result]]),"",IF(Table13[[#This Row],[Side Result]]=Table13[[#This Row],[Market Predicted Side]], "Y", "N"))</f>
        <v/>
      </c>
      <c r="Q9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2" s="43" t="str">
        <f>IF(ISBLANK(Table13[[#This Row],[Side Result]]),"",IF(Table13[[#This Row],[Side Result]]=Table13[[#This Row],[Model Predicted Side]], "Y", "N"))</f>
        <v/>
      </c>
      <c r="S92" s="43" t="str">
        <f>IF(ISBLANK(Table13[[#This Row],[Side Result]]), "", IF(Table13[[#This Row],[Model Overall Correct]]="N", "N", "Y"))</f>
        <v/>
      </c>
      <c r="T9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2" s="46" t="str">
        <f>IF(ISBLANK(Table13[[#This Row],[Side Result]]), "",ABS(Table13[[#This Row],[Difference from Market]]))</f>
        <v/>
      </c>
      <c r="W9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2" s="43" t="str">
        <f>IF(ISBLANK(Table13[[#This Row],[Side Result]]), "",ABS(Table13[[#This Row],[Difference from Prediction]]))</f>
        <v/>
      </c>
      <c r="Y92" s="10" t="str">
        <f>IF(OR(ISBLANK(Games!B92),ISBLANK(Table13[[#This Row],[Side Result]])), "",IF(OR(AND('Prediction Log'!D92&lt;0, 'Prediction Log'!J92='Prediction Log'!B92), AND('Prediction Log'!D92&gt;0, 'Prediction Log'!C92='Prediction Log'!J92)),"Y", IF(ISBLANK(Games!$B$2), "","N")))</f>
        <v/>
      </c>
      <c r="Z92" s="10" t="str">
        <f>Table13[[#This Row],[Market Overall  Correct]]</f>
        <v/>
      </c>
    </row>
    <row r="93" spans="1:26" x14ac:dyDescent="0.45">
      <c r="A93" s="51" t="str">
        <f>IF(ISBLANK(Games!$B93), "",Games!A93)</f>
        <v/>
      </c>
      <c r="B93" s="51" t="str">
        <f>IF(ISBLANK(Games!$B93), "",Games!B93)</f>
        <v/>
      </c>
      <c r="C93" s="51" t="str">
        <f>IF(ISBLANK(Games!$B93), "",Games!C93)</f>
        <v/>
      </c>
      <c r="D93" s="23" t="str">
        <f>IF(ISBLANK(Games!$B93), "",Games!D93)</f>
        <v/>
      </c>
      <c r="E93" s="23" t="str">
        <f>IF(ISBLANK(Games!$B93), "",Games!E93)</f>
        <v/>
      </c>
      <c r="F93" s="51" t="str">
        <f>IF(ISBLANK(Games!$B93), "",Games!F93)</f>
        <v/>
      </c>
      <c r="G93" s="51" t="str">
        <f>Games!G93</f>
        <v/>
      </c>
      <c r="H93" s="51" t="str">
        <f>IF(ISBLANK(Games!$B93), "",Games!H93)</f>
        <v/>
      </c>
      <c r="I93" s="51" t="str">
        <f>IF(ISBLANK(Games!B93), "", IF(Table13[[#This Row],[Spread]]&lt;0, Table13[[#This Row],[Home]], Table13[[#This Row],[Away]]))</f>
        <v/>
      </c>
      <c r="J93" s="11"/>
      <c r="K93" s="11"/>
      <c r="L93" s="11"/>
      <c r="M93" s="50" t="str">
        <f>IF(ISBLANK(Table13[[#This Row],[Home Final]]), "",Table13[[#This Row],[Away Final]]-Table13[[#This Row],[Home Final]])</f>
        <v/>
      </c>
      <c r="N9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3" s="45" t="str">
        <f>IF(ISBLANK(Table13[[#This Row],[Side Result]]),"",IF(Table13[[#This Row],[Side Result]]=Table13[[#This Row],[Market Predicted Side]], "Y", "N"))</f>
        <v/>
      </c>
      <c r="Q9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3" s="43" t="str">
        <f>IF(ISBLANK(Table13[[#This Row],[Side Result]]),"",IF(Table13[[#This Row],[Side Result]]=Table13[[#This Row],[Model Predicted Side]], "Y", "N"))</f>
        <v/>
      </c>
      <c r="S93" s="43" t="str">
        <f>IF(ISBLANK(Table13[[#This Row],[Side Result]]), "", IF(Table13[[#This Row],[Model Overall Correct]]="N", "N", "Y"))</f>
        <v/>
      </c>
      <c r="T9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3" s="46" t="str">
        <f>IF(ISBLANK(Table13[[#This Row],[Side Result]]), "",ABS(Table13[[#This Row],[Difference from Market]]))</f>
        <v/>
      </c>
      <c r="W9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3" s="43" t="str">
        <f>IF(ISBLANK(Table13[[#This Row],[Side Result]]), "",ABS(Table13[[#This Row],[Difference from Prediction]]))</f>
        <v/>
      </c>
      <c r="Y93" s="10" t="str">
        <f>IF(OR(ISBLANK(Games!B93),ISBLANK(Table13[[#This Row],[Side Result]])), "",IF(OR(AND('Prediction Log'!D93&lt;0, 'Prediction Log'!J93='Prediction Log'!B93), AND('Prediction Log'!D93&gt;0, 'Prediction Log'!C93='Prediction Log'!J93)),"Y", IF(ISBLANK(Games!$B$2), "","N")))</f>
        <v/>
      </c>
      <c r="Z93" s="10" t="str">
        <f>Table13[[#This Row],[Market Overall  Correct]]</f>
        <v/>
      </c>
    </row>
    <row r="94" spans="1:26" x14ac:dyDescent="0.45">
      <c r="A94" s="51" t="str">
        <f>IF(ISBLANK(Games!$B94), "",Games!A94)</f>
        <v/>
      </c>
      <c r="B94" s="51" t="str">
        <f>IF(ISBLANK(Games!$B94), "",Games!B94)</f>
        <v/>
      </c>
      <c r="C94" s="51" t="str">
        <f>IF(ISBLANK(Games!$B94), "",Games!C94)</f>
        <v/>
      </c>
      <c r="D94" s="23" t="str">
        <f>IF(ISBLANK(Games!$B94), "",Games!D94)</f>
        <v/>
      </c>
      <c r="E94" s="23" t="str">
        <f>IF(ISBLANK(Games!$B94), "",Games!E94)</f>
        <v/>
      </c>
      <c r="F94" s="51" t="str">
        <f>IF(ISBLANK(Games!$B94), "",Games!F94)</f>
        <v/>
      </c>
      <c r="G94" s="51" t="str">
        <f>Games!G94</f>
        <v/>
      </c>
      <c r="H94" s="51" t="str">
        <f>IF(ISBLANK(Games!$B94), "",Games!H94)</f>
        <v/>
      </c>
      <c r="I94" s="51" t="str">
        <f>IF(ISBLANK(Games!B94), "", IF(Table13[[#This Row],[Spread]]&lt;0, Table13[[#This Row],[Home]], Table13[[#This Row],[Away]]))</f>
        <v/>
      </c>
      <c r="J94" s="11"/>
      <c r="K94" s="11"/>
      <c r="L94" s="11"/>
      <c r="M94" s="50" t="str">
        <f>IF(ISBLANK(Table13[[#This Row],[Home Final]]), "",Table13[[#This Row],[Away Final]]-Table13[[#This Row],[Home Final]])</f>
        <v/>
      </c>
      <c r="N9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4" s="45" t="str">
        <f>IF(ISBLANK(Table13[[#This Row],[Side Result]]),"",IF(Table13[[#This Row],[Side Result]]=Table13[[#This Row],[Market Predicted Side]], "Y", "N"))</f>
        <v/>
      </c>
      <c r="Q9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4" s="43" t="str">
        <f>IF(ISBLANK(Table13[[#This Row],[Side Result]]),"",IF(Table13[[#This Row],[Side Result]]=Table13[[#This Row],[Model Predicted Side]], "Y", "N"))</f>
        <v/>
      </c>
      <c r="S94" s="43" t="str">
        <f>IF(ISBLANK(Table13[[#This Row],[Side Result]]), "", IF(Table13[[#This Row],[Model Overall Correct]]="N", "N", "Y"))</f>
        <v/>
      </c>
      <c r="T9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4" s="46" t="str">
        <f>IF(ISBLANK(Table13[[#This Row],[Side Result]]), "",ABS(Table13[[#This Row],[Difference from Market]]))</f>
        <v/>
      </c>
      <c r="W9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4" s="43" t="str">
        <f>IF(ISBLANK(Table13[[#This Row],[Side Result]]), "",ABS(Table13[[#This Row],[Difference from Prediction]]))</f>
        <v/>
      </c>
      <c r="Y94" s="10" t="str">
        <f>IF(OR(ISBLANK(Games!B94),ISBLANK(Table13[[#This Row],[Side Result]])), "",IF(OR(AND('Prediction Log'!D94&lt;0, 'Prediction Log'!J94='Prediction Log'!B94), AND('Prediction Log'!D94&gt;0, 'Prediction Log'!C94='Prediction Log'!J94)),"Y", IF(ISBLANK(Games!$B$2), "","N")))</f>
        <v/>
      </c>
      <c r="Z94" s="10" t="str">
        <f>Table13[[#This Row],[Market Overall  Correct]]</f>
        <v/>
      </c>
    </row>
    <row r="95" spans="1:26" x14ac:dyDescent="0.45">
      <c r="A95" s="51" t="str">
        <f>IF(ISBLANK(Games!$B95), "",Games!A95)</f>
        <v/>
      </c>
      <c r="B95" s="51" t="str">
        <f>IF(ISBLANK(Games!$B95), "",Games!B95)</f>
        <v/>
      </c>
      <c r="C95" s="51" t="str">
        <f>IF(ISBLANK(Games!$B95), "",Games!C95)</f>
        <v/>
      </c>
      <c r="D95" s="23" t="str">
        <f>IF(ISBLANK(Games!$B95), "",Games!D95)</f>
        <v/>
      </c>
      <c r="E95" s="23" t="str">
        <f>IF(ISBLANK(Games!$B95), "",Games!E95)</f>
        <v/>
      </c>
      <c r="F95" s="51" t="str">
        <f>IF(ISBLANK(Games!$B95), "",Games!F95)</f>
        <v/>
      </c>
      <c r="G95" s="51" t="str">
        <f>Games!G95</f>
        <v/>
      </c>
      <c r="H95" s="51" t="str">
        <f>IF(ISBLANK(Games!$B95), "",Games!H95)</f>
        <v/>
      </c>
      <c r="I95" s="51" t="str">
        <f>IF(ISBLANK(Games!B95), "", IF(Table13[[#This Row],[Spread]]&lt;0, Table13[[#This Row],[Home]], Table13[[#This Row],[Away]]))</f>
        <v/>
      </c>
      <c r="J95" s="11"/>
      <c r="K95" s="11"/>
      <c r="L95" s="11"/>
      <c r="M95" s="50" t="str">
        <f>IF(ISBLANK(Table13[[#This Row],[Home Final]]), "",Table13[[#This Row],[Away Final]]-Table13[[#This Row],[Home Final]])</f>
        <v/>
      </c>
      <c r="N9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5" s="45" t="str">
        <f>IF(ISBLANK(Table13[[#This Row],[Side Result]]),"",IF(Table13[[#This Row],[Side Result]]=Table13[[#This Row],[Market Predicted Side]], "Y", "N"))</f>
        <v/>
      </c>
      <c r="Q9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5" s="43" t="str">
        <f>IF(ISBLANK(Table13[[#This Row],[Side Result]]),"",IF(Table13[[#This Row],[Side Result]]=Table13[[#This Row],[Model Predicted Side]], "Y", "N"))</f>
        <v/>
      </c>
      <c r="S95" s="43" t="str">
        <f>IF(ISBLANK(Table13[[#This Row],[Side Result]]), "", IF(Table13[[#This Row],[Model Overall Correct]]="N", "N", "Y"))</f>
        <v/>
      </c>
      <c r="T9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5" s="46" t="str">
        <f>IF(ISBLANK(Table13[[#This Row],[Side Result]]), "",ABS(Table13[[#This Row],[Difference from Market]]))</f>
        <v/>
      </c>
      <c r="W9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5" s="43" t="str">
        <f>IF(ISBLANK(Table13[[#This Row],[Side Result]]), "",ABS(Table13[[#This Row],[Difference from Prediction]]))</f>
        <v/>
      </c>
      <c r="Y95" s="10" t="str">
        <f>IF(OR(ISBLANK(Games!B95),ISBLANK(Table13[[#This Row],[Side Result]])), "",IF(OR(AND('Prediction Log'!D95&lt;0, 'Prediction Log'!J95='Prediction Log'!B95), AND('Prediction Log'!D95&gt;0, 'Prediction Log'!C95='Prediction Log'!J95)),"Y", IF(ISBLANK(Games!$B$2), "","N")))</f>
        <v/>
      </c>
      <c r="Z95" s="10" t="str">
        <f>Table13[[#This Row],[Market Overall  Correct]]</f>
        <v/>
      </c>
    </row>
    <row r="96" spans="1:26" x14ac:dyDescent="0.45">
      <c r="A96" s="51" t="str">
        <f>IF(ISBLANK(Games!$B96), "",Games!A96)</f>
        <v/>
      </c>
      <c r="B96" s="51" t="str">
        <f>IF(ISBLANK(Games!$B96), "",Games!B96)</f>
        <v/>
      </c>
      <c r="C96" s="51" t="str">
        <f>IF(ISBLANK(Games!$B96), "",Games!C96)</f>
        <v/>
      </c>
      <c r="D96" s="23" t="str">
        <f>IF(ISBLANK(Games!$B96), "",Games!D96)</f>
        <v/>
      </c>
      <c r="E96" s="23" t="str">
        <f>IF(ISBLANK(Games!$B96), "",Games!E96)</f>
        <v/>
      </c>
      <c r="F96" s="51" t="str">
        <f>IF(ISBLANK(Games!$B96), "",Games!F96)</f>
        <v/>
      </c>
      <c r="G96" s="51" t="str">
        <f>Games!G96</f>
        <v/>
      </c>
      <c r="H96" s="51" t="str">
        <f>IF(ISBLANK(Games!$B96), "",Games!H96)</f>
        <v/>
      </c>
      <c r="I96" s="51" t="str">
        <f>IF(ISBLANK(Games!B96), "", IF(Table13[[#This Row],[Spread]]&lt;0, Table13[[#This Row],[Home]], Table13[[#This Row],[Away]]))</f>
        <v/>
      </c>
      <c r="J96" s="11"/>
      <c r="K96" s="11"/>
      <c r="L96" s="11"/>
      <c r="M96" s="50" t="str">
        <f>IF(ISBLANK(Table13[[#This Row],[Home Final]]), "",Table13[[#This Row],[Away Final]]-Table13[[#This Row],[Home Final]])</f>
        <v/>
      </c>
      <c r="N9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6" s="45" t="str">
        <f>IF(ISBLANK(Table13[[#This Row],[Side Result]]),"",IF(Table13[[#This Row],[Side Result]]=Table13[[#This Row],[Market Predicted Side]], "Y", "N"))</f>
        <v/>
      </c>
      <c r="Q9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6" s="43" t="str">
        <f>IF(ISBLANK(Table13[[#This Row],[Side Result]]),"",IF(Table13[[#This Row],[Side Result]]=Table13[[#This Row],[Model Predicted Side]], "Y", "N"))</f>
        <v/>
      </c>
      <c r="S96" s="43" t="str">
        <f>IF(ISBLANK(Table13[[#This Row],[Side Result]]), "", IF(Table13[[#This Row],[Model Overall Correct]]="N", "N", "Y"))</f>
        <v/>
      </c>
      <c r="T9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6" s="46" t="str">
        <f>IF(ISBLANK(Table13[[#This Row],[Side Result]]), "",ABS(Table13[[#This Row],[Difference from Market]]))</f>
        <v/>
      </c>
      <c r="W9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6" s="43" t="str">
        <f>IF(ISBLANK(Table13[[#This Row],[Side Result]]), "",ABS(Table13[[#This Row],[Difference from Prediction]]))</f>
        <v/>
      </c>
      <c r="Y96" s="10" t="str">
        <f>IF(OR(ISBLANK(Games!B96),ISBLANK(Table13[[#This Row],[Side Result]])), "",IF(OR(AND('Prediction Log'!D96&lt;0, 'Prediction Log'!J96='Prediction Log'!B96), AND('Prediction Log'!D96&gt;0, 'Prediction Log'!C96='Prediction Log'!J96)),"Y", IF(ISBLANK(Games!$B$2), "","N")))</f>
        <v/>
      </c>
      <c r="Z96" s="10" t="str">
        <f>Table13[[#This Row],[Market Overall  Correct]]</f>
        <v/>
      </c>
    </row>
    <row r="97" spans="1:26" x14ac:dyDescent="0.45">
      <c r="A97" s="51" t="str">
        <f>IF(ISBLANK(Games!$B97), "",Games!A97)</f>
        <v/>
      </c>
      <c r="B97" s="51" t="str">
        <f>IF(ISBLANK(Games!$B97), "",Games!B97)</f>
        <v/>
      </c>
      <c r="C97" s="51" t="str">
        <f>IF(ISBLANK(Games!$B97), "",Games!C97)</f>
        <v/>
      </c>
      <c r="D97" s="23" t="str">
        <f>IF(ISBLANK(Games!$B97), "",Games!D97)</f>
        <v/>
      </c>
      <c r="E97" s="23" t="str">
        <f>IF(ISBLANK(Games!$B97), "",Games!E97)</f>
        <v/>
      </c>
      <c r="F97" s="51" t="str">
        <f>IF(ISBLANK(Games!$B97), "",Games!F97)</f>
        <v/>
      </c>
      <c r="G97" s="51" t="str">
        <f>Games!G97</f>
        <v/>
      </c>
      <c r="H97" s="51" t="str">
        <f>IF(ISBLANK(Games!$B97), "",Games!H97)</f>
        <v/>
      </c>
      <c r="I97" s="51" t="str">
        <f>IF(ISBLANK(Games!B97), "", IF(Table13[[#This Row],[Spread]]&lt;0, Table13[[#This Row],[Home]], Table13[[#This Row],[Away]]))</f>
        <v/>
      </c>
      <c r="J97" s="11"/>
      <c r="K97" s="11"/>
      <c r="L97" s="11"/>
      <c r="M97" s="50" t="str">
        <f>IF(ISBLANK(Table13[[#This Row],[Home Final]]), "",Table13[[#This Row],[Away Final]]-Table13[[#This Row],[Home Final]])</f>
        <v/>
      </c>
      <c r="N9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7" s="45" t="str">
        <f>IF(ISBLANK(Table13[[#This Row],[Side Result]]),"",IF(Table13[[#This Row],[Side Result]]=Table13[[#This Row],[Market Predicted Side]], "Y", "N"))</f>
        <v/>
      </c>
      <c r="Q9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7" s="43" t="str">
        <f>IF(ISBLANK(Table13[[#This Row],[Side Result]]),"",IF(Table13[[#This Row],[Side Result]]=Table13[[#This Row],[Model Predicted Side]], "Y", "N"))</f>
        <v/>
      </c>
      <c r="S97" s="43" t="str">
        <f>IF(ISBLANK(Table13[[#This Row],[Side Result]]), "", IF(Table13[[#This Row],[Model Overall Correct]]="N", "N", "Y"))</f>
        <v/>
      </c>
      <c r="T9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7" s="46" t="str">
        <f>IF(ISBLANK(Table13[[#This Row],[Side Result]]), "",ABS(Table13[[#This Row],[Difference from Market]]))</f>
        <v/>
      </c>
      <c r="W9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7" s="43" t="str">
        <f>IF(ISBLANK(Table13[[#This Row],[Side Result]]), "",ABS(Table13[[#This Row],[Difference from Prediction]]))</f>
        <v/>
      </c>
      <c r="Y97" s="10" t="str">
        <f>IF(OR(ISBLANK(Games!B97),ISBLANK(Table13[[#This Row],[Side Result]])), "",IF(OR(AND('Prediction Log'!D97&lt;0, 'Prediction Log'!J97='Prediction Log'!B97), AND('Prediction Log'!D97&gt;0, 'Prediction Log'!C97='Prediction Log'!J97)),"Y", IF(ISBLANK(Games!$B$2), "","N")))</f>
        <v/>
      </c>
      <c r="Z97" s="10" t="str">
        <f>Table13[[#This Row],[Market Overall  Correct]]</f>
        <v/>
      </c>
    </row>
    <row r="98" spans="1:26" x14ac:dyDescent="0.45">
      <c r="A98" s="51" t="str">
        <f>IF(ISBLANK(Games!$B98), "",Games!A98)</f>
        <v/>
      </c>
      <c r="B98" s="51" t="str">
        <f>IF(ISBLANK(Games!$B98), "",Games!B98)</f>
        <v/>
      </c>
      <c r="C98" s="51" t="str">
        <f>IF(ISBLANK(Games!$B98), "",Games!C98)</f>
        <v/>
      </c>
      <c r="D98" s="23" t="str">
        <f>IF(ISBLANK(Games!$B98), "",Games!D98)</f>
        <v/>
      </c>
      <c r="E98" s="23" t="str">
        <f>IF(ISBLANK(Games!$B98), "",Games!E98)</f>
        <v/>
      </c>
      <c r="F98" s="51" t="str">
        <f>IF(ISBLANK(Games!$B98), "",Games!F98)</f>
        <v/>
      </c>
      <c r="G98" s="51" t="str">
        <f>Games!G98</f>
        <v/>
      </c>
      <c r="H98" s="51" t="str">
        <f>IF(ISBLANK(Games!$B98), "",Games!H98)</f>
        <v/>
      </c>
      <c r="I98" s="51" t="str">
        <f>IF(ISBLANK(Games!B98), "", IF(Table13[[#This Row],[Spread]]&lt;0, Table13[[#This Row],[Home]], Table13[[#This Row],[Away]]))</f>
        <v/>
      </c>
      <c r="J98" s="11"/>
      <c r="K98" s="11"/>
      <c r="L98" s="11"/>
      <c r="M98" s="50" t="str">
        <f>IF(ISBLANK(Table13[[#This Row],[Home Final]]), "",Table13[[#This Row],[Away Final]]-Table13[[#This Row],[Home Final]])</f>
        <v/>
      </c>
      <c r="N9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8" s="45" t="str">
        <f>IF(ISBLANK(Table13[[#This Row],[Side Result]]),"",IF(Table13[[#This Row],[Side Result]]=Table13[[#This Row],[Market Predicted Side]], "Y", "N"))</f>
        <v/>
      </c>
      <c r="Q9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8" s="43" t="str">
        <f>IF(ISBLANK(Table13[[#This Row],[Side Result]]),"",IF(Table13[[#This Row],[Side Result]]=Table13[[#This Row],[Model Predicted Side]], "Y", "N"))</f>
        <v/>
      </c>
      <c r="S98" s="43" t="str">
        <f>IF(ISBLANK(Table13[[#This Row],[Side Result]]), "", IF(Table13[[#This Row],[Model Overall Correct]]="N", "N", "Y"))</f>
        <v/>
      </c>
      <c r="T9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8" s="46" t="str">
        <f>IF(ISBLANK(Table13[[#This Row],[Side Result]]), "",ABS(Table13[[#This Row],[Difference from Market]]))</f>
        <v/>
      </c>
      <c r="W9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8" s="43" t="str">
        <f>IF(ISBLANK(Table13[[#This Row],[Side Result]]), "",ABS(Table13[[#This Row],[Difference from Prediction]]))</f>
        <v/>
      </c>
      <c r="Y98" s="10" t="str">
        <f>IF(OR(ISBLANK(Games!B98),ISBLANK(Table13[[#This Row],[Side Result]])), "",IF(OR(AND('Prediction Log'!D98&lt;0, 'Prediction Log'!J98='Prediction Log'!B98), AND('Prediction Log'!D98&gt;0, 'Prediction Log'!C98='Prediction Log'!J98)),"Y", IF(ISBLANK(Games!$B$2), "","N")))</f>
        <v/>
      </c>
      <c r="Z98" s="10" t="str">
        <f>Table13[[#This Row],[Market Overall  Correct]]</f>
        <v/>
      </c>
    </row>
    <row r="99" spans="1:26" x14ac:dyDescent="0.45">
      <c r="A99" s="51" t="str">
        <f>IF(ISBLANK(Games!$B99), "",Games!A99)</f>
        <v/>
      </c>
      <c r="B99" s="51" t="str">
        <f>IF(ISBLANK(Games!$B99), "",Games!B99)</f>
        <v/>
      </c>
      <c r="C99" s="51" t="str">
        <f>IF(ISBLANK(Games!$B99), "",Games!C99)</f>
        <v/>
      </c>
      <c r="D99" s="23" t="str">
        <f>IF(ISBLANK(Games!$B99), "",Games!D99)</f>
        <v/>
      </c>
      <c r="E99" s="23" t="str">
        <f>IF(ISBLANK(Games!$B99), "",Games!E99)</f>
        <v/>
      </c>
      <c r="F99" s="51" t="str">
        <f>IF(ISBLANK(Games!$B99), "",Games!F99)</f>
        <v/>
      </c>
      <c r="G99" s="51" t="str">
        <f>Games!G99</f>
        <v/>
      </c>
      <c r="H99" s="51" t="str">
        <f>IF(ISBLANK(Games!$B99), "",Games!H99)</f>
        <v/>
      </c>
      <c r="I99" s="51" t="str">
        <f>IF(ISBLANK(Games!B99), "", IF(Table13[[#This Row],[Spread]]&lt;0, Table13[[#This Row],[Home]], Table13[[#This Row],[Away]]))</f>
        <v/>
      </c>
      <c r="J99" s="11"/>
      <c r="K99" s="11"/>
      <c r="L99" s="11"/>
      <c r="M99" s="50" t="str">
        <f>IF(ISBLANK(Table13[[#This Row],[Home Final]]), "",Table13[[#This Row],[Away Final]]-Table13[[#This Row],[Home Final]])</f>
        <v/>
      </c>
      <c r="N9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9" s="45" t="str">
        <f>IF(ISBLANK(Table13[[#This Row],[Side Result]]),"",IF(Table13[[#This Row],[Side Result]]=Table13[[#This Row],[Market Predicted Side]], "Y", "N"))</f>
        <v/>
      </c>
      <c r="Q9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9" s="43" t="str">
        <f>IF(ISBLANK(Table13[[#This Row],[Side Result]]),"",IF(Table13[[#This Row],[Side Result]]=Table13[[#This Row],[Model Predicted Side]], "Y", "N"))</f>
        <v/>
      </c>
      <c r="S99" s="43" t="str">
        <f>IF(ISBLANK(Table13[[#This Row],[Side Result]]), "", IF(Table13[[#This Row],[Model Overall Correct]]="N", "N", "Y"))</f>
        <v/>
      </c>
      <c r="T9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9" s="46" t="str">
        <f>IF(ISBLANK(Table13[[#This Row],[Side Result]]), "",ABS(Table13[[#This Row],[Difference from Market]]))</f>
        <v/>
      </c>
      <c r="W9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9" s="43" t="str">
        <f>IF(ISBLANK(Table13[[#This Row],[Side Result]]), "",ABS(Table13[[#This Row],[Difference from Prediction]]))</f>
        <v/>
      </c>
      <c r="Y99" s="10" t="str">
        <f>IF(OR(ISBLANK(Games!B99),ISBLANK(Table13[[#This Row],[Side Result]])), "",IF(OR(AND('Prediction Log'!D99&lt;0, 'Prediction Log'!J99='Prediction Log'!B99), AND('Prediction Log'!D99&gt;0, 'Prediction Log'!C99='Prediction Log'!J99)),"Y", IF(ISBLANK(Games!$B$2), "","N")))</f>
        <v/>
      </c>
      <c r="Z99" s="10" t="str">
        <f>Table13[[#This Row],[Market Overall  Correct]]</f>
        <v/>
      </c>
    </row>
    <row r="100" spans="1:26" x14ac:dyDescent="0.45">
      <c r="A100" s="51" t="str">
        <f>IF(ISBLANK(Games!$B100), "",Games!A100)</f>
        <v/>
      </c>
      <c r="B100" s="51" t="str">
        <f>IF(ISBLANK(Games!$B100), "",Games!B100)</f>
        <v/>
      </c>
      <c r="C100" s="51" t="str">
        <f>IF(ISBLANK(Games!$B100), "",Games!C100)</f>
        <v/>
      </c>
      <c r="D100" s="23" t="str">
        <f>IF(ISBLANK(Games!$B100), "",Games!D100)</f>
        <v/>
      </c>
      <c r="E100" s="23" t="str">
        <f>IF(ISBLANK(Games!$B100), "",Games!E100)</f>
        <v/>
      </c>
      <c r="F100" s="51" t="str">
        <f>IF(ISBLANK(Games!$B100), "",Games!F100)</f>
        <v/>
      </c>
      <c r="G100" s="51" t="str">
        <f>Games!G100</f>
        <v/>
      </c>
      <c r="H100" s="51" t="str">
        <f>IF(ISBLANK(Games!$B100), "",Games!H100)</f>
        <v/>
      </c>
      <c r="I100" s="51" t="str">
        <f>IF(ISBLANK(Games!B100), "", IF(Table13[[#This Row],[Spread]]&lt;0, Table13[[#This Row],[Home]], Table13[[#This Row],[Away]]))</f>
        <v/>
      </c>
      <c r="J100" s="11"/>
      <c r="K100" s="11"/>
      <c r="L100" s="11"/>
      <c r="M100" s="50" t="str">
        <f>IF(ISBLANK(Table13[[#This Row],[Home Final]]), "",Table13[[#This Row],[Away Final]]-Table13[[#This Row],[Home Final]])</f>
        <v/>
      </c>
      <c r="N10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0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00" s="45" t="str">
        <f>IF(ISBLANK(Table13[[#This Row],[Side Result]]),"",IF(Table13[[#This Row],[Side Result]]=Table13[[#This Row],[Market Predicted Side]], "Y", "N"))</f>
        <v/>
      </c>
      <c r="Q10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00" s="43" t="str">
        <f>IF(ISBLANK(Table13[[#This Row],[Side Result]]),"",IF(Table13[[#This Row],[Side Result]]=Table13[[#This Row],[Model Predicted Side]], "Y", "N"))</f>
        <v/>
      </c>
      <c r="S100" s="43" t="str">
        <f>IF(ISBLANK(Table13[[#This Row],[Side Result]]), "", IF(Table13[[#This Row],[Model Overall Correct]]="N", "N", "Y"))</f>
        <v/>
      </c>
      <c r="T10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0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00" s="46" t="str">
        <f>IF(ISBLANK(Table13[[#This Row],[Side Result]]), "",ABS(Table13[[#This Row],[Difference from Market]]))</f>
        <v/>
      </c>
      <c r="W10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00" s="43" t="str">
        <f>IF(ISBLANK(Table13[[#This Row],[Side Result]]), "",ABS(Table13[[#This Row],[Difference from Prediction]]))</f>
        <v/>
      </c>
      <c r="Y100" s="10" t="str">
        <f>IF(OR(ISBLANK(Games!B100),ISBLANK(Table13[[#This Row],[Side Result]])), "",IF(OR(AND('Prediction Log'!D100&lt;0, 'Prediction Log'!J100='Prediction Log'!B100), AND('Prediction Log'!D100&gt;0, 'Prediction Log'!C100='Prediction Log'!J100)),"Y", IF(ISBLANK(Games!$B$2), "","N")))</f>
        <v/>
      </c>
      <c r="Z100" s="10" t="str">
        <f>Table13[[#This Row],[Market Overall  Correct]]</f>
        <v/>
      </c>
    </row>
    <row r="101" spans="1:26" x14ac:dyDescent="0.45">
      <c r="A101" s="51" t="str">
        <f>IF(ISBLANK(Games!$B101), "",Games!A101)</f>
        <v/>
      </c>
      <c r="B101" s="51" t="str">
        <f>IF(ISBLANK(Games!$B101), "",Games!B101)</f>
        <v/>
      </c>
      <c r="C101" s="51" t="str">
        <f>IF(ISBLANK(Games!$B101), "",Games!C101)</f>
        <v/>
      </c>
      <c r="D101" s="23" t="str">
        <f>IF(ISBLANK(Games!$B101), "",Games!D101)</f>
        <v/>
      </c>
      <c r="E101" s="23" t="str">
        <f>IF(ISBLANK(Games!$B101), "",Games!E101)</f>
        <v/>
      </c>
      <c r="F101" s="51" t="str">
        <f>IF(ISBLANK(Games!$B101), "",Games!F101)</f>
        <v/>
      </c>
      <c r="G101" s="51" t="str">
        <f>Games!G101</f>
        <v/>
      </c>
      <c r="H101" s="51" t="str">
        <f>IF(ISBLANK(Games!$B101), "",Games!H101)</f>
        <v/>
      </c>
      <c r="I101" s="51" t="str">
        <f>IF(ISBLANK(Games!B101), "", IF(Table13[[#This Row],[Spread]]&lt;0, Table13[[#This Row],[Home]], Table13[[#This Row],[Away]]))</f>
        <v/>
      </c>
      <c r="J101" s="11"/>
      <c r="K101" s="11"/>
      <c r="L101" s="11"/>
      <c r="M101" s="50" t="str">
        <f>IF(ISBLANK(Table13[[#This Row],[Home Final]]), "",Table13[[#This Row],[Away Final]]-Table13[[#This Row],[Home Final]])</f>
        <v/>
      </c>
      <c r="N10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0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01" s="45" t="str">
        <f>IF(ISBLANK(Table13[[#This Row],[Side Result]]),"",IF(Table13[[#This Row],[Side Result]]=Table13[[#This Row],[Market Predicted Side]], "Y", "N"))</f>
        <v/>
      </c>
      <c r="Q10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01" s="43" t="str">
        <f>IF(ISBLANK(Table13[[#This Row],[Side Result]]),"",IF(Table13[[#This Row],[Side Result]]=Table13[[#This Row],[Model Predicted Side]], "Y", "N"))</f>
        <v/>
      </c>
      <c r="S101" s="43" t="str">
        <f>IF(ISBLANK(Table13[[#This Row],[Side Result]]), "", IF(Table13[[#This Row],[Model Overall Correct]]="N", "N", "Y"))</f>
        <v/>
      </c>
      <c r="T10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0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01" s="46" t="str">
        <f>IF(ISBLANK(Table13[[#This Row],[Side Result]]), "",ABS(Table13[[#This Row],[Difference from Market]]))</f>
        <v/>
      </c>
      <c r="W10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01" s="43" t="str">
        <f>IF(ISBLANK(Table13[[#This Row],[Side Result]]), "",ABS(Table13[[#This Row],[Difference from Prediction]]))</f>
        <v/>
      </c>
      <c r="Y101" s="10" t="str">
        <f>IF(OR(ISBLANK(Games!B101),ISBLANK(Table13[[#This Row],[Side Result]])), "",IF(OR(AND('Prediction Log'!D101&lt;0, 'Prediction Log'!J101='Prediction Log'!B101), AND('Prediction Log'!D101&gt;0, 'Prediction Log'!C101='Prediction Log'!J101)),"Y", IF(ISBLANK(Games!$B$2), "","N")))</f>
        <v/>
      </c>
      <c r="Z101" s="10" t="str">
        <f>Table13[[#This Row],[Market Overall  Correct]]</f>
        <v/>
      </c>
    </row>
    <row r="102" spans="1:26" x14ac:dyDescent="0.45">
      <c r="A102" s="51" t="str">
        <f>IF(ISBLANK(Games!$B102), "",Games!A102)</f>
        <v/>
      </c>
      <c r="B102" s="51" t="str">
        <f>IF(ISBLANK(Games!$B102), "",Games!B102)</f>
        <v/>
      </c>
      <c r="C102" s="51" t="str">
        <f>IF(ISBLANK(Games!$B102), "",Games!C102)</f>
        <v/>
      </c>
      <c r="D102" s="23" t="str">
        <f>IF(ISBLANK(Games!$B102), "",Games!D102)</f>
        <v/>
      </c>
      <c r="E102" s="23" t="str">
        <f>IF(ISBLANK(Games!$B102), "",Games!E102)</f>
        <v/>
      </c>
      <c r="F102" s="51" t="str">
        <f>IF(ISBLANK(Games!$B102), "",Games!F102)</f>
        <v/>
      </c>
      <c r="G102" s="51" t="str">
        <f>Games!G102</f>
        <v/>
      </c>
      <c r="H102" s="51" t="str">
        <f>IF(ISBLANK(Games!$B102), "",Games!H102)</f>
        <v/>
      </c>
      <c r="I102" s="51" t="str">
        <f>IF(ISBLANK(Games!B102), "", IF(Table13[[#This Row],[Spread]]&lt;0, Table13[[#This Row],[Home]], Table13[[#This Row],[Away]]))</f>
        <v/>
      </c>
      <c r="J102" s="11"/>
      <c r="K102" s="11"/>
      <c r="L102" s="11"/>
      <c r="M102" s="50" t="str">
        <f>IF(ISBLANK(Table13[[#This Row],[Home Final]]), "",Table13[[#This Row],[Away Final]]-Table13[[#This Row],[Home Final]])</f>
        <v/>
      </c>
      <c r="N10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0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02" s="45" t="str">
        <f>IF(ISBLANK(Table13[[#This Row],[Side Result]]),"",IF(Table13[[#This Row],[Side Result]]=Table13[[#This Row],[Market Predicted Side]], "Y", "N"))</f>
        <v/>
      </c>
      <c r="Q10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02" s="43" t="str">
        <f>IF(ISBLANK(Table13[[#This Row],[Side Result]]),"",IF(Table13[[#This Row],[Side Result]]=Table13[[#This Row],[Model Predicted Side]], "Y", "N"))</f>
        <v/>
      </c>
      <c r="S102" s="43" t="str">
        <f>IF(ISBLANK(Table13[[#This Row],[Side Result]]), "", IF(Table13[[#This Row],[Model Overall Correct]]="N", "N", "Y"))</f>
        <v/>
      </c>
      <c r="T10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0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02" s="46" t="str">
        <f>IF(ISBLANK(Table13[[#This Row],[Side Result]]), "",ABS(Table13[[#This Row],[Difference from Market]]))</f>
        <v/>
      </c>
      <c r="W10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02" s="43" t="str">
        <f>IF(ISBLANK(Table13[[#This Row],[Side Result]]), "",ABS(Table13[[#This Row],[Difference from Prediction]]))</f>
        <v/>
      </c>
      <c r="Y102" s="10" t="str">
        <f>IF(OR(ISBLANK(Games!B102),ISBLANK(Table13[[#This Row],[Side Result]])), "",IF(OR(AND('Prediction Log'!D102&lt;0, 'Prediction Log'!J102='Prediction Log'!B102), AND('Prediction Log'!D102&gt;0, 'Prediction Log'!C102='Prediction Log'!J102)),"Y", IF(ISBLANK(Games!$B$2), "","N")))</f>
        <v/>
      </c>
      <c r="Z102" s="10" t="str">
        <f>Table13[[#This Row],[Market Overall  Correct]]</f>
        <v/>
      </c>
    </row>
    <row r="103" spans="1:26" x14ac:dyDescent="0.45">
      <c r="A103" s="51" t="str">
        <f>IF(ISBLANK(Games!$B103), "",Games!A103)</f>
        <v/>
      </c>
      <c r="B103" s="51" t="str">
        <f>IF(ISBLANK(Games!$B103), "",Games!B103)</f>
        <v/>
      </c>
      <c r="C103" s="51" t="str">
        <f>IF(ISBLANK(Games!$B103), "",Games!C103)</f>
        <v/>
      </c>
      <c r="D103" s="23" t="str">
        <f>IF(ISBLANK(Games!$B103), "",Games!D103)</f>
        <v/>
      </c>
      <c r="E103" s="23" t="str">
        <f>IF(ISBLANK(Games!$B103), "",Games!E103)</f>
        <v/>
      </c>
      <c r="F103" s="51" t="str">
        <f>IF(ISBLANK(Games!$B103), "",Games!F103)</f>
        <v/>
      </c>
      <c r="G103" s="51" t="str">
        <f>Games!G103</f>
        <v/>
      </c>
      <c r="H103" s="51" t="str">
        <f>IF(ISBLANK(Games!$B103), "",Games!H103)</f>
        <v/>
      </c>
      <c r="I103" s="51" t="str">
        <f>IF(ISBLANK(Games!B103), "", IF(Table13[[#This Row],[Spread]]&lt;0, Table13[[#This Row],[Home]], Table13[[#This Row],[Away]]))</f>
        <v/>
      </c>
      <c r="J103" s="11"/>
      <c r="K103" s="11"/>
      <c r="L103" s="11"/>
      <c r="M103" s="50" t="str">
        <f>IF(ISBLANK(Table13[[#This Row],[Home Final]]), "",Table13[[#This Row],[Away Final]]-Table13[[#This Row],[Home Final]])</f>
        <v/>
      </c>
      <c r="N10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0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03" s="45" t="str">
        <f>IF(ISBLANK(Table13[[#This Row],[Side Result]]),"",IF(Table13[[#This Row],[Side Result]]=Table13[[#This Row],[Market Predicted Side]], "Y", "N"))</f>
        <v/>
      </c>
      <c r="Q10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03" s="43" t="str">
        <f>IF(ISBLANK(Table13[[#This Row],[Side Result]]),"",IF(Table13[[#This Row],[Side Result]]=Table13[[#This Row],[Model Predicted Side]], "Y", "N"))</f>
        <v/>
      </c>
      <c r="S103" s="43" t="str">
        <f>IF(ISBLANK(Table13[[#This Row],[Side Result]]), "", IF(Table13[[#This Row],[Model Overall Correct]]="N", "N", "Y"))</f>
        <v/>
      </c>
      <c r="T10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0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03" s="46" t="str">
        <f>IF(ISBLANK(Table13[[#This Row],[Side Result]]), "",ABS(Table13[[#This Row],[Difference from Market]]))</f>
        <v/>
      </c>
      <c r="W10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03" s="43" t="str">
        <f>IF(ISBLANK(Table13[[#This Row],[Side Result]]), "",ABS(Table13[[#This Row],[Difference from Prediction]]))</f>
        <v/>
      </c>
      <c r="Y103" s="10" t="str">
        <f>IF(OR(ISBLANK(Games!B103),ISBLANK(Table13[[#This Row],[Side Result]])), "",IF(OR(AND('Prediction Log'!D103&lt;0, 'Prediction Log'!J103='Prediction Log'!B103), AND('Prediction Log'!D103&gt;0, 'Prediction Log'!C103='Prediction Log'!J103)),"Y", IF(ISBLANK(Games!$B$2), "","N")))</f>
        <v/>
      </c>
      <c r="Z103" s="10" t="str">
        <f>Table13[[#This Row],[Market Overall  Correct]]</f>
        <v/>
      </c>
    </row>
    <row r="104" spans="1:26" x14ac:dyDescent="0.45">
      <c r="A104" s="51" t="str">
        <f>IF(ISBLANK(Games!$B104), "",Games!A104)</f>
        <v/>
      </c>
      <c r="B104" s="51" t="str">
        <f>IF(ISBLANK(Games!$B104), "",Games!B104)</f>
        <v/>
      </c>
      <c r="C104" s="51" t="str">
        <f>IF(ISBLANK(Games!$B104), "",Games!C104)</f>
        <v/>
      </c>
      <c r="D104" s="23" t="str">
        <f>IF(ISBLANK(Games!$B104), "",Games!D104)</f>
        <v/>
      </c>
      <c r="E104" s="23" t="str">
        <f>IF(ISBLANK(Games!$B104), "",Games!E104)</f>
        <v/>
      </c>
      <c r="F104" s="51" t="str">
        <f>IF(ISBLANK(Games!$B104), "",Games!F104)</f>
        <v/>
      </c>
      <c r="G104" s="51" t="str">
        <f>Games!G104</f>
        <v/>
      </c>
      <c r="H104" s="51" t="str">
        <f>IF(ISBLANK(Games!$B104), "",Games!H104)</f>
        <v/>
      </c>
      <c r="I104" s="51" t="str">
        <f>IF(ISBLANK(Games!B104), "", IF(Table13[[#This Row],[Spread]]&lt;0, Table13[[#This Row],[Home]], Table13[[#This Row],[Away]]))</f>
        <v/>
      </c>
      <c r="J104" s="11"/>
      <c r="K104" s="11"/>
      <c r="L104" s="11"/>
      <c r="M104" s="50" t="str">
        <f>IF(ISBLANK(Table13[[#This Row],[Home Final]]), "",Table13[[#This Row],[Away Final]]-Table13[[#This Row],[Home Final]])</f>
        <v/>
      </c>
      <c r="N10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0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04" s="45" t="str">
        <f>IF(ISBLANK(Table13[[#This Row],[Side Result]]),"",IF(Table13[[#This Row],[Side Result]]=Table13[[#This Row],[Market Predicted Side]], "Y", "N"))</f>
        <v/>
      </c>
      <c r="Q10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04" s="43" t="str">
        <f>IF(ISBLANK(Table13[[#This Row],[Side Result]]),"",IF(Table13[[#This Row],[Side Result]]=Table13[[#This Row],[Model Predicted Side]], "Y", "N"))</f>
        <v/>
      </c>
      <c r="S104" s="43" t="str">
        <f>IF(ISBLANK(Table13[[#This Row],[Side Result]]), "", IF(Table13[[#This Row],[Model Overall Correct]]="N", "N", "Y"))</f>
        <v/>
      </c>
      <c r="T10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0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04" s="46" t="str">
        <f>IF(ISBLANK(Table13[[#This Row],[Side Result]]), "",ABS(Table13[[#This Row],[Difference from Market]]))</f>
        <v/>
      </c>
      <c r="W10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04" s="43" t="str">
        <f>IF(ISBLANK(Table13[[#This Row],[Side Result]]), "",ABS(Table13[[#This Row],[Difference from Prediction]]))</f>
        <v/>
      </c>
      <c r="Y104" s="10" t="str">
        <f>IF(OR(ISBLANK(Games!B104),ISBLANK(Table13[[#This Row],[Side Result]])), "",IF(OR(AND('Prediction Log'!D104&lt;0, 'Prediction Log'!J104='Prediction Log'!B104), AND('Prediction Log'!D104&gt;0, 'Prediction Log'!C104='Prediction Log'!J104)),"Y", IF(ISBLANK(Games!$B$2), "","N")))</f>
        <v/>
      </c>
      <c r="Z104" s="10" t="str">
        <f>Table13[[#This Row],[Market Overall  Correct]]</f>
        <v/>
      </c>
    </row>
    <row r="105" spans="1:26" x14ac:dyDescent="0.45">
      <c r="A105" s="51" t="str">
        <f>IF(ISBLANK(Games!$B105), "",Games!A105)</f>
        <v/>
      </c>
      <c r="B105" s="51" t="str">
        <f>IF(ISBLANK(Games!$B105), "",Games!B105)</f>
        <v/>
      </c>
      <c r="C105" s="51" t="str">
        <f>IF(ISBLANK(Games!$B105), "",Games!C105)</f>
        <v/>
      </c>
      <c r="D105" s="23" t="str">
        <f>IF(ISBLANK(Games!$B105), "",Games!D105)</f>
        <v/>
      </c>
      <c r="E105" s="23" t="str">
        <f>IF(ISBLANK(Games!$B105), "",Games!E105)</f>
        <v/>
      </c>
      <c r="F105" s="51" t="str">
        <f>IF(ISBLANK(Games!$B105), "",Games!F105)</f>
        <v/>
      </c>
      <c r="G105" s="51" t="str">
        <f>Games!G105</f>
        <v/>
      </c>
      <c r="H105" s="51" t="str">
        <f>IF(ISBLANK(Games!$B105), "",Games!H105)</f>
        <v/>
      </c>
      <c r="I105" s="51" t="str">
        <f>IF(ISBLANK(Games!B105), "", IF(Table13[[#This Row],[Spread]]&lt;0, Table13[[#This Row],[Home]], Table13[[#This Row],[Away]]))</f>
        <v/>
      </c>
      <c r="J105" s="11"/>
      <c r="K105" s="11"/>
      <c r="L105" s="11"/>
      <c r="M105" s="50" t="str">
        <f>IF(ISBLANK(Table13[[#This Row],[Home Final]]), "",Table13[[#This Row],[Away Final]]-Table13[[#This Row],[Home Final]])</f>
        <v/>
      </c>
      <c r="N10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0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05" s="45" t="str">
        <f>IF(ISBLANK(Table13[[#This Row],[Side Result]]),"",IF(Table13[[#This Row],[Side Result]]=Table13[[#This Row],[Market Predicted Side]], "Y", "N"))</f>
        <v/>
      </c>
      <c r="Q10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05" s="43" t="str">
        <f>IF(ISBLANK(Table13[[#This Row],[Side Result]]),"",IF(Table13[[#This Row],[Side Result]]=Table13[[#This Row],[Model Predicted Side]], "Y", "N"))</f>
        <v/>
      </c>
      <c r="S105" s="43" t="str">
        <f>IF(ISBLANK(Table13[[#This Row],[Side Result]]), "", IF(Table13[[#This Row],[Model Overall Correct]]="N", "N", "Y"))</f>
        <v/>
      </c>
      <c r="T10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0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05" s="46" t="str">
        <f>IF(ISBLANK(Table13[[#This Row],[Side Result]]), "",ABS(Table13[[#This Row],[Difference from Market]]))</f>
        <v/>
      </c>
      <c r="W10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05" s="43" t="str">
        <f>IF(ISBLANK(Table13[[#This Row],[Side Result]]), "",ABS(Table13[[#This Row],[Difference from Prediction]]))</f>
        <v/>
      </c>
      <c r="Y105" s="10" t="str">
        <f>IF(OR(ISBLANK(Games!B105),ISBLANK(Table13[[#This Row],[Side Result]])), "",IF(OR(AND('Prediction Log'!D105&lt;0, 'Prediction Log'!J105='Prediction Log'!B105), AND('Prediction Log'!D105&gt;0, 'Prediction Log'!C105='Prediction Log'!J105)),"Y", IF(ISBLANK(Games!$B$2), "","N")))</f>
        <v/>
      </c>
      <c r="Z105" s="10" t="str">
        <f>Table13[[#This Row],[Market Overall  Correct]]</f>
        <v/>
      </c>
    </row>
    <row r="106" spans="1:26" x14ac:dyDescent="0.45">
      <c r="A106" s="51" t="str">
        <f>IF(ISBLANK(Games!$B106), "",Games!A106)</f>
        <v/>
      </c>
      <c r="B106" s="51" t="str">
        <f>IF(ISBLANK(Games!$B106), "",Games!B106)</f>
        <v/>
      </c>
      <c r="C106" s="51" t="str">
        <f>IF(ISBLANK(Games!$B106), "",Games!C106)</f>
        <v/>
      </c>
      <c r="D106" s="23" t="str">
        <f>IF(ISBLANK(Games!$B106), "",Games!D106)</f>
        <v/>
      </c>
      <c r="E106" s="23" t="str">
        <f>IF(ISBLANK(Games!$B106), "",Games!E106)</f>
        <v/>
      </c>
      <c r="F106" s="51" t="str">
        <f>IF(ISBLANK(Games!$B106), "",Games!F106)</f>
        <v/>
      </c>
      <c r="G106" s="51" t="str">
        <f>Games!G106</f>
        <v/>
      </c>
      <c r="H106" s="51" t="str">
        <f>IF(ISBLANK(Games!$B106), "",Games!H106)</f>
        <v/>
      </c>
      <c r="I106" s="51" t="str">
        <f>IF(ISBLANK(Games!B106), "", IF(Table13[[#This Row],[Spread]]&lt;0, Table13[[#This Row],[Home]], Table13[[#This Row],[Away]]))</f>
        <v/>
      </c>
      <c r="J106" s="11"/>
      <c r="K106" s="11"/>
      <c r="L106" s="11"/>
      <c r="M106" s="50" t="str">
        <f>IF(ISBLANK(Table13[[#This Row],[Home Final]]), "",Table13[[#This Row],[Away Final]]-Table13[[#This Row],[Home Final]])</f>
        <v/>
      </c>
      <c r="N10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0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06" s="45" t="str">
        <f>IF(ISBLANK(Table13[[#This Row],[Side Result]]),"",IF(Table13[[#This Row],[Side Result]]=Table13[[#This Row],[Market Predicted Side]], "Y", "N"))</f>
        <v/>
      </c>
      <c r="Q10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06" s="43" t="str">
        <f>IF(ISBLANK(Table13[[#This Row],[Side Result]]),"",IF(Table13[[#This Row],[Side Result]]=Table13[[#This Row],[Model Predicted Side]], "Y", "N"))</f>
        <v/>
      </c>
      <c r="S106" s="43" t="str">
        <f>IF(ISBLANK(Table13[[#This Row],[Side Result]]), "", IF(Table13[[#This Row],[Model Overall Correct]]="N", "N", "Y"))</f>
        <v/>
      </c>
      <c r="T10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0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06" s="46" t="str">
        <f>IF(ISBLANK(Table13[[#This Row],[Side Result]]), "",ABS(Table13[[#This Row],[Difference from Market]]))</f>
        <v/>
      </c>
      <c r="W10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06" s="43" t="str">
        <f>IF(ISBLANK(Table13[[#This Row],[Side Result]]), "",ABS(Table13[[#This Row],[Difference from Prediction]]))</f>
        <v/>
      </c>
      <c r="Y106" s="10" t="str">
        <f>IF(OR(ISBLANK(Games!B106),ISBLANK(Table13[[#This Row],[Side Result]])), "",IF(OR(AND('Prediction Log'!D106&lt;0, 'Prediction Log'!J106='Prediction Log'!B106), AND('Prediction Log'!D106&gt;0, 'Prediction Log'!C106='Prediction Log'!J106)),"Y", IF(ISBLANK(Games!$B$2), "","N")))</f>
        <v/>
      </c>
      <c r="Z106" s="10" t="str">
        <f>Table13[[#This Row],[Market Overall  Correct]]</f>
        <v/>
      </c>
    </row>
    <row r="107" spans="1:26" x14ac:dyDescent="0.45">
      <c r="A107" s="51" t="str">
        <f>IF(ISBLANK(Games!$B107), "",Games!A107)</f>
        <v/>
      </c>
      <c r="B107" s="51" t="str">
        <f>IF(ISBLANK(Games!$B107), "",Games!B107)</f>
        <v/>
      </c>
      <c r="C107" s="51" t="str">
        <f>IF(ISBLANK(Games!$B107), "",Games!C107)</f>
        <v/>
      </c>
      <c r="D107" s="23" t="str">
        <f>IF(ISBLANK(Games!$B107), "",Games!D107)</f>
        <v/>
      </c>
      <c r="E107" s="23" t="str">
        <f>IF(ISBLANK(Games!$B107), "",Games!E107)</f>
        <v/>
      </c>
      <c r="F107" s="51" t="str">
        <f>IF(ISBLANK(Games!$B107), "",Games!F107)</f>
        <v/>
      </c>
      <c r="G107" s="51" t="str">
        <f>Games!G107</f>
        <v/>
      </c>
      <c r="H107" s="51" t="str">
        <f>IF(ISBLANK(Games!$B107), "",Games!H107)</f>
        <v/>
      </c>
      <c r="I107" s="51" t="str">
        <f>IF(ISBLANK(Games!B107), "", IF(Table13[[#This Row],[Spread]]&lt;0, Table13[[#This Row],[Home]], Table13[[#This Row],[Away]]))</f>
        <v/>
      </c>
      <c r="J107" s="11"/>
      <c r="K107" s="11"/>
      <c r="L107" s="11"/>
      <c r="M107" s="50" t="str">
        <f>IF(ISBLANK(Table13[[#This Row],[Home Final]]), "",Table13[[#This Row],[Away Final]]-Table13[[#This Row],[Home Final]])</f>
        <v/>
      </c>
      <c r="N10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0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07" s="45" t="str">
        <f>IF(ISBLANK(Table13[[#This Row],[Side Result]]),"",IF(Table13[[#This Row],[Side Result]]=Table13[[#This Row],[Market Predicted Side]], "Y", "N"))</f>
        <v/>
      </c>
      <c r="Q10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07" s="43" t="str">
        <f>IF(ISBLANK(Table13[[#This Row],[Side Result]]),"",IF(Table13[[#This Row],[Side Result]]=Table13[[#This Row],[Model Predicted Side]], "Y", "N"))</f>
        <v/>
      </c>
      <c r="S107" s="43" t="str">
        <f>IF(ISBLANK(Table13[[#This Row],[Side Result]]), "", IF(Table13[[#This Row],[Model Overall Correct]]="N", "N", "Y"))</f>
        <v/>
      </c>
      <c r="T10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0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07" s="46" t="str">
        <f>IF(ISBLANK(Table13[[#This Row],[Side Result]]), "",ABS(Table13[[#This Row],[Difference from Market]]))</f>
        <v/>
      </c>
      <c r="W10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07" s="43" t="str">
        <f>IF(ISBLANK(Table13[[#This Row],[Side Result]]), "",ABS(Table13[[#This Row],[Difference from Prediction]]))</f>
        <v/>
      </c>
      <c r="Y107" s="10" t="str">
        <f>IF(OR(ISBLANK(Games!B107),ISBLANK(Table13[[#This Row],[Side Result]])), "",IF(OR(AND('Prediction Log'!D107&lt;0, 'Prediction Log'!J107='Prediction Log'!B107), AND('Prediction Log'!D107&gt;0, 'Prediction Log'!C107='Prediction Log'!J107)),"Y", IF(ISBLANK(Games!$B$2), "","N")))</f>
        <v/>
      </c>
      <c r="Z107" s="10" t="str">
        <f>Table13[[#This Row],[Market Overall  Correct]]</f>
        <v/>
      </c>
    </row>
    <row r="108" spans="1:26" x14ac:dyDescent="0.45">
      <c r="A108" s="51" t="str">
        <f>IF(ISBLANK(Games!$B108), "",Games!A108)</f>
        <v/>
      </c>
      <c r="B108" s="51" t="str">
        <f>IF(ISBLANK(Games!$B108), "",Games!B108)</f>
        <v/>
      </c>
      <c r="C108" s="51" t="str">
        <f>IF(ISBLANK(Games!$B108), "",Games!C108)</f>
        <v/>
      </c>
      <c r="D108" s="23" t="str">
        <f>IF(ISBLANK(Games!$B108), "",Games!D108)</f>
        <v/>
      </c>
      <c r="E108" s="23" t="str">
        <f>IF(ISBLANK(Games!$B108), "",Games!E108)</f>
        <v/>
      </c>
      <c r="F108" s="51" t="str">
        <f>IF(ISBLANK(Games!$B108), "",Games!F108)</f>
        <v/>
      </c>
      <c r="G108" s="51" t="str">
        <f>Games!G108</f>
        <v/>
      </c>
      <c r="H108" s="51" t="str">
        <f>IF(ISBLANK(Games!$B108), "",Games!H108)</f>
        <v/>
      </c>
      <c r="I108" s="51" t="str">
        <f>IF(ISBLANK(Games!B108), "", IF(Table13[[#This Row],[Spread]]&lt;0, Table13[[#This Row],[Home]], Table13[[#This Row],[Away]]))</f>
        <v/>
      </c>
      <c r="J108" s="11"/>
      <c r="K108" s="11"/>
      <c r="L108" s="11"/>
      <c r="M108" s="50" t="str">
        <f>IF(ISBLANK(Table13[[#This Row],[Home Final]]), "",Table13[[#This Row],[Away Final]]-Table13[[#This Row],[Home Final]])</f>
        <v/>
      </c>
      <c r="N10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0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08" s="45" t="str">
        <f>IF(ISBLANK(Table13[[#This Row],[Side Result]]),"",IF(Table13[[#This Row],[Side Result]]=Table13[[#This Row],[Market Predicted Side]], "Y", "N"))</f>
        <v/>
      </c>
      <c r="Q10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08" s="43" t="str">
        <f>IF(ISBLANK(Table13[[#This Row],[Side Result]]),"",IF(Table13[[#This Row],[Side Result]]=Table13[[#This Row],[Model Predicted Side]], "Y", "N"))</f>
        <v/>
      </c>
      <c r="S108" s="43" t="str">
        <f>IF(ISBLANK(Table13[[#This Row],[Side Result]]), "", IF(Table13[[#This Row],[Model Overall Correct]]="N", "N", "Y"))</f>
        <v/>
      </c>
      <c r="T10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0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08" s="46" t="str">
        <f>IF(ISBLANK(Table13[[#This Row],[Side Result]]), "",ABS(Table13[[#This Row],[Difference from Market]]))</f>
        <v/>
      </c>
      <c r="W10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08" s="43" t="str">
        <f>IF(ISBLANK(Table13[[#This Row],[Side Result]]), "",ABS(Table13[[#This Row],[Difference from Prediction]]))</f>
        <v/>
      </c>
      <c r="Y108" s="10" t="str">
        <f>IF(OR(ISBLANK(Games!B108),ISBLANK(Table13[[#This Row],[Side Result]])), "",IF(OR(AND('Prediction Log'!D108&lt;0, 'Prediction Log'!J108='Prediction Log'!B108), AND('Prediction Log'!D108&gt;0, 'Prediction Log'!C108='Prediction Log'!J108)),"Y", IF(ISBLANK(Games!$B$2), "","N")))</f>
        <v/>
      </c>
      <c r="Z108" s="10" t="str">
        <f>Table13[[#This Row],[Market Overall  Correct]]</f>
        <v/>
      </c>
    </row>
    <row r="109" spans="1:26" x14ac:dyDescent="0.45">
      <c r="A109" s="51" t="str">
        <f>IF(ISBLANK(Games!$B109), "",Games!A109)</f>
        <v/>
      </c>
      <c r="B109" s="51" t="str">
        <f>IF(ISBLANK(Games!$B109), "",Games!B109)</f>
        <v/>
      </c>
      <c r="C109" s="51" t="str">
        <f>IF(ISBLANK(Games!$B109), "",Games!C109)</f>
        <v/>
      </c>
      <c r="D109" s="23" t="str">
        <f>IF(ISBLANK(Games!$B109), "",Games!D109)</f>
        <v/>
      </c>
      <c r="E109" s="23" t="str">
        <f>IF(ISBLANK(Games!$B109), "",Games!E109)</f>
        <v/>
      </c>
      <c r="F109" s="51" t="str">
        <f>IF(ISBLANK(Games!$B109), "",Games!F109)</f>
        <v/>
      </c>
      <c r="G109" s="51" t="str">
        <f>Games!G109</f>
        <v/>
      </c>
      <c r="H109" s="51" t="str">
        <f>IF(ISBLANK(Games!$B109), "",Games!H109)</f>
        <v/>
      </c>
      <c r="I109" s="51" t="str">
        <f>IF(ISBLANK(Games!B109), "", IF(Table13[[#This Row],[Spread]]&lt;0, Table13[[#This Row],[Home]], Table13[[#This Row],[Away]]))</f>
        <v/>
      </c>
      <c r="J109" s="11"/>
      <c r="K109" s="11"/>
      <c r="L109" s="11"/>
      <c r="M109" s="50" t="str">
        <f>IF(ISBLANK(Table13[[#This Row],[Home Final]]), "",Table13[[#This Row],[Away Final]]-Table13[[#This Row],[Home Final]])</f>
        <v/>
      </c>
      <c r="N10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0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09" s="45" t="str">
        <f>IF(ISBLANK(Table13[[#This Row],[Side Result]]),"",IF(Table13[[#This Row],[Side Result]]=Table13[[#This Row],[Market Predicted Side]], "Y", "N"))</f>
        <v/>
      </c>
      <c r="Q10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09" s="43" t="str">
        <f>IF(ISBLANK(Table13[[#This Row],[Side Result]]),"",IF(Table13[[#This Row],[Side Result]]=Table13[[#This Row],[Model Predicted Side]], "Y", "N"))</f>
        <v/>
      </c>
      <c r="S109" s="43" t="str">
        <f>IF(ISBLANK(Table13[[#This Row],[Side Result]]), "", IF(Table13[[#This Row],[Model Overall Correct]]="N", "N", "Y"))</f>
        <v/>
      </c>
      <c r="T10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0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09" s="46" t="str">
        <f>IF(ISBLANK(Table13[[#This Row],[Side Result]]), "",ABS(Table13[[#This Row],[Difference from Market]]))</f>
        <v/>
      </c>
      <c r="W10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09" s="43" t="str">
        <f>IF(ISBLANK(Table13[[#This Row],[Side Result]]), "",ABS(Table13[[#This Row],[Difference from Prediction]]))</f>
        <v/>
      </c>
      <c r="Y109" s="10" t="str">
        <f>IF(OR(ISBLANK(Games!B109),ISBLANK(Table13[[#This Row],[Side Result]])), "",IF(OR(AND('Prediction Log'!D109&lt;0, 'Prediction Log'!J109='Prediction Log'!B109), AND('Prediction Log'!D109&gt;0, 'Prediction Log'!C109='Prediction Log'!J109)),"Y", IF(ISBLANK(Games!$B$2), "","N")))</f>
        <v/>
      </c>
      <c r="Z109" s="10" t="str">
        <f>Table13[[#This Row],[Market Overall  Correct]]</f>
        <v/>
      </c>
    </row>
    <row r="110" spans="1:26" x14ac:dyDescent="0.45">
      <c r="A110" s="51" t="str">
        <f>IF(ISBLANK(Games!$B110), "",Games!A110)</f>
        <v/>
      </c>
      <c r="B110" s="51" t="str">
        <f>IF(ISBLANK(Games!$B110), "",Games!B110)</f>
        <v/>
      </c>
      <c r="C110" s="51" t="str">
        <f>IF(ISBLANK(Games!$B110), "",Games!C110)</f>
        <v/>
      </c>
      <c r="D110" s="23" t="str">
        <f>IF(ISBLANK(Games!$B110), "",Games!D110)</f>
        <v/>
      </c>
      <c r="E110" s="23" t="str">
        <f>IF(ISBLANK(Games!$B110), "",Games!E110)</f>
        <v/>
      </c>
      <c r="F110" s="51" t="str">
        <f>IF(ISBLANK(Games!$B110), "",Games!F110)</f>
        <v/>
      </c>
      <c r="G110" s="51" t="str">
        <f>Games!G110</f>
        <v/>
      </c>
      <c r="H110" s="51" t="str">
        <f>IF(ISBLANK(Games!$B110), "",Games!H110)</f>
        <v/>
      </c>
      <c r="I110" s="51" t="str">
        <f>IF(ISBLANK(Games!B110), "", IF(Table13[[#This Row],[Spread]]&lt;0, Table13[[#This Row],[Home]], Table13[[#This Row],[Away]]))</f>
        <v/>
      </c>
      <c r="J110" s="11"/>
      <c r="K110" s="11"/>
      <c r="L110" s="11"/>
      <c r="M110" s="50" t="str">
        <f>IF(ISBLANK(Table13[[#This Row],[Home Final]]), "",Table13[[#This Row],[Away Final]]-Table13[[#This Row],[Home Final]])</f>
        <v/>
      </c>
      <c r="N11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1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10" s="45" t="str">
        <f>IF(ISBLANK(Table13[[#This Row],[Side Result]]),"",IF(Table13[[#This Row],[Side Result]]=Table13[[#This Row],[Market Predicted Side]], "Y", "N"))</f>
        <v/>
      </c>
      <c r="Q11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10" s="43" t="str">
        <f>IF(ISBLANK(Table13[[#This Row],[Side Result]]),"",IF(Table13[[#This Row],[Side Result]]=Table13[[#This Row],[Model Predicted Side]], "Y", "N"))</f>
        <v/>
      </c>
      <c r="S110" s="43" t="str">
        <f>IF(ISBLANK(Table13[[#This Row],[Side Result]]), "", IF(Table13[[#This Row],[Model Overall Correct]]="N", "N", "Y"))</f>
        <v/>
      </c>
      <c r="T11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1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10" s="46" t="str">
        <f>IF(ISBLANK(Table13[[#This Row],[Side Result]]), "",ABS(Table13[[#This Row],[Difference from Market]]))</f>
        <v/>
      </c>
      <c r="W11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10" s="43" t="str">
        <f>IF(ISBLANK(Table13[[#This Row],[Side Result]]), "",ABS(Table13[[#This Row],[Difference from Prediction]]))</f>
        <v/>
      </c>
      <c r="Y110" s="10" t="str">
        <f>IF(OR(ISBLANK(Games!B110),ISBLANK(Table13[[#This Row],[Side Result]])), "",IF(OR(AND('Prediction Log'!D110&lt;0, 'Prediction Log'!J110='Prediction Log'!B110), AND('Prediction Log'!D110&gt;0, 'Prediction Log'!C110='Prediction Log'!J110)),"Y", IF(ISBLANK(Games!$B$2), "","N")))</f>
        <v/>
      </c>
      <c r="Z110" s="10" t="str">
        <f>Table13[[#This Row],[Market Overall  Correct]]</f>
        <v/>
      </c>
    </row>
    <row r="111" spans="1:26" x14ac:dyDescent="0.45">
      <c r="A111" s="51" t="str">
        <f>IF(ISBLANK(Games!$B111), "",Games!A111)</f>
        <v/>
      </c>
      <c r="B111" s="51" t="str">
        <f>IF(ISBLANK(Games!$B111), "",Games!B111)</f>
        <v/>
      </c>
      <c r="C111" s="51" t="str">
        <f>IF(ISBLANK(Games!$B111), "",Games!C111)</f>
        <v/>
      </c>
      <c r="D111" s="23" t="str">
        <f>IF(ISBLANK(Games!$B111), "",Games!D111)</f>
        <v/>
      </c>
      <c r="E111" s="23" t="str">
        <f>IF(ISBLANK(Games!$B111), "",Games!E111)</f>
        <v/>
      </c>
      <c r="F111" s="51" t="str">
        <f>IF(ISBLANK(Games!$B111), "",Games!F111)</f>
        <v/>
      </c>
      <c r="G111" s="51" t="str">
        <f>Games!G111</f>
        <v/>
      </c>
      <c r="H111" s="51" t="str">
        <f>IF(ISBLANK(Games!$B111), "",Games!H111)</f>
        <v/>
      </c>
      <c r="I111" s="51" t="str">
        <f>IF(ISBLANK(Games!B111), "", IF(Table13[[#This Row],[Spread]]&lt;0, Table13[[#This Row],[Home]], Table13[[#This Row],[Away]]))</f>
        <v/>
      </c>
      <c r="J111" s="11"/>
      <c r="K111" s="11"/>
      <c r="L111" s="11"/>
      <c r="M111" s="50" t="str">
        <f>IF(ISBLANK(Table13[[#This Row],[Home Final]]), "",Table13[[#This Row],[Away Final]]-Table13[[#This Row],[Home Final]])</f>
        <v/>
      </c>
      <c r="N11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1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11" s="45" t="str">
        <f>IF(ISBLANK(Table13[[#This Row],[Side Result]]),"",IF(Table13[[#This Row],[Side Result]]=Table13[[#This Row],[Market Predicted Side]], "Y", "N"))</f>
        <v/>
      </c>
      <c r="Q11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11" s="43" t="str">
        <f>IF(ISBLANK(Table13[[#This Row],[Side Result]]),"",IF(Table13[[#This Row],[Side Result]]=Table13[[#This Row],[Model Predicted Side]], "Y", "N"))</f>
        <v/>
      </c>
      <c r="S111" s="43" t="str">
        <f>IF(ISBLANK(Table13[[#This Row],[Side Result]]), "", IF(Table13[[#This Row],[Model Overall Correct]]="N", "N", "Y"))</f>
        <v/>
      </c>
      <c r="T11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1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11" s="46" t="str">
        <f>IF(ISBLANK(Table13[[#This Row],[Side Result]]), "",ABS(Table13[[#This Row],[Difference from Market]]))</f>
        <v/>
      </c>
      <c r="W11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11" s="43" t="str">
        <f>IF(ISBLANK(Table13[[#This Row],[Side Result]]), "",ABS(Table13[[#This Row],[Difference from Prediction]]))</f>
        <v/>
      </c>
      <c r="Y111" s="10" t="str">
        <f>IF(OR(ISBLANK(Games!B111),ISBLANK(Table13[[#This Row],[Side Result]])), "",IF(OR(AND('Prediction Log'!D111&lt;0, 'Prediction Log'!J111='Prediction Log'!B111), AND('Prediction Log'!D111&gt;0, 'Prediction Log'!C111='Prediction Log'!J111)),"Y", IF(ISBLANK(Games!$B$2), "","N")))</f>
        <v/>
      </c>
      <c r="Z111" s="10" t="str">
        <f>Table13[[#This Row],[Market Overall  Correct]]</f>
        <v/>
      </c>
    </row>
    <row r="112" spans="1:26" x14ac:dyDescent="0.45">
      <c r="A112" s="51" t="str">
        <f>IF(ISBLANK(Games!$B112), "",Games!A112)</f>
        <v/>
      </c>
      <c r="B112" s="51" t="str">
        <f>IF(ISBLANK(Games!$B112), "",Games!B112)</f>
        <v/>
      </c>
      <c r="C112" s="51" t="str">
        <f>IF(ISBLANK(Games!$B112), "",Games!C112)</f>
        <v/>
      </c>
      <c r="D112" s="23" t="str">
        <f>IF(ISBLANK(Games!$B112), "",Games!D112)</f>
        <v/>
      </c>
      <c r="E112" s="23" t="str">
        <f>IF(ISBLANK(Games!$B112), "",Games!E112)</f>
        <v/>
      </c>
      <c r="F112" s="51" t="str">
        <f>IF(ISBLANK(Games!$B112), "",Games!F112)</f>
        <v/>
      </c>
      <c r="G112" s="51" t="str">
        <f>Games!G112</f>
        <v/>
      </c>
      <c r="H112" s="51" t="str">
        <f>IF(ISBLANK(Games!$B112), "",Games!H112)</f>
        <v/>
      </c>
      <c r="I112" s="51" t="str">
        <f>IF(ISBLANK(Games!B112), "", IF(Table13[[#This Row],[Spread]]&lt;0, Table13[[#This Row],[Home]], Table13[[#This Row],[Away]]))</f>
        <v/>
      </c>
      <c r="J112" s="11"/>
      <c r="K112" s="11"/>
      <c r="L112" s="11"/>
      <c r="M112" s="50" t="str">
        <f>IF(ISBLANK(Table13[[#This Row],[Home Final]]), "",Table13[[#This Row],[Away Final]]-Table13[[#This Row],[Home Final]])</f>
        <v/>
      </c>
      <c r="N11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1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12" s="45" t="str">
        <f>IF(ISBLANK(Table13[[#This Row],[Side Result]]),"",IF(Table13[[#This Row],[Side Result]]=Table13[[#This Row],[Market Predicted Side]], "Y", "N"))</f>
        <v/>
      </c>
      <c r="Q11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12" s="43" t="str">
        <f>IF(ISBLANK(Table13[[#This Row],[Side Result]]),"",IF(Table13[[#This Row],[Side Result]]=Table13[[#This Row],[Model Predicted Side]], "Y", "N"))</f>
        <v/>
      </c>
      <c r="S112" s="43" t="str">
        <f>IF(ISBLANK(Table13[[#This Row],[Side Result]]), "", IF(Table13[[#This Row],[Model Overall Correct]]="N", "N", "Y"))</f>
        <v/>
      </c>
      <c r="T11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1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12" s="46" t="str">
        <f>IF(ISBLANK(Table13[[#This Row],[Side Result]]), "",ABS(Table13[[#This Row],[Difference from Market]]))</f>
        <v/>
      </c>
      <c r="W11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12" s="43" t="str">
        <f>IF(ISBLANK(Table13[[#This Row],[Side Result]]), "",ABS(Table13[[#This Row],[Difference from Prediction]]))</f>
        <v/>
      </c>
      <c r="Y112" s="10" t="str">
        <f>IF(OR(ISBLANK(Games!B112),ISBLANK(Table13[[#This Row],[Side Result]])), "",IF(OR(AND('Prediction Log'!D112&lt;0, 'Prediction Log'!J112='Prediction Log'!B112), AND('Prediction Log'!D112&gt;0, 'Prediction Log'!C112='Prediction Log'!J112)),"Y", IF(ISBLANK(Games!$B$2), "","N")))</f>
        <v/>
      </c>
      <c r="Z112" s="10" t="str">
        <f>Table13[[#This Row],[Market Overall  Correct]]</f>
        <v/>
      </c>
    </row>
    <row r="113" spans="1:26" x14ac:dyDescent="0.45">
      <c r="A113" s="51" t="str">
        <f>IF(ISBLANK(Games!$B113), "",Games!A113)</f>
        <v/>
      </c>
      <c r="B113" s="51" t="str">
        <f>IF(ISBLANK(Games!$B113), "",Games!B113)</f>
        <v/>
      </c>
      <c r="C113" s="51" t="str">
        <f>IF(ISBLANK(Games!$B113), "",Games!C113)</f>
        <v/>
      </c>
      <c r="D113" s="23" t="str">
        <f>IF(ISBLANK(Games!$B113), "",Games!D113)</f>
        <v/>
      </c>
      <c r="E113" s="23" t="str">
        <f>IF(ISBLANK(Games!$B113), "",Games!E113)</f>
        <v/>
      </c>
      <c r="F113" s="51" t="str">
        <f>IF(ISBLANK(Games!$B113), "",Games!F113)</f>
        <v/>
      </c>
      <c r="G113" s="51" t="str">
        <f>Games!G113</f>
        <v/>
      </c>
      <c r="H113" s="51" t="str">
        <f>IF(ISBLANK(Games!$B113), "",Games!H113)</f>
        <v/>
      </c>
      <c r="I113" s="51" t="str">
        <f>IF(ISBLANK(Games!B113), "", IF(Table13[[#This Row],[Spread]]&lt;0, Table13[[#This Row],[Home]], Table13[[#This Row],[Away]]))</f>
        <v/>
      </c>
      <c r="J113" s="11"/>
      <c r="K113" s="11"/>
      <c r="L113" s="11"/>
      <c r="M113" s="50" t="str">
        <f>IF(ISBLANK(Table13[[#This Row],[Home Final]]), "",Table13[[#This Row],[Away Final]]-Table13[[#This Row],[Home Final]])</f>
        <v/>
      </c>
      <c r="N11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1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13" s="45" t="str">
        <f>IF(ISBLANK(Table13[[#This Row],[Side Result]]),"",IF(Table13[[#This Row],[Side Result]]=Table13[[#This Row],[Market Predicted Side]], "Y", "N"))</f>
        <v/>
      </c>
      <c r="Q11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13" s="43" t="str">
        <f>IF(ISBLANK(Table13[[#This Row],[Side Result]]),"",IF(Table13[[#This Row],[Side Result]]=Table13[[#This Row],[Model Predicted Side]], "Y", "N"))</f>
        <v/>
      </c>
      <c r="S113" s="43" t="str">
        <f>IF(ISBLANK(Table13[[#This Row],[Side Result]]), "", IF(Table13[[#This Row],[Model Overall Correct]]="N", "N", "Y"))</f>
        <v/>
      </c>
      <c r="T11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1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13" s="46" t="str">
        <f>IF(ISBLANK(Table13[[#This Row],[Side Result]]), "",ABS(Table13[[#This Row],[Difference from Market]]))</f>
        <v/>
      </c>
      <c r="W11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13" s="43" t="str">
        <f>IF(ISBLANK(Table13[[#This Row],[Side Result]]), "",ABS(Table13[[#This Row],[Difference from Prediction]]))</f>
        <v/>
      </c>
      <c r="Y113" s="10" t="str">
        <f>IF(OR(ISBLANK(Games!B113),ISBLANK(Table13[[#This Row],[Side Result]])), "",IF(OR(AND('Prediction Log'!D113&lt;0, 'Prediction Log'!J113='Prediction Log'!B113), AND('Prediction Log'!D113&gt;0, 'Prediction Log'!C113='Prediction Log'!J113)),"Y", IF(ISBLANK(Games!$B$2), "","N")))</f>
        <v/>
      </c>
      <c r="Z113" s="10" t="str">
        <f>Table13[[#This Row],[Market Overall  Correct]]</f>
        <v/>
      </c>
    </row>
    <row r="114" spans="1:26" x14ac:dyDescent="0.45">
      <c r="A114" s="51" t="str">
        <f>IF(ISBLANK(Games!$B114), "",Games!A114)</f>
        <v/>
      </c>
      <c r="B114" s="51" t="str">
        <f>IF(ISBLANK(Games!$B114), "",Games!B114)</f>
        <v/>
      </c>
      <c r="C114" s="51" t="str">
        <f>IF(ISBLANK(Games!$B114), "",Games!C114)</f>
        <v/>
      </c>
      <c r="D114" s="23" t="str">
        <f>IF(ISBLANK(Games!$B114), "",Games!D114)</f>
        <v/>
      </c>
      <c r="E114" s="23" t="str">
        <f>IF(ISBLANK(Games!$B114), "",Games!E114)</f>
        <v/>
      </c>
      <c r="F114" s="51" t="str">
        <f>IF(ISBLANK(Games!$B114), "",Games!F114)</f>
        <v/>
      </c>
      <c r="G114" s="51" t="str">
        <f>Games!G114</f>
        <v/>
      </c>
      <c r="H114" s="51" t="str">
        <f>IF(ISBLANK(Games!$B114), "",Games!H114)</f>
        <v/>
      </c>
      <c r="I114" s="51" t="str">
        <f>IF(ISBLANK(Games!B114), "", IF(Table13[[#This Row],[Spread]]&lt;0, Table13[[#This Row],[Home]], Table13[[#This Row],[Away]]))</f>
        <v/>
      </c>
      <c r="J114" s="11"/>
      <c r="K114" s="11"/>
      <c r="L114" s="11"/>
      <c r="M114" s="50" t="str">
        <f>IF(ISBLANK(Table13[[#This Row],[Home Final]]), "",Table13[[#This Row],[Away Final]]-Table13[[#This Row],[Home Final]])</f>
        <v/>
      </c>
      <c r="N11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1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14" s="45" t="str">
        <f>IF(ISBLANK(Table13[[#This Row],[Side Result]]),"",IF(Table13[[#This Row],[Side Result]]=Table13[[#This Row],[Market Predicted Side]], "Y", "N"))</f>
        <v/>
      </c>
      <c r="Q11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14" s="43" t="str">
        <f>IF(ISBLANK(Table13[[#This Row],[Side Result]]),"",IF(Table13[[#This Row],[Side Result]]=Table13[[#This Row],[Model Predicted Side]], "Y", "N"))</f>
        <v/>
      </c>
      <c r="S114" s="43" t="str">
        <f>IF(ISBLANK(Table13[[#This Row],[Side Result]]), "", IF(Table13[[#This Row],[Model Overall Correct]]="N", "N", "Y"))</f>
        <v/>
      </c>
      <c r="T11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1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14" s="46" t="str">
        <f>IF(ISBLANK(Table13[[#This Row],[Side Result]]), "",ABS(Table13[[#This Row],[Difference from Market]]))</f>
        <v/>
      </c>
      <c r="W11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14" s="43" t="str">
        <f>IF(ISBLANK(Table13[[#This Row],[Side Result]]), "",ABS(Table13[[#This Row],[Difference from Prediction]]))</f>
        <v/>
      </c>
      <c r="Y114" s="10" t="str">
        <f>IF(OR(ISBLANK(Games!B114),ISBLANK(Table13[[#This Row],[Side Result]])), "",IF(OR(AND('Prediction Log'!D114&lt;0, 'Prediction Log'!J114='Prediction Log'!B114), AND('Prediction Log'!D114&gt;0, 'Prediction Log'!C114='Prediction Log'!J114)),"Y", IF(ISBLANK(Games!$B$2), "","N")))</f>
        <v/>
      </c>
      <c r="Z114" s="10" t="str">
        <f>Table13[[#This Row],[Market Overall  Correct]]</f>
        <v/>
      </c>
    </row>
    <row r="115" spans="1:26" x14ac:dyDescent="0.45">
      <c r="A115" s="51" t="str">
        <f>IF(ISBLANK(Games!$B115), "",Games!A115)</f>
        <v/>
      </c>
      <c r="B115" s="51" t="str">
        <f>IF(ISBLANK(Games!$B115), "",Games!B115)</f>
        <v/>
      </c>
      <c r="C115" s="51" t="str">
        <f>IF(ISBLANK(Games!$B115), "",Games!C115)</f>
        <v/>
      </c>
      <c r="D115" s="23" t="str">
        <f>IF(ISBLANK(Games!$B115), "",Games!D115)</f>
        <v/>
      </c>
      <c r="E115" s="23" t="str">
        <f>IF(ISBLANK(Games!$B115), "",Games!E115)</f>
        <v/>
      </c>
      <c r="F115" s="51" t="str">
        <f>IF(ISBLANK(Games!$B115), "",Games!F115)</f>
        <v/>
      </c>
      <c r="G115" s="51" t="str">
        <f>Games!G115</f>
        <v/>
      </c>
      <c r="H115" s="51" t="str">
        <f>IF(ISBLANK(Games!$B115), "",Games!H115)</f>
        <v/>
      </c>
      <c r="I115" s="51" t="str">
        <f>IF(ISBLANK(Games!B115), "", IF(Table13[[#This Row],[Spread]]&lt;0, Table13[[#This Row],[Home]], Table13[[#This Row],[Away]]))</f>
        <v/>
      </c>
      <c r="J115" s="11"/>
      <c r="K115" s="11"/>
      <c r="L115" s="11"/>
      <c r="M115" s="50" t="str">
        <f>IF(ISBLANK(Table13[[#This Row],[Home Final]]), "",Table13[[#This Row],[Away Final]]-Table13[[#This Row],[Home Final]])</f>
        <v/>
      </c>
      <c r="N11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1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15" s="45" t="str">
        <f>IF(ISBLANK(Table13[[#This Row],[Side Result]]),"",IF(Table13[[#This Row],[Side Result]]=Table13[[#This Row],[Market Predicted Side]], "Y", "N"))</f>
        <v/>
      </c>
      <c r="Q11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15" s="43" t="str">
        <f>IF(ISBLANK(Table13[[#This Row],[Side Result]]),"",IF(Table13[[#This Row],[Side Result]]=Table13[[#This Row],[Model Predicted Side]], "Y", "N"))</f>
        <v/>
      </c>
      <c r="S115" s="43" t="str">
        <f>IF(ISBLANK(Table13[[#This Row],[Side Result]]), "", IF(Table13[[#This Row],[Model Overall Correct]]="N", "N", "Y"))</f>
        <v/>
      </c>
      <c r="T11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1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15" s="46" t="str">
        <f>IF(ISBLANK(Table13[[#This Row],[Side Result]]), "",ABS(Table13[[#This Row],[Difference from Market]]))</f>
        <v/>
      </c>
      <c r="W11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15" s="43" t="str">
        <f>IF(ISBLANK(Table13[[#This Row],[Side Result]]), "",ABS(Table13[[#This Row],[Difference from Prediction]]))</f>
        <v/>
      </c>
      <c r="Y115" s="10" t="str">
        <f>IF(OR(ISBLANK(Games!B115),ISBLANK(Table13[[#This Row],[Side Result]])), "",IF(OR(AND('Prediction Log'!D115&lt;0, 'Prediction Log'!J115='Prediction Log'!B115), AND('Prediction Log'!D115&gt;0, 'Prediction Log'!C115='Prediction Log'!J115)),"Y", IF(ISBLANK(Games!$B$2), "","N")))</f>
        <v/>
      </c>
      <c r="Z115" s="10" t="str">
        <f>Table13[[#This Row],[Market Overall  Correct]]</f>
        <v/>
      </c>
    </row>
    <row r="116" spans="1:26" x14ac:dyDescent="0.45">
      <c r="A116" s="51" t="str">
        <f>IF(ISBLANK(Games!$B116), "",Games!A116)</f>
        <v/>
      </c>
      <c r="B116" s="51" t="str">
        <f>IF(ISBLANK(Games!$B116), "",Games!B116)</f>
        <v/>
      </c>
      <c r="C116" s="51" t="str">
        <f>IF(ISBLANK(Games!$B116), "",Games!C116)</f>
        <v/>
      </c>
      <c r="D116" s="23" t="str">
        <f>IF(ISBLANK(Games!$B116), "",Games!D116)</f>
        <v/>
      </c>
      <c r="E116" s="23" t="str">
        <f>IF(ISBLANK(Games!$B116), "",Games!E116)</f>
        <v/>
      </c>
      <c r="F116" s="51" t="str">
        <f>IF(ISBLANK(Games!$B116), "",Games!F116)</f>
        <v/>
      </c>
      <c r="G116" s="51" t="str">
        <f>Games!G116</f>
        <v/>
      </c>
      <c r="H116" s="51" t="str">
        <f>IF(ISBLANK(Games!$B116), "",Games!H116)</f>
        <v/>
      </c>
      <c r="I116" s="51" t="str">
        <f>IF(ISBLANK(Games!B116), "", IF(Table13[[#This Row],[Spread]]&lt;0, Table13[[#This Row],[Home]], Table13[[#This Row],[Away]]))</f>
        <v/>
      </c>
      <c r="J116" s="11"/>
      <c r="K116" s="11"/>
      <c r="L116" s="11"/>
      <c r="M116" s="50" t="str">
        <f>IF(ISBLANK(Table13[[#This Row],[Home Final]]), "",Table13[[#This Row],[Away Final]]-Table13[[#This Row],[Home Final]])</f>
        <v/>
      </c>
      <c r="N11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1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16" s="45" t="str">
        <f>IF(ISBLANK(Table13[[#This Row],[Side Result]]),"",IF(Table13[[#This Row],[Side Result]]=Table13[[#This Row],[Market Predicted Side]], "Y", "N"))</f>
        <v/>
      </c>
      <c r="Q11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16" s="43" t="str">
        <f>IF(ISBLANK(Table13[[#This Row],[Side Result]]),"",IF(Table13[[#This Row],[Side Result]]=Table13[[#This Row],[Model Predicted Side]], "Y", "N"))</f>
        <v/>
      </c>
      <c r="S116" s="43" t="str">
        <f>IF(ISBLANK(Table13[[#This Row],[Side Result]]), "", IF(Table13[[#This Row],[Model Overall Correct]]="N", "N", "Y"))</f>
        <v/>
      </c>
      <c r="T11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1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16" s="46" t="str">
        <f>IF(ISBLANK(Table13[[#This Row],[Side Result]]), "",ABS(Table13[[#This Row],[Difference from Market]]))</f>
        <v/>
      </c>
      <c r="W11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16" s="43" t="str">
        <f>IF(ISBLANK(Table13[[#This Row],[Side Result]]), "",ABS(Table13[[#This Row],[Difference from Prediction]]))</f>
        <v/>
      </c>
      <c r="Y116" s="10" t="str">
        <f>IF(OR(ISBLANK(Games!B116),ISBLANK(Table13[[#This Row],[Side Result]])), "",IF(OR(AND('Prediction Log'!D116&lt;0, 'Prediction Log'!J116='Prediction Log'!B116), AND('Prediction Log'!D116&gt;0, 'Prediction Log'!C116='Prediction Log'!J116)),"Y", IF(ISBLANK(Games!$B$2), "","N")))</f>
        <v/>
      </c>
      <c r="Z116" s="10" t="str">
        <f>Table13[[#This Row],[Market Overall  Correct]]</f>
        <v/>
      </c>
    </row>
    <row r="117" spans="1:26" x14ac:dyDescent="0.45">
      <c r="A117" s="51" t="str">
        <f>IF(ISBLANK(Games!$B117), "",Games!A117)</f>
        <v/>
      </c>
      <c r="B117" s="51" t="str">
        <f>IF(ISBLANK(Games!$B117), "",Games!B117)</f>
        <v/>
      </c>
      <c r="C117" s="51" t="str">
        <f>IF(ISBLANK(Games!$B117), "",Games!C117)</f>
        <v/>
      </c>
      <c r="D117" s="23" t="str">
        <f>IF(ISBLANK(Games!$B117), "",Games!D117)</f>
        <v/>
      </c>
      <c r="E117" s="23" t="str">
        <f>IF(ISBLANK(Games!$B117), "",Games!E117)</f>
        <v/>
      </c>
      <c r="F117" s="51" t="str">
        <f>IF(ISBLANK(Games!$B117), "",Games!F117)</f>
        <v/>
      </c>
      <c r="G117" s="51" t="str">
        <f>Games!G117</f>
        <v/>
      </c>
      <c r="H117" s="51" t="str">
        <f>IF(ISBLANK(Games!$B117), "",Games!H117)</f>
        <v/>
      </c>
      <c r="I117" s="51" t="str">
        <f>IF(ISBLANK(Games!B117), "", IF(Table13[[#This Row],[Spread]]&lt;0, Table13[[#This Row],[Home]], Table13[[#This Row],[Away]]))</f>
        <v/>
      </c>
      <c r="J117" s="11"/>
      <c r="K117" s="11"/>
      <c r="L117" s="11"/>
      <c r="M117" s="50" t="str">
        <f>IF(ISBLANK(Table13[[#This Row],[Home Final]]), "",Table13[[#This Row],[Away Final]]-Table13[[#This Row],[Home Final]])</f>
        <v/>
      </c>
      <c r="N11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1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17" s="45" t="str">
        <f>IF(ISBLANK(Table13[[#This Row],[Side Result]]),"",IF(Table13[[#This Row],[Side Result]]=Table13[[#This Row],[Market Predicted Side]], "Y", "N"))</f>
        <v/>
      </c>
      <c r="Q11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17" s="43" t="str">
        <f>IF(ISBLANK(Table13[[#This Row],[Side Result]]),"",IF(Table13[[#This Row],[Side Result]]=Table13[[#This Row],[Model Predicted Side]], "Y", "N"))</f>
        <v/>
      </c>
      <c r="S117" s="43" t="str">
        <f>IF(ISBLANK(Table13[[#This Row],[Side Result]]), "", IF(Table13[[#This Row],[Model Overall Correct]]="N", "N", "Y"))</f>
        <v/>
      </c>
      <c r="T11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1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17" s="46" t="str">
        <f>IF(ISBLANK(Table13[[#This Row],[Side Result]]), "",ABS(Table13[[#This Row],[Difference from Market]]))</f>
        <v/>
      </c>
      <c r="W11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17" s="43" t="str">
        <f>IF(ISBLANK(Table13[[#This Row],[Side Result]]), "",ABS(Table13[[#This Row],[Difference from Prediction]]))</f>
        <v/>
      </c>
      <c r="Y117" s="10" t="str">
        <f>IF(OR(ISBLANK(Games!B117),ISBLANK(Table13[[#This Row],[Side Result]])), "",IF(OR(AND('Prediction Log'!D117&lt;0, 'Prediction Log'!J117='Prediction Log'!B117), AND('Prediction Log'!D117&gt;0, 'Prediction Log'!C117='Prediction Log'!J117)),"Y", IF(ISBLANK(Games!$B$2), "","N")))</f>
        <v/>
      </c>
      <c r="Z117" s="10" t="str">
        <f>Table13[[#This Row],[Market Overall  Correct]]</f>
        <v/>
      </c>
    </row>
    <row r="118" spans="1:26" x14ac:dyDescent="0.45">
      <c r="A118" s="51" t="str">
        <f>IF(ISBLANK(Games!$B118), "",Games!A118)</f>
        <v/>
      </c>
      <c r="B118" s="51" t="str">
        <f>IF(ISBLANK(Games!$B118), "",Games!B118)</f>
        <v/>
      </c>
      <c r="C118" s="51" t="str">
        <f>IF(ISBLANK(Games!$B118), "",Games!C118)</f>
        <v/>
      </c>
      <c r="D118" s="23" t="str">
        <f>IF(ISBLANK(Games!$B118), "",Games!D118)</f>
        <v/>
      </c>
      <c r="E118" s="23" t="str">
        <f>IF(ISBLANK(Games!$B118), "",Games!E118)</f>
        <v/>
      </c>
      <c r="F118" s="51" t="str">
        <f>IF(ISBLANK(Games!$B118), "",Games!F118)</f>
        <v/>
      </c>
      <c r="G118" s="51" t="str">
        <f>Games!G118</f>
        <v/>
      </c>
      <c r="H118" s="51" t="str">
        <f>IF(ISBLANK(Games!$B118), "",Games!H118)</f>
        <v/>
      </c>
      <c r="I118" s="51" t="str">
        <f>IF(ISBLANK(Games!B118), "", IF(Table13[[#This Row],[Spread]]&lt;0, Table13[[#This Row],[Home]], Table13[[#This Row],[Away]]))</f>
        <v/>
      </c>
      <c r="J118" s="11"/>
      <c r="K118" s="11"/>
      <c r="L118" s="11"/>
      <c r="M118" s="50" t="str">
        <f>IF(ISBLANK(Table13[[#This Row],[Home Final]]), "",Table13[[#This Row],[Away Final]]-Table13[[#This Row],[Home Final]])</f>
        <v/>
      </c>
      <c r="N11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1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18" s="45" t="str">
        <f>IF(ISBLANK(Table13[[#This Row],[Side Result]]),"",IF(Table13[[#This Row],[Side Result]]=Table13[[#This Row],[Market Predicted Side]], "Y", "N"))</f>
        <v/>
      </c>
      <c r="Q11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18" s="43" t="str">
        <f>IF(ISBLANK(Table13[[#This Row],[Side Result]]),"",IF(Table13[[#This Row],[Side Result]]=Table13[[#This Row],[Model Predicted Side]], "Y", "N"))</f>
        <v/>
      </c>
      <c r="S118" s="43" t="str">
        <f>IF(ISBLANK(Table13[[#This Row],[Side Result]]), "", IF(Table13[[#This Row],[Model Overall Correct]]="N", "N", "Y"))</f>
        <v/>
      </c>
      <c r="T11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1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18" s="46" t="str">
        <f>IF(ISBLANK(Table13[[#This Row],[Side Result]]), "",ABS(Table13[[#This Row],[Difference from Market]]))</f>
        <v/>
      </c>
      <c r="W11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18" s="43" t="str">
        <f>IF(ISBLANK(Table13[[#This Row],[Side Result]]), "",ABS(Table13[[#This Row],[Difference from Prediction]]))</f>
        <v/>
      </c>
      <c r="Y118" s="10" t="str">
        <f>IF(OR(ISBLANK(Games!B118),ISBLANK(Table13[[#This Row],[Side Result]])), "",IF(OR(AND('Prediction Log'!D118&lt;0, 'Prediction Log'!J118='Prediction Log'!B118), AND('Prediction Log'!D118&gt;0, 'Prediction Log'!C118='Prediction Log'!J118)),"Y", IF(ISBLANK(Games!$B$2), "","N")))</f>
        <v/>
      </c>
      <c r="Z118" s="10" t="str">
        <f>Table13[[#This Row],[Market Overall  Correct]]</f>
        <v/>
      </c>
    </row>
    <row r="119" spans="1:26" x14ac:dyDescent="0.45">
      <c r="A119" s="51" t="str">
        <f>IF(ISBLANK(Games!$B119), "",Games!A119)</f>
        <v/>
      </c>
      <c r="B119" s="51" t="str">
        <f>IF(ISBLANK(Games!$B119), "",Games!B119)</f>
        <v/>
      </c>
      <c r="C119" s="51" t="str">
        <f>IF(ISBLANK(Games!$B119), "",Games!C119)</f>
        <v/>
      </c>
      <c r="D119" s="23" t="str">
        <f>IF(ISBLANK(Games!$B119), "",Games!D119)</f>
        <v/>
      </c>
      <c r="E119" s="23" t="str">
        <f>IF(ISBLANK(Games!$B119), "",Games!E119)</f>
        <v/>
      </c>
      <c r="F119" s="51" t="str">
        <f>IF(ISBLANK(Games!$B119), "",Games!F119)</f>
        <v/>
      </c>
      <c r="G119" s="51" t="str">
        <f>Games!G119</f>
        <v/>
      </c>
      <c r="H119" s="51" t="str">
        <f>IF(ISBLANK(Games!$B119), "",Games!H119)</f>
        <v/>
      </c>
      <c r="I119" s="51" t="str">
        <f>IF(ISBLANK(Games!B119), "", IF(Table13[[#This Row],[Spread]]&lt;0, Table13[[#This Row],[Home]], Table13[[#This Row],[Away]]))</f>
        <v/>
      </c>
      <c r="J119" s="11"/>
      <c r="K119" s="11"/>
      <c r="L119" s="11"/>
      <c r="M119" s="50" t="str">
        <f>IF(ISBLANK(Table13[[#This Row],[Home Final]]), "",Table13[[#This Row],[Away Final]]-Table13[[#This Row],[Home Final]])</f>
        <v/>
      </c>
      <c r="N11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1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19" s="45" t="str">
        <f>IF(ISBLANK(Table13[[#This Row],[Side Result]]),"",IF(Table13[[#This Row],[Side Result]]=Table13[[#This Row],[Market Predicted Side]], "Y", "N"))</f>
        <v/>
      </c>
      <c r="Q11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19" s="43" t="str">
        <f>IF(ISBLANK(Table13[[#This Row],[Side Result]]),"",IF(Table13[[#This Row],[Side Result]]=Table13[[#This Row],[Model Predicted Side]], "Y", "N"))</f>
        <v/>
      </c>
      <c r="S119" s="43" t="str">
        <f>IF(ISBLANK(Table13[[#This Row],[Side Result]]), "", IF(Table13[[#This Row],[Model Overall Correct]]="N", "N", "Y"))</f>
        <v/>
      </c>
      <c r="T11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1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19" s="46" t="str">
        <f>IF(ISBLANK(Table13[[#This Row],[Side Result]]), "",ABS(Table13[[#This Row],[Difference from Market]]))</f>
        <v/>
      </c>
      <c r="W11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19" s="43" t="str">
        <f>IF(ISBLANK(Table13[[#This Row],[Side Result]]), "",ABS(Table13[[#This Row],[Difference from Prediction]]))</f>
        <v/>
      </c>
      <c r="Y119" s="10" t="str">
        <f>IF(OR(ISBLANK(Games!B119),ISBLANK(Table13[[#This Row],[Side Result]])), "",IF(OR(AND('Prediction Log'!D119&lt;0, 'Prediction Log'!J119='Prediction Log'!B119), AND('Prediction Log'!D119&gt;0, 'Prediction Log'!C119='Prediction Log'!J119)),"Y", IF(ISBLANK(Games!$B$2), "","N")))</f>
        <v/>
      </c>
      <c r="Z119" s="10" t="str">
        <f>Table13[[#This Row],[Market Overall  Correct]]</f>
        <v/>
      </c>
    </row>
    <row r="120" spans="1:26" x14ac:dyDescent="0.45">
      <c r="A120" s="51" t="str">
        <f>IF(ISBLANK(Games!$B120), "",Games!A120)</f>
        <v/>
      </c>
      <c r="B120" s="51" t="str">
        <f>IF(ISBLANK(Games!$B120), "",Games!B120)</f>
        <v/>
      </c>
      <c r="C120" s="51" t="str">
        <f>IF(ISBLANK(Games!$B120), "",Games!C120)</f>
        <v/>
      </c>
      <c r="D120" s="23" t="str">
        <f>IF(ISBLANK(Games!$B120), "",Games!D120)</f>
        <v/>
      </c>
      <c r="E120" s="23" t="str">
        <f>IF(ISBLANK(Games!$B120), "",Games!E120)</f>
        <v/>
      </c>
      <c r="F120" s="51" t="str">
        <f>IF(ISBLANK(Games!$B120), "",Games!F120)</f>
        <v/>
      </c>
      <c r="G120" s="51" t="str">
        <f>Games!G120</f>
        <v/>
      </c>
      <c r="H120" s="51" t="str">
        <f>IF(ISBLANK(Games!$B120), "",Games!H120)</f>
        <v/>
      </c>
      <c r="I120" s="51" t="str">
        <f>IF(ISBLANK(Games!B120), "", IF(Table13[[#This Row],[Spread]]&lt;0, Table13[[#This Row],[Home]], Table13[[#This Row],[Away]]))</f>
        <v/>
      </c>
      <c r="J120" s="11"/>
      <c r="K120" s="11"/>
      <c r="L120" s="11"/>
      <c r="M120" s="50" t="str">
        <f>IF(ISBLANK(Table13[[#This Row],[Home Final]]), "",Table13[[#This Row],[Away Final]]-Table13[[#This Row],[Home Final]])</f>
        <v/>
      </c>
      <c r="N12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2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20" s="45" t="str">
        <f>IF(ISBLANK(Table13[[#This Row],[Side Result]]),"",IF(Table13[[#This Row],[Side Result]]=Table13[[#This Row],[Market Predicted Side]], "Y", "N"))</f>
        <v/>
      </c>
      <c r="Q12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20" s="43" t="str">
        <f>IF(ISBLANK(Table13[[#This Row],[Side Result]]),"",IF(Table13[[#This Row],[Side Result]]=Table13[[#This Row],[Model Predicted Side]], "Y", "N"))</f>
        <v/>
      </c>
      <c r="S120" s="43" t="str">
        <f>IF(ISBLANK(Table13[[#This Row],[Side Result]]), "", IF(Table13[[#This Row],[Model Overall Correct]]="N", "N", "Y"))</f>
        <v/>
      </c>
      <c r="T12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2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20" s="46" t="str">
        <f>IF(ISBLANK(Table13[[#This Row],[Side Result]]), "",ABS(Table13[[#This Row],[Difference from Market]]))</f>
        <v/>
      </c>
      <c r="W12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20" s="43" t="str">
        <f>IF(ISBLANK(Table13[[#This Row],[Side Result]]), "",ABS(Table13[[#This Row],[Difference from Prediction]]))</f>
        <v/>
      </c>
      <c r="Y120" s="10" t="str">
        <f>IF(OR(ISBLANK(Games!B120),ISBLANK(Table13[[#This Row],[Side Result]])), "",IF(OR(AND('Prediction Log'!D120&lt;0, 'Prediction Log'!J120='Prediction Log'!B120), AND('Prediction Log'!D120&gt;0, 'Prediction Log'!C120='Prediction Log'!J120)),"Y", IF(ISBLANK(Games!$B$2), "","N")))</f>
        <v/>
      </c>
      <c r="Z120" s="10" t="str">
        <f>Table13[[#This Row],[Market Overall  Correct]]</f>
        <v/>
      </c>
    </row>
    <row r="121" spans="1:26" x14ac:dyDescent="0.45">
      <c r="A121" s="51" t="str">
        <f>IF(ISBLANK(Games!$B121), "",Games!A121)</f>
        <v/>
      </c>
      <c r="B121" s="51" t="str">
        <f>IF(ISBLANK(Games!$B121), "",Games!B121)</f>
        <v/>
      </c>
      <c r="C121" s="51" t="str">
        <f>IF(ISBLANK(Games!$B121), "",Games!C121)</f>
        <v/>
      </c>
      <c r="D121" s="23" t="str">
        <f>IF(ISBLANK(Games!$B121), "",Games!D121)</f>
        <v/>
      </c>
      <c r="E121" s="23" t="str">
        <f>IF(ISBLANK(Games!$B121), "",Games!E121)</f>
        <v/>
      </c>
      <c r="F121" s="51" t="str">
        <f>IF(ISBLANK(Games!$B121), "",Games!F121)</f>
        <v/>
      </c>
      <c r="G121" s="51" t="str">
        <f>Games!G121</f>
        <v/>
      </c>
      <c r="H121" s="51" t="str">
        <f>IF(ISBLANK(Games!$B121), "",Games!H121)</f>
        <v/>
      </c>
      <c r="I121" s="51" t="str">
        <f>IF(ISBLANK(Games!B121), "", IF(Table13[[#This Row],[Spread]]&lt;0, Table13[[#This Row],[Home]], Table13[[#This Row],[Away]]))</f>
        <v/>
      </c>
      <c r="J121" s="11"/>
      <c r="K121" s="11"/>
      <c r="L121" s="11"/>
      <c r="M121" s="50" t="str">
        <f>IF(ISBLANK(Table13[[#This Row],[Home Final]]), "",Table13[[#This Row],[Away Final]]-Table13[[#This Row],[Home Final]])</f>
        <v/>
      </c>
      <c r="N12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2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21" s="45" t="str">
        <f>IF(ISBLANK(Table13[[#This Row],[Side Result]]),"",IF(Table13[[#This Row],[Side Result]]=Table13[[#This Row],[Market Predicted Side]], "Y", "N"))</f>
        <v/>
      </c>
      <c r="Q12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21" s="43" t="str">
        <f>IF(ISBLANK(Table13[[#This Row],[Side Result]]),"",IF(Table13[[#This Row],[Side Result]]=Table13[[#This Row],[Model Predicted Side]], "Y", "N"))</f>
        <v/>
      </c>
      <c r="S121" s="43" t="str">
        <f>IF(ISBLANK(Table13[[#This Row],[Side Result]]), "", IF(Table13[[#This Row],[Model Overall Correct]]="N", "N", "Y"))</f>
        <v/>
      </c>
      <c r="T12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2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21" s="46" t="str">
        <f>IF(ISBLANK(Table13[[#This Row],[Side Result]]), "",ABS(Table13[[#This Row],[Difference from Market]]))</f>
        <v/>
      </c>
      <c r="W12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21" s="43" t="str">
        <f>IF(ISBLANK(Table13[[#This Row],[Side Result]]), "",ABS(Table13[[#This Row],[Difference from Prediction]]))</f>
        <v/>
      </c>
      <c r="Y121" s="10" t="str">
        <f>IF(OR(ISBLANK(Games!B121),ISBLANK(Table13[[#This Row],[Side Result]])), "",IF(OR(AND('Prediction Log'!D121&lt;0, 'Prediction Log'!J121='Prediction Log'!B121), AND('Prediction Log'!D121&gt;0, 'Prediction Log'!C121='Prediction Log'!J121)),"Y", IF(ISBLANK(Games!$B$2), "","N")))</f>
        <v/>
      </c>
      <c r="Z121" s="10" t="str">
        <f>Table13[[#This Row],[Market Overall  Correct]]</f>
        <v/>
      </c>
    </row>
    <row r="122" spans="1:26" x14ac:dyDescent="0.45">
      <c r="A122" s="51" t="str">
        <f>IF(ISBLANK(Games!$B122), "",Games!A122)</f>
        <v/>
      </c>
      <c r="B122" s="51" t="str">
        <f>IF(ISBLANK(Games!$B122), "",Games!B122)</f>
        <v/>
      </c>
      <c r="C122" s="51" t="str">
        <f>IF(ISBLANK(Games!$B122), "",Games!C122)</f>
        <v/>
      </c>
      <c r="D122" s="23" t="str">
        <f>IF(ISBLANK(Games!$B122), "",Games!D122)</f>
        <v/>
      </c>
      <c r="E122" s="23" t="str">
        <f>IF(ISBLANK(Games!$B122), "",Games!E122)</f>
        <v/>
      </c>
      <c r="F122" s="51" t="str">
        <f>IF(ISBLANK(Games!$B122), "",Games!F122)</f>
        <v/>
      </c>
      <c r="G122" s="51" t="str">
        <f>Games!G122</f>
        <v/>
      </c>
      <c r="H122" s="51" t="str">
        <f>IF(ISBLANK(Games!$B122), "",Games!H122)</f>
        <v/>
      </c>
      <c r="I122" s="51" t="str">
        <f>IF(ISBLANK(Games!B122), "", IF(Table13[[#This Row],[Spread]]&lt;0, Table13[[#This Row],[Home]], Table13[[#This Row],[Away]]))</f>
        <v/>
      </c>
      <c r="J122" s="11"/>
      <c r="K122" s="11"/>
      <c r="L122" s="11"/>
      <c r="M122" s="50" t="str">
        <f>IF(ISBLANK(Table13[[#This Row],[Home Final]]), "",Table13[[#This Row],[Away Final]]-Table13[[#This Row],[Home Final]])</f>
        <v/>
      </c>
      <c r="N12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2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22" s="45" t="str">
        <f>IF(ISBLANK(Table13[[#This Row],[Side Result]]),"",IF(Table13[[#This Row],[Side Result]]=Table13[[#This Row],[Market Predicted Side]], "Y", "N"))</f>
        <v/>
      </c>
      <c r="Q12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22" s="43" t="str">
        <f>IF(ISBLANK(Table13[[#This Row],[Side Result]]),"",IF(Table13[[#This Row],[Side Result]]=Table13[[#This Row],[Model Predicted Side]], "Y", "N"))</f>
        <v/>
      </c>
      <c r="S122" s="43" t="str">
        <f>IF(ISBLANK(Table13[[#This Row],[Side Result]]), "", IF(Table13[[#This Row],[Model Overall Correct]]="N", "N", "Y"))</f>
        <v/>
      </c>
      <c r="T12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2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22" s="46" t="str">
        <f>IF(ISBLANK(Table13[[#This Row],[Side Result]]), "",ABS(Table13[[#This Row],[Difference from Market]]))</f>
        <v/>
      </c>
      <c r="W12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22" s="43" t="str">
        <f>IF(ISBLANK(Table13[[#This Row],[Side Result]]), "",ABS(Table13[[#This Row],[Difference from Prediction]]))</f>
        <v/>
      </c>
      <c r="Y122" s="10" t="str">
        <f>IF(OR(ISBLANK(Games!B122),ISBLANK(Table13[[#This Row],[Side Result]])), "",IF(OR(AND('Prediction Log'!D122&lt;0, 'Prediction Log'!J122='Prediction Log'!B122), AND('Prediction Log'!D122&gt;0, 'Prediction Log'!C122='Prediction Log'!J122)),"Y", IF(ISBLANK(Games!$B$2), "","N")))</f>
        <v/>
      </c>
      <c r="Z122" s="10" t="str">
        <f>Table13[[#This Row],[Market Overall  Correct]]</f>
        <v/>
      </c>
    </row>
    <row r="123" spans="1:26" x14ac:dyDescent="0.45">
      <c r="A123" s="51" t="str">
        <f>IF(ISBLANK(Games!$B123), "",Games!A123)</f>
        <v/>
      </c>
      <c r="B123" s="51" t="str">
        <f>IF(ISBLANK(Games!$B123), "",Games!B123)</f>
        <v/>
      </c>
      <c r="C123" s="51" t="str">
        <f>IF(ISBLANK(Games!$B123), "",Games!C123)</f>
        <v/>
      </c>
      <c r="D123" s="23" t="str">
        <f>IF(ISBLANK(Games!$B123), "",Games!D123)</f>
        <v/>
      </c>
      <c r="E123" s="23" t="str">
        <f>IF(ISBLANK(Games!$B123), "",Games!E123)</f>
        <v/>
      </c>
      <c r="F123" s="51" t="str">
        <f>IF(ISBLANK(Games!$B123), "",Games!F123)</f>
        <v/>
      </c>
      <c r="G123" s="51" t="str">
        <f>Games!G123</f>
        <v/>
      </c>
      <c r="H123" s="51" t="str">
        <f>IF(ISBLANK(Games!$B123), "",Games!H123)</f>
        <v/>
      </c>
      <c r="I123" s="51" t="str">
        <f>IF(ISBLANK(Games!B123), "", IF(Table13[[#This Row],[Spread]]&lt;0, Table13[[#This Row],[Home]], Table13[[#This Row],[Away]]))</f>
        <v/>
      </c>
      <c r="J123" s="11"/>
      <c r="K123" s="11"/>
      <c r="L123" s="11"/>
      <c r="M123" s="50" t="str">
        <f>IF(ISBLANK(Table13[[#This Row],[Home Final]]), "",Table13[[#This Row],[Away Final]]-Table13[[#This Row],[Home Final]])</f>
        <v/>
      </c>
      <c r="N12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2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23" s="45" t="str">
        <f>IF(ISBLANK(Table13[[#This Row],[Side Result]]),"",IF(Table13[[#This Row],[Side Result]]=Table13[[#This Row],[Market Predicted Side]], "Y", "N"))</f>
        <v/>
      </c>
      <c r="Q12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23" s="43" t="str">
        <f>IF(ISBLANK(Table13[[#This Row],[Side Result]]),"",IF(Table13[[#This Row],[Side Result]]=Table13[[#This Row],[Model Predicted Side]], "Y", "N"))</f>
        <v/>
      </c>
      <c r="S123" s="43" t="str">
        <f>IF(ISBLANK(Table13[[#This Row],[Side Result]]), "", IF(Table13[[#This Row],[Model Overall Correct]]="N", "N", "Y"))</f>
        <v/>
      </c>
      <c r="T12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2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23" s="46" t="str">
        <f>IF(ISBLANK(Table13[[#This Row],[Side Result]]), "",ABS(Table13[[#This Row],[Difference from Market]]))</f>
        <v/>
      </c>
      <c r="W12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23" s="43" t="str">
        <f>IF(ISBLANK(Table13[[#This Row],[Side Result]]), "",ABS(Table13[[#This Row],[Difference from Prediction]]))</f>
        <v/>
      </c>
      <c r="Y123" s="10" t="str">
        <f>IF(OR(ISBLANK(Games!B123),ISBLANK(Table13[[#This Row],[Side Result]])), "",IF(OR(AND('Prediction Log'!D123&lt;0, 'Prediction Log'!J123='Prediction Log'!B123), AND('Prediction Log'!D123&gt;0, 'Prediction Log'!C123='Prediction Log'!J123)),"Y", IF(ISBLANK(Games!$B$2), "","N")))</f>
        <v/>
      </c>
      <c r="Z123" s="10" t="str">
        <f>Table13[[#This Row],[Market Overall  Correct]]</f>
        <v/>
      </c>
    </row>
    <row r="124" spans="1:26" x14ac:dyDescent="0.45">
      <c r="A124" s="51" t="str">
        <f>IF(ISBLANK(Games!$B124), "",Games!A124)</f>
        <v/>
      </c>
      <c r="B124" s="51" t="str">
        <f>IF(ISBLANK(Games!$B124), "",Games!B124)</f>
        <v/>
      </c>
      <c r="C124" s="51" t="str">
        <f>IF(ISBLANK(Games!$B124), "",Games!C124)</f>
        <v/>
      </c>
      <c r="D124" s="23" t="str">
        <f>IF(ISBLANK(Games!$B124), "",Games!D124)</f>
        <v/>
      </c>
      <c r="E124" s="23" t="str">
        <f>IF(ISBLANK(Games!$B124), "",Games!E124)</f>
        <v/>
      </c>
      <c r="F124" s="51" t="str">
        <f>IF(ISBLANK(Games!$B124), "",Games!F124)</f>
        <v/>
      </c>
      <c r="G124" s="51" t="str">
        <f>Games!G124</f>
        <v/>
      </c>
      <c r="H124" s="51" t="str">
        <f>IF(ISBLANK(Games!$B124), "",Games!H124)</f>
        <v/>
      </c>
      <c r="I124" s="51" t="str">
        <f>IF(ISBLANK(Games!B124), "", IF(Table13[[#This Row],[Spread]]&lt;0, Table13[[#This Row],[Home]], Table13[[#This Row],[Away]]))</f>
        <v/>
      </c>
      <c r="J124" s="11"/>
      <c r="K124" s="11"/>
      <c r="L124" s="11"/>
      <c r="M124" s="50" t="str">
        <f>IF(ISBLANK(Table13[[#This Row],[Home Final]]), "",Table13[[#This Row],[Away Final]]-Table13[[#This Row],[Home Final]])</f>
        <v/>
      </c>
      <c r="N12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2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24" s="45" t="str">
        <f>IF(ISBLANK(Table13[[#This Row],[Side Result]]),"",IF(Table13[[#This Row],[Side Result]]=Table13[[#This Row],[Market Predicted Side]], "Y", "N"))</f>
        <v/>
      </c>
      <c r="Q12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24" s="43" t="str">
        <f>IF(ISBLANK(Table13[[#This Row],[Side Result]]),"",IF(Table13[[#This Row],[Side Result]]=Table13[[#This Row],[Model Predicted Side]], "Y", "N"))</f>
        <v/>
      </c>
      <c r="S124" s="43" t="str">
        <f>IF(ISBLANK(Table13[[#This Row],[Side Result]]), "", IF(Table13[[#This Row],[Model Overall Correct]]="N", "N", "Y"))</f>
        <v/>
      </c>
      <c r="T12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2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24" s="46" t="str">
        <f>IF(ISBLANK(Table13[[#This Row],[Side Result]]), "",ABS(Table13[[#This Row],[Difference from Market]]))</f>
        <v/>
      </c>
      <c r="W12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24" s="43" t="str">
        <f>IF(ISBLANK(Table13[[#This Row],[Side Result]]), "",ABS(Table13[[#This Row],[Difference from Prediction]]))</f>
        <v/>
      </c>
      <c r="Y124" s="10" t="str">
        <f>IF(OR(ISBLANK(Games!B124),ISBLANK(Table13[[#This Row],[Side Result]])), "",IF(OR(AND('Prediction Log'!D124&lt;0, 'Prediction Log'!J124='Prediction Log'!B124), AND('Prediction Log'!D124&gt;0, 'Prediction Log'!C124='Prediction Log'!J124)),"Y", IF(ISBLANK(Games!$B$2), "","N")))</f>
        <v/>
      </c>
      <c r="Z124" s="10" t="str">
        <f>Table13[[#This Row],[Market Overall  Correct]]</f>
        <v/>
      </c>
    </row>
    <row r="125" spans="1:26" x14ac:dyDescent="0.45">
      <c r="A125" s="51" t="str">
        <f>IF(ISBLANK(Games!$B125), "",Games!A125)</f>
        <v/>
      </c>
      <c r="B125" s="51" t="str">
        <f>IF(ISBLANK(Games!$B125), "",Games!B125)</f>
        <v/>
      </c>
      <c r="C125" s="51" t="str">
        <f>IF(ISBLANK(Games!$B125), "",Games!C125)</f>
        <v/>
      </c>
      <c r="D125" s="23" t="str">
        <f>IF(ISBLANK(Games!$B125), "",Games!D125)</f>
        <v/>
      </c>
      <c r="E125" s="23" t="str">
        <f>IF(ISBLANK(Games!$B125), "",Games!E125)</f>
        <v/>
      </c>
      <c r="F125" s="51" t="str">
        <f>IF(ISBLANK(Games!$B125), "",Games!F125)</f>
        <v/>
      </c>
      <c r="G125" s="51" t="str">
        <f>Games!G125</f>
        <v/>
      </c>
      <c r="H125" s="51" t="str">
        <f>IF(ISBLANK(Games!$B125), "",Games!H125)</f>
        <v/>
      </c>
      <c r="I125" s="51" t="str">
        <f>IF(ISBLANK(Games!B125), "", IF(Table13[[#This Row],[Spread]]&lt;0, Table13[[#This Row],[Home]], Table13[[#This Row],[Away]]))</f>
        <v/>
      </c>
      <c r="J125" s="11"/>
      <c r="K125" s="11"/>
      <c r="L125" s="11"/>
      <c r="M125" s="50" t="str">
        <f>IF(ISBLANK(Table13[[#This Row],[Home Final]]), "",Table13[[#This Row],[Away Final]]-Table13[[#This Row],[Home Final]])</f>
        <v/>
      </c>
      <c r="N12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2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25" s="45" t="str">
        <f>IF(ISBLANK(Table13[[#This Row],[Side Result]]),"",IF(Table13[[#This Row],[Side Result]]=Table13[[#This Row],[Market Predicted Side]], "Y", "N"))</f>
        <v/>
      </c>
      <c r="Q12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25" s="43" t="str">
        <f>IF(ISBLANK(Table13[[#This Row],[Side Result]]),"",IF(Table13[[#This Row],[Side Result]]=Table13[[#This Row],[Model Predicted Side]], "Y", "N"))</f>
        <v/>
      </c>
      <c r="S125" s="43" t="str">
        <f>IF(ISBLANK(Table13[[#This Row],[Side Result]]), "", IF(Table13[[#This Row],[Model Overall Correct]]="N", "N", "Y"))</f>
        <v/>
      </c>
      <c r="T12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2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25" s="46" t="str">
        <f>IF(ISBLANK(Table13[[#This Row],[Side Result]]), "",ABS(Table13[[#This Row],[Difference from Market]]))</f>
        <v/>
      </c>
      <c r="W12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25" s="43" t="str">
        <f>IF(ISBLANK(Table13[[#This Row],[Side Result]]), "",ABS(Table13[[#This Row],[Difference from Prediction]]))</f>
        <v/>
      </c>
      <c r="Y125" s="10" t="str">
        <f>IF(OR(ISBLANK(Games!B125),ISBLANK(Table13[[#This Row],[Side Result]])), "",IF(OR(AND('Prediction Log'!D125&lt;0, 'Prediction Log'!J125='Prediction Log'!B125), AND('Prediction Log'!D125&gt;0, 'Prediction Log'!C125='Prediction Log'!J125)),"Y", IF(ISBLANK(Games!$B$2), "","N")))</f>
        <v/>
      </c>
      <c r="Z125" s="10" t="str">
        <f>Table13[[#This Row],[Market Overall  Correct]]</f>
        <v/>
      </c>
    </row>
    <row r="126" spans="1:26" x14ac:dyDescent="0.45">
      <c r="A126" s="51" t="str">
        <f>IF(ISBLANK(Games!$B126), "",Games!A126)</f>
        <v/>
      </c>
      <c r="B126" s="51" t="str">
        <f>IF(ISBLANK(Games!$B126), "",Games!B126)</f>
        <v/>
      </c>
      <c r="C126" s="51" t="str">
        <f>IF(ISBLANK(Games!$B126), "",Games!C126)</f>
        <v/>
      </c>
      <c r="D126" s="23" t="str">
        <f>IF(ISBLANK(Games!$B126), "",Games!D126)</f>
        <v/>
      </c>
      <c r="E126" s="23" t="str">
        <f>IF(ISBLANK(Games!$B126), "",Games!E126)</f>
        <v/>
      </c>
      <c r="F126" s="51" t="str">
        <f>IF(ISBLANK(Games!$B126), "",Games!F126)</f>
        <v/>
      </c>
      <c r="G126" s="51" t="str">
        <f>Games!G126</f>
        <v/>
      </c>
      <c r="H126" s="51" t="str">
        <f>IF(ISBLANK(Games!$B126), "",Games!H126)</f>
        <v/>
      </c>
      <c r="I126" s="51" t="str">
        <f>IF(ISBLANK(Games!B126), "", IF(Table13[[#This Row],[Spread]]&lt;0, Table13[[#This Row],[Home]], Table13[[#This Row],[Away]]))</f>
        <v/>
      </c>
      <c r="J126" s="11"/>
      <c r="K126" s="11"/>
      <c r="L126" s="11"/>
      <c r="M126" s="50" t="str">
        <f>IF(ISBLANK(Table13[[#This Row],[Home Final]]), "",Table13[[#This Row],[Away Final]]-Table13[[#This Row],[Home Final]])</f>
        <v/>
      </c>
      <c r="N12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2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26" s="45" t="str">
        <f>IF(ISBLANK(Table13[[#This Row],[Side Result]]),"",IF(Table13[[#This Row],[Side Result]]=Table13[[#This Row],[Market Predicted Side]], "Y", "N"))</f>
        <v/>
      </c>
      <c r="Q12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26" s="43" t="str">
        <f>IF(ISBLANK(Table13[[#This Row],[Side Result]]),"",IF(Table13[[#This Row],[Side Result]]=Table13[[#This Row],[Model Predicted Side]], "Y", "N"))</f>
        <v/>
      </c>
      <c r="S126" s="43" t="str">
        <f>IF(ISBLANK(Table13[[#This Row],[Side Result]]), "", IF(Table13[[#This Row],[Model Overall Correct]]="N", "N", "Y"))</f>
        <v/>
      </c>
      <c r="T12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2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26" s="46" t="str">
        <f>IF(ISBLANK(Table13[[#This Row],[Side Result]]), "",ABS(Table13[[#This Row],[Difference from Market]]))</f>
        <v/>
      </c>
      <c r="W12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26" s="43" t="str">
        <f>IF(ISBLANK(Table13[[#This Row],[Side Result]]), "",ABS(Table13[[#This Row],[Difference from Prediction]]))</f>
        <v/>
      </c>
      <c r="Y126" s="10" t="str">
        <f>IF(OR(ISBLANK(Games!B126),ISBLANK(Table13[[#This Row],[Side Result]])), "",IF(OR(AND('Prediction Log'!D126&lt;0, 'Prediction Log'!J126='Prediction Log'!B126), AND('Prediction Log'!D126&gt;0, 'Prediction Log'!C126='Prediction Log'!J126)),"Y", IF(ISBLANK(Games!$B$2), "","N")))</f>
        <v/>
      </c>
      <c r="Z126" s="10" t="str">
        <f>Table13[[#This Row],[Market Overall  Correct]]</f>
        <v/>
      </c>
    </row>
    <row r="127" spans="1:26" x14ac:dyDescent="0.45">
      <c r="A127" s="51" t="str">
        <f>IF(ISBLANK(Games!$B127), "",Games!A127)</f>
        <v/>
      </c>
      <c r="B127" s="51" t="str">
        <f>IF(ISBLANK(Games!$B127), "",Games!B127)</f>
        <v/>
      </c>
      <c r="C127" s="51" t="str">
        <f>IF(ISBLANK(Games!$B127), "",Games!C127)</f>
        <v/>
      </c>
      <c r="D127" s="23" t="str">
        <f>IF(ISBLANK(Games!$B127), "",Games!D127)</f>
        <v/>
      </c>
      <c r="E127" s="23" t="str">
        <f>IF(ISBLANK(Games!$B127), "",Games!E127)</f>
        <v/>
      </c>
      <c r="F127" s="51" t="str">
        <f>IF(ISBLANK(Games!$B127), "",Games!F127)</f>
        <v/>
      </c>
      <c r="G127" s="51" t="str">
        <f>Games!G127</f>
        <v/>
      </c>
      <c r="H127" s="51" t="str">
        <f>IF(ISBLANK(Games!$B127), "",Games!H127)</f>
        <v/>
      </c>
      <c r="I127" s="51" t="str">
        <f>IF(ISBLANK(Games!B127), "", IF(Table13[[#This Row],[Spread]]&lt;0, Table13[[#This Row],[Home]], Table13[[#This Row],[Away]]))</f>
        <v/>
      </c>
      <c r="J127" s="11"/>
      <c r="K127" s="11"/>
      <c r="L127" s="11"/>
      <c r="M127" s="50" t="str">
        <f>IF(ISBLANK(Table13[[#This Row],[Home Final]]), "",Table13[[#This Row],[Away Final]]-Table13[[#This Row],[Home Final]])</f>
        <v/>
      </c>
      <c r="N12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2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27" s="45" t="str">
        <f>IF(ISBLANK(Table13[[#This Row],[Side Result]]),"",IF(Table13[[#This Row],[Side Result]]=Table13[[#This Row],[Market Predicted Side]], "Y", "N"))</f>
        <v/>
      </c>
      <c r="Q12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27" s="43" t="str">
        <f>IF(ISBLANK(Table13[[#This Row],[Side Result]]),"",IF(Table13[[#This Row],[Side Result]]=Table13[[#This Row],[Model Predicted Side]], "Y", "N"))</f>
        <v/>
      </c>
      <c r="S127" s="43" t="str">
        <f>IF(ISBLANK(Table13[[#This Row],[Side Result]]), "", IF(Table13[[#This Row],[Model Overall Correct]]="N", "N", "Y"))</f>
        <v/>
      </c>
      <c r="T12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2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27" s="46" t="str">
        <f>IF(ISBLANK(Table13[[#This Row],[Side Result]]), "",ABS(Table13[[#This Row],[Difference from Market]]))</f>
        <v/>
      </c>
      <c r="W12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27" s="43" t="str">
        <f>IF(ISBLANK(Table13[[#This Row],[Side Result]]), "",ABS(Table13[[#This Row],[Difference from Prediction]]))</f>
        <v/>
      </c>
      <c r="Y127" s="10" t="str">
        <f>IF(OR(ISBLANK(Games!B127),ISBLANK(Table13[[#This Row],[Side Result]])), "",IF(OR(AND('Prediction Log'!D127&lt;0, 'Prediction Log'!J127='Prediction Log'!B127), AND('Prediction Log'!D127&gt;0, 'Prediction Log'!C127='Prediction Log'!J127)),"Y", IF(ISBLANK(Games!$B$2), "","N")))</f>
        <v/>
      </c>
      <c r="Z127" s="10" t="str">
        <f>Table13[[#This Row],[Market Overall  Correct]]</f>
        <v/>
      </c>
    </row>
    <row r="128" spans="1:26" x14ac:dyDescent="0.45">
      <c r="A128" s="51" t="str">
        <f>IF(ISBLANK(Games!$B128), "",Games!A128)</f>
        <v/>
      </c>
      <c r="B128" s="51" t="str">
        <f>IF(ISBLANK(Games!$B128), "",Games!B128)</f>
        <v/>
      </c>
      <c r="C128" s="51" t="str">
        <f>IF(ISBLANK(Games!$B128), "",Games!C128)</f>
        <v/>
      </c>
      <c r="D128" s="23" t="str">
        <f>IF(ISBLANK(Games!$B128), "",Games!D128)</f>
        <v/>
      </c>
      <c r="E128" s="23" t="str">
        <f>IF(ISBLANK(Games!$B128), "",Games!E128)</f>
        <v/>
      </c>
      <c r="F128" s="51" t="str">
        <f>IF(ISBLANK(Games!$B128), "",Games!F128)</f>
        <v/>
      </c>
      <c r="G128" s="51" t="str">
        <f>Games!G128</f>
        <v/>
      </c>
      <c r="H128" s="51" t="str">
        <f>IF(ISBLANK(Games!$B128), "",Games!H128)</f>
        <v/>
      </c>
      <c r="I128" s="51" t="str">
        <f>IF(ISBLANK(Games!B128), "", IF(Table13[[#This Row],[Spread]]&lt;0, Table13[[#This Row],[Home]], Table13[[#This Row],[Away]]))</f>
        <v/>
      </c>
      <c r="J128" s="11"/>
      <c r="K128" s="11"/>
      <c r="L128" s="11"/>
      <c r="M128" s="50" t="str">
        <f>IF(ISBLANK(Table13[[#This Row],[Home Final]]), "",Table13[[#This Row],[Away Final]]-Table13[[#This Row],[Home Final]])</f>
        <v/>
      </c>
      <c r="N12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2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28" s="45" t="str">
        <f>IF(ISBLANK(Table13[[#This Row],[Side Result]]),"",IF(Table13[[#This Row],[Side Result]]=Table13[[#This Row],[Market Predicted Side]], "Y", "N"))</f>
        <v/>
      </c>
      <c r="Q12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28" s="43" t="str">
        <f>IF(ISBLANK(Table13[[#This Row],[Side Result]]),"",IF(Table13[[#This Row],[Side Result]]=Table13[[#This Row],[Model Predicted Side]], "Y", "N"))</f>
        <v/>
      </c>
      <c r="S128" s="43" t="str">
        <f>IF(ISBLANK(Table13[[#This Row],[Side Result]]), "", IF(Table13[[#This Row],[Model Overall Correct]]="N", "N", "Y"))</f>
        <v/>
      </c>
      <c r="T12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2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28" s="46" t="str">
        <f>IF(ISBLANK(Table13[[#This Row],[Side Result]]), "",ABS(Table13[[#This Row],[Difference from Market]]))</f>
        <v/>
      </c>
      <c r="W12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28" s="43" t="str">
        <f>IF(ISBLANK(Table13[[#This Row],[Side Result]]), "",ABS(Table13[[#This Row],[Difference from Prediction]]))</f>
        <v/>
      </c>
      <c r="Y128" s="10" t="str">
        <f>IF(OR(ISBLANK(Games!B128),ISBLANK(Table13[[#This Row],[Side Result]])), "",IF(OR(AND('Prediction Log'!D128&lt;0, 'Prediction Log'!J128='Prediction Log'!B128), AND('Prediction Log'!D128&gt;0, 'Prediction Log'!C128='Prediction Log'!J128)),"Y", IF(ISBLANK(Games!$B$2), "","N")))</f>
        <v/>
      </c>
      <c r="Z128" s="10" t="str">
        <f>Table13[[#This Row],[Market Overall  Correct]]</f>
        <v/>
      </c>
    </row>
    <row r="129" spans="1:26" x14ac:dyDescent="0.45">
      <c r="A129" s="51" t="str">
        <f>IF(ISBLANK(Games!$B129), "",Games!A129)</f>
        <v/>
      </c>
      <c r="B129" s="51" t="str">
        <f>IF(ISBLANK(Games!$B129), "",Games!B129)</f>
        <v/>
      </c>
      <c r="C129" s="51" t="str">
        <f>IF(ISBLANK(Games!$B129), "",Games!C129)</f>
        <v/>
      </c>
      <c r="D129" s="23" t="str">
        <f>IF(ISBLANK(Games!$B129), "",Games!D129)</f>
        <v/>
      </c>
      <c r="E129" s="23" t="str">
        <f>IF(ISBLANK(Games!$B129), "",Games!E129)</f>
        <v/>
      </c>
      <c r="F129" s="51" t="str">
        <f>IF(ISBLANK(Games!$B129), "",Games!F129)</f>
        <v/>
      </c>
      <c r="G129" s="51" t="str">
        <f>Games!G129</f>
        <v/>
      </c>
      <c r="H129" s="51" t="str">
        <f>IF(ISBLANK(Games!$B129), "",Games!H129)</f>
        <v/>
      </c>
      <c r="I129" s="51" t="str">
        <f>IF(ISBLANK(Games!B129), "", IF(Table13[[#This Row],[Spread]]&lt;0, Table13[[#This Row],[Home]], Table13[[#This Row],[Away]]))</f>
        <v/>
      </c>
      <c r="J129" s="11"/>
      <c r="K129" s="11"/>
      <c r="L129" s="11"/>
      <c r="M129" s="50" t="str">
        <f>IF(ISBLANK(Table13[[#This Row],[Home Final]]), "",Table13[[#This Row],[Away Final]]-Table13[[#This Row],[Home Final]])</f>
        <v/>
      </c>
      <c r="N12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2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29" s="45" t="str">
        <f>IF(ISBLANK(Table13[[#This Row],[Side Result]]),"",IF(Table13[[#This Row],[Side Result]]=Table13[[#This Row],[Market Predicted Side]], "Y", "N"))</f>
        <v/>
      </c>
      <c r="Q12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29" s="43" t="str">
        <f>IF(ISBLANK(Table13[[#This Row],[Side Result]]),"",IF(Table13[[#This Row],[Side Result]]=Table13[[#This Row],[Model Predicted Side]], "Y", "N"))</f>
        <v/>
      </c>
      <c r="S129" s="43" t="str">
        <f>IF(ISBLANK(Table13[[#This Row],[Side Result]]), "", IF(Table13[[#This Row],[Model Overall Correct]]="N", "N", "Y"))</f>
        <v/>
      </c>
      <c r="T12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2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29" s="46" t="str">
        <f>IF(ISBLANK(Table13[[#This Row],[Side Result]]), "",ABS(Table13[[#This Row],[Difference from Market]]))</f>
        <v/>
      </c>
      <c r="W12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29" s="43" t="str">
        <f>IF(ISBLANK(Table13[[#This Row],[Side Result]]), "",ABS(Table13[[#This Row],[Difference from Prediction]]))</f>
        <v/>
      </c>
      <c r="Y129" s="10" t="str">
        <f>IF(OR(ISBLANK(Games!B129),ISBLANK(Table13[[#This Row],[Side Result]])), "",IF(OR(AND('Prediction Log'!D129&lt;0, 'Prediction Log'!J129='Prediction Log'!B129), AND('Prediction Log'!D129&gt;0, 'Prediction Log'!C129='Prediction Log'!J129)),"Y", IF(ISBLANK(Games!$B$2), "","N")))</f>
        <v/>
      </c>
      <c r="Z129" s="10" t="str">
        <f>Table13[[#This Row],[Market Overall  Correct]]</f>
        <v/>
      </c>
    </row>
    <row r="130" spans="1:26" x14ac:dyDescent="0.45">
      <c r="A130" s="51" t="str">
        <f>IF(ISBLANK(Games!$B130), "",Games!A130)</f>
        <v/>
      </c>
      <c r="B130" s="51" t="str">
        <f>IF(ISBLANK(Games!$B130), "",Games!B130)</f>
        <v/>
      </c>
      <c r="C130" s="51" t="str">
        <f>IF(ISBLANK(Games!$B130), "",Games!C130)</f>
        <v/>
      </c>
      <c r="D130" s="23" t="str">
        <f>IF(ISBLANK(Games!$B130), "",Games!D130)</f>
        <v/>
      </c>
      <c r="E130" s="23" t="str">
        <f>IF(ISBLANK(Games!$B130), "",Games!E130)</f>
        <v/>
      </c>
      <c r="F130" s="51" t="str">
        <f>IF(ISBLANK(Games!$B130), "",Games!F130)</f>
        <v/>
      </c>
      <c r="G130" s="51" t="str">
        <f>Games!G130</f>
        <v/>
      </c>
      <c r="H130" s="51" t="str">
        <f>IF(ISBLANK(Games!$B130), "",Games!H130)</f>
        <v/>
      </c>
      <c r="I130" s="51" t="str">
        <f>IF(ISBLANK(Games!B130), "", IF(Table13[[#This Row],[Spread]]&lt;0, Table13[[#This Row],[Home]], Table13[[#This Row],[Away]]))</f>
        <v/>
      </c>
      <c r="J130" s="11"/>
      <c r="K130" s="11"/>
      <c r="L130" s="11"/>
      <c r="M130" s="50" t="str">
        <f>IF(ISBLANK(Table13[[#This Row],[Home Final]]), "",Table13[[#This Row],[Away Final]]-Table13[[#This Row],[Home Final]])</f>
        <v/>
      </c>
      <c r="N13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3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30" s="45" t="str">
        <f>IF(ISBLANK(Table13[[#This Row],[Side Result]]),"",IF(Table13[[#This Row],[Side Result]]=Table13[[#This Row],[Market Predicted Side]], "Y", "N"))</f>
        <v/>
      </c>
      <c r="Q13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30" s="43" t="str">
        <f>IF(ISBLANK(Table13[[#This Row],[Side Result]]),"",IF(Table13[[#This Row],[Side Result]]=Table13[[#This Row],[Model Predicted Side]], "Y", "N"))</f>
        <v/>
      </c>
      <c r="S130" s="43" t="str">
        <f>IF(ISBLANK(Table13[[#This Row],[Side Result]]), "", IF(Table13[[#This Row],[Model Overall Correct]]="N", "N", "Y"))</f>
        <v/>
      </c>
      <c r="T13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3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30" s="46" t="str">
        <f>IF(ISBLANK(Table13[[#This Row],[Side Result]]), "",ABS(Table13[[#This Row],[Difference from Market]]))</f>
        <v/>
      </c>
      <c r="W13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30" s="43" t="str">
        <f>IF(ISBLANK(Table13[[#This Row],[Side Result]]), "",ABS(Table13[[#This Row],[Difference from Prediction]]))</f>
        <v/>
      </c>
      <c r="Y130" s="10" t="str">
        <f>IF(OR(ISBLANK(Games!B130),ISBLANK(Table13[[#This Row],[Side Result]])), "",IF(OR(AND('Prediction Log'!D130&lt;0, 'Prediction Log'!J130='Prediction Log'!B130), AND('Prediction Log'!D130&gt;0, 'Prediction Log'!C130='Prediction Log'!J130)),"Y", IF(ISBLANK(Games!$B$2), "","N")))</f>
        <v/>
      </c>
      <c r="Z130" s="10" t="str">
        <f>Table13[[#This Row],[Market Overall  Correct]]</f>
        <v/>
      </c>
    </row>
    <row r="131" spans="1:26" x14ac:dyDescent="0.45">
      <c r="A131" s="51" t="str">
        <f>IF(ISBLANK(Games!$B131), "",Games!A131)</f>
        <v/>
      </c>
      <c r="B131" s="51" t="str">
        <f>IF(ISBLANK(Games!$B131), "",Games!B131)</f>
        <v/>
      </c>
      <c r="C131" s="51" t="str">
        <f>IF(ISBLANK(Games!$B131), "",Games!C131)</f>
        <v/>
      </c>
      <c r="D131" s="23" t="str">
        <f>IF(ISBLANK(Games!$B131), "",Games!D131)</f>
        <v/>
      </c>
      <c r="E131" s="23" t="str">
        <f>IF(ISBLANK(Games!$B131), "",Games!E131)</f>
        <v/>
      </c>
      <c r="F131" s="51" t="str">
        <f>IF(ISBLANK(Games!$B131), "",Games!F131)</f>
        <v/>
      </c>
      <c r="G131" s="51" t="str">
        <f>Games!G131</f>
        <v/>
      </c>
      <c r="H131" s="51" t="str">
        <f>IF(ISBLANK(Games!$B131), "",Games!H131)</f>
        <v/>
      </c>
      <c r="I131" s="51" t="str">
        <f>IF(ISBLANK(Games!B131), "", IF(Table13[[#This Row],[Spread]]&lt;0, Table13[[#This Row],[Home]], Table13[[#This Row],[Away]]))</f>
        <v/>
      </c>
      <c r="J131" s="11"/>
      <c r="K131" s="11"/>
      <c r="L131" s="11"/>
      <c r="M131" s="50" t="str">
        <f>IF(ISBLANK(Table13[[#This Row],[Home Final]]), "",Table13[[#This Row],[Away Final]]-Table13[[#This Row],[Home Final]])</f>
        <v/>
      </c>
      <c r="N13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3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31" s="45" t="str">
        <f>IF(ISBLANK(Table13[[#This Row],[Side Result]]),"",IF(Table13[[#This Row],[Side Result]]=Table13[[#This Row],[Market Predicted Side]], "Y", "N"))</f>
        <v/>
      </c>
      <c r="Q13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31" s="43" t="str">
        <f>IF(ISBLANK(Table13[[#This Row],[Side Result]]),"",IF(Table13[[#This Row],[Side Result]]=Table13[[#This Row],[Model Predicted Side]], "Y", "N"))</f>
        <v/>
      </c>
      <c r="S131" s="43" t="str">
        <f>IF(ISBLANK(Table13[[#This Row],[Side Result]]), "", IF(Table13[[#This Row],[Model Overall Correct]]="N", "N", "Y"))</f>
        <v/>
      </c>
      <c r="T13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3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31" s="46" t="str">
        <f>IF(ISBLANK(Table13[[#This Row],[Side Result]]), "",ABS(Table13[[#This Row],[Difference from Market]]))</f>
        <v/>
      </c>
      <c r="W13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31" s="43" t="str">
        <f>IF(ISBLANK(Table13[[#This Row],[Side Result]]), "",ABS(Table13[[#This Row],[Difference from Prediction]]))</f>
        <v/>
      </c>
      <c r="Y131" s="10" t="str">
        <f>IF(OR(ISBLANK(Games!B131),ISBLANK(Table13[[#This Row],[Side Result]])), "",IF(OR(AND('Prediction Log'!D131&lt;0, 'Prediction Log'!J131='Prediction Log'!B131), AND('Prediction Log'!D131&gt;0, 'Prediction Log'!C131='Prediction Log'!J131)),"Y", IF(ISBLANK(Games!$B$2), "","N")))</f>
        <v/>
      </c>
      <c r="Z131" s="10" t="str">
        <f>Table13[[#This Row],[Market Overall  Correct]]</f>
        <v/>
      </c>
    </row>
    <row r="132" spans="1:26" x14ac:dyDescent="0.45">
      <c r="A132" s="51" t="str">
        <f>IF(ISBLANK(Games!$B132), "",Games!A132)</f>
        <v/>
      </c>
      <c r="B132" s="51" t="str">
        <f>IF(ISBLANK(Games!$B132), "",Games!B132)</f>
        <v/>
      </c>
      <c r="C132" s="51" t="str">
        <f>IF(ISBLANK(Games!$B132), "",Games!C132)</f>
        <v/>
      </c>
      <c r="D132" s="23" t="str">
        <f>IF(ISBLANK(Games!$B132), "",Games!D132)</f>
        <v/>
      </c>
      <c r="E132" s="23" t="str">
        <f>IF(ISBLANK(Games!$B132), "",Games!E132)</f>
        <v/>
      </c>
      <c r="F132" s="51" t="str">
        <f>IF(ISBLANK(Games!$B132), "",Games!F132)</f>
        <v/>
      </c>
      <c r="G132" s="51" t="str">
        <f>Games!G132</f>
        <v/>
      </c>
      <c r="H132" s="51" t="str">
        <f>IF(ISBLANK(Games!$B132), "",Games!H132)</f>
        <v/>
      </c>
      <c r="I132" s="51" t="str">
        <f>IF(ISBLANK(Games!B132), "", IF(Table13[[#This Row],[Spread]]&lt;0, Table13[[#This Row],[Home]], Table13[[#This Row],[Away]]))</f>
        <v/>
      </c>
      <c r="J132" s="11"/>
      <c r="K132" s="11"/>
      <c r="L132" s="11"/>
      <c r="M132" s="50" t="str">
        <f>IF(ISBLANK(Table13[[#This Row],[Home Final]]), "",Table13[[#This Row],[Away Final]]-Table13[[#This Row],[Home Final]])</f>
        <v/>
      </c>
      <c r="N13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3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32" s="45" t="str">
        <f>IF(ISBLANK(Table13[[#This Row],[Side Result]]),"",IF(Table13[[#This Row],[Side Result]]=Table13[[#This Row],[Market Predicted Side]], "Y", "N"))</f>
        <v/>
      </c>
      <c r="Q13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32" s="43" t="str">
        <f>IF(ISBLANK(Table13[[#This Row],[Side Result]]),"",IF(Table13[[#This Row],[Side Result]]=Table13[[#This Row],[Model Predicted Side]], "Y", "N"))</f>
        <v/>
      </c>
      <c r="S132" s="43" t="str">
        <f>IF(ISBLANK(Table13[[#This Row],[Side Result]]), "", IF(Table13[[#This Row],[Model Overall Correct]]="N", "N", "Y"))</f>
        <v/>
      </c>
      <c r="T13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3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32" s="46" t="str">
        <f>IF(ISBLANK(Table13[[#This Row],[Side Result]]), "",ABS(Table13[[#This Row],[Difference from Market]]))</f>
        <v/>
      </c>
      <c r="W13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32" s="43" t="str">
        <f>IF(ISBLANK(Table13[[#This Row],[Side Result]]), "",ABS(Table13[[#This Row],[Difference from Prediction]]))</f>
        <v/>
      </c>
      <c r="Y132" s="10" t="str">
        <f>IF(OR(ISBLANK(Games!B132),ISBLANK(Table13[[#This Row],[Side Result]])), "",IF(OR(AND('Prediction Log'!D132&lt;0, 'Prediction Log'!J132='Prediction Log'!B132), AND('Prediction Log'!D132&gt;0, 'Prediction Log'!C132='Prediction Log'!J132)),"Y", IF(ISBLANK(Games!$B$2), "","N")))</f>
        <v/>
      </c>
      <c r="Z132" s="10" t="str">
        <f>Table13[[#This Row],[Market Overall  Correct]]</f>
        <v/>
      </c>
    </row>
    <row r="133" spans="1:26" x14ac:dyDescent="0.45">
      <c r="A133" s="51" t="str">
        <f>IF(ISBLANK(Games!$B133), "",Games!A133)</f>
        <v/>
      </c>
      <c r="B133" s="51" t="str">
        <f>IF(ISBLANK(Games!$B133), "",Games!B133)</f>
        <v/>
      </c>
      <c r="C133" s="51" t="str">
        <f>IF(ISBLANK(Games!$B133), "",Games!C133)</f>
        <v/>
      </c>
      <c r="D133" s="23" t="str">
        <f>IF(ISBLANK(Games!$B133), "",Games!D133)</f>
        <v/>
      </c>
      <c r="E133" s="23" t="str">
        <f>IF(ISBLANK(Games!$B133), "",Games!E133)</f>
        <v/>
      </c>
      <c r="F133" s="51" t="str">
        <f>IF(ISBLANK(Games!$B133), "",Games!F133)</f>
        <v/>
      </c>
      <c r="G133" s="51" t="str">
        <f>Games!G133</f>
        <v/>
      </c>
      <c r="H133" s="51" t="str">
        <f>IF(ISBLANK(Games!$B133), "",Games!H133)</f>
        <v/>
      </c>
      <c r="I133" s="51" t="str">
        <f>IF(ISBLANK(Games!B133), "", IF(Table13[[#This Row],[Spread]]&lt;0, Table13[[#This Row],[Home]], Table13[[#This Row],[Away]]))</f>
        <v/>
      </c>
      <c r="J133" s="11"/>
      <c r="K133" s="11"/>
      <c r="L133" s="11"/>
      <c r="M133" s="50" t="str">
        <f>IF(ISBLANK(Table13[[#This Row],[Home Final]]), "",Table13[[#This Row],[Away Final]]-Table13[[#This Row],[Home Final]])</f>
        <v/>
      </c>
      <c r="N13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3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33" s="45" t="str">
        <f>IF(ISBLANK(Table13[[#This Row],[Side Result]]),"",IF(Table13[[#This Row],[Side Result]]=Table13[[#This Row],[Market Predicted Side]], "Y", "N"))</f>
        <v/>
      </c>
      <c r="Q13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33" s="43" t="str">
        <f>IF(ISBLANK(Table13[[#This Row],[Side Result]]),"",IF(Table13[[#This Row],[Side Result]]=Table13[[#This Row],[Model Predicted Side]], "Y", "N"))</f>
        <v/>
      </c>
      <c r="S133" s="43" t="str">
        <f>IF(ISBLANK(Table13[[#This Row],[Side Result]]), "", IF(Table13[[#This Row],[Model Overall Correct]]="N", "N", "Y"))</f>
        <v/>
      </c>
      <c r="T13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3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33" s="46" t="str">
        <f>IF(ISBLANK(Table13[[#This Row],[Side Result]]), "",ABS(Table13[[#This Row],[Difference from Market]]))</f>
        <v/>
      </c>
      <c r="W13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33" s="43" t="str">
        <f>IF(ISBLANK(Table13[[#This Row],[Side Result]]), "",ABS(Table13[[#This Row],[Difference from Prediction]]))</f>
        <v/>
      </c>
      <c r="Y133" s="10" t="str">
        <f>IF(OR(ISBLANK(Games!B133),ISBLANK(Table13[[#This Row],[Side Result]])), "",IF(OR(AND('Prediction Log'!D133&lt;0, 'Prediction Log'!J133='Prediction Log'!B133), AND('Prediction Log'!D133&gt;0, 'Prediction Log'!C133='Prediction Log'!J133)),"Y", IF(ISBLANK(Games!$B$2), "","N")))</f>
        <v/>
      </c>
      <c r="Z133" s="10" t="str">
        <f>Table13[[#This Row],[Market Overall  Correct]]</f>
        <v/>
      </c>
    </row>
    <row r="134" spans="1:26" x14ac:dyDescent="0.45">
      <c r="A134" s="51" t="str">
        <f>IF(ISBLANK(Games!$B134), "",Games!A134)</f>
        <v/>
      </c>
      <c r="B134" s="51" t="str">
        <f>IF(ISBLANK(Games!$B134), "",Games!B134)</f>
        <v/>
      </c>
      <c r="C134" s="51" t="str">
        <f>IF(ISBLANK(Games!$B134), "",Games!C134)</f>
        <v/>
      </c>
      <c r="D134" s="23" t="str">
        <f>IF(ISBLANK(Games!$B134), "",Games!D134)</f>
        <v/>
      </c>
      <c r="E134" s="23" t="str">
        <f>IF(ISBLANK(Games!$B134), "",Games!E134)</f>
        <v/>
      </c>
      <c r="F134" s="51" t="str">
        <f>IF(ISBLANK(Games!$B134), "",Games!F134)</f>
        <v/>
      </c>
      <c r="G134" s="51" t="str">
        <f>Games!G134</f>
        <v/>
      </c>
      <c r="H134" s="51" t="str">
        <f>IF(ISBLANK(Games!$B134), "",Games!H134)</f>
        <v/>
      </c>
      <c r="I134" s="51" t="str">
        <f>IF(ISBLANK(Games!B134), "", IF(Table13[[#This Row],[Spread]]&lt;0, Table13[[#This Row],[Home]], Table13[[#This Row],[Away]]))</f>
        <v/>
      </c>
      <c r="J134" s="11"/>
      <c r="K134" s="11"/>
      <c r="L134" s="11"/>
      <c r="M134" s="50" t="str">
        <f>IF(ISBLANK(Table13[[#This Row],[Home Final]]), "",Table13[[#This Row],[Away Final]]-Table13[[#This Row],[Home Final]])</f>
        <v/>
      </c>
      <c r="N13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3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34" s="45" t="str">
        <f>IF(ISBLANK(Table13[[#This Row],[Side Result]]),"",IF(Table13[[#This Row],[Side Result]]=Table13[[#This Row],[Market Predicted Side]], "Y", "N"))</f>
        <v/>
      </c>
      <c r="Q13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34" s="43" t="str">
        <f>IF(ISBLANK(Table13[[#This Row],[Side Result]]),"",IF(Table13[[#This Row],[Side Result]]=Table13[[#This Row],[Model Predicted Side]], "Y", "N"))</f>
        <v/>
      </c>
      <c r="S134" s="43" t="str">
        <f>IF(ISBLANK(Table13[[#This Row],[Side Result]]), "", IF(Table13[[#This Row],[Model Overall Correct]]="N", "N", "Y"))</f>
        <v/>
      </c>
      <c r="T13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3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34" s="46" t="str">
        <f>IF(ISBLANK(Table13[[#This Row],[Side Result]]), "",ABS(Table13[[#This Row],[Difference from Market]]))</f>
        <v/>
      </c>
      <c r="W13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34" s="43" t="str">
        <f>IF(ISBLANK(Table13[[#This Row],[Side Result]]), "",ABS(Table13[[#This Row],[Difference from Prediction]]))</f>
        <v/>
      </c>
      <c r="Y134" s="10" t="str">
        <f>IF(OR(ISBLANK(Games!B134),ISBLANK(Table13[[#This Row],[Side Result]])), "",IF(OR(AND('Prediction Log'!D134&lt;0, 'Prediction Log'!J134='Prediction Log'!B134), AND('Prediction Log'!D134&gt;0, 'Prediction Log'!C134='Prediction Log'!J134)),"Y", IF(ISBLANK(Games!$B$2), "","N")))</f>
        <v/>
      </c>
      <c r="Z134" s="10" t="str">
        <f>Table13[[#This Row],[Market Overall  Correct]]</f>
        <v/>
      </c>
    </row>
    <row r="135" spans="1:26" x14ac:dyDescent="0.45">
      <c r="A135" s="51" t="str">
        <f>IF(ISBLANK(Games!$B135), "",Games!A135)</f>
        <v/>
      </c>
      <c r="B135" s="51" t="str">
        <f>IF(ISBLANK(Games!$B135), "",Games!B135)</f>
        <v/>
      </c>
      <c r="C135" s="51" t="str">
        <f>IF(ISBLANK(Games!$B135), "",Games!C135)</f>
        <v/>
      </c>
      <c r="D135" s="23" t="str">
        <f>IF(ISBLANK(Games!$B135), "",Games!D135)</f>
        <v/>
      </c>
      <c r="E135" s="23" t="str">
        <f>IF(ISBLANK(Games!$B135), "",Games!E135)</f>
        <v/>
      </c>
      <c r="F135" s="51" t="str">
        <f>IF(ISBLANK(Games!$B135), "",Games!F135)</f>
        <v/>
      </c>
      <c r="G135" s="51" t="str">
        <f>Games!G135</f>
        <v/>
      </c>
      <c r="H135" s="51" t="str">
        <f>IF(ISBLANK(Games!$B135), "",Games!H135)</f>
        <v/>
      </c>
      <c r="I135" s="51" t="str">
        <f>IF(ISBLANK(Games!B135), "", IF(Table13[[#This Row],[Spread]]&lt;0, Table13[[#This Row],[Home]], Table13[[#This Row],[Away]]))</f>
        <v/>
      </c>
      <c r="J135" s="11"/>
      <c r="K135" s="11"/>
      <c r="L135" s="11"/>
      <c r="M135" s="50" t="str">
        <f>IF(ISBLANK(Table13[[#This Row],[Home Final]]), "",Table13[[#This Row],[Away Final]]-Table13[[#This Row],[Home Final]])</f>
        <v/>
      </c>
      <c r="N13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3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35" s="45" t="str">
        <f>IF(ISBLANK(Table13[[#This Row],[Side Result]]),"",IF(Table13[[#This Row],[Side Result]]=Table13[[#This Row],[Market Predicted Side]], "Y", "N"))</f>
        <v/>
      </c>
      <c r="Q13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35" s="43" t="str">
        <f>IF(ISBLANK(Table13[[#This Row],[Side Result]]),"",IF(Table13[[#This Row],[Side Result]]=Table13[[#This Row],[Model Predicted Side]], "Y", "N"))</f>
        <v/>
      </c>
      <c r="S135" s="43" t="str">
        <f>IF(ISBLANK(Table13[[#This Row],[Side Result]]), "", IF(Table13[[#This Row],[Model Overall Correct]]="N", "N", "Y"))</f>
        <v/>
      </c>
      <c r="T13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3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35" s="46" t="str">
        <f>IF(ISBLANK(Table13[[#This Row],[Side Result]]), "",ABS(Table13[[#This Row],[Difference from Market]]))</f>
        <v/>
      </c>
      <c r="W13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35" s="43" t="str">
        <f>IF(ISBLANK(Table13[[#This Row],[Side Result]]), "",ABS(Table13[[#This Row],[Difference from Prediction]]))</f>
        <v/>
      </c>
      <c r="Y135" s="10" t="str">
        <f>IF(OR(ISBLANK(Games!B135),ISBLANK(Table13[[#This Row],[Side Result]])), "",IF(OR(AND('Prediction Log'!D135&lt;0, 'Prediction Log'!J135='Prediction Log'!B135), AND('Prediction Log'!D135&gt;0, 'Prediction Log'!C135='Prediction Log'!J135)),"Y", IF(ISBLANK(Games!$B$2), "","N")))</f>
        <v/>
      </c>
      <c r="Z135" s="10" t="str">
        <f>Table13[[#This Row],[Market Overall  Correct]]</f>
        <v/>
      </c>
    </row>
    <row r="136" spans="1:26" x14ac:dyDescent="0.45">
      <c r="A136" s="51" t="str">
        <f>IF(ISBLANK(Games!$B136), "",Games!A136)</f>
        <v/>
      </c>
      <c r="B136" s="51" t="str">
        <f>IF(ISBLANK(Games!$B136), "",Games!B136)</f>
        <v/>
      </c>
      <c r="C136" s="51" t="str">
        <f>IF(ISBLANK(Games!$B136), "",Games!C136)</f>
        <v/>
      </c>
      <c r="D136" s="23" t="str">
        <f>IF(ISBLANK(Games!$B136), "",Games!D136)</f>
        <v/>
      </c>
      <c r="E136" s="23" t="str">
        <f>IF(ISBLANK(Games!$B136), "",Games!E136)</f>
        <v/>
      </c>
      <c r="F136" s="51" t="str">
        <f>IF(ISBLANK(Games!$B136), "",Games!F136)</f>
        <v/>
      </c>
      <c r="G136" s="51" t="str">
        <f>Games!G136</f>
        <v/>
      </c>
      <c r="H136" s="51" t="str">
        <f>IF(ISBLANK(Games!$B136), "",Games!H136)</f>
        <v/>
      </c>
      <c r="I136" s="51" t="str">
        <f>IF(ISBLANK(Games!B136), "", IF(Table13[[#This Row],[Spread]]&lt;0, Table13[[#This Row],[Home]], Table13[[#This Row],[Away]]))</f>
        <v/>
      </c>
      <c r="J136" s="11"/>
      <c r="K136" s="11"/>
      <c r="L136" s="11"/>
      <c r="M136" s="50" t="str">
        <f>IF(ISBLANK(Table13[[#This Row],[Home Final]]), "",Table13[[#This Row],[Away Final]]-Table13[[#This Row],[Home Final]])</f>
        <v/>
      </c>
      <c r="N13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3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36" s="45" t="str">
        <f>IF(ISBLANK(Table13[[#This Row],[Side Result]]),"",IF(Table13[[#This Row],[Side Result]]=Table13[[#This Row],[Market Predicted Side]], "Y", "N"))</f>
        <v/>
      </c>
      <c r="Q13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36" s="43" t="str">
        <f>IF(ISBLANK(Table13[[#This Row],[Side Result]]),"",IF(Table13[[#This Row],[Side Result]]=Table13[[#This Row],[Model Predicted Side]], "Y", "N"))</f>
        <v/>
      </c>
      <c r="S136" s="43" t="str">
        <f>IF(ISBLANK(Table13[[#This Row],[Side Result]]), "", IF(Table13[[#This Row],[Model Overall Correct]]="N", "N", "Y"))</f>
        <v/>
      </c>
      <c r="T13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3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36" s="46" t="str">
        <f>IF(ISBLANK(Table13[[#This Row],[Side Result]]), "",ABS(Table13[[#This Row],[Difference from Market]]))</f>
        <v/>
      </c>
      <c r="W13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36" s="43" t="str">
        <f>IF(ISBLANK(Table13[[#This Row],[Side Result]]), "",ABS(Table13[[#This Row],[Difference from Prediction]]))</f>
        <v/>
      </c>
      <c r="Y136" s="10" t="str">
        <f>IF(OR(ISBLANK(Games!B136),ISBLANK(Table13[[#This Row],[Side Result]])), "",IF(OR(AND('Prediction Log'!D136&lt;0, 'Prediction Log'!J136='Prediction Log'!B136), AND('Prediction Log'!D136&gt;0, 'Prediction Log'!C136='Prediction Log'!J136)),"Y", IF(ISBLANK(Games!$B$2), "","N")))</f>
        <v/>
      </c>
      <c r="Z136" s="10" t="str">
        <f>Table13[[#This Row],[Market Overall  Correct]]</f>
        <v/>
      </c>
    </row>
    <row r="137" spans="1:26" x14ac:dyDescent="0.45">
      <c r="A137" s="51" t="str">
        <f>IF(ISBLANK(Games!$B137), "",Games!A137)</f>
        <v/>
      </c>
      <c r="B137" s="51" t="str">
        <f>IF(ISBLANK(Games!$B137), "",Games!B137)</f>
        <v/>
      </c>
      <c r="C137" s="51" t="str">
        <f>IF(ISBLANK(Games!$B137), "",Games!C137)</f>
        <v/>
      </c>
      <c r="D137" s="23" t="str">
        <f>IF(ISBLANK(Games!$B137), "",Games!D137)</f>
        <v/>
      </c>
      <c r="E137" s="23" t="str">
        <f>IF(ISBLANK(Games!$B137), "",Games!E137)</f>
        <v/>
      </c>
      <c r="F137" s="51" t="str">
        <f>IF(ISBLANK(Games!$B137), "",Games!F137)</f>
        <v/>
      </c>
      <c r="G137" s="51" t="str">
        <f>Games!G137</f>
        <v/>
      </c>
      <c r="H137" s="51" t="str">
        <f>IF(ISBLANK(Games!$B137), "",Games!H137)</f>
        <v/>
      </c>
      <c r="I137" s="51" t="str">
        <f>IF(ISBLANK(Games!B137), "", IF(Table13[[#This Row],[Spread]]&lt;0, Table13[[#This Row],[Home]], Table13[[#This Row],[Away]]))</f>
        <v/>
      </c>
      <c r="J137" s="11"/>
      <c r="K137" s="11"/>
      <c r="L137" s="11"/>
      <c r="M137" s="50" t="str">
        <f>IF(ISBLANK(Table13[[#This Row],[Home Final]]), "",Table13[[#This Row],[Away Final]]-Table13[[#This Row],[Home Final]])</f>
        <v/>
      </c>
      <c r="N13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3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37" s="45" t="str">
        <f>IF(ISBLANK(Table13[[#This Row],[Side Result]]),"",IF(Table13[[#This Row],[Side Result]]=Table13[[#This Row],[Market Predicted Side]], "Y", "N"))</f>
        <v/>
      </c>
      <c r="Q13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37" s="43" t="str">
        <f>IF(ISBLANK(Table13[[#This Row],[Side Result]]),"",IF(Table13[[#This Row],[Side Result]]=Table13[[#This Row],[Model Predicted Side]], "Y", "N"))</f>
        <v/>
      </c>
      <c r="S137" s="43" t="str">
        <f>IF(ISBLANK(Table13[[#This Row],[Side Result]]), "", IF(Table13[[#This Row],[Model Overall Correct]]="N", "N", "Y"))</f>
        <v/>
      </c>
      <c r="T13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3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37" s="46" t="str">
        <f>IF(ISBLANK(Table13[[#This Row],[Side Result]]), "",ABS(Table13[[#This Row],[Difference from Market]]))</f>
        <v/>
      </c>
      <c r="W13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37" s="43" t="str">
        <f>IF(ISBLANK(Table13[[#This Row],[Side Result]]), "",ABS(Table13[[#This Row],[Difference from Prediction]]))</f>
        <v/>
      </c>
      <c r="Y137" s="10" t="str">
        <f>IF(OR(ISBLANK(Games!B137),ISBLANK(Table13[[#This Row],[Side Result]])), "",IF(OR(AND('Prediction Log'!D137&lt;0, 'Prediction Log'!J137='Prediction Log'!B137), AND('Prediction Log'!D137&gt;0, 'Prediction Log'!C137='Prediction Log'!J137)),"Y", IF(ISBLANK(Games!$B$2), "","N")))</f>
        <v/>
      </c>
      <c r="Z137" s="10" t="str">
        <f>Table13[[#This Row],[Market Overall  Correct]]</f>
        <v/>
      </c>
    </row>
    <row r="138" spans="1:26" x14ac:dyDescent="0.45">
      <c r="A138" s="51" t="str">
        <f>IF(ISBLANK(Games!$B138), "",Games!A138)</f>
        <v/>
      </c>
      <c r="B138" s="51" t="str">
        <f>IF(ISBLANK(Games!$B138), "",Games!B138)</f>
        <v/>
      </c>
      <c r="C138" s="51" t="str">
        <f>IF(ISBLANK(Games!$B138), "",Games!C138)</f>
        <v/>
      </c>
      <c r="D138" s="23" t="str">
        <f>IF(ISBLANK(Games!$B138), "",Games!D138)</f>
        <v/>
      </c>
      <c r="E138" s="23" t="str">
        <f>IF(ISBLANK(Games!$B138), "",Games!E138)</f>
        <v/>
      </c>
      <c r="F138" s="51" t="str">
        <f>IF(ISBLANK(Games!$B138), "",Games!F138)</f>
        <v/>
      </c>
      <c r="G138" s="51" t="str">
        <f>Games!G138</f>
        <v/>
      </c>
      <c r="H138" s="51" t="str">
        <f>IF(ISBLANK(Games!$B138), "",Games!H138)</f>
        <v/>
      </c>
      <c r="I138" s="51" t="str">
        <f>IF(ISBLANK(Games!B138), "", IF(Table13[[#This Row],[Spread]]&lt;0, Table13[[#This Row],[Home]], Table13[[#This Row],[Away]]))</f>
        <v/>
      </c>
      <c r="J138" s="11"/>
      <c r="K138" s="11"/>
      <c r="L138" s="11"/>
      <c r="M138" s="50" t="str">
        <f>IF(ISBLANK(Table13[[#This Row],[Home Final]]), "",Table13[[#This Row],[Away Final]]-Table13[[#This Row],[Home Final]])</f>
        <v/>
      </c>
      <c r="N13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3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38" s="45" t="str">
        <f>IF(ISBLANK(Table13[[#This Row],[Side Result]]),"",IF(Table13[[#This Row],[Side Result]]=Table13[[#This Row],[Market Predicted Side]], "Y", "N"))</f>
        <v/>
      </c>
      <c r="Q13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38" s="43" t="str">
        <f>IF(ISBLANK(Table13[[#This Row],[Side Result]]),"",IF(Table13[[#This Row],[Side Result]]=Table13[[#This Row],[Model Predicted Side]], "Y", "N"))</f>
        <v/>
      </c>
      <c r="S138" s="43" t="str">
        <f>IF(ISBLANK(Table13[[#This Row],[Side Result]]), "", IF(Table13[[#This Row],[Model Overall Correct]]="N", "N", "Y"))</f>
        <v/>
      </c>
      <c r="T13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3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38" s="46" t="str">
        <f>IF(ISBLANK(Table13[[#This Row],[Side Result]]), "",ABS(Table13[[#This Row],[Difference from Market]]))</f>
        <v/>
      </c>
      <c r="W13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38" s="43" t="str">
        <f>IF(ISBLANK(Table13[[#This Row],[Side Result]]), "",ABS(Table13[[#This Row],[Difference from Prediction]]))</f>
        <v/>
      </c>
      <c r="Y138" s="10" t="str">
        <f>IF(OR(ISBLANK(Games!B138),ISBLANK(Table13[[#This Row],[Side Result]])), "",IF(OR(AND('Prediction Log'!D138&lt;0, 'Prediction Log'!J138='Prediction Log'!B138), AND('Prediction Log'!D138&gt;0, 'Prediction Log'!C138='Prediction Log'!J138)),"Y", IF(ISBLANK(Games!$B$2), "","N")))</f>
        <v/>
      </c>
      <c r="Z138" s="10" t="str">
        <f>Table13[[#This Row],[Market Overall  Correct]]</f>
        <v/>
      </c>
    </row>
    <row r="139" spans="1:26" x14ac:dyDescent="0.45">
      <c r="A139" s="51" t="str">
        <f>IF(ISBLANK(Games!$B139), "",Games!A139)</f>
        <v/>
      </c>
      <c r="B139" s="51" t="str">
        <f>IF(ISBLANK(Games!$B139), "",Games!B139)</f>
        <v/>
      </c>
      <c r="C139" s="51" t="str">
        <f>IF(ISBLANK(Games!$B139), "",Games!C139)</f>
        <v/>
      </c>
      <c r="D139" s="23" t="str">
        <f>IF(ISBLANK(Games!$B139), "",Games!D139)</f>
        <v/>
      </c>
      <c r="E139" s="23" t="str">
        <f>IF(ISBLANK(Games!$B139), "",Games!E139)</f>
        <v/>
      </c>
      <c r="F139" s="51" t="str">
        <f>IF(ISBLANK(Games!$B139), "",Games!F139)</f>
        <v/>
      </c>
      <c r="G139" s="51" t="str">
        <f>Games!G139</f>
        <v/>
      </c>
      <c r="H139" s="51" t="str">
        <f>IF(ISBLANK(Games!$B139), "",Games!H139)</f>
        <v/>
      </c>
      <c r="I139" s="51" t="str">
        <f>IF(ISBLANK(Games!B139), "", IF(Table13[[#This Row],[Spread]]&lt;0, Table13[[#This Row],[Home]], Table13[[#This Row],[Away]]))</f>
        <v/>
      </c>
      <c r="J139" s="11"/>
      <c r="K139" s="11"/>
      <c r="L139" s="11"/>
      <c r="M139" s="50" t="str">
        <f>IF(ISBLANK(Table13[[#This Row],[Home Final]]), "",Table13[[#This Row],[Away Final]]-Table13[[#This Row],[Home Final]])</f>
        <v/>
      </c>
      <c r="N13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3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39" s="45" t="str">
        <f>IF(ISBLANK(Table13[[#This Row],[Side Result]]),"",IF(Table13[[#This Row],[Side Result]]=Table13[[#This Row],[Market Predicted Side]], "Y", "N"))</f>
        <v/>
      </c>
      <c r="Q13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39" s="43" t="str">
        <f>IF(ISBLANK(Table13[[#This Row],[Side Result]]),"",IF(Table13[[#This Row],[Side Result]]=Table13[[#This Row],[Model Predicted Side]], "Y", "N"))</f>
        <v/>
      </c>
      <c r="S139" s="43" t="str">
        <f>IF(ISBLANK(Table13[[#This Row],[Side Result]]), "", IF(Table13[[#This Row],[Model Overall Correct]]="N", "N", "Y"))</f>
        <v/>
      </c>
      <c r="T13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3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39" s="46" t="str">
        <f>IF(ISBLANK(Table13[[#This Row],[Side Result]]), "",ABS(Table13[[#This Row],[Difference from Market]]))</f>
        <v/>
      </c>
      <c r="W13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39" s="43" t="str">
        <f>IF(ISBLANK(Table13[[#This Row],[Side Result]]), "",ABS(Table13[[#This Row],[Difference from Prediction]]))</f>
        <v/>
      </c>
      <c r="Y139" s="10" t="str">
        <f>IF(OR(ISBLANK(Games!B139),ISBLANK(Table13[[#This Row],[Side Result]])), "",IF(OR(AND('Prediction Log'!D139&lt;0, 'Prediction Log'!J139='Prediction Log'!B139), AND('Prediction Log'!D139&gt;0, 'Prediction Log'!C139='Prediction Log'!J139)),"Y", IF(ISBLANK(Games!$B$2), "","N")))</f>
        <v/>
      </c>
      <c r="Z139" s="10" t="str">
        <f>Table13[[#This Row],[Market Overall  Correct]]</f>
        <v/>
      </c>
    </row>
    <row r="140" spans="1:26" x14ac:dyDescent="0.45">
      <c r="A140" s="51" t="str">
        <f>IF(ISBLANK(Games!$B140), "",Games!A140)</f>
        <v/>
      </c>
      <c r="B140" s="51" t="str">
        <f>IF(ISBLANK(Games!$B140), "",Games!B140)</f>
        <v/>
      </c>
      <c r="C140" s="51" t="str">
        <f>IF(ISBLANK(Games!$B140), "",Games!C140)</f>
        <v/>
      </c>
      <c r="D140" s="23" t="str">
        <f>IF(ISBLANK(Games!$B140), "",Games!D140)</f>
        <v/>
      </c>
      <c r="E140" s="23" t="str">
        <f>IF(ISBLANK(Games!$B140), "",Games!E140)</f>
        <v/>
      </c>
      <c r="F140" s="51" t="str">
        <f>IF(ISBLANK(Games!$B140), "",Games!F140)</f>
        <v/>
      </c>
      <c r="G140" s="51" t="str">
        <f>Games!G140</f>
        <v/>
      </c>
      <c r="H140" s="51" t="str">
        <f>IF(ISBLANK(Games!$B140), "",Games!H140)</f>
        <v/>
      </c>
      <c r="I140" s="51" t="str">
        <f>IF(ISBLANK(Games!B140), "", IF(Table13[[#This Row],[Spread]]&lt;0, Table13[[#This Row],[Home]], Table13[[#This Row],[Away]]))</f>
        <v/>
      </c>
      <c r="J140" s="11"/>
      <c r="K140" s="11"/>
      <c r="L140" s="11"/>
      <c r="M140" s="50" t="str">
        <f>IF(ISBLANK(Table13[[#This Row],[Home Final]]), "",Table13[[#This Row],[Away Final]]-Table13[[#This Row],[Home Final]])</f>
        <v/>
      </c>
      <c r="N14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4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40" s="45" t="str">
        <f>IF(ISBLANK(Table13[[#This Row],[Side Result]]),"",IF(Table13[[#This Row],[Side Result]]=Table13[[#This Row],[Market Predicted Side]], "Y", "N"))</f>
        <v/>
      </c>
      <c r="Q14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40" s="43" t="str">
        <f>IF(ISBLANK(Table13[[#This Row],[Side Result]]),"",IF(Table13[[#This Row],[Side Result]]=Table13[[#This Row],[Model Predicted Side]], "Y", "N"))</f>
        <v/>
      </c>
      <c r="S140" s="43" t="str">
        <f>IF(ISBLANK(Table13[[#This Row],[Side Result]]), "", IF(Table13[[#This Row],[Model Overall Correct]]="N", "N", "Y"))</f>
        <v/>
      </c>
      <c r="T14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4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40" s="46" t="str">
        <f>IF(ISBLANK(Table13[[#This Row],[Side Result]]), "",ABS(Table13[[#This Row],[Difference from Market]]))</f>
        <v/>
      </c>
      <c r="W14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40" s="43" t="str">
        <f>IF(ISBLANK(Table13[[#This Row],[Side Result]]), "",ABS(Table13[[#This Row],[Difference from Prediction]]))</f>
        <v/>
      </c>
      <c r="Y140" s="10" t="str">
        <f>IF(OR(ISBLANK(Games!B140),ISBLANK(Table13[[#This Row],[Side Result]])), "",IF(OR(AND('Prediction Log'!D140&lt;0, 'Prediction Log'!J140='Prediction Log'!B140), AND('Prediction Log'!D140&gt;0, 'Prediction Log'!C140='Prediction Log'!J140)),"Y", IF(ISBLANK(Games!$B$2), "","N")))</f>
        <v/>
      </c>
      <c r="Z140" s="10" t="str">
        <f>Table13[[#This Row],[Market Overall  Correct]]</f>
        <v/>
      </c>
    </row>
    <row r="141" spans="1:26" x14ac:dyDescent="0.45">
      <c r="A141" s="51" t="str">
        <f>IF(ISBLANK(Games!$B141), "",Games!A141)</f>
        <v/>
      </c>
      <c r="B141" s="51" t="str">
        <f>IF(ISBLANK(Games!$B141), "",Games!B141)</f>
        <v/>
      </c>
      <c r="C141" s="51" t="str">
        <f>IF(ISBLANK(Games!$B141), "",Games!C141)</f>
        <v/>
      </c>
      <c r="D141" s="23" t="str">
        <f>IF(ISBLANK(Games!$B141), "",Games!D141)</f>
        <v/>
      </c>
      <c r="E141" s="23" t="str">
        <f>IF(ISBLANK(Games!$B141), "",Games!E141)</f>
        <v/>
      </c>
      <c r="F141" s="51" t="str">
        <f>IF(ISBLANK(Games!$B141), "",Games!F141)</f>
        <v/>
      </c>
      <c r="G141" s="51" t="str">
        <f>Games!G141</f>
        <v/>
      </c>
      <c r="H141" s="51" t="str">
        <f>IF(ISBLANK(Games!$B141), "",Games!H141)</f>
        <v/>
      </c>
      <c r="I141" s="51" t="str">
        <f>IF(ISBLANK(Games!B141), "", IF(Table13[[#This Row],[Spread]]&lt;0, Table13[[#This Row],[Home]], Table13[[#This Row],[Away]]))</f>
        <v/>
      </c>
      <c r="J141" s="11"/>
      <c r="K141" s="11"/>
      <c r="L141" s="11"/>
      <c r="M141" s="50" t="str">
        <f>IF(ISBLANK(Table13[[#This Row],[Home Final]]), "",Table13[[#This Row],[Away Final]]-Table13[[#This Row],[Home Final]])</f>
        <v/>
      </c>
      <c r="N14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4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41" s="45" t="str">
        <f>IF(ISBLANK(Table13[[#This Row],[Side Result]]),"",IF(Table13[[#This Row],[Side Result]]=Table13[[#This Row],[Market Predicted Side]], "Y", "N"))</f>
        <v/>
      </c>
      <c r="Q14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41" s="43" t="str">
        <f>IF(ISBLANK(Table13[[#This Row],[Side Result]]),"",IF(Table13[[#This Row],[Side Result]]=Table13[[#This Row],[Model Predicted Side]], "Y", "N"))</f>
        <v/>
      </c>
      <c r="S141" s="43" t="str">
        <f>IF(ISBLANK(Table13[[#This Row],[Side Result]]), "", IF(Table13[[#This Row],[Model Overall Correct]]="N", "N", "Y"))</f>
        <v/>
      </c>
      <c r="T14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4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41" s="46" t="str">
        <f>IF(ISBLANK(Table13[[#This Row],[Side Result]]), "",ABS(Table13[[#This Row],[Difference from Market]]))</f>
        <v/>
      </c>
      <c r="W14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41" s="43" t="str">
        <f>IF(ISBLANK(Table13[[#This Row],[Side Result]]), "",ABS(Table13[[#This Row],[Difference from Prediction]]))</f>
        <v/>
      </c>
      <c r="Y141" s="10" t="str">
        <f>IF(OR(ISBLANK(Games!B141),ISBLANK(Table13[[#This Row],[Side Result]])), "",IF(OR(AND('Prediction Log'!D141&lt;0, 'Prediction Log'!J141='Prediction Log'!B141), AND('Prediction Log'!D141&gt;0, 'Prediction Log'!C141='Prediction Log'!J141)),"Y", IF(ISBLANK(Games!$B$2), "","N")))</f>
        <v/>
      </c>
      <c r="Z141" s="10" t="str">
        <f>Table13[[#This Row],[Market Overall  Correct]]</f>
        <v/>
      </c>
    </row>
    <row r="142" spans="1:26" x14ac:dyDescent="0.45">
      <c r="A142" s="51" t="str">
        <f>IF(ISBLANK(Games!$B142), "",Games!A142)</f>
        <v/>
      </c>
      <c r="B142" s="51" t="str">
        <f>IF(ISBLANK(Games!$B142), "",Games!B142)</f>
        <v/>
      </c>
      <c r="C142" s="51" t="str">
        <f>IF(ISBLANK(Games!$B142), "",Games!C142)</f>
        <v/>
      </c>
      <c r="D142" s="23" t="str">
        <f>IF(ISBLANK(Games!$B142), "",Games!D142)</f>
        <v/>
      </c>
      <c r="E142" s="23" t="str">
        <f>IF(ISBLANK(Games!$B142), "",Games!E142)</f>
        <v/>
      </c>
      <c r="F142" s="51" t="str">
        <f>IF(ISBLANK(Games!$B142), "",Games!F142)</f>
        <v/>
      </c>
      <c r="G142" s="51" t="str">
        <f>Games!G142</f>
        <v/>
      </c>
      <c r="H142" s="51" t="str">
        <f>IF(ISBLANK(Games!$B142), "",Games!H142)</f>
        <v/>
      </c>
      <c r="I142" s="51" t="str">
        <f>IF(ISBLANK(Games!B142), "", IF(Table13[[#This Row],[Spread]]&lt;0, Table13[[#This Row],[Home]], Table13[[#This Row],[Away]]))</f>
        <v/>
      </c>
      <c r="J142" s="11"/>
      <c r="K142" s="11"/>
      <c r="L142" s="11"/>
      <c r="M142" s="50" t="str">
        <f>IF(ISBLANK(Table13[[#This Row],[Home Final]]), "",Table13[[#This Row],[Away Final]]-Table13[[#This Row],[Home Final]])</f>
        <v/>
      </c>
      <c r="N14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4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42" s="45" t="str">
        <f>IF(ISBLANK(Table13[[#This Row],[Side Result]]),"",IF(Table13[[#This Row],[Side Result]]=Table13[[#This Row],[Market Predicted Side]], "Y", "N"))</f>
        <v/>
      </c>
      <c r="Q14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42" s="43" t="str">
        <f>IF(ISBLANK(Table13[[#This Row],[Side Result]]),"",IF(Table13[[#This Row],[Side Result]]=Table13[[#This Row],[Model Predicted Side]], "Y", "N"))</f>
        <v/>
      </c>
      <c r="S142" s="43" t="str">
        <f>IF(ISBLANK(Table13[[#This Row],[Side Result]]), "", IF(Table13[[#This Row],[Model Overall Correct]]="N", "N", "Y"))</f>
        <v/>
      </c>
      <c r="T14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4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42" s="46" t="str">
        <f>IF(ISBLANK(Table13[[#This Row],[Side Result]]), "",ABS(Table13[[#This Row],[Difference from Market]]))</f>
        <v/>
      </c>
      <c r="W14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42" s="43" t="str">
        <f>IF(ISBLANK(Table13[[#This Row],[Side Result]]), "",ABS(Table13[[#This Row],[Difference from Prediction]]))</f>
        <v/>
      </c>
      <c r="Y142" s="10" t="str">
        <f>IF(OR(ISBLANK(Games!B142),ISBLANK(Table13[[#This Row],[Side Result]])), "",IF(OR(AND('Prediction Log'!D142&lt;0, 'Prediction Log'!J142='Prediction Log'!B142), AND('Prediction Log'!D142&gt;0, 'Prediction Log'!C142='Prediction Log'!J142)),"Y", IF(ISBLANK(Games!$B$2), "","N")))</f>
        <v/>
      </c>
      <c r="Z142" s="10" t="str">
        <f>Table13[[#This Row],[Market Overall  Correct]]</f>
        <v/>
      </c>
    </row>
    <row r="143" spans="1:26" x14ac:dyDescent="0.45">
      <c r="A143" s="51" t="str">
        <f>IF(ISBLANK(Games!$B143), "",Games!A143)</f>
        <v/>
      </c>
      <c r="B143" s="51" t="str">
        <f>IF(ISBLANK(Games!$B143), "",Games!B143)</f>
        <v/>
      </c>
      <c r="C143" s="51" t="str">
        <f>IF(ISBLANK(Games!$B143), "",Games!C143)</f>
        <v/>
      </c>
      <c r="D143" s="23" t="str">
        <f>IF(ISBLANK(Games!$B143), "",Games!D143)</f>
        <v/>
      </c>
      <c r="E143" s="23" t="str">
        <f>IF(ISBLANK(Games!$B143), "",Games!E143)</f>
        <v/>
      </c>
      <c r="F143" s="51" t="str">
        <f>IF(ISBLANK(Games!$B143), "",Games!F143)</f>
        <v/>
      </c>
      <c r="G143" s="51" t="str">
        <f>Games!G143</f>
        <v/>
      </c>
      <c r="H143" s="51" t="str">
        <f>IF(ISBLANK(Games!$B143), "",Games!H143)</f>
        <v/>
      </c>
      <c r="I143" s="51" t="str">
        <f>IF(ISBLANK(Games!B143), "", IF(Table13[[#This Row],[Spread]]&lt;0, Table13[[#This Row],[Home]], Table13[[#This Row],[Away]]))</f>
        <v/>
      </c>
      <c r="J143" s="11"/>
      <c r="K143" s="11"/>
      <c r="L143" s="11"/>
      <c r="M143" s="50" t="str">
        <f>IF(ISBLANK(Table13[[#This Row],[Home Final]]), "",Table13[[#This Row],[Away Final]]-Table13[[#This Row],[Home Final]])</f>
        <v/>
      </c>
      <c r="N14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4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43" s="45" t="str">
        <f>IF(ISBLANK(Table13[[#This Row],[Side Result]]),"",IF(Table13[[#This Row],[Side Result]]=Table13[[#This Row],[Market Predicted Side]], "Y", "N"))</f>
        <v/>
      </c>
      <c r="Q14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43" s="43" t="str">
        <f>IF(ISBLANK(Table13[[#This Row],[Side Result]]),"",IF(Table13[[#This Row],[Side Result]]=Table13[[#This Row],[Model Predicted Side]], "Y", "N"))</f>
        <v/>
      </c>
      <c r="S143" s="43" t="str">
        <f>IF(ISBLANK(Table13[[#This Row],[Side Result]]), "", IF(Table13[[#This Row],[Model Overall Correct]]="N", "N", "Y"))</f>
        <v/>
      </c>
      <c r="T14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4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43" s="46" t="str">
        <f>IF(ISBLANK(Table13[[#This Row],[Side Result]]), "",ABS(Table13[[#This Row],[Difference from Market]]))</f>
        <v/>
      </c>
      <c r="W14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43" s="43" t="str">
        <f>IF(ISBLANK(Table13[[#This Row],[Side Result]]), "",ABS(Table13[[#This Row],[Difference from Prediction]]))</f>
        <v/>
      </c>
      <c r="Y143" s="10" t="str">
        <f>IF(OR(ISBLANK(Games!B143),ISBLANK(Table13[[#This Row],[Side Result]])), "",IF(OR(AND('Prediction Log'!D143&lt;0, 'Prediction Log'!J143='Prediction Log'!B143), AND('Prediction Log'!D143&gt;0, 'Prediction Log'!C143='Prediction Log'!J143)),"Y", IF(ISBLANK(Games!$B$2), "","N")))</f>
        <v/>
      </c>
      <c r="Z143" s="10" t="str">
        <f>Table13[[#This Row],[Market Overall  Correct]]</f>
        <v/>
      </c>
    </row>
    <row r="144" spans="1:26" x14ac:dyDescent="0.45">
      <c r="A144" s="51" t="str">
        <f>IF(ISBLANK(Games!$B144), "",Games!A144)</f>
        <v/>
      </c>
      <c r="B144" s="51" t="str">
        <f>IF(ISBLANK(Games!$B144), "",Games!B144)</f>
        <v/>
      </c>
      <c r="C144" s="51" t="str">
        <f>IF(ISBLANK(Games!$B144), "",Games!C144)</f>
        <v/>
      </c>
      <c r="D144" s="23" t="str">
        <f>IF(ISBLANK(Games!$B144), "",Games!D144)</f>
        <v/>
      </c>
      <c r="E144" s="23" t="str">
        <f>IF(ISBLANK(Games!$B144), "",Games!E144)</f>
        <v/>
      </c>
      <c r="F144" s="51" t="str">
        <f>IF(ISBLANK(Games!$B144), "",Games!F144)</f>
        <v/>
      </c>
      <c r="G144" s="51" t="str">
        <f>Games!G144</f>
        <v/>
      </c>
      <c r="H144" s="51" t="str">
        <f>IF(ISBLANK(Games!$B144), "",Games!H144)</f>
        <v/>
      </c>
      <c r="I144" s="51" t="str">
        <f>IF(ISBLANK(Games!B144), "", IF(Table13[[#This Row],[Spread]]&lt;0, Table13[[#This Row],[Home]], Table13[[#This Row],[Away]]))</f>
        <v/>
      </c>
      <c r="J144" s="11"/>
      <c r="K144" s="11"/>
      <c r="L144" s="11"/>
      <c r="M144" s="50" t="str">
        <f>IF(ISBLANK(Table13[[#This Row],[Home Final]]), "",Table13[[#This Row],[Away Final]]-Table13[[#This Row],[Home Final]])</f>
        <v/>
      </c>
      <c r="N14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4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44" s="45" t="str">
        <f>IF(ISBLANK(Table13[[#This Row],[Side Result]]),"",IF(Table13[[#This Row],[Side Result]]=Table13[[#This Row],[Market Predicted Side]], "Y", "N"))</f>
        <v/>
      </c>
      <c r="Q14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44" s="43" t="str">
        <f>IF(ISBLANK(Table13[[#This Row],[Side Result]]),"",IF(Table13[[#This Row],[Side Result]]=Table13[[#This Row],[Model Predicted Side]], "Y", "N"))</f>
        <v/>
      </c>
      <c r="S144" s="43" t="str">
        <f>IF(ISBLANK(Table13[[#This Row],[Side Result]]), "", IF(Table13[[#This Row],[Model Overall Correct]]="N", "N", "Y"))</f>
        <v/>
      </c>
      <c r="T14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4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44" s="46" t="str">
        <f>IF(ISBLANK(Table13[[#This Row],[Side Result]]), "",ABS(Table13[[#This Row],[Difference from Market]]))</f>
        <v/>
      </c>
      <c r="W14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44" s="43" t="str">
        <f>IF(ISBLANK(Table13[[#This Row],[Side Result]]), "",ABS(Table13[[#This Row],[Difference from Prediction]]))</f>
        <v/>
      </c>
      <c r="Y144" s="10" t="str">
        <f>IF(OR(ISBLANK(Games!B144),ISBLANK(Table13[[#This Row],[Side Result]])), "",IF(OR(AND('Prediction Log'!D144&lt;0, 'Prediction Log'!J144='Prediction Log'!B144), AND('Prediction Log'!D144&gt;0, 'Prediction Log'!C144='Prediction Log'!J144)),"Y", IF(ISBLANK(Games!$B$2), "","N")))</f>
        <v/>
      </c>
      <c r="Z144" s="10" t="str">
        <f>Table13[[#This Row],[Market Overall  Correct]]</f>
        <v/>
      </c>
    </row>
    <row r="145" spans="1:26" x14ac:dyDescent="0.45">
      <c r="A145" s="51" t="str">
        <f>IF(ISBLANK(Games!$B145), "",Games!A145)</f>
        <v/>
      </c>
      <c r="B145" s="51" t="str">
        <f>IF(ISBLANK(Games!$B145), "",Games!B145)</f>
        <v/>
      </c>
      <c r="C145" s="51" t="str">
        <f>IF(ISBLANK(Games!$B145), "",Games!C145)</f>
        <v/>
      </c>
      <c r="D145" s="23" t="str">
        <f>IF(ISBLANK(Games!$B145), "",Games!D145)</f>
        <v/>
      </c>
      <c r="E145" s="23" t="str">
        <f>IF(ISBLANK(Games!$B145), "",Games!E145)</f>
        <v/>
      </c>
      <c r="F145" s="51" t="str">
        <f>IF(ISBLANK(Games!$B145), "",Games!F145)</f>
        <v/>
      </c>
      <c r="G145" s="51" t="str">
        <f>Games!G145</f>
        <v/>
      </c>
      <c r="H145" s="51" t="str">
        <f>IF(ISBLANK(Games!$B145), "",Games!H145)</f>
        <v/>
      </c>
      <c r="I145" s="51" t="str">
        <f>IF(ISBLANK(Games!B145), "", IF(Table13[[#This Row],[Spread]]&lt;0, Table13[[#This Row],[Home]], Table13[[#This Row],[Away]]))</f>
        <v/>
      </c>
      <c r="J145" s="11"/>
      <c r="K145" s="11"/>
      <c r="L145" s="11"/>
      <c r="M145" s="50" t="str">
        <f>IF(ISBLANK(Table13[[#This Row],[Home Final]]), "",Table13[[#This Row],[Away Final]]-Table13[[#This Row],[Home Final]])</f>
        <v/>
      </c>
      <c r="N14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4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45" s="45" t="str">
        <f>IF(ISBLANK(Table13[[#This Row],[Side Result]]),"",IF(Table13[[#This Row],[Side Result]]=Table13[[#This Row],[Market Predicted Side]], "Y", "N"))</f>
        <v/>
      </c>
      <c r="Q14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45" s="43" t="str">
        <f>IF(ISBLANK(Table13[[#This Row],[Side Result]]),"",IF(Table13[[#This Row],[Side Result]]=Table13[[#This Row],[Model Predicted Side]], "Y", "N"))</f>
        <v/>
      </c>
      <c r="S145" s="43" t="str">
        <f>IF(ISBLANK(Table13[[#This Row],[Side Result]]), "", IF(Table13[[#This Row],[Model Overall Correct]]="N", "N", "Y"))</f>
        <v/>
      </c>
      <c r="T14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4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45" s="46" t="str">
        <f>IF(ISBLANK(Table13[[#This Row],[Side Result]]), "",ABS(Table13[[#This Row],[Difference from Market]]))</f>
        <v/>
      </c>
      <c r="W14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45" s="43" t="str">
        <f>IF(ISBLANK(Table13[[#This Row],[Side Result]]), "",ABS(Table13[[#This Row],[Difference from Prediction]]))</f>
        <v/>
      </c>
      <c r="Y145" s="10" t="str">
        <f>IF(OR(ISBLANK(Games!B145),ISBLANK(Table13[[#This Row],[Side Result]])), "",IF(OR(AND('Prediction Log'!D145&lt;0, 'Prediction Log'!J145='Prediction Log'!B145), AND('Prediction Log'!D145&gt;0, 'Prediction Log'!C145='Prediction Log'!J145)),"Y", IF(ISBLANK(Games!$B$2), "","N")))</f>
        <v/>
      </c>
      <c r="Z145" s="10" t="str">
        <f>Table13[[#This Row],[Market Overall  Correct]]</f>
        <v/>
      </c>
    </row>
    <row r="146" spans="1:26" x14ac:dyDescent="0.45">
      <c r="A146" s="51" t="str">
        <f>IF(ISBLANK(Games!$B146), "",Games!A146)</f>
        <v/>
      </c>
      <c r="B146" s="51" t="str">
        <f>IF(ISBLANK(Games!$B146), "",Games!B146)</f>
        <v/>
      </c>
      <c r="C146" s="51" t="str">
        <f>IF(ISBLANK(Games!$B146), "",Games!C146)</f>
        <v/>
      </c>
      <c r="D146" s="23" t="str">
        <f>IF(ISBLANK(Games!$B146), "",Games!D146)</f>
        <v/>
      </c>
      <c r="E146" s="23" t="str">
        <f>IF(ISBLANK(Games!$B146), "",Games!E146)</f>
        <v/>
      </c>
      <c r="F146" s="51" t="str">
        <f>IF(ISBLANK(Games!$B146), "",Games!F146)</f>
        <v/>
      </c>
      <c r="G146" s="51" t="str">
        <f>Games!G146</f>
        <v/>
      </c>
      <c r="H146" s="51" t="str">
        <f>IF(ISBLANK(Games!$B146), "",Games!H146)</f>
        <v/>
      </c>
      <c r="I146" s="51" t="str">
        <f>IF(ISBLANK(Games!B146), "", IF(Table13[[#This Row],[Spread]]&lt;0, Table13[[#This Row],[Home]], Table13[[#This Row],[Away]]))</f>
        <v/>
      </c>
      <c r="J146" s="11"/>
      <c r="K146" s="11"/>
      <c r="L146" s="11"/>
      <c r="M146" s="50" t="str">
        <f>IF(ISBLANK(Table13[[#This Row],[Home Final]]), "",Table13[[#This Row],[Away Final]]-Table13[[#This Row],[Home Final]])</f>
        <v/>
      </c>
      <c r="N14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4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46" s="45" t="str">
        <f>IF(ISBLANK(Table13[[#This Row],[Side Result]]),"",IF(Table13[[#This Row],[Side Result]]=Table13[[#This Row],[Market Predicted Side]], "Y", "N"))</f>
        <v/>
      </c>
      <c r="Q14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46" s="43" t="str">
        <f>IF(ISBLANK(Table13[[#This Row],[Side Result]]),"",IF(Table13[[#This Row],[Side Result]]=Table13[[#This Row],[Model Predicted Side]], "Y", "N"))</f>
        <v/>
      </c>
      <c r="S146" s="43" t="str">
        <f>IF(ISBLANK(Table13[[#This Row],[Side Result]]), "", IF(Table13[[#This Row],[Model Overall Correct]]="N", "N", "Y"))</f>
        <v/>
      </c>
      <c r="T14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4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46" s="46" t="str">
        <f>IF(ISBLANK(Table13[[#This Row],[Side Result]]), "",ABS(Table13[[#This Row],[Difference from Market]]))</f>
        <v/>
      </c>
      <c r="W14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46" s="43" t="str">
        <f>IF(ISBLANK(Table13[[#This Row],[Side Result]]), "",ABS(Table13[[#This Row],[Difference from Prediction]]))</f>
        <v/>
      </c>
      <c r="Y146" s="10" t="str">
        <f>IF(OR(ISBLANK(Games!B146),ISBLANK(Table13[[#This Row],[Side Result]])), "",IF(OR(AND('Prediction Log'!D146&lt;0, 'Prediction Log'!J146='Prediction Log'!B146), AND('Prediction Log'!D146&gt;0, 'Prediction Log'!C146='Prediction Log'!J146)),"Y", IF(ISBLANK(Games!$B$2), "","N")))</f>
        <v/>
      </c>
      <c r="Z146" s="10" t="str">
        <f>Table13[[#This Row],[Market Overall  Correct]]</f>
        <v/>
      </c>
    </row>
    <row r="147" spans="1:26" x14ac:dyDescent="0.45">
      <c r="A147" s="51" t="str">
        <f>IF(ISBLANK(Games!$B147), "",Games!A147)</f>
        <v/>
      </c>
      <c r="B147" s="51" t="str">
        <f>IF(ISBLANK(Games!$B147), "",Games!B147)</f>
        <v/>
      </c>
      <c r="C147" s="51" t="str">
        <f>IF(ISBLANK(Games!$B147), "",Games!C147)</f>
        <v/>
      </c>
      <c r="D147" s="23" t="str">
        <f>IF(ISBLANK(Games!$B147), "",Games!D147)</f>
        <v/>
      </c>
      <c r="E147" s="23" t="str">
        <f>IF(ISBLANK(Games!$B147), "",Games!E147)</f>
        <v/>
      </c>
      <c r="F147" s="51" t="str">
        <f>IF(ISBLANK(Games!$B147), "",Games!F147)</f>
        <v/>
      </c>
      <c r="G147" s="51" t="str">
        <f>Games!G147</f>
        <v/>
      </c>
      <c r="H147" s="51" t="str">
        <f>IF(ISBLANK(Games!$B147), "",Games!H147)</f>
        <v/>
      </c>
      <c r="I147" s="51" t="str">
        <f>IF(ISBLANK(Games!B147), "", IF(Table13[[#This Row],[Spread]]&lt;0, Table13[[#This Row],[Home]], Table13[[#This Row],[Away]]))</f>
        <v/>
      </c>
      <c r="J147" s="11"/>
      <c r="K147" s="11"/>
      <c r="L147" s="11"/>
      <c r="M147" s="50" t="str">
        <f>IF(ISBLANK(Table13[[#This Row],[Home Final]]), "",Table13[[#This Row],[Away Final]]-Table13[[#This Row],[Home Final]])</f>
        <v/>
      </c>
      <c r="N14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4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47" s="45" t="str">
        <f>IF(ISBLANK(Table13[[#This Row],[Side Result]]),"",IF(Table13[[#This Row],[Side Result]]=Table13[[#This Row],[Market Predicted Side]], "Y", "N"))</f>
        <v/>
      </c>
      <c r="Q14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47" s="43" t="str">
        <f>IF(ISBLANK(Table13[[#This Row],[Side Result]]),"",IF(Table13[[#This Row],[Side Result]]=Table13[[#This Row],[Model Predicted Side]], "Y", "N"))</f>
        <v/>
      </c>
      <c r="S147" s="43" t="str">
        <f>IF(ISBLANK(Table13[[#This Row],[Side Result]]), "", IF(Table13[[#This Row],[Model Overall Correct]]="N", "N", "Y"))</f>
        <v/>
      </c>
      <c r="T14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4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47" s="46" t="str">
        <f>IF(ISBLANK(Table13[[#This Row],[Side Result]]), "",ABS(Table13[[#This Row],[Difference from Market]]))</f>
        <v/>
      </c>
      <c r="W14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47" s="43" t="str">
        <f>IF(ISBLANK(Table13[[#This Row],[Side Result]]), "",ABS(Table13[[#This Row],[Difference from Prediction]]))</f>
        <v/>
      </c>
      <c r="Y147" s="10" t="str">
        <f>IF(OR(ISBLANK(Games!B147),ISBLANK(Table13[[#This Row],[Side Result]])), "",IF(OR(AND('Prediction Log'!D147&lt;0, 'Prediction Log'!J147='Prediction Log'!B147), AND('Prediction Log'!D147&gt;0, 'Prediction Log'!C147='Prediction Log'!J147)),"Y", IF(ISBLANK(Games!$B$2), "","N")))</f>
        <v/>
      </c>
      <c r="Z147" s="10" t="str">
        <f>Table13[[#This Row],[Market Overall  Correct]]</f>
        <v/>
      </c>
    </row>
    <row r="148" spans="1:26" x14ac:dyDescent="0.45">
      <c r="A148" s="51" t="str">
        <f>IF(ISBLANK(Games!$B148), "",Games!A148)</f>
        <v/>
      </c>
      <c r="B148" s="51" t="str">
        <f>IF(ISBLANK(Games!$B148), "",Games!B148)</f>
        <v/>
      </c>
      <c r="C148" s="51" t="str">
        <f>IF(ISBLANK(Games!$B148), "",Games!C148)</f>
        <v/>
      </c>
      <c r="D148" s="23" t="str">
        <f>IF(ISBLANK(Games!$B148), "",Games!D148)</f>
        <v/>
      </c>
      <c r="E148" s="23" t="str">
        <f>IF(ISBLANK(Games!$B148), "",Games!E148)</f>
        <v/>
      </c>
      <c r="F148" s="51" t="str">
        <f>IF(ISBLANK(Games!$B148), "",Games!F148)</f>
        <v/>
      </c>
      <c r="G148" s="51" t="str">
        <f>Games!G148</f>
        <v/>
      </c>
      <c r="H148" s="51" t="str">
        <f>IF(ISBLANK(Games!$B148), "",Games!H148)</f>
        <v/>
      </c>
      <c r="I148" s="51" t="str">
        <f>IF(ISBLANK(Games!B148), "", IF(Table13[[#This Row],[Spread]]&lt;0, Table13[[#This Row],[Home]], Table13[[#This Row],[Away]]))</f>
        <v/>
      </c>
      <c r="J148" s="11"/>
      <c r="K148" s="11"/>
      <c r="L148" s="11"/>
      <c r="M148" s="50" t="str">
        <f>IF(ISBLANK(Table13[[#This Row],[Home Final]]), "",Table13[[#This Row],[Away Final]]-Table13[[#This Row],[Home Final]])</f>
        <v/>
      </c>
      <c r="N14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4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48" s="45" t="str">
        <f>IF(ISBLANK(Table13[[#This Row],[Side Result]]),"",IF(Table13[[#This Row],[Side Result]]=Table13[[#This Row],[Market Predicted Side]], "Y", "N"))</f>
        <v/>
      </c>
      <c r="Q14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48" s="43" t="str">
        <f>IF(ISBLANK(Table13[[#This Row],[Side Result]]),"",IF(Table13[[#This Row],[Side Result]]=Table13[[#This Row],[Model Predicted Side]], "Y", "N"))</f>
        <v/>
      </c>
      <c r="S148" s="43" t="str">
        <f>IF(ISBLANK(Table13[[#This Row],[Side Result]]), "", IF(Table13[[#This Row],[Model Overall Correct]]="N", "N", "Y"))</f>
        <v/>
      </c>
      <c r="T14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4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48" s="46" t="str">
        <f>IF(ISBLANK(Table13[[#This Row],[Side Result]]), "",ABS(Table13[[#This Row],[Difference from Market]]))</f>
        <v/>
      </c>
      <c r="W14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48" s="43" t="str">
        <f>IF(ISBLANK(Table13[[#This Row],[Side Result]]), "",ABS(Table13[[#This Row],[Difference from Prediction]]))</f>
        <v/>
      </c>
      <c r="Y148" s="10" t="str">
        <f>IF(OR(ISBLANK(Games!B148),ISBLANK(Table13[[#This Row],[Side Result]])), "",IF(OR(AND('Prediction Log'!D148&lt;0, 'Prediction Log'!J148='Prediction Log'!B148), AND('Prediction Log'!D148&gt;0, 'Prediction Log'!C148='Prediction Log'!J148)),"Y", IF(ISBLANK(Games!$B$2), "","N")))</f>
        <v/>
      </c>
      <c r="Z148" s="10" t="str">
        <f>Table13[[#This Row],[Market Overall  Correct]]</f>
        <v/>
      </c>
    </row>
    <row r="149" spans="1:26" x14ac:dyDescent="0.45">
      <c r="A149" s="51" t="str">
        <f>IF(ISBLANK(Games!$B149), "",Games!A149)</f>
        <v/>
      </c>
      <c r="B149" s="51" t="str">
        <f>IF(ISBLANK(Games!$B149), "",Games!B149)</f>
        <v/>
      </c>
      <c r="C149" s="51" t="str">
        <f>IF(ISBLANK(Games!$B149), "",Games!C149)</f>
        <v/>
      </c>
      <c r="D149" s="23" t="str">
        <f>IF(ISBLANK(Games!$B149), "",Games!D149)</f>
        <v/>
      </c>
      <c r="E149" s="23" t="str">
        <f>IF(ISBLANK(Games!$B149), "",Games!E149)</f>
        <v/>
      </c>
      <c r="F149" s="51" t="str">
        <f>IF(ISBLANK(Games!$B149), "",Games!F149)</f>
        <v/>
      </c>
      <c r="G149" s="51" t="str">
        <f>Games!G149</f>
        <v/>
      </c>
      <c r="H149" s="51" t="str">
        <f>IF(ISBLANK(Games!$B149), "",Games!H149)</f>
        <v/>
      </c>
      <c r="I149" s="51" t="str">
        <f>IF(ISBLANK(Games!B149), "", IF(Table13[[#This Row],[Spread]]&lt;0, Table13[[#This Row],[Home]], Table13[[#This Row],[Away]]))</f>
        <v/>
      </c>
      <c r="J149" s="11"/>
      <c r="K149" s="11"/>
      <c r="L149" s="11"/>
      <c r="M149" s="50" t="str">
        <f>IF(ISBLANK(Table13[[#This Row],[Home Final]]), "",Table13[[#This Row],[Away Final]]-Table13[[#This Row],[Home Final]])</f>
        <v/>
      </c>
      <c r="N14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4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49" s="45" t="str">
        <f>IF(ISBLANK(Table13[[#This Row],[Side Result]]),"",IF(Table13[[#This Row],[Side Result]]=Table13[[#This Row],[Market Predicted Side]], "Y", "N"))</f>
        <v/>
      </c>
      <c r="Q14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49" s="43" t="str">
        <f>IF(ISBLANK(Table13[[#This Row],[Side Result]]),"",IF(Table13[[#This Row],[Side Result]]=Table13[[#This Row],[Model Predicted Side]], "Y", "N"))</f>
        <v/>
      </c>
      <c r="S149" s="43" t="str">
        <f>IF(ISBLANK(Table13[[#This Row],[Side Result]]), "", IF(Table13[[#This Row],[Model Overall Correct]]="N", "N", "Y"))</f>
        <v/>
      </c>
      <c r="T14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4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49" s="46" t="str">
        <f>IF(ISBLANK(Table13[[#This Row],[Side Result]]), "",ABS(Table13[[#This Row],[Difference from Market]]))</f>
        <v/>
      </c>
      <c r="W14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49" s="43" t="str">
        <f>IF(ISBLANK(Table13[[#This Row],[Side Result]]), "",ABS(Table13[[#This Row],[Difference from Prediction]]))</f>
        <v/>
      </c>
      <c r="Y149" s="10" t="str">
        <f>IF(OR(ISBLANK(Games!B149),ISBLANK(Table13[[#This Row],[Side Result]])), "",IF(OR(AND('Prediction Log'!D149&lt;0, 'Prediction Log'!J149='Prediction Log'!B149), AND('Prediction Log'!D149&gt;0, 'Prediction Log'!C149='Prediction Log'!J149)),"Y", IF(ISBLANK(Games!$B$2), "","N")))</f>
        <v/>
      </c>
      <c r="Z149" s="10" t="str">
        <f>Table13[[#This Row],[Market Overall  Correct]]</f>
        <v/>
      </c>
    </row>
    <row r="150" spans="1:26" x14ac:dyDescent="0.45">
      <c r="A150" s="51" t="str">
        <f>IF(ISBLANK(Games!$B150), "",Games!A150)</f>
        <v/>
      </c>
      <c r="B150" s="51" t="str">
        <f>IF(ISBLANK(Games!$B150), "",Games!B150)</f>
        <v/>
      </c>
      <c r="C150" s="51" t="str">
        <f>IF(ISBLANK(Games!$B150), "",Games!C150)</f>
        <v/>
      </c>
      <c r="D150" s="23" t="str">
        <f>IF(ISBLANK(Games!$B150), "",Games!D150)</f>
        <v/>
      </c>
      <c r="E150" s="23" t="str">
        <f>IF(ISBLANK(Games!$B150), "",Games!E150)</f>
        <v/>
      </c>
      <c r="F150" s="51" t="str">
        <f>IF(ISBLANK(Games!$B150), "",Games!F150)</f>
        <v/>
      </c>
      <c r="G150" s="51" t="str">
        <f>Games!G150</f>
        <v/>
      </c>
      <c r="H150" s="51" t="str">
        <f>IF(ISBLANK(Games!$B150), "",Games!H150)</f>
        <v/>
      </c>
      <c r="I150" s="51" t="str">
        <f>IF(ISBLANK(Games!B150), "", IF(Table13[[#This Row],[Spread]]&lt;0, Table13[[#This Row],[Home]], Table13[[#This Row],[Away]]))</f>
        <v/>
      </c>
      <c r="J150" s="11"/>
      <c r="K150" s="11"/>
      <c r="L150" s="11"/>
      <c r="M150" s="50" t="str">
        <f>IF(ISBLANK(Table13[[#This Row],[Home Final]]), "",Table13[[#This Row],[Away Final]]-Table13[[#This Row],[Home Final]])</f>
        <v/>
      </c>
      <c r="N15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5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50" s="45" t="str">
        <f>IF(ISBLANK(Table13[[#This Row],[Side Result]]),"",IF(Table13[[#This Row],[Side Result]]=Table13[[#This Row],[Market Predicted Side]], "Y", "N"))</f>
        <v/>
      </c>
      <c r="Q15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50" s="43" t="str">
        <f>IF(ISBLANK(Table13[[#This Row],[Side Result]]),"",IF(Table13[[#This Row],[Side Result]]=Table13[[#This Row],[Model Predicted Side]], "Y", "N"))</f>
        <v/>
      </c>
      <c r="S150" s="43" t="str">
        <f>IF(ISBLANK(Table13[[#This Row],[Side Result]]), "", IF(Table13[[#This Row],[Model Overall Correct]]="N", "N", "Y"))</f>
        <v/>
      </c>
      <c r="T15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5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50" s="46" t="str">
        <f>IF(ISBLANK(Table13[[#This Row],[Side Result]]), "",ABS(Table13[[#This Row],[Difference from Market]]))</f>
        <v/>
      </c>
      <c r="W15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50" s="43" t="str">
        <f>IF(ISBLANK(Table13[[#This Row],[Side Result]]), "",ABS(Table13[[#This Row],[Difference from Prediction]]))</f>
        <v/>
      </c>
      <c r="Y150" s="10" t="str">
        <f>IF(OR(ISBLANK(Games!B150),ISBLANK(Table13[[#This Row],[Side Result]])), "",IF(OR(AND('Prediction Log'!D150&lt;0, 'Prediction Log'!J150='Prediction Log'!B150), AND('Prediction Log'!D150&gt;0, 'Prediction Log'!C150='Prediction Log'!J150)),"Y", IF(ISBLANK(Games!$B$2), "","N")))</f>
        <v/>
      </c>
      <c r="Z150" s="10" t="str">
        <f>Table13[[#This Row],[Market Overall  Correct]]</f>
        <v/>
      </c>
    </row>
    <row r="151" spans="1:26" x14ac:dyDescent="0.45">
      <c r="A151" s="51" t="str">
        <f>IF(ISBLANK(Games!$B151), "",Games!A151)</f>
        <v/>
      </c>
      <c r="B151" s="51" t="str">
        <f>IF(ISBLANK(Games!$B151), "",Games!B151)</f>
        <v/>
      </c>
      <c r="C151" s="51" t="str">
        <f>IF(ISBLANK(Games!$B151), "",Games!C151)</f>
        <v/>
      </c>
      <c r="D151" s="23" t="str">
        <f>IF(ISBLANK(Games!$B151), "",Games!D151)</f>
        <v/>
      </c>
      <c r="E151" s="23" t="str">
        <f>IF(ISBLANK(Games!$B151), "",Games!E151)</f>
        <v/>
      </c>
      <c r="F151" s="51" t="str">
        <f>IF(ISBLANK(Games!$B151), "",Games!F151)</f>
        <v/>
      </c>
      <c r="G151" s="51" t="str">
        <f>Games!G151</f>
        <v/>
      </c>
      <c r="H151" s="51" t="str">
        <f>IF(ISBLANK(Games!$B151), "",Games!H151)</f>
        <v/>
      </c>
      <c r="I151" s="51" t="str">
        <f>IF(ISBLANK(Games!B151), "", IF(Table13[[#This Row],[Spread]]&lt;0, Table13[[#This Row],[Home]], Table13[[#This Row],[Away]]))</f>
        <v/>
      </c>
      <c r="J151" s="11"/>
      <c r="K151" s="11"/>
      <c r="L151" s="11"/>
      <c r="M151" s="50" t="str">
        <f>IF(ISBLANK(Table13[[#This Row],[Home Final]]), "",Table13[[#This Row],[Away Final]]-Table13[[#This Row],[Home Final]])</f>
        <v/>
      </c>
      <c r="N15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5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51" s="45" t="str">
        <f>IF(ISBLANK(Table13[[#This Row],[Side Result]]),"",IF(Table13[[#This Row],[Side Result]]=Table13[[#This Row],[Market Predicted Side]], "Y", "N"))</f>
        <v/>
      </c>
      <c r="Q15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51" s="43" t="str">
        <f>IF(ISBLANK(Table13[[#This Row],[Side Result]]),"",IF(Table13[[#This Row],[Side Result]]=Table13[[#This Row],[Model Predicted Side]], "Y", "N"))</f>
        <v/>
      </c>
      <c r="S151" s="43" t="str">
        <f>IF(ISBLANK(Table13[[#This Row],[Side Result]]), "", IF(Table13[[#This Row],[Model Overall Correct]]="N", "N", "Y"))</f>
        <v/>
      </c>
      <c r="T15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5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51" s="46" t="str">
        <f>IF(ISBLANK(Table13[[#This Row],[Side Result]]), "",ABS(Table13[[#This Row],[Difference from Market]]))</f>
        <v/>
      </c>
      <c r="W15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51" s="43" t="str">
        <f>IF(ISBLANK(Table13[[#This Row],[Side Result]]), "",ABS(Table13[[#This Row],[Difference from Prediction]]))</f>
        <v/>
      </c>
      <c r="Y151" s="10" t="str">
        <f>IF(OR(ISBLANK(Games!B151),ISBLANK(Table13[[#This Row],[Side Result]])), "",IF(OR(AND('Prediction Log'!D151&lt;0, 'Prediction Log'!J151='Prediction Log'!B151), AND('Prediction Log'!D151&gt;0, 'Prediction Log'!C151='Prediction Log'!J151)),"Y", IF(ISBLANK(Games!$B$2), "","N")))</f>
        <v/>
      </c>
      <c r="Z151" s="10" t="str">
        <f>Table13[[#This Row],[Market Overall  Correct]]</f>
        <v/>
      </c>
    </row>
    <row r="152" spans="1:26" x14ac:dyDescent="0.45">
      <c r="A152" s="51" t="str">
        <f>IF(ISBLANK(Games!$B152), "",Games!A152)</f>
        <v/>
      </c>
      <c r="B152" s="51" t="str">
        <f>IF(ISBLANK(Games!$B152), "",Games!B152)</f>
        <v/>
      </c>
      <c r="C152" s="51" t="str">
        <f>IF(ISBLANK(Games!$B152), "",Games!C152)</f>
        <v/>
      </c>
      <c r="D152" s="23" t="str">
        <f>IF(ISBLANK(Games!$B152), "",Games!D152)</f>
        <v/>
      </c>
      <c r="E152" s="23" t="str">
        <f>IF(ISBLANK(Games!$B152), "",Games!E152)</f>
        <v/>
      </c>
      <c r="F152" s="51" t="str">
        <f>IF(ISBLANK(Games!$B152), "",Games!F152)</f>
        <v/>
      </c>
      <c r="G152" s="51" t="str">
        <f>Games!G152</f>
        <v/>
      </c>
      <c r="H152" s="51" t="str">
        <f>IF(ISBLANK(Games!$B152), "",Games!H152)</f>
        <v/>
      </c>
      <c r="I152" s="51" t="str">
        <f>IF(ISBLANK(Games!B152), "", IF(Table13[[#This Row],[Spread]]&lt;0, Table13[[#This Row],[Home]], Table13[[#This Row],[Away]]))</f>
        <v/>
      </c>
      <c r="J152" s="11"/>
      <c r="K152" s="11"/>
      <c r="L152" s="11"/>
      <c r="M152" s="50" t="str">
        <f>IF(ISBLANK(Table13[[#This Row],[Home Final]]), "",Table13[[#This Row],[Away Final]]-Table13[[#This Row],[Home Final]])</f>
        <v/>
      </c>
      <c r="N15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5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52" s="45" t="str">
        <f>IF(ISBLANK(Table13[[#This Row],[Side Result]]),"",IF(Table13[[#This Row],[Side Result]]=Table13[[#This Row],[Market Predicted Side]], "Y", "N"))</f>
        <v/>
      </c>
      <c r="Q15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52" s="43" t="str">
        <f>IF(ISBLANK(Table13[[#This Row],[Side Result]]),"",IF(Table13[[#This Row],[Side Result]]=Table13[[#This Row],[Model Predicted Side]], "Y", "N"))</f>
        <v/>
      </c>
      <c r="S152" s="43" t="str">
        <f>IF(ISBLANK(Table13[[#This Row],[Side Result]]), "", IF(Table13[[#This Row],[Model Overall Correct]]="N", "N", "Y"))</f>
        <v/>
      </c>
      <c r="T15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5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52" s="46" t="str">
        <f>IF(ISBLANK(Table13[[#This Row],[Side Result]]), "",ABS(Table13[[#This Row],[Difference from Market]]))</f>
        <v/>
      </c>
      <c r="W15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52" s="43" t="str">
        <f>IF(ISBLANK(Table13[[#This Row],[Side Result]]), "",ABS(Table13[[#This Row],[Difference from Prediction]]))</f>
        <v/>
      </c>
      <c r="Y152" s="10" t="str">
        <f>IF(OR(ISBLANK(Games!B152),ISBLANK(Table13[[#This Row],[Side Result]])), "",IF(OR(AND('Prediction Log'!D152&lt;0, 'Prediction Log'!J152='Prediction Log'!B152), AND('Prediction Log'!D152&gt;0, 'Prediction Log'!C152='Prediction Log'!J152)),"Y", IF(ISBLANK(Games!$B$2), "","N")))</f>
        <v/>
      </c>
      <c r="Z152" s="10" t="str">
        <f>Table13[[#This Row],[Market Overall  Correct]]</f>
        <v/>
      </c>
    </row>
    <row r="153" spans="1:26" x14ac:dyDescent="0.45">
      <c r="A153" s="51" t="str">
        <f>IF(ISBLANK(Games!$B153), "",Games!A153)</f>
        <v/>
      </c>
      <c r="B153" s="51" t="str">
        <f>IF(ISBLANK(Games!$B153), "",Games!B153)</f>
        <v/>
      </c>
      <c r="C153" s="51" t="str">
        <f>IF(ISBLANK(Games!$B153), "",Games!C153)</f>
        <v/>
      </c>
      <c r="D153" s="23" t="str">
        <f>IF(ISBLANK(Games!$B153), "",Games!D153)</f>
        <v/>
      </c>
      <c r="E153" s="23" t="str">
        <f>IF(ISBLANK(Games!$B153), "",Games!E153)</f>
        <v/>
      </c>
      <c r="F153" s="51" t="str">
        <f>IF(ISBLANK(Games!$B153), "",Games!F153)</f>
        <v/>
      </c>
      <c r="G153" s="51" t="str">
        <f>Games!G153</f>
        <v/>
      </c>
      <c r="H153" s="51" t="str">
        <f>IF(ISBLANK(Games!$B153), "",Games!H153)</f>
        <v/>
      </c>
      <c r="I153" s="51" t="str">
        <f>IF(ISBLANK(Games!B153), "", IF(Table13[[#This Row],[Spread]]&lt;0, Table13[[#This Row],[Home]], Table13[[#This Row],[Away]]))</f>
        <v/>
      </c>
      <c r="J153" s="11"/>
      <c r="K153" s="11"/>
      <c r="L153" s="11"/>
      <c r="M153" s="50" t="str">
        <f>IF(ISBLANK(Table13[[#This Row],[Home Final]]), "",Table13[[#This Row],[Away Final]]-Table13[[#This Row],[Home Final]])</f>
        <v/>
      </c>
      <c r="N15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5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53" s="45" t="str">
        <f>IF(ISBLANK(Table13[[#This Row],[Side Result]]),"",IF(Table13[[#This Row],[Side Result]]=Table13[[#This Row],[Market Predicted Side]], "Y", "N"))</f>
        <v/>
      </c>
      <c r="Q15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53" s="43" t="str">
        <f>IF(ISBLANK(Table13[[#This Row],[Side Result]]),"",IF(Table13[[#This Row],[Side Result]]=Table13[[#This Row],[Model Predicted Side]], "Y", "N"))</f>
        <v/>
      </c>
      <c r="S153" s="43" t="str">
        <f>IF(ISBLANK(Table13[[#This Row],[Side Result]]), "", IF(Table13[[#This Row],[Model Overall Correct]]="N", "N", "Y"))</f>
        <v/>
      </c>
      <c r="T15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5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53" s="46" t="str">
        <f>IF(ISBLANK(Table13[[#This Row],[Side Result]]), "",ABS(Table13[[#This Row],[Difference from Market]]))</f>
        <v/>
      </c>
      <c r="W15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53" s="43" t="str">
        <f>IF(ISBLANK(Table13[[#This Row],[Side Result]]), "",ABS(Table13[[#This Row],[Difference from Prediction]]))</f>
        <v/>
      </c>
      <c r="Y153" s="10" t="str">
        <f>IF(OR(ISBLANK(Games!B153),ISBLANK(Table13[[#This Row],[Side Result]])), "",IF(OR(AND('Prediction Log'!D153&lt;0, 'Prediction Log'!J153='Prediction Log'!B153), AND('Prediction Log'!D153&gt;0, 'Prediction Log'!C153='Prediction Log'!J153)),"Y", IF(ISBLANK(Games!$B$2), "","N")))</f>
        <v/>
      </c>
      <c r="Z153" s="10" t="str">
        <f>Table13[[#This Row],[Market Overall  Correct]]</f>
        <v/>
      </c>
    </row>
    <row r="154" spans="1:26" x14ac:dyDescent="0.45">
      <c r="A154" s="51" t="str">
        <f>IF(ISBLANK(Games!$B154), "",Games!A154)</f>
        <v/>
      </c>
      <c r="B154" s="51" t="str">
        <f>IF(ISBLANK(Games!$B154), "",Games!B154)</f>
        <v/>
      </c>
      <c r="C154" s="51" t="str">
        <f>IF(ISBLANK(Games!$B154), "",Games!C154)</f>
        <v/>
      </c>
      <c r="D154" s="23" t="str">
        <f>IF(ISBLANK(Games!$B154), "",Games!D154)</f>
        <v/>
      </c>
      <c r="E154" s="23" t="str">
        <f>IF(ISBLANK(Games!$B154), "",Games!E154)</f>
        <v/>
      </c>
      <c r="F154" s="51" t="str">
        <f>IF(ISBLANK(Games!$B154), "",Games!F154)</f>
        <v/>
      </c>
      <c r="G154" s="51" t="str">
        <f>Games!G154</f>
        <v/>
      </c>
      <c r="H154" s="51" t="str">
        <f>IF(ISBLANK(Games!$B154), "",Games!H154)</f>
        <v/>
      </c>
      <c r="I154" s="51" t="str">
        <f>IF(ISBLANK(Games!B154), "", IF(Table13[[#This Row],[Spread]]&lt;0, Table13[[#This Row],[Home]], Table13[[#This Row],[Away]]))</f>
        <v/>
      </c>
      <c r="J154" s="11"/>
      <c r="K154" s="11"/>
      <c r="L154" s="11"/>
      <c r="M154" s="50" t="str">
        <f>IF(ISBLANK(Table13[[#This Row],[Home Final]]), "",Table13[[#This Row],[Away Final]]-Table13[[#This Row],[Home Final]])</f>
        <v/>
      </c>
      <c r="N15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5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54" s="45" t="str">
        <f>IF(ISBLANK(Table13[[#This Row],[Side Result]]),"",IF(Table13[[#This Row],[Side Result]]=Table13[[#This Row],[Market Predicted Side]], "Y", "N"))</f>
        <v/>
      </c>
      <c r="Q15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54" s="43" t="str">
        <f>IF(ISBLANK(Table13[[#This Row],[Side Result]]),"",IF(Table13[[#This Row],[Side Result]]=Table13[[#This Row],[Model Predicted Side]], "Y", "N"))</f>
        <v/>
      </c>
      <c r="S154" s="43" t="str">
        <f>IF(ISBLANK(Table13[[#This Row],[Side Result]]), "", IF(Table13[[#This Row],[Model Overall Correct]]="N", "N", "Y"))</f>
        <v/>
      </c>
      <c r="T15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5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54" s="46" t="str">
        <f>IF(ISBLANK(Table13[[#This Row],[Side Result]]), "",ABS(Table13[[#This Row],[Difference from Market]]))</f>
        <v/>
      </c>
      <c r="W15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54" s="43" t="str">
        <f>IF(ISBLANK(Table13[[#This Row],[Side Result]]), "",ABS(Table13[[#This Row],[Difference from Prediction]]))</f>
        <v/>
      </c>
      <c r="Y154" s="10" t="str">
        <f>IF(OR(ISBLANK(Games!B154),ISBLANK(Table13[[#This Row],[Side Result]])), "",IF(OR(AND('Prediction Log'!D154&lt;0, 'Prediction Log'!J154='Prediction Log'!B154), AND('Prediction Log'!D154&gt;0, 'Prediction Log'!C154='Prediction Log'!J154)),"Y", IF(ISBLANK(Games!$B$2), "","N")))</f>
        <v/>
      </c>
      <c r="Z154" s="10" t="str">
        <f>Table13[[#This Row],[Market Overall  Correct]]</f>
        <v/>
      </c>
    </row>
    <row r="155" spans="1:26" x14ac:dyDescent="0.45">
      <c r="A155" s="51" t="str">
        <f>IF(ISBLANK(Games!$B155), "",Games!A155)</f>
        <v/>
      </c>
      <c r="B155" s="51" t="str">
        <f>IF(ISBLANK(Games!$B155), "",Games!B155)</f>
        <v/>
      </c>
      <c r="C155" s="51" t="str">
        <f>IF(ISBLANK(Games!$B155), "",Games!C155)</f>
        <v/>
      </c>
      <c r="D155" s="23" t="str">
        <f>IF(ISBLANK(Games!$B155), "",Games!D155)</f>
        <v/>
      </c>
      <c r="E155" s="23" t="str">
        <f>IF(ISBLANK(Games!$B155), "",Games!E155)</f>
        <v/>
      </c>
      <c r="F155" s="51" t="str">
        <f>IF(ISBLANK(Games!$B155), "",Games!F155)</f>
        <v/>
      </c>
      <c r="G155" s="51" t="str">
        <f>Games!G155</f>
        <v/>
      </c>
      <c r="H155" s="51" t="str">
        <f>IF(ISBLANK(Games!$B155), "",Games!H155)</f>
        <v/>
      </c>
      <c r="I155" s="51" t="str">
        <f>IF(ISBLANK(Games!B155), "", IF(Table13[[#This Row],[Spread]]&lt;0, Table13[[#This Row],[Home]], Table13[[#This Row],[Away]]))</f>
        <v/>
      </c>
      <c r="J155" s="11"/>
      <c r="K155" s="11"/>
      <c r="L155" s="11"/>
      <c r="M155" s="50" t="str">
        <f>IF(ISBLANK(Table13[[#This Row],[Home Final]]), "",Table13[[#This Row],[Away Final]]-Table13[[#This Row],[Home Final]])</f>
        <v/>
      </c>
      <c r="N15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5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55" s="45" t="str">
        <f>IF(ISBLANK(Table13[[#This Row],[Side Result]]),"",IF(Table13[[#This Row],[Side Result]]=Table13[[#This Row],[Market Predicted Side]], "Y", "N"))</f>
        <v/>
      </c>
      <c r="Q15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55" s="43" t="str">
        <f>IF(ISBLANK(Table13[[#This Row],[Side Result]]),"",IF(Table13[[#This Row],[Side Result]]=Table13[[#This Row],[Model Predicted Side]], "Y", "N"))</f>
        <v/>
      </c>
      <c r="S155" s="43" t="str">
        <f>IF(ISBLANK(Table13[[#This Row],[Side Result]]), "", IF(Table13[[#This Row],[Model Overall Correct]]="N", "N", "Y"))</f>
        <v/>
      </c>
      <c r="T15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5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55" s="46" t="str">
        <f>IF(ISBLANK(Table13[[#This Row],[Side Result]]), "",ABS(Table13[[#This Row],[Difference from Market]]))</f>
        <v/>
      </c>
      <c r="W15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55" s="43" t="str">
        <f>IF(ISBLANK(Table13[[#This Row],[Side Result]]), "",ABS(Table13[[#This Row],[Difference from Prediction]]))</f>
        <v/>
      </c>
      <c r="Y155" s="10" t="str">
        <f>IF(OR(ISBLANK(Games!B155),ISBLANK(Table13[[#This Row],[Side Result]])), "",IF(OR(AND('Prediction Log'!D155&lt;0, 'Prediction Log'!J155='Prediction Log'!B155), AND('Prediction Log'!D155&gt;0, 'Prediction Log'!C155='Prediction Log'!J155)),"Y", IF(ISBLANK(Games!$B$2), "","N")))</f>
        <v/>
      </c>
      <c r="Z155" s="10" t="str">
        <f>Table13[[#This Row],[Market Overall  Correct]]</f>
        <v/>
      </c>
    </row>
    <row r="156" spans="1:26" x14ac:dyDescent="0.45">
      <c r="A156" s="51" t="str">
        <f>IF(ISBLANK(Games!$B156), "",Games!A156)</f>
        <v/>
      </c>
      <c r="B156" s="51" t="str">
        <f>IF(ISBLANK(Games!$B156), "",Games!B156)</f>
        <v/>
      </c>
      <c r="C156" s="51" t="str">
        <f>IF(ISBLANK(Games!$B156), "",Games!C156)</f>
        <v/>
      </c>
      <c r="D156" s="23" t="str">
        <f>IF(ISBLANK(Games!$B156), "",Games!D156)</f>
        <v/>
      </c>
      <c r="E156" s="23" t="str">
        <f>IF(ISBLANK(Games!$B156), "",Games!E156)</f>
        <v/>
      </c>
      <c r="F156" s="51" t="str">
        <f>IF(ISBLANK(Games!$B156), "",Games!F156)</f>
        <v/>
      </c>
      <c r="G156" s="51" t="str">
        <f>Games!G156</f>
        <v/>
      </c>
      <c r="H156" s="51" t="str">
        <f>IF(ISBLANK(Games!$B156), "",Games!H156)</f>
        <v/>
      </c>
      <c r="I156" s="51" t="str">
        <f>IF(ISBLANK(Games!B156), "", IF(Table13[[#This Row],[Spread]]&lt;0, Table13[[#This Row],[Home]], Table13[[#This Row],[Away]]))</f>
        <v/>
      </c>
      <c r="J156" s="11"/>
      <c r="K156" s="11"/>
      <c r="L156" s="11"/>
      <c r="M156" s="50" t="str">
        <f>IF(ISBLANK(Table13[[#This Row],[Home Final]]), "",Table13[[#This Row],[Away Final]]-Table13[[#This Row],[Home Final]])</f>
        <v/>
      </c>
      <c r="N15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5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56" s="45" t="str">
        <f>IF(ISBLANK(Table13[[#This Row],[Side Result]]),"",IF(Table13[[#This Row],[Side Result]]=Table13[[#This Row],[Market Predicted Side]], "Y", "N"))</f>
        <v/>
      </c>
      <c r="Q15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56" s="43" t="str">
        <f>IF(ISBLANK(Table13[[#This Row],[Side Result]]),"",IF(Table13[[#This Row],[Side Result]]=Table13[[#This Row],[Model Predicted Side]], "Y", "N"))</f>
        <v/>
      </c>
      <c r="S156" s="43" t="str">
        <f>IF(ISBLANK(Table13[[#This Row],[Side Result]]), "", IF(Table13[[#This Row],[Model Overall Correct]]="N", "N", "Y"))</f>
        <v/>
      </c>
      <c r="T15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5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56" s="46" t="str">
        <f>IF(ISBLANK(Table13[[#This Row],[Side Result]]), "",ABS(Table13[[#This Row],[Difference from Market]]))</f>
        <v/>
      </c>
      <c r="W15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56" s="43" t="str">
        <f>IF(ISBLANK(Table13[[#This Row],[Side Result]]), "",ABS(Table13[[#This Row],[Difference from Prediction]]))</f>
        <v/>
      </c>
      <c r="Y156" s="10" t="str">
        <f>IF(OR(ISBLANK(Games!B156),ISBLANK(Table13[[#This Row],[Side Result]])), "",IF(OR(AND('Prediction Log'!D156&lt;0, 'Prediction Log'!J156='Prediction Log'!B156), AND('Prediction Log'!D156&gt;0, 'Prediction Log'!C156='Prediction Log'!J156)),"Y", IF(ISBLANK(Games!$B$2), "","N")))</f>
        <v/>
      </c>
      <c r="Z156" s="10" t="str">
        <f>Table13[[#This Row],[Market Overall  Correct]]</f>
        <v/>
      </c>
    </row>
    <row r="157" spans="1:26" x14ac:dyDescent="0.45">
      <c r="A157" s="51" t="str">
        <f>IF(ISBLANK(Games!$B157), "",Games!A157)</f>
        <v/>
      </c>
      <c r="B157" s="51" t="str">
        <f>IF(ISBLANK(Games!$B157), "",Games!B157)</f>
        <v/>
      </c>
      <c r="C157" s="51" t="str">
        <f>IF(ISBLANK(Games!$B157), "",Games!C157)</f>
        <v/>
      </c>
      <c r="D157" s="23" t="str">
        <f>IF(ISBLANK(Games!$B157), "",Games!D157)</f>
        <v/>
      </c>
      <c r="E157" s="23" t="str">
        <f>IF(ISBLANK(Games!$B157), "",Games!E157)</f>
        <v/>
      </c>
      <c r="F157" s="51" t="str">
        <f>IF(ISBLANK(Games!$B157), "",Games!F157)</f>
        <v/>
      </c>
      <c r="G157" s="51" t="str">
        <f>Games!G157</f>
        <v/>
      </c>
      <c r="H157" s="51" t="str">
        <f>IF(ISBLANK(Games!$B157), "",Games!H157)</f>
        <v/>
      </c>
      <c r="I157" s="51" t="str">
        <f>IF(ISBLANK(Games!B157), "", IF(Table13[[#This Row],[Spread]]&lt;0, Table13[[#This Row],[Home]], Table13[[#This Row],[Away]]))</f>
        <v/>
      </c>
      <c r="J157" s="11"/>
      <c r="K157" s="11"/>
      <c r="L157" s="11"/>
      <c r="M157" s="50" t="str">
        <f>IF(ISBLANK(Table13[[#This Row],[Home Final]]), "",Table13[[#This Row],[Away Final]]-Table13[[#This Row],[Home Final]])</f>
        <v/>
      </c>
      <c r="N15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5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57" s="45" t="str">
        <f>IF(ISBLANK(Table13[[#This Row],[Side Result]]),"",IF(Table13[[#This Row],[Side Result]]=Table13[[#This Row],[Market Predicted Side]], "Y", "N"))</f>
        <v/>
      </c>
      <c r="Q15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57" s="43" t="str">
        <f>IF(ISBLANK(Table13[[#This Row],[Side Result]]),"",IF(Table13[[#This Row],[Side Result]]=Table13[[#This Row],[Model Predicted Side]], "Y", "N"))</f>
        <v/>
      </c>
      <c r="S157" s="43" t="str">
        <f>IF(ISBLANK(Table13[[#This Row],[Side Result]]), "", IF(Table13[[#This Row],[Model Overall Correct]]="N", "N", "Y"))</f>
        <v/>
      </c>
      <c r="T15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5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57" s="46" t="str">
        <f>IF(ISBLANK(Table13[[#This Row],[Side Result]]), "",ABS(Table13[[#This Row],[Difference from Market]]))</f>
        <v/>
      </c>
      <c r="W15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57" s="43" t="str">
        <f>IF(ISBLANK(Table13[[#This Row],[Side Result]]), "",ABS(Table13[[#This Row],[Difference from Prediction]]))</f>
        <v/>
      </c>
      <c r="Y157" s="10" t="str">
        <f>IF(OR(ISBLANK(Games!B157),ISBLANK(Table13[[#This Row],[Side Result]])), "",IF(OR(AND('Prediction Log'!D157&lt;0, 'Prediction Log'!J157='Prediction Log'!B157), AND('Prediction Log'!D157&gt;0, 'Prediction Log'!C157='Prediction Log'!J157)),"Y", IF(ISBLANK(Games!$B$2), "","N")))</f>
        <v/>
      </c>
      <c r="Z157" s="10" t="str">
        <f>Table13[[#This Row],[Market Overall  Correct]]</f>
        <v/>
      </c>
    </row>
    <row r="158" spans="1:26" x14ac:dyDescent="0.45">
      <c r="A158" s="51" t="str">
        <f>IF(ISBLANK(Games!$B158), "",Games!A158)</f>
        <v/>
      </c>
      <c r="B158" s="51" t="str">
        <f>IF(ISBLANK(Games!$B158), "",Games!B158)</f>
        <v/>
      </c>
      <c r="C158" s="51" t="str">
        <f>IF(ISBLANK(Games!$B158), "",Games!C158)</f>
        <v/>
      </c>
      <c r="D158" s="23" t="str">
        <f>IF(ISBLANK(Games!$B158), "",Games!D158)</f>
        <v/>
      </c>
      <c r="E158" s="23" t="str">
        <f>IF(ISBLANK(Games!$B158), "",Games!E158)</f>
        <v/>
      </c>
      <c r="F158" s="51" t="str">
        <f>IF(ISBLANK(Games!$B158), "",Games!F158)</f>
        <v/>
      </c>
      <c r="G158" s="51" t="str">
        <f>Games!G158</f>
        <v/>
      </c>
      <c r="H158" s="51" t="str">
        <f>IF(ISBLANK(Games!$B158), "",Games!H158)</f>
        <v/>
      </c>
      <c r="I158" s="51" t="str">
        <f>IF(ISBLANK(Games!B158), "", IF(Table13[[#This Row],[Spread]]&lt;0, Table13[[#This Row],[Home]], Table13[[#This Row],[Away]]))</f>
        <v/>
      </c>
      <c r="J158" s="11"/>
      <c r="K158" s="11"/>
      <c r="L158" s="11"/>
      <c r="M158" s="50" t="str">
        <f>IF(ISBLANK(Table13[[#This Row],[Home Final]]), "",Table13[[#This Row],[Away Final]]-Table13[[#This Row],[Home Final]])</f>
        <v/>
      </c>
      <c r="N15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5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58" s="45" t="str">
        <f>IF(ISBLANK(Table13[[#This Row],[Side Result]]),"",IF(Table13[[#This Row],[Side Result]]=Table13[[#This Row],[Market Predicted Side]], "Y", "N"))</f>
        <v/>
      </c>
      <c r="Q15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58" s="43" t="str">
        <f>IF(ISBLANK(Table13[[#This Row],[Side Result]]),"",IF(Table13[[#This Row],[Side Result]]=Table13[[#This Row],[Model Predicted Side]], "Y", "N"))</f>
        <v/>
      </c>
      <c r="S158" s="43" t="str">
        <f>IF(ISBLANK(Table13[[#This Row],[Side Result]]), "", IF(Table13[[#This Row],[Model Overall Correct]]="N", "N", "Y"))</f>
        <v/>
      </c>
      <c r="T15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5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58" s="46" t="str">
        <f>IF(ISBLANK(Table13[[#This Row],[Side Result]]), "",ABS(Table13[[#This Row],[Difference from Market]]))</f>
        <v/>
      </c>
      <c r="W15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58" s="43" t="str">
        <f>IF(ISBLANK(Table13[[#This Row],[Side Result]]), "",ABS(Table13[[#This Row],[Difference from Prediction]]))</f>
        <v/>
      </c>
      <c r="Y158" s="10" t="str">
        <f>IF(OR(ISBLANK(Games!B158),ISBLANK(Table13[[#This Row],[Side Result]])), "",IF(OR(AND('Prediction Log'!D158&lt;0, 'Prediction Log'!J158='Prediction Log'!B158), AND('Prediction Log'!D158&gt;0, 'Prediction Log'!C158='Prediction Log'!J158)),"Y", IF(ISBLANK(Games!$B$2), "","N")))</f>
        <v/>
      </c>
      <c r="Z158" s="10" t="str">
        <f>Table13[[#This Row],[Market Overall  Correct]]</f>
        <v/>
      </c>
    </row>
    <row r="159" spans="1:26" x14ac:dyDescent="0.45">
      <c r="A159" s="51" t="str">
        <f>IF(ISBLANK(Games!$B159), "",Games!A159)</f>
        <v/>
      </c>
      <c r="B159" s="51" t="str">
        <f>IF(ISBLANK(Games!$B159), "",Games!B159)</f>
        <v/>
      </c>
      <c r="C159" s="51" t="str">
        <f>IF(ISBLANK(Games!$B159), "",Games!C159)</f>
        <v/>
      </c>
      <c r="D159" s="23" t="str">
        <f>IF(ISBLANK(Games!$B159), "",Games!D159)</f>
        <v/>
      </c>
      <c r="E159" s="23" t="str">
        <f>IF(ISBLANK(Games!$B159), "",Games!E159)</f>
        <v/>
      </c>
      <c r="F159" s="51" t="str">
        <f>IF(ISBLANK(Games!$B159), "",Games!F159)</f>
        <v/>
      </c>
      <c r="G159" s="51" t="str">
        <f>Games!G159</f>
        <v/>
      </c>
      <c r="H159" s="51" t="str">
        <f>IF(ISBLANK(Games!$B159), "",Games!H159)</f>
        <v/>
      </c>
      <c r="I159" s="51" t="str">
        <f>IF(ISBLANK(Games!B159), "", IF(Table13[[#This Row],[Spread]]&lt;0, Table13[[#This Row],[Home]], Table13[[#This Row],[Away]]))</f>
        <v/>
      </c>
      <c r="J159" s="11"/>
      <c r="K159" s="11"/>
      <c r="L159" s="11"/>
      <c r="M159" s="50" t="str">
        <f>IF(ISBLANK(Table13[[#This Row],[Home Final]]), "",Table13[[#This Row],[Away Final]]-Table13[[#This Row],[Home Final]])</f>
        <v/>
      </c>
      <c r="N15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5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59" s="45" t="str">
        <f>IF(ISBLANK(Table13[[#This Row],[Side Result]]),"",IF(Table13[[#This Row],[Side Result]]=Table13[[#This Row],[Market Predicted Side]], "Y", "N"))</f>
        <v/>
      </c>
      <c r="Q15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59" s="43" t="str">
        <f>IF(ISBLANK(Table13[[#This Row],[Side Result]]),"",IF(Table13[[#This Row],[Side Result]]=Table13[[#This Row],[Model Predicted Side]], "Y", "N"))</f>
        <v/>
      </c>
      <c r="S159" s="43" t="str">
        <f>IF(ISBLANK(Table13[[#This Row],[Side Result]]), "", IF(Table13[[#This Row],[Model Overall Correct]]="N", "N", "Y"))</f>
        <v/>
      </c>
      <c r="T15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5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59" s="46" t="str">
        <f>IF(ISBLANK(Table13[[#This Row],[Side Result]]), "",ABS(Table13[[#This Row],[Difference from Market]]))</f>
        <v/>
      </c>
      <c r="W15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59" s="43" t="str">
        <f>IF(ISBLANK(Table13[[#This Row],[Side Result]]), "",ABS(Table13[[#This Row],[Difference from Prediction]]))</f>
        <v/>
      </c>
      <c r="Y159" s="10" t="str">
        <f>IF(OR(ISBLANK(Games!B159),ISBLANK(Table13[[#This Row],[Side Result]])), "",IF(OR(AND('Prediction Log'!D159&lt;0, 'Prediction Log'!J159='Prediction Log'!B159), AND('Prediction Log'!D159&gt;0, 'Prediction Log'!C159='Prediction Log'!J159)),"Y", IF(ISBLANK(Games!$B$2), "","N")))</f>
        <v/>
      </c>
      <c r="Z159" s="10" t="str">
        <f>Table13[[#This Row],[Market Overall  Correct]]</f>
        <v/>
      </c>
    </row>
    <row r="160" spans="1:26" x14ac:dyDescent="0.45">
      <c r="A160" s="51" t="str">
        <f>IF(ISBLANK(Games!$B160), "",Games!A160)</f>
        <v/>
      </c>
      <c r="B160" s="51" t="str">
        <f>IF(ISBLANK(Games!$B160), "",Games!B160)</f>
        <v/>
      </c>
      <c r="C160" s="51" t="str">
        <f>IF(ISBLANK(Games!$B160), "",Games!C160)</f>
        <v/>
      </c>
      <c r="D160" s="23" t="str">
        <f>IF(ISBLANK(Games!$B160), "",Games!D160)</f>
        <v/>
      </c>
      <c r="E160" s="23" t="str">
        <f>IF(ISBLANK(Games!$B160), "",Games!E160)</f>
        <v/>
      </c>
      <c r="F160" s="51" t="str">
        <f>IF(ISBLANK(Games!$B160), "",Games!F160)</f>
        <v/>
      </c>
      <c r="G160" s="51" t="str">
        <f>Games!G160</f>
        <v/>
      </c>
      <c r="H160" s="51" t="str">
        <f>IF(ISBLANK(Games!$B160), "",Games!H160)</f>
        <v/>
      </c>
      <c r="I160" s="51" t="str">
        <f>IF(ISBLANK(Games!B160), "", IF(Table13[[#This Row],[Spread]]&lt;0, Table13[[#This Row],[Home]], Table13[[#This Row],[Away]]))</f>
        <v/>
      </c>
      <c r="J160" s="11"/>
      <c r="K160" s="11"/>
      <c r="L160" s="11"/>
      <c r="M160" s="50" t="str">
        <f>IF(ISBLANK(Table13[[#This Row],[Home Final]]), "",Table13[[#This Row],[Away Final]]-Table13[[#This Row],[Home Final]])</f>
        <v/>
      </c>
      <c r="N16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6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60" s="45" t="str">
        <f>IF(ISBLANK(Table13[[#This Row],[Side Result]]),"",IF(Table13[[#This Row],[Side Result]]=Table13[[#This Row],[Market Predicted Side]], "Y", "N"))</f>
        <v/>
      </c>
      <c r="Q16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60" s="43" t="str">
        <f>IF(ISBLANK(Table13[[#This Row],[Side Result]]),"",IF(Table13[[#This Row],[Side Result]]=Table13[[#This Row],[Model Predicted Side]], "Y", "N"))</f>
        <v/>
      </c>
      <c r="S160" s="43" t="str">
        <f>IF(ISBLANK(Table13[[#This Row],[Side Result]]), "", IF(Table13[[#This Row],[Model Overall Correct]]="N", "N", "Y"))</f>
        <v/>
      </c>
      <c r="T16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6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60" s="46" t="str">
        <f>IF(ISBLANK(Table13[[#This Row],[Side Result]]), "",ABS(Table13[[#This Row],[Difference from Market]]))</f>
        <v/>
      </c>
      <c r="W16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60" s="43" t="str">
        <f>IF(ISBLANK(Table13[[#This Row],[Side Result]]), "",ABS(Table13[[#This Row],[Difference from Prediction]]))</f>
        <v/>
      </c>
      <c r="Y160" s="10" t="str">
        <f>IF(OR(ISBLANK(Games!B160),ISBLANK(Table13[[#This Row],[Side Result]])), "",IF(OR(AND('Prediction Log'!D160&lt;0, 'Prediction Log'!J160='Prediction Log'!B160), AND('Prediction Log'!D160&gt;0, 'Prediction Log'!C160='Prediction Log'!J160)),"Y", IF(ISBLANK(Games!$B$2), "","N")))</f>
        <v/>
      </c>
      <c r="Z160" s="10" t="str">
        <f>Table13[[#This Row],[Market Overall  Correct]]</f>
        <v/>
      </c>
    </row>
    <row r="161" spans="1:26" x14ac:dyDescent="0.45">
      <c r="A161" s="51" t="str">
        <f>IF(ISBLANK(Games!$B161), "",Games!A161)</f>
        <v/>
      </c>
      <c r="B161" s="51" t="str">
        <f>IF(ISBLANK(Games!$B161), "",Games!B161)</f>
        <v/>
      </c>
      <c r="C161" s="51" t="str">
        <f>IF(ISBLANK(Games!$B161), "",Games!C161)</f>
        <v/>
      </c>
      <c r="D161" s="23" t="str">
        <f>IF(ISBLANK(Games!$B161), "",Games!D161)</f>
        <v/>
      </c>
      <c r="E161" s="23" t="str">
        <f>IF(ISBLANK(Games!$B161), "",Games!E161)</f>
        <v/>
      </c>
      <c r="F161" s="51" t="str">
        <f>IF(ISBLANK(Games!$B161), "",Games!F161)</f>
        <v/>
      </c>
      <c r="G161" s="51" t="str">
        <f>Games!G161</f>
        <v/>
      </c>
      <c r="H161" s="51" t="str">
        <f>IF(ISBLANK(Games!$B161), "",Games!H161)</f>
        <v/>
      </c>
      <c r="I161" s="51" t="str">
        <f>IF(ISBLANK(Games!B161), "", IF(Table13[[#This Row],[Spread]]&lt;0, Table13[[#This Row],[Home]], Table13[[#This Row],[Away]]))</f>
        <v/>
      </c>
      <c r="J161" s="11"/>
      <c r="K161" s="11"/>
      <c r="L161" s="11"/>
      <c r="M161" s="50" t="str">
        <f>IF(ISBLANK(Table13[[#This Row],[Home Final]]), "",Table13[[#This Row],[Away Final]]-Table13[[#This Row],[Home Final]])</f>
        <v/>
      </c>
      <c r="N16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6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61" s="45" t="str">
        <f>IF(ISBLANK(Table13[[#This Row],[Side Result]]),"",IF(Table13[[#This Row],[Side Result]]=Table13[[#This Row],[Market Predicted Side]], "Y", "N"))</f>
        <v/>
      </c>
      <c r="Q16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61" s="43" t="str">
        <f>IF(ISBLANK(Table13[[#This Row],[Side Result]]),"",IF(Table13[[#This Row],[Side Result]]=Table13[[#This Row],[Model Predicted Side]], "Y", "N"))</f>
        <v/>
      </c>
      <c r="S161" s="43" t="str">
        <f>IF(ISBLANK(Table13[[#This Row],[Side Result]]), "", IF(Table13[[#This Row],[Model Overall Correct]]="N", "N", "Y"))</f>
        <v/>
      </c>
      <c r="T16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6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61" s="46" t="str">
        <f>IF(ISBLANK(Table13[[#This Row],[Side Result]]), "",ABS(Table13[[#This Row],[Difference from Market]]))</f>
        <v/>
      </c>
      <c r="W16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61" s="43" t="str">
        <f>IF(ISBLANK(Table13[[#This Row],[Side Result]]), "",ABS(Table13[[#This Row],[Difference from Prediction]]))</f>
        <v/>
      </c>
      <c r="Y161" s="10" t="str">
        <f>IF(OR(ISBLANK(Games!B161),ISBLANK(Table13[[#This Row],[Side Result]])), "",IF(OR(AND('Prediction Log'!D161&lt;0, 'Prediction Log'!J161='Prediction Log'!B161), AND('Prediction Log'!D161&gt;0, 'Prediction Log'!C161='Prediction Log'!J161)),"Y", IF(ISBLANK(Games!$B$2), "","N")))</f>
        <v/>
      </c>
      <c r="Z161" s="10" t="str">
        <f>Table13[[#This Row],[Market Overall  Correct]]</f>
        <v/>
      </c>
    </row>
    <row r="162" spans="1:26" x14ac:dyDescent="0.45">
      <c r="A162" s="51" t="str">
        <f>IF(ISBLANK(Games!$B162), "",Games!A162)</f>
        <v/>
      </c>
      <c r="B162" s="51" t="str">
        <f>IF(ISBLANK(Games!$B162), "",Games!B162)</f>
        <v/>
      </c>
      <c r="C162" s="51" t="str">
        <f>IF(ISBLANK(Games!$B162), "",Games!C162)</f>
        <v/>
      </c>
      <c r="D162" s="23" t="str">
        <f>IF(ISBLANK(Games!$B162), "",Games!D162)</f>
        <v/>
      </c>
      <c r="E162" s="23" t="str">
        <f>IF(ISBLANK(Games!$B162), "",Games!E162)</f>
        <v/>
      </c>
      <c r="F162" s="51" t="str">
        <f>IF(ISBLANK(Games!$B162), "",Games!F162)</f>
        <v/>
      </c>
      <c r="G162" s="51" t="str">
        <f>Games!G162</f>
        <v/>
      </c>
      <c r="H162" s="51" t="str">
        <f>IF(ISBLANK(Games!$B162), "",Games!H162)</f>
        <v/>
      </c>
      <c r="I162" s="51" t="str">
        <f>IF(ISBLANK(Games!B162), "", IF(Table13[[#This Row],[Spread]]&lt;0, Table13[[#This Row],[Home]], Table13[[#This Row],[Away]]))</f>
        <v/>
      </c>
      <c r="J162" s="11"/>
      <c r="K162" s="11"/>
      <c r="L162" s="11"/>
      <c r="M162" s="50" t="str">
        <f>IF(ISBLANK(Table13[[#This Row],[Home Final]]), "",Table13[[#This Row],[Away Final]]-Table13[[#This Row],[Home Final]])</f>
        <v/>
      </c>
      <c r="N16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6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62" s="45" t="str">
        <f>IF(ISBLANK(Table13[[#This Row],[Side Result]]),"",IF(Table13[[#This Row],[Side Result]]=Table13[[#This Row],[Market Predicted Side]], "Y", "N"))</f>
        <v/>
      </c>
      <c r="Q16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62" s="43" t="str">
        <f>IF(ISBLANK(Table13[[#This Row],[Side Result]]),"",IF(Table13[[#This Row],[Side Result]]=Table13[[#This Row],[Model Predicted Side]], "Y", "N"))</f>
        <v/>
      </c>
      <c r="S162" s="43" t="str">
        <f>IF(ISBLANK(Table13[[#This Row],[Side Result]]), "", IF(Table13[[#This Row],[Model Overall Correct]]="N", "N", "Y"))</f>
        <v/>
      </c>
      <c r="T16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6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62" s="46" t="str">
        <f>IF(ISBLANK(Table13[[#This Row],[Side Result]]), "",ABS(Table13[[#This Row],[Difference from Market]]))</f>
        <v/>
      </c>
      <c r="W16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62" s="43" t="str">
        <f>IF(ISBLANK(Table13[[#This Row],[Side Result]]), "",ABS(Table13[[#This Row],[Difference from Prediction]]))</f>
        <v/>
      </c>
      <c r="Y162" s="10" t="str">
        <f>IF(OR(ISBLANK(Games!B162),ISBLANK(Table13[[#This Row],[Side Result]])), "",IF(OR(AND('Prediction Log'!D162&lt;0, 'Prediction Log'!J162='Prediction Log'!B162), AND('Prediction Log'!D162&gt;0, 'Prediction Log'!C162='Prediction Log'!J162)),"Y", IF(ISBLANK(Games!$B$2), "","N")))</f>
        <v/>
      </c>
      <c r="Z162" s="10" t="str">
        <f>Table13[[#This Row],[Market Overall  Correct]]</f>
        <v/>
      </c>
    </row>
    <row r="163" spans="1:26" x14ac:dyDescent="0.45">
      <c r="A163" s="51" t="str">
        <f>IF(ISBLANK(Games!$B163), "",Games!A163)</f>
        <v/>
      </c>
      <c r="B163" s="51" t="str">
        <f>IF(ISBLANK(Games!$B163), "",Games!B163)</f>
        <v/>
      </c>
      <c r="C163" s="51" t="str">
        <f>IF(ISBLANK(Games!$B163), "",Games!C163)</f>
        <v/>
      </c>
      <c r="D163" s="23" t="str">
        <f>IF(ISBLANK(Games!$B163), "",Games!D163)</f>
        <v/>
      </c>
      <c r="E163" s="23" t="str">
        <f>IF(ISBLANK(Games!$B163), "",Games!E163)</f>
        <v/>
      </c>
      <c r="F163" s="51" t="str">
        <f>IF(ISBLANK(Games!$B163), "",Games!F163)</f>
        <v/>
      </c>
      <c r="G163" s="51" t="str">
        <f>Games!G163</f>
        <v/>
      </c>
      <c r="H163" s="51" t="str">
        <f>IF(ISBLANK(Games!$B163), "",Games!H163)</f>
        <v/>
      </c>
      <c r="I163" s="51" t="str">
        <f>IF(ISBLANK(Games!B163), "", IF(Table13[[#This Row],[Spread]]&lt;0, Table13[[#This Row],[Home]], Table13[[#This Row],[Away]]))</f>
        <v/>
      </c>
      <c r="J163" s="11"/>
      <c r="K163" s="11"/>
      <c r="L163" s="11"/>
      <c r="M163" s="50" t="str">
        <f>IF(ISBLANK(Table13[[#This Row],[Home Final]]), "",Table13[[#This Row],[Away Final]]-Table13[[#This Row],[Home Final]])</f>
        <v/>
      </c>
      <c r="N16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6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63" s="45" t="str">
        <f>IF(ISBLANK(Table13[[#This Row],[Side Result]]),"",IF(Table13[[#This Row],[Side Result]]=Table13[[#This Row],[Market Predicted Side]], "Y", "N"))</f>
        <v/>
      </c>
      <c r="Q16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63" s="43" t="str">
        <f>IF(ISBLANK(Table13[[#This Row],[Side Result]]),"",IF(Table13[[#This Row],[Side Result]]=Table13[[#This Row],[Model Predicted Side]], "Y", "N"))</f>
        <v/>
      </c>
      <c r="S163" s="43" t="str">
        <f>IF(ISBLANK(Table13[[#This Row],[Side Result]]), "", IF(Table13[[#This Row],[Model Overall Correct]]="N", "N", "Y"))</f>
        <v/>
      </c>
      <c r="T16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6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63" s="46" t="str">
        <f>IF(ISBLANK(Table13[[#This Row],[Side Result]]), "",ABS(Table13[[#This Row],[Difference from Market]]))</f>
        <v/>
      </c>
      <c r="W16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63" s="43" t="str">
        <f>IF(ISBLANK(Table13[[#This Row],[Side Result]]), "",ABS(Table13[[#This Row],[Difference from Prediction]]))</f>
        <v/>
      </c>
      <c r="Y163" s="10" t="str">
        <f>IF(OR(ISBLANK(Games!B163),ISBLANK(Table13[[#This Row],[Side Result]])), "",IF(OR(AND('Prediction Log'!D163&lt;0, 'Prediction Log'!J163='Prediction Log'!B163), AND('Prediction Log'!D163&gt;0, 'Prediction Log'!C163='Prediction Log'!J163)),"Y", IF(ISBLANK(Games!$B$2), "","N")))</f>
        <v/>
      </c>
      <c r="Z163" s="10" t="str">
        <f>Table13[[#This Row],[Market Overall  Correct]]</f>
        <v/>
      </c>
    </row>
    <row r="164" spans="1:26" x14ac:dyDescent="0.45">
      <c r="A164" s="51" t="str">
        <f>IF(ISBLANK(Games!$B164), "",Games!A164)</f>
        <v/>
      </c>
      <c r="B164" s="51" t="str">
        <f>IF(ISBLANK(Games!$B164), "",Games!B164)</f>
        <v/>
      </c>
      <c r="C164" s="51" t="str">
        <f>IF(ISBLANK(Games!$B164), "",Games!C164)</f>
        <v/>
      </c>
      <c r="D164" s="23" t="str">
        <f>IF(ISBLANK(Games!$B164), "",Games!D164)</f>
        <v/>
      </c>
      <c r="E164" s="23" t="str">
        <f>IF(ISBLANK(Games!$B164), "",Games!E164)</f>
        <v/>
      </c>
      <c r="F164" s="51" t="str">
        <f>IF(ISBLANK(Games!$B164), "",Games!F164)</f>
        <v/>
      </c>
      <c r="G164" s="51" t="str">
        <f>Games!G164</f>
        <v/>
      </c>
      <c r="H164" s="51" t="str">
        <f>IF(ISBLANK(Games!$B164), "",Games!H164)</f>
        <v/>
      </c>
      <c r="I164" s="51" t="str">
        <f>IF(ISBLANK(Games!B164), "", IF(Table13[[#This Row],[Spread]]&lt;0, Table13[[#This Row],[Home]], Table13[[#This Row],[Away]]))</f>
        <v/>
      </c>
      <c r="J164" s="11"/>
      <c r="K164" s="11"/>
      <c r="L164" s="11"/>
      <c r="M164" s="50" t="str">
        <f>IF(ISBLANK(Table13[[#This Row],[Home Final]]), "",Table13[[#This Row],[Away Final]]-Table13[[#This Row],[Home Final]])</f>
        <v/>
      </c>
      <c r="N16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6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64" s="45" t="str">
        <f>IF(ISBLANK(Table13[[#This Row],[Side Result]]),"",IF(Table13[[#This Row],[Side Result]]=Table13[[#This Row],[Market Predicted Side]], "Y", "N"))</f>
        <v/>
      </c>
      <c r="Q16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64" s="43" t="str">
        <f>IF(ISBLANK(Table13[[#This Row],[Side Result]]),"",IF(Table13[[#This Row],[Side Result]]=Table13[[#This Row],[Model Predicted Side]], "Y", "N"))</f>
        <v/>
      </c>
      <c r="S164" s="43" t="str">
        <f>IF(ISBLANK(Table13[[#This Row],[Side Result]]), "", IF(Table13[[#This Row],[Model Overall Correct]]="N", "N", "Y"))</f>
        <v/>
      </c>
      <c r="T16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6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64" s="46" t="str">
        <f>IF(ISBLANK(Table13[[#This Row],[Side Result]]), "",ABS(Table13[[#This Row],[Difference from Market]]))</f>
        <v/>
      </c>
      <c r="W16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64" s="43" t="str">
        <f>IF(ISBLANK(Table13[[#This Row],[Side Result]]), "",ABS(Table13[[#This Row],[Difference from Prediction]]))</f>
        <v/>
      </c>
      <c r="Y164" s="10" t="str">
        <f>IF(OR(ISBLANK(Games!B164),ISBLANK(Table13[[#This Row],[Side Result]])), "",IF(OR(AND('Prediction Log'!D164&lt;0, 'Prediction Log'!J164='Prediction Log'!B164), AND('Prediction Log'!D164&gt;0, 'Prediction Log'!C164='Prediction Log'!J164)),"Y", IF(ISBLANK(Games!$B$2), "","N")))</f>
        <v/>
      </c>
      <c r="Z164" s="10" t="str">
        <f>Table13[[#This Row],[Market Overall  Correct]]</f>
        <v/>
      </c>
    </row>
    <row r="165" spans="1:26" x14ac:dyDescent="0.45">
      <c r="A165" s="51" t="str">
        <f>IF(ISBLANK(Games!$B165), "",Games!A165)</f>
        <v/>
      </c>
      <c r="B165" s="51" t="str">
        <f>IF(ISBLANK(Games!$B165), "",Games!B165)</f>
        <v/>
      </c>
      <c r="C165" s="51" t="str">
        <f>IF(ISBLANK(Games!$B165), "",Games!C165)</f>
        <v/>
      </c>
      <c r="D165" s="23" t="str">
        <f>IF(ISBLANK(Games!$B165), "",Games!D165)</f>
        <v/>
      </c>
      <c r="E165" s="23" t="str">
        <f>IF(ISBLANK(Games!$B165), "",Games!E165)</f>
        <v/>
      </c>
      <c r="F165" s="51" t="str">
        <f>IF(ISBLANK(Games!$B165), "",Games!F165)</f>
        <v/>
      </c>
      <c r="G165" s="51" t="str">
        <f>Games!G165</f>
        <v/>
      </c>
      <c r="H165" s="51" t="str">
        <f>IF(ISBLANK(Games!$B165), "",Games!H165)</f>
        <v/>
      </c>
      <c r="I165" s="51" t="str">
        <f>IF(ISBLANK(Games!B165), "", IF(Table13[[#This Row],[Spread]]&lt;0, Table13[[#This Row],[Home]], Table13[[#This Row],[Away]]))</f>
        <v/>
      </c>
      <c r="J165" s="11"/>
      <c r="K165" s="11"/>
      <c r="L165" s="11"/>
      <c r="M165" s="50" t="str">
        <f>IF(ISBLANK(Table13[[#This Row],[Home Final]]), "",Table13[[#This Row],[Away Final]]-Table13[[#This Row],[Home Final]])</f>
        <v/>
      </c>
      <c r="N16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6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65" s="45" t="str">
        <f>IF(ISBLANK(Table13[[#This Row],[Side Result]]),"",IF(Table13[[#This Row],[Side Result]]=Table13[[#This Row],[Market Predicted Side]], "Y", "N"))</f>
        <v/>
      </c>
      <c r="Q16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65" s="43" t="str">
        <f>IF(ISBLANK(Table13[[#This Row],[Side Result]]),"",IF(Table13[[#This Row],[Side Result]]=Table13[[#This Row],[Model Predicted Side]], "Y", "N"))</f>
        <v/>
      </c>
      <c r="S165" s="43" t="str">
        <f>IF(ISBLANK(Table13[[#This Row],[Side Result]]), "", IF(Table13[[#This Row],[Model Overall Correct]]="N", "N", "Y"))</f>
        <v/>
      </c>
      <c r="T16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6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65" s="46" t="str">
        <f>IF(ISBLANK(Table13[[#This Row],[Side Result]]), "",ABS(Table13[[#This Row],[Difference from Market]]))</f>
        <v/>
      </c>
      <c r="W16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65" s="43" t="str">
        <f>IF(ISBLANK(Table13[[#This Row],[Side Result]]), "",ABS(Table13[[#This Row],[Difference from Prediction]]))</f>
        <v/>
      </c>
      <c r="Y165" s="10" t="str">
        <f>IF(OR(ISBLANK(Games!B165),ISBLANK(Table13[[#This Row],[Side Result]])), "",IF(OR(AND('Prediction Log'!D165&lt;0, 'Prediction Log'!J165='Prediction Log'!B165), AND('Prediction Log'!D165&gt;0, 'Prediction Log'!C165='Prediction Log'!J165)),"Y", IF(ISBLANK(Games!$B$2), "","N")))</f>
        <v/>
      </c>
      <c r="Z165" s="10" t="str">
        <f>Table13[[#This Row],[Market Overall  Correct]]</f>
        <v/>
      </c>
    </row>
    <row r="166" spans="1:26" x14ac:dyDescent="0.45">
      <c r="A166" s="51" t="str">
        <f>IF(ISBLANK(Games!$B166), "",Games!A166)</f>
        <v/>
      </c>
      <c r="B166" s="51" t="str">
        <f>IF(ISBLANK(Games!$B166), "",Games!B166)</f>
        <v/>
      </c>
      <c r="C166" s="51" t="str">
        <f>IF(ISBLANK(Games!$B166), "",Games!C166)</f>
        <v/>
      </c>
      <c r="D166" s="23" t="str">
        <f>IF(ISBLANK(Games!$B166), "",Games!D166)</f>
        <v/>
      </c>
      <c r="E166" s="23" t="str">
        <f>IF(ISBLANK(Games!$B166), "",Games!E166)</f>
        <v/>
      </c>
      <c r="F166" s="51" t="str">
        <f>IF(ISBLANK(Games!$B166), "",Games!F166)</f>
        <v/>
      </c>
      <c r="G166" s="51" t="str">
        <f>Games!G166</f>
        <v/>
      </c>
      <c r="H166" s="51" t="str">
        <f>IF(ISBLANK(Games!$B166), "",Games!H166)</f>
        <v/>
      </c>
      <c r="I166" s="51" t="str">
        <f>IF(ISBLANK(Games!B166), "", IF(Table13[[#This Row],[Spread]]&lt;0, Table13[[#This Row],[Home]], Table13[[#This Row],[Away]]))</f>
        <v/>
      </c>
      <c r="J166" s="11"/>
      <c r="K166" s="11"/>
      <c r="L166" s="11"/>
      <c r="M166" s="50" t="str">
        <f>IF(ISBLANK(Table13[[#This Row],[Home Final]]), "",Table13[[#This Row],[Away Final]]-Table13[[#This Row],[Home Final]])</f>
        <v/>
      </c>
      <c r="N16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6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66" s="45" t="str">
        <f>IF(ISBLANK(Table13[[#This Row],[Side Result]]),"",IF(Table13[[#This Row],[Side Result]]=Table13[[#This Row],[Market Predicted Side]], "Y", "N"))</f>
        <v/>
      </c>
      <c r="Q16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66" s="43" t="str">
        <f>IF(ISBLANK(Table13[[#This Row],[Side Result]]),"",IF(Table13[[#This Row],[Side Result]]=Table13[[#This Row],[Model Predicted Side]], "Y", "N"))</f>
        <v/>
      </c>
      <c r="S166" s="43" t="str">
        <f>IF(ISBLANK(Table13[[#This Row],[Side Result]]), "", IF(Table13[[#This Row],[Model Overall Correct]]="N", "N", "Y"))</f>
        <v/>
      </c>
      <c r="T16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6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66" s="46" t="str">
        <f>IF(ISBLANK(Table13[[#This Row],[Side Result]]), "",ABS(Table13[[#This Row],[Difference from Market]]))</f>
        <v/>
      </c>
      <c r="W16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66" s="43" t="str">
        <f>IF(ISBLANK(Table13[[#This Row],[Side Result]]), "",ABS(Table13[[#This Row],[Difference from Prediction]]))</f>
        <v/>
      </c>
      <c r="Y166" s="10" t="str">
        <f>IF(OR(ISBLANK(Games!B166),ISBLANK(Table13[[#This Row],[Side Result]])), "",IF(OR(AND('Prediction Log'!D166&lt;0, 'Prediction Log'!J166='Prediction Log'!B166), AND('Prediction Log'!D166&gt;0, 'Prediction Log'!C166='Prediction Log'!J166)),"Y", IF(ISBLANK(Games!$B$2), "","N")))</f>
        <v/>
      </c>
      <c r="Z166" s="10" t="str">
        <f>Table13[[#This Row],[Market Overall  Correct]]</f>
        <v/>
      </c>
    </row>
    <row r="167" spans="1:26" x14ac:dyDescent="0.45">
      <c r="A167" s="51" t="str">
        <f>IF(ISBLANK(Games!$B167), "",Games!A167)</f>
        <v/>
      </c>
      <c r="B167" s="51" t="str">
        <f>IF(ISBLANK(Games!$B167), "",Games!B167)</f>
        <v/>
      </c>
      <c r="C167" s="51" t="str">
        <f>IF(ISBLANK(Games!$B167), "",Games!C167)</f>
        <v/>
      </c>
      <c r="D167" s="23" t="str">
        <f>IF(ISBLANK(Games!$B167), "",Games!D167)</f>
        <v/>
      </c>
      <c r="E167" s="23" t="str">
        <f>IF(ISBLANK(Games!$B167), "",Games!E167)</f>
        <v/>
      </c>
      <c r="F167" s="51" t="str">
        <f>IF(ISBLANK(Games!$B167), "",Games!F167)</f>
        <v/>
      </c>
      <c r="G167" s="51" t="str">
        <f>Games!G167</f>
        <v/>
      </c>
      <c r="H167" s="51" t="str">
        <f>IF(ISBLANK(Games!$B167), "",Games!H167)</f>
        <v/>
      </c>
      <c r="I167" s="51" t="str">
        <f>IF(ISBLANK(Games!B167), "", IF(Table13[[#This Row],[Spread]]&lt;0, Table13[[#This Row],[Home]], Table13[[#This Row],[Away]]))</f>
        <v/>
      </c>
      <c r="J167" s="11"/>
      <c r="K167" s="11"/>
      <c r="L167" s="11"/>
      <c r="M167" s="50" t="str">
        <f>IF(ISBLANK(Table13[[#This Row],[Home Final]]), "",Table13[[#This Row],[Away Final]]-Table13[[#This Row],[Home Final]])</f>
        <v/>
      </c>
      <c r="N16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6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67" s="45" t="str">
        <f>IF(ISBLANK(Table13[[#This Row],[Side Result]]),"",IF(Table13[[#This Row],[Side Result]]=Table13[[#This Row],[Market Predicted Side]], "Y", "N"))</f>
        <v/>
      </c>
      <c r="Q16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67" s="43" t="str">
        <f>IF(ISBLANK(Table13[[#This Row],[Side Result]]),"",IF(Table13[[#This Row],[Side Result]]=Table13[[#This Row],[Model Predicted Side]], "Y", "N"))</f>
        <v/>
      </c>
      <c r="S167" s="43" t="str">
        <f>IF(ISBLANK(Table13[[#This Row],[Side Result]]), "", IF(Table13[[#This Row],[Model Overall Correct]]="N", "N", "Y"))</f>
        <v/>
      </c>
      <c r="T16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6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67" s="46" t="str">
        <f>IF(ISBLANK(Table13[[#This Row],[Side Result]]), "",ABS(Table13[[#This Row],[Difference from Market]]))</f>
        <v/>
      </c>
      <c r="W16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67" s="43" t="str">
        <f>IF(ISBLANK(Table13[[#This Row],[Side Result]]), "",ABS(Table13[[#This Row],[Difference from Prediction]]))</f>
        <v/>
      </c>
      <c r="Y167" s="10" t="str">
        <f>IF(OR(ISBLANK(Games!B167),ISBLANK(Table13[[#This Row],[Side Result]])), "",IF(OR(AND('Prediction Log'!D167&lt;0, 'Prediction Log'!J167='Prediction Log'!B167), AND('Prediction Log'!D167&gt;0, 'Prediction Log'!C167='Prediction Log'!J167)),"Y", IF(ISBLANK(Games!$B$2), "","N")))</f>
        <v/>
      </c>
      <c r="Z167" s="10" t="str">
        <f>Table13[[#This Row],[Market Overall  Correct]]</f>
        <v/>
      </c>
    </row>
    <row r="168" spans="1:26" x14ac:dyDescent="0.45">
      <c r="A168" s="51" t="str">
        <f>IF(ISBLANK(Games!$B168), "",Games!A168)</f>
        <v/>
      </c>
      <c r="B168" s="51" t="str">
        <f>IF(ISBLANK(Games!$B168), "",Games!B168)</f>
        <v/>
      </c>
      <c r="C168" s="51" t="str">
        <f>IF(ISBLANK(Games!$B168), "",Games!C168)</f>
        <v/>
      </c>
      <c r="D168" s="23" t="str">
        <f>IF(ISBLANK(Games!$B168), "",Games!D168)</f>
        <v/>
      </c>
      <c r="E168" s="23" t="str">
        <f>IF(ISBLANK(Games!$B168), "",Games!E168)</f>
        <v/>
      </c>
      <c r="F168" s="51" t="str">
        <f>IF(ISBLANK(Games!$B168), "",Games!F168)</f>
        <v/>
      </c>
      <c r="G168" s="51" t="str">
        <f>Games!G168</f>
        <v/>
      </c>
      <c r="H168" s="51" t="str">
        <f>IF(ISBLANK(Games!$B168), "",Games!H168)</f>
        <v/>
      </c>
      <c r="I168" s="51" t="str">
        <f>IF(ISBLANK(Games!B168), "", IF(Table13[[#This Row],[Spread]]&lt;0, Table13[[#This Row],[Home]], Table13[[#This Row],[Away]]))</f>
        <v/>
      </c>
      <c r="J168" s="11"/>
      <c r="K168" s="11"/>
      <c r="L168" s="11"/>
      <c r="M168" s="50" t="str">
        <f>IF(ISBLANK(Table13[[#This Row],[Home Final]]), "",Table13[[#This Row],[Away Final]]-Table13[[#This Row],[Home Final]])</f>
        <v/>
      </c>
      <c r="N16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6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68" s="45" t="str">
        <f>IF(ISBLANK(Table13[[#This Row],[Side Result]]),"",IF(Table13[[#This Row],[Side Result]]=Table13[[#This Row],[Market Predicted Side]], "Y", "N"))</f>
        <v/>
      </c>
      <c r="Q16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68" s="43" t="str">
        <f>IF(ISBLANK(Table13[[#This Row],[Side Result]]),"",IF(Table13[[#This Row],[Side Result]]=Table13[[#This Row],[Model Predicted Side]], "Y", "N"))</f>
        <v/>
      </c>
      <c r="S168" s="43" t="str">
        <f>IF(ISBLANK(Table13[[#This Row],[Side Result]]), "", IF(Table13[[#This Row],[Model Overall Correct]]="N", "N", "Y"))</f>
        <v/>
      </c>
      <c r="T16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6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68" s="46" t="str">
        <f>IF(ISBLANK(Table13[[#This Row],[Side Result]]), "",ABS(Table13[[#This Row],[Difference from Market]]))</f>
        <v/>
      </c>
      <c r="W16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68" s="43" t="str">
        <f>IF(ISBLANK(Table13[[#This Row],[Side Result]]), "",ABS(Table13[[#This Row],[Difference from Prediction]]))</f>
        <v/>
      </c>
      <c r="Y168" s="10" t="str">
        <f>IF(OR(ISBLANK(Games!B168),ISBLANK(Table13[[#This Row],[Side Result]])), "",IF(OR(AND('Prediction Log'!D168&lt;0, 'Prediction Log'!J168='Prediction Log'!B168), AND('Prediction Log'!D168&gt;0, 'Prediction Log'!C168='Prediction Log'!J168)),"Y", IF(ISBLANK(Games!$B$2), "","N")))</f>
        <v/>
      </c>
      <c r="Z168" s="10" t="str">
        <f>Table13[[#This Row],[Market Overall  Correct]]</f>
        <v/>
      </c>
    </row>
    <row r="169" spans="1:26" x14ac:dyDescent="0.45">
      <c r="A169" s="51" t="str">
        <f>IF(ISBLANK(Games!$B169), "",Games!A169)</f>
        <v/>
      </c>
      <c r="B169" s="51" t="str">
        <f>IF(ISBLANK(Games!$B169), "",Games!B169)</f>
        <v/>
      </c>
      <c r="C169" s="51" t="str">
        <f>IF(ISBLANK(Games!$B169), "",Games!C169)</f>
        <v/>
      </c>
      <c r="D169" s="23" t="str">
        <f>IF(ISBLANK(Games!$B169), "",Games!D169)</f>
        <v/>
      </c>
      <c r="E169" s="23" t="str">
        <f>IF(ISBLANK(Games!$B169), "",Games!E169)</f>
        <v/>
      </c>
      <c r="F169" s="51" t="str">
        <f>IF(ISBLANK(Games!$B169), "",Games!F169)</f>
        <v/>
      </c>
      <c r="G169" s="51" t="str">
        <f>Games!G169</f>
        <v/>
      </c>
      <c r="H169" s="51" t="str">
        <f>IF(ISBLANK(Games!$B169), "",Games!H169)</f>
        <v/>
      </c>
      <c r="I169" s="51" t="str">
        <f>IF(ISBLANK(Games!B169), "", IF(Table13[[#This Row],[Spread]]&lt;0, Table13[[#This Row],[Home]], Table13[[#This Row],[Away]]))</f>
        <v/>
      </c>
      <c r="J169" s="11"/>
      <c r="K169" s="11"/>
      <c r="L169" s="11"/>
      <c r="M169" s="50" t="str">
        <f>IF(ISBLANK(Table13[[#This Row],[Home Final]]), "",Table13[[#This Row],[Away Final]]-Table13[[#This Row],[Home Final]])</f>
        <v/>
      </c>
      <c r="N16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6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69" s="45" t="str">
        <f>IF(ISBLANK(Table13[[#This Row],[Side Result]]),"",IF(Table13[[#This Row],[Side Result]]=Table13[[#This Row],[Market Predicted Side]], "Y", "N"))</f>
        <v/>
      </c>
      <c r="Q16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69" s="43" t="str">
        <f>IF(ISBLANK(Table13[[#This Row],[Side Result]]),"",IF(Table13[[#This Row],[Side Result]]=Table13[[#This Row],[Model Predicted Side]], "Y", "N"))</f>
        <v/>
      </c>
      <c r="S169" s="43" t="str">
        <f>IF(ISBLANK(Table13[[#This Row],[Side Result]]), "", IF(Table13[[#This Row],[Model Overall Correct]]="N", "N", "Y"))</f>
        <v/>
      </c>
      <c r="T16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6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69" s="46" t="str">
        <f>IF(ISBLANK(Table13[[#This Row],[Side Result]]), "",ABS(Table13[[#This Row],[Difference from Market]]))</f>
        <v/>
      </c>
      <c r="W16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69" s="43" t="str">
        <f>IF(ISBLANK(Table13[[#This Row],[Side Result]]), "",ABS(Table13[[#This Row],[Difference from Prediction]]))</f>
        <v/>
      </c>
      <c r="Y169" s="10" t="str">
        <f>IF(OR(ISBLANK(Games!B169),ISBLANK(Table13[[#This Row],[Side Result]])), "",IF(OR(AND('Prediction Log'!D169&lt;0, 'Prediction Log'!J169='Prediction Log'!B169), AND('Prediction Log'!D169&gt;0, 'Prediction Log'!C169='Prediction Log'!J169)),"Y", IF(ISBLANK(Games!$B$2), "","N")))</f>
        <v/>
      </c>
      <c r="Z169" s="10" t="str">
        <f>Table13[[#This Row],[Market Overall  Correct]]</f>
        <v/>
      </c>
    </row>
    <row r="170" spans="1:26" x14ac:dyDescent="0.45">
      <c r="A170" s="51" t="str">
        <f>IF(ISBLANK(Games!$B170), "",Games!A170)</f>
        <v/>
      </c>
      <c r="B170" s="51" t="str">
        <f>IF(ISBLANK(Games!$B170), "",Games!B170)</f>
        <v/>
      </c>
      <c r="C170" s="51" t="str">
        <f>IF(ISBLANK(Games!$B170), "",Games!C170)</f>
        <v/>
      </c>
      <c r="D170" s="23" t="str">
        <f>IF(ISBLANK(Games!$B170), "",Games!D170)</f>
        <v/>
      </c>
      <c r="E170" s="23" t="str">
        <f>IF(ISBLANK(Games!$B170), "",Games!E170)</f>
        <v/>
      </c>
      <c r="F170" s="51" t="str">
        <f>IF(ISBLANK(Games!$B170), "",Games!F170)</f>
        <v/>
      </c>
      <c r="G170" s="51" t="str">
        <f>Games!G170</f>
        <v/>
      </c>
      <c r="H170" s="51" t="str">
        <f>IF(ISBLANK(Games!$B170), "",Games!H170)</f>
        <v/>
      </c>
      <c r="I170" s="51" t="str">
        <f>IF(ISBLANK(Games!B170), "", IF(Table13[[#This Row],[Spread]]&lt;0, Table13[[#This Row],[Home]], Table13[[#This Row],[Away]]))</f>
        <v/>
      </c>
      <c r="J170" s="11"/>
      <c r="K170" s="11"/>
      <c r="L170" s="11"/>
      <c r="M170" s="50" t="str">
        <f>IF(ISBLANK(Table13[[#This Row],[Home Final]]), "",Table13[[#This Row],[Away Final]]-Table13[[#This Row],[Home Final]])</f>
        <v/>
      </c>
      <c r="N17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7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70" s="45" t="str">
        <f>IF(ISBLANK(Table13[[#This Row],[Side Result]]),"",IF(Table13[[#This Row],[Side Result]]=Table13[[#This Row],[Market Predicted Side]], "Y", "N"))</f>
        <v/>
      </c>
      <c r="Q17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70" s="43" t="str">
        <f>IF(ISBLANK(Table13[[#This Row],[Side Result]]),"",IF(Table13[[#This Row],[Side Result]]=Table13[[#This Row],[Model Predicted Side]], "Y", "N"))</f>
        <v/>
      </c>
      <c r="S170" s="43" t="str">
        <f>IF(ISBLANK(Table13[[#This Row],[Side Result]]), "", IF(Table13[[#This Row],[Model Overall Correct]]="N", "N", "Y"))</f>
        <v/>
      </c>
      <c r="T17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7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70" s="46" t="str">
        <f>IF(ISBLANK(Table13[[#This Row],[Side Result]]), "",ABS(Table13[[#This Row],[Difference from Market]]))</f>
        <v/>
      </c>
      <c r="W17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70" s="43" t="str">
        <f>IF(ISBLANK(Table13[[#This Row],[Side Result]]), "",ABS(Table13[[#This Row],[Difference from Prediction]]))</f>
        <v/>
      </c>
      <c r="Y170" s="10" t="str">
        <f>IF(OR(ISBLANK(Games!B170),ISBLANK(Table13[[#This Row],[Side Result]])), "",IF(OR(AND('Prediction Log'!D170&lt;0, 'Prediction Log'!J170='Prediction Log'!B170), AND('Prediction Log'!D170&gt;0, 'Prediction Log'!C170='Prediction Log'!J170)),"Y", IF(ISBLANK(Games!$B$2), "","N")))</f>
        <v/>
      </c>
      <c r="Z170" s="10" t="str">
        <f>Table13[[#This Row],[Market Overall  Correct]]</f>
        <v/>
      </c>
    </row>
    <row r="171" spans="1:26" x14ac:dyDescent="0.45">
      <c r="A171" s="51" t="str">
        <f>IF(ISBLANK(Games!$B171), "",Games!A171)</f>
        <v/>
      </c>
      <c r="B171" s="51" t="str">
        <f>IF(ISBLANK(Games!$B171), "",Games!B171)</f>
        <v/>
      </c>
      <c r="C171" s="51" t="str">
        <f>IF(ISBLANK(Games!$B171), "",Games!C171)</f>
        <v/>
      </c>
      <c r="D171" s="23" t="str">
        <f>IF(ISBLANK(Games!$B171), "",Games!D171)</f>
        <v/>
      </c>
      <c r="E171" s="23" t="str">
        <f>IF(ISBLANK(Games!$B171), "",Games!E171)</f>
        <v/>
      </c>
      <c r="F171" s="51" t="str">
        <f>IF(ISBLANK(Games!$B171), "",Games!F171)</f>
        <v/>
      </c>
      <c r="G171" s="51" t="str">
        <f>Games!G171</f>
        <v/>
      </c>
      <c r="H171" s="51" t="str">
        <f>IF(ISBLANK(Games!$B171), "",Games!H171)</f>
        <v/>
      </c>
      <c r="I171" s="51" t="str">
        <f>IF(ISBLANK(Games!B171), "", IF(Table13[[#This Row],[Spread]]&lt;0, Table13[[#This Row],[Home]], Table13[[#This Row],[Away]]))</f>
        <v/>
      </c>
      <c r="J171" s="11"/>
      <c r="K171" s="11"/>
      <c r="L171" s="11"/>
      <c r="M171" s="50" t="str">
        <f>IF(ISBLANK(Table13[[#This Row],[Home Final]]), "",Table13[[#This Row],[Away Final]]-Table13[[#This Row],[Home Final]])</f>
        <v/>
      </c>
      <c r="N17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7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71" s="45" t="str">
        <f>IF(ISBLANK(Table13[[#This Row],[Side Result]]),"",IF(Table13[[#This Row],[Side Result]]=Table13[[#This Row],[Market Predicted Side]], "Y", "N"))</f>
        <v/>
      </c>
      <c r="Q17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71" s="43" t="str">
        <f>IF(ISBLANK(Table13[[#This Row],[Side Result]]),"",IF(Table13[[#This Row],[Side Result]]=Table13[[#This Row],[Model Predicted Side]], "Y", "N"))</f>
        <v/>
      </c>
      <c r="S171" s="43" t="str">
        <f>IF(ISBLANK(Table13[[#This Row],[Side Result]]), "", IF(Table13[[#This Row],[Model Overall Correct]]="N", "N", "Y"))</f>
        <v/>
      </c>
      <c r="T17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7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71" s="46" t="str">
        <f>IF(ISBLANK(Table13[[#This Row],[Side Result]]), "",ABS(Table13[[#This Row],[Difference from Market]]))</f>
        <v/>
      </c>
      <c r="W17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71" s="43" t="str">
        <f>IF(ISBLANK(Table13[[#This Row],[Side Result]]), "",ABS(Table13[[#This Row],[Difference from Prediction]]))</f>
        <v/>
      </c>
      <c r="Y171" s="10" t="str">
        <f>IF(OR(ISBLANK(Games!B171),ISBLANK(Table13[[#This Row],[Side Result]])), "",IF(OR(AND('Prediction Log'!D171&lt;0, 'Prediction Log'!J171='Prediction Log'!B171), AND('Prediction Log'!D171&gt;0, 'Prediction Log'!C171='Prediction Log'!J171)),"Y", IF(ISBLANK(Games!$B$2), "","N")))</f>
        <v/>
      </c>
      <c r="Z171" s="10" t="str">
        <f>Table13[[#This Row],[Market Overall  Correct]]</f>
        <v/>
      </c>
    </row>
    <row r="172" spans="1:26" x14ac:dyDescent="0.45">
      <c r="A172" s="51" t="str">
        <f>IF(ISBLANK(Games!$B172), "",Games!A172)</f>
        <v/>
      </c>
      <c r="B172" s="51" t="str">
        <f>IF(ISBLANK(Games!$B172), "",Games!B172)</f>
        <v/>
      </c>
      <c r="C172" s="51" t="str">
        <f>IF(ISBLANK(Games!$B172), "",Games!C172)</f>
        <v/>
      </c>
      <c r="D172" s="23" t="str">
        <f>IF(ISBLANK(Games!$B172), "",Games!D172)</f>
        <v/>
      </c>
      <c r="E172" s="23" t="str">
        <f>IF(ISBLANK(Games!$B172), "",Games!E172)</f>
        <v/>
      </c>
      <c r="F172" s="51" t="str">
        <f>IF(ISBLANK(Games!$B172), "",Games!F172)</f>
        <v/>
      </c>
      <c r="G172" s="51" t="str">
        <f>Games!G172</f>
        <v/>
      </c>
      <c r="H172" s="51" t="str">
        <f>IF(ISBLANK(Games!$B172), "",Games!H172)</f>
        <v/>
      </c>
      <c r="I172" s="51" t="str">
        <f>IF(ISBLANK(Games!B172), "", IF(Table13[[#This Row],[Spread]]&lt;0, Table13[[#This Row],[Home]], Table13[[#This Row],[Away]]))</f>
        <v/>
      </c>
      <c r="J172" s="11"/>
      <c r="K172" s="11"/>
      <c r="L172" s="11"/>
      <c r="M172" s="50" t="str">
        <f>IF(ISBLANK(Table13[[#This Row],[Home Final]]), "",Table13[[#This Row],[Away Final]]-Table13[[#This Row],[Home Final]])</f>
        <v/>
      </c>
      <c r="N17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7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72" s="45" t="str">
        <f>IF(ISBLANK(Table13[[#This Row],[Side Result]]),"",IF(Table13[[#This Row],[Side Result]]=Table13[[#This Row],[Market Predicted Side]], "Y", "N"))</f>
        <v/>
      </c>
      <c r="Q17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72" s="43" t="str">
        <f>IF(ISBLANK(Table13[[#This Row],[Side Result]]),"",IF(Table13[[#This Row],[Side Result]]=Table13[[#This Row],[Model Predicted Side]], "Y", "N"))</f>
        <v/>
      </c>
      <c r="S172" s="43" t="str">
        <f>IF(ISBLANK(Table13[[#This Row],[Side Result]]), "", IF(Table13[[#This Row],[Model Overall Correct]]="N", "N", "Y"))</f>
        <v/>
      </c>
      <c r="T17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7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72" s="46" t="str">
        <f>IF(ISBLANK(Table13[[#This Row],[Side Result]]), "",ABS(Table13[[#This Row],[Difference from Market]]))</f>
        <v/>
      </c>
      <c r="W17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72" s="43" t="str">
        <f>IF(ISBLANK(Table13[[#This Row],[Side Result]]), "",ABS(Table13[[#This Row],[Difference from Prediction]]))</f>
        <v/>
      </c>
      <c r="Y172" s="10" t="str">
        <f>IF(OR(ISBLANK(Games!B172),ISBLANK(Table13[[#This Row],[Side Result]])), "",IF(OR(AND('Prediction Log'!D172&lt;0, 'Prediction Log'!J172='Prediction Log'!B172), AND('Prediction Log'!D172&gt;0, 'Prediction Log'!C172='Prediction Log'!J172)),"Y", IF(ISBLANK(Games!$B$2), "","N")))</f>
        <v/>
      </c>
      <c r="Z172" s="10" t="str">
        <f>Table13[[#This Row],[Market Overall  Correct]]</f>
        <v/>
      </c>
    </row>
    <row r="173" spans="1:26" x14ac:dyDescent="0.45">
      <c r="A173" s="51" t="str">
        <f>IF(ISBLANK(Games!$B173), "",Games!A173)</f>
        <v/>
      </c>
      <c r="B173" s="51" t="str">
        <f>IF(ISBLANK(Games!$B173), "",Games!B173)</f>
        <v/>
      </c>
      <c r="C173" s="51" t="str">
        <f>IF(ISBLANK(Games!$B173), "",Games!C173)</f>
        <v/>
      </c>
      <c r="D173" s="23" t="str">
        <f>IF(ISBLANK(Games!$B173), "",Games!D173)</f>
        <v/>
      </c>
      <c r="E173" s="23" t="str">
        <f>IF(ISBLANK(Games!$B173), "",Games!E173)</f>
        <v/>
      </c>
      <c r="F173" s="51" t="str">
        <f>IF(ISBLANK(Games!$B173), "",Games!F173)</f>
        <v/>
      </c>
      <c r="G173" s="51" t="str">
        <f>Games!G173</f>
        <v/>
      </c>
      <c r="H173" s="51" t="str">
        <f>IF(ISBLANK(Games!$B173), "",Games!H173)</f>
        <v/>
      </c>
      <c r="I173" s="51" t="str">
        <f>IF(ISBLANK(Games!B173), "", IF(Table13[[#This Row],[Spread]]&lt;0, Table13[[#This Row],[Home]], Table13[[#This Row],[Away]]))</f>
        <v/>
      </c>
      <c r="J173" s="11"/>
      <c r="K173" s="11"/>
      <c r="L173" s="11"/>
      <c r="M173" s="50" t="str">
        <f>IF(ISBLANK(Table13[[#This Row],[Home Final]]), "",Table13[[#This Row],[Away Final]]-Table13[[#This Row],[Home Final]])</f>
        <v/>
      </c>
      <c r="N17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7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73" s="45" t="str">
        <f>IF(ISBLANK(Table13[[#This Row],[Side Result]]),"",IF(Table13[[#This Row],[Side Result]]=Table13[[#This Row],[Market Predicted Side]], "Y", "N"))</f>
        <v/>
      </c>
      <c r="Q17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73" s="43" t="str">
        <f>IF(ISBLANK(Table13[[#This Row],[Side Result]]),"",IF(Table13[[#This Row],[Side Result]]=Table13[[#This Row],[Model Predicted Side]], "Y", "N"))</f>
        <v/>
      </c>
      <c r="S173" s="43" t="str">
        <f>IF(ISBLANK(Table13[[#This Row],[Side Result]]), "", IF(Table13[[#This Row],[Model Overall Correct]]="N", "N", "Y"))</f>
        <v/>
      </c>
      <c r="T17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7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73" s="46" t="str">
        <f>IF(ISBLANK(Table13[[#This Row],[Side Result]]), "",ABS(Table13[[#This Row],[Difference from Market]]))</f>
        <v/>
      </c>
      <c r="W17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73" s="43" t="str">
        <f>IF(ISBLANK(Table13[[#This Row],[Side Result]]), "",ABS(Table13[[#This Row],[Difference from Prediction]]))</f>
        <v/>
      </c>
      <c r="Y173" s="10" t="str">
        <f>IF(OR(ISBLANK(Games!B173),ISBLANK(Table13[[#This Row],[Side Result]])), "",IF(OR(AND('Prediction Log'!D173&lt;0, 'Prediction Log'!J173='Prediction Log'!B173), AND('Prediction Log'!D173&gt;0, 'Prediction Log'!C173='Prediction Log'!J173)),"Y", IF(ISBLANK(Games!$B$2), "","N")))</f>
        <v/>
      </c>
      <c r="Z173" s="10" t="str">
        <f>Table13[[#This Row],[Market Overall  Correct]]</f>
        <v/>
      </c>
    </row>
    <row r="174" spans="1:26" x14ac:dyDescent="0.45">
      <c r="A174" s="51" t="str">
        <f>IF(ISBLANK(Games!$B174), "",Games!A174)</f>
        <v/>
      </c>
      <c r="B174" s="51" t="str">
        <f>IF(ISBLANK(Games!$B174), "",Games!B174)</f>
        <v/>
      </c>
      <c r="C174" s="51" t="str">
        <f>IF(ISBLANK(Games!$B174), "",Games!C174)</f>
        <v/>
      </c>
      <c r="D174" s="23" t="str">
        <f>IF(ISBLANK(Games!$B174), "",Games!D174)</f>
        <v/>
      </c>
      <c r="E174" s="23" t="str">
        <f>IF(ISBLANK(Games!$B174), "",Games!E174)</f>
        <v/>
      </c>
      <c r="F174" s="51" t="str">
        <f>IF(ISBLANK(Games!$B174), "",Games!F174)</f>
        <v/>
      </c>
      <c r="G174" s="51" t="str">
        <f>Games!G174</f>
        <v/>
      </c>
      <c r="H174" s="51" t="str">
        <f>IF(ISBLANK(Games!$B174), "",Games!H174)</f>
        <v/>
      </c>
      <c r="I174" s="51" t="str">
        <f>IF(ISBLANK(Games!B174), "", IF(Table13[[#This Row],[Spread]]&lt;0, Table13[[#This Row],[Home]], Table13[[#This Row],[Away]]))</f>
        <v/>
      </c>
      <c r="J174" s="11"/>
      <c r="K174" s="11"/>
      <c r="L174" s="11"/>
      <c r="M174" s="50" t="str">
        <f>IF(ISBLANK(Table13[[#This Row],[Home Final]]), "",Table13[[#This Row],[Away Final]]-Table13[[#This Row],[Home Final]])</f>
        <v/>
      </c>
      <c r="N17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7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74" s="45" t="str">
        <f>IF(ISBLANK(Table13[[#This Row],[Side Result]]),"",IF(Table13[[#This Row],[Side Result]]=Table13[[#This Row],[Market Predicted Side]], "Y", "N"))</f>
        <v/>
      </c>
      <c r="Q17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74" s="43" t="str">
        <f>IF(ISBLANK(Table13[[#This Row],[Side Result]]),"",IF(Table13[[#This Row],[Side Result]]=Table13[[#This Row],[Model Predicted Side]], "Y", "N"))</f>
        <v/>
      </c>
      <c r="S174" s="43" t="str">
        <f>IF(ISBLANK(Table13[[#This Row],[Side Result]]), "", IF(Table13[[#This Row],[Model Overall Correct]]="N", "N", "Y"))</f>
        <v/>
      </c>
      <c r="T17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7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74" s="46" t="str">
        <f>IF(ISBLANK(Table13[[#This Row],[Side Result]]), "",ABS(Table13[[#This Row],[Difference from Market]]))</f>
        <v/>
      </c>
      <c r="W17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74" s="43" t="str">
        <f>IF(ISBLANK(Table13[[#This Row],[Side Result]]), "",ABS(Table13[[#This Row],[Difference from Prediction]]))</f>
        <v/>
      </c>
      <c r="Y174" s="10" t="str">
        <f>IF(OR(ISBLANK(Games!B174),ISBLANK(Table13[[#This Row],[Side Result]])), "",IF(OR(AND('Prediction Log'!D174&lt;0, 'Prediction Log'!J174='Prediction Log'!B174), AND('Prediction Log'!D174&gt;0, 'Prediction Log'!C174='Prediction Log'!J174)),"Y", IF(ISBLANK(Games!$B$2), "","N")))</f>
        <v/>
      </c>
      <c r="Z174" s="10" t="str">
        <f>Table13[[#This Row],[Market Overall  Correct]]</f>
        <v/>
      </c>
    </row>
    <row r="175" spans="1:26" x14ac:dyDescent="0.45">
      <c r="A175" s="51" t="str">
        <f>IF(ISBLANK(Games!$B175), "",Games!A175)</f>
        <v/>
      </c>
      <c r="B175" s="51" t="str">
        <f>IF(ISBLANK(Games!$B175), "",Games!B175)</f>
        <v/>
      </c>
      <c r="C175" s="51" t="str">
        <f>IF(ISBLANK(Games!$B175), "",Games!C175)</f>
        <v/>
      </c>
      <c r="D175" s="23" t="str">
        <f>IF(ISBLANK(Games!$B175), "",Games!D175)</f>
        <v/>
      </c>
      <c r="E175" s="23" t="str">
        <f>IF(ISBLANK(Games!$B175), "",Games!E175)</f>
        <v/>
      </c>
      <c r="F175" s="51" t="str">
        <f>IF(ISBLANK(Games!$B175), "",Games!F175)</f>
        <v/>
      </c>
      <c r="G175" s="51" t="str">
        <f>Games!G175</f>
        <v/>
      </c>
      <c r="H175" s="51" t="str">
        <f>IF(ISBLANK(Games!$B175), "",Games!H175)</f>
        <v/>
      </c>
      <c r="I175" s="51" t="str">
        <f>IF(ISBLANK(Games!B175), "", IF(Table13[[#This Row],[Spread]]&lt;0, Table13[[#This Row],[Home]], Table13[[#This Row],[Away]]))</f>
        <v/>
      </c>
      <c r="J175" s="11"/>
      <c r="K175" s="11"/>
      <c r="L175" s="11"/>
      <c r="M175" s="50" t="str">
        <f>IF(ISBLANK(Table13[[#This Row],[Home Final]]), "",Table13[[#This Row],[Away Final]]-Table13[[#This Row],[Home Final]])</f>
        <v/>
      </c>
      <c r="N17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7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75" s="45" t="str">
        <f>IF(ISBLANK(Table13[[#This Row],[Side Result]]),"",IF(Table13[[#This Row],[Side Result]]=Table13[[#This Row],[Market Predicted Side]], "Y", "N"))</f>
        <v/>
      </c>
      <c r="Q17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75" s="43" t="str">
        <f>IF(ISBLANK(Table13[[#This Row],[Side Result]]),"",IF(Table13[[#This Row],[Side Result]]=Table13[[#This Row],[Model Predicted Side]], "Y", "N"))</f>
        <v/>
      </c>
      <c r="S175" s="43" t="str">
        <f>IF(ISBLANK(Table13[[#This Row],[Side Result]]), "", IF(Table13[[#This Row],[Model Overall Correct]]="N", "N", "Y"))</f>
        <v/>
      </c>
      <c r="T17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7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75" s="46" t="str">
        <f>IF(ISBLANK(Table13[[#This Row],[Side Result]]), "",ABS(Table13[[#This Row],[Difference from Market]]))</f>
        <v/>
      </c>
      <c r="W17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75" s="43" t="str">
        <f>IF(ISBLANK(Table13[[#This Row],[Side Result]]), "",ABS(Table13[[#This Row],[Difference from Prediction]]))</f>
        <v/>
      </c>
      <c r="Y175" s="10" t="str">
        <f>IF(OR(ISBLANK(Games!B175),ISBLANK(Table13[[#This Row],[Side Result]])), "",IF(OR(AND('Prediction Log'!D175&lt;0, 'Prediction Log'!J175='Prediction Log'!B175), AND('Prediction Log'!D175&gt;0, 'Prediction Log'!C175='Prediction Log'!J175)),"Y", IF(ISBLANK(Games!$B$2), "","N")))</f>
        <v/>
      </c>
      <c r="Z175" s="10" t="str">
        <f>Table13[[#This Row],[Market Overall  Correct]]</f>
        <v/>
      </c>
    </row>
    <row r="176" spans="1:26" x14ac:dyDescent="0.45">
      <c r="A176" s="51" t="str">
        <f>IF(ISBLANK(Games!$B176), "",Games!A176)</f>
        <v/>
      </c>
      <c r="B176" s="51" t="str">
        <f>IF(ISBLANK(Games!$B176), "",Games!B176)</f>
        <v/>
      </c>
      <c r="C176" s="51" t="str">
        <f>IF(ISBLANK(Games!$B176), "",Games!C176)</f>
        <v/>
      </c>
      <c r="D176" s="23" t="str">
        <f>IF(ISBLANK(Games!$B176), "",Games!D176)</f>
        <v/>
      </c>
      <c r="E176" s="23" t="str">
        <f>IF(ISBLANK(Games!$B176), "",Games!E176)</f>
        <v/>
      </c>
      <c r="F176" s="51" t="str">
        <f>IF(ISBLANK(Games!$B176), "",Games!F176)</f>
        <v/>
      </c>
      <c r="G176" s="51" t="str">
        <f>Games!G176</f>
        <v/>
      </c>
      <c r="H176" s="51" t="str">
        <f>IF(ISBLANK(Games!$B176), "",Games!H176)</f>
        <v/>
      </c>
      <c r="I176" s="51" t="str">
        <f>IF(ISBLANK(Games!B176), "", IF(Table13[[#This Row],[Spread]]&lt;0, Table13[[#This Row],[Home]], Table13[[#This Row],[Away]]))</f>
        <v/>
      </c>
      <c r="J176" s="11"/>
      <c r="K176" s="11"/>
      <c r="L176" s="11"/>
      <c r="M176" s="50" t="str">
        <f>IF(ISBLANK(Table13[[#This Row],[Home Final]]), "",Table13[[#This Row],[Away Final]]-Table13[[#This Row],[Home Final]])</f>
        <v/>
      </c>
      <c r="N17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7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76" s="45" t="str">
        <f>IF(ISBLANK(Table13[[#This Row],[Side Result]]),"",IF(Table13[[#This Row],[Side Result]]=Table13[[#This Row],[Market Predicted Side]], "Y", "N"))</f>
        <v/>
      </c>
      <c r="Q17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76" s="43" t="str">
        <f>IF(ISBLANK(Table13[[#This Row],[Side Result]]),"",IF(Table13[[#This Row],[Side Result]]=Table13[[#This Row],[Model Predicted Side]], "Y", "N"))</f>
        <v/>
      </c>
      <c r="S176" s="43" t="str">
        <f>IF(ISBLANK(Table13[[#This Row],[Side Result]]), "", IF(Table13[[#This Row],[Model Overall Correct]]="N", "N", "Y"))</f>
        <v/>
      </c>
      <c r="T17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7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76" s="46" t="str">
        <f>IF(ISBLANK(Table13[[#This Row],[Side Result]]), "",ABS(Table13[[#This Row],[Difference from Market]]))</f>
        <v/>
      </c>
      <c r="W17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76" s="43" t="str">
        <f>IF(ISBLANK(Table13[[#This Row],[Side Result]]), "",ABS(Table13[[#This Row],[Difference from Prediction]]))</f>
        <v/>
      </c>
      <c r="Y176" s="10" t="str">
        <f>IF(OR(ISBLANK(Games!B176),ISBLANK(Table13[[#This Row],[Side Result]])), "",IF(OR(AND('Prediction Log'!D176&lt;0, 'Prediction Log'!J176='Prediction Log'!B176), AND('Prediction Log'!D176&gt;0, 'Prediction Log'!C176='Prediction Log'!J176)),"Y", IF(ISBLANK(Games!$B$2), "","N")))</f>
        <v/>
      </c>
      <c r="Z176" s="10" t="str">
        <f>Table13[[#This Row],[Market Overall  Correct]]</f>
        <v/>
      </c>
    </row>
    <row r="177" spans="1:26" x14ac:dyDescent="0.45">
      <c r="A177" s="51" t="str">
        <f>IF(ISBLANK(Games!$B177), "",Games!A177)</f>
        <v/>
      </c>
      <c r="B177" s="51" t="str">
        <f>IF(ISBLANK(Games!$B177), "",Games!B177)</f>
        <v/>
      </c>
      <c r="C177" s="51" t="str">
        <f>IF(ISBLANK(Games!$B177), "",Games!C177)</f>
        <v/>
      </c>
      <c r="D177" s="23" t="str">
        <f>IF(ISBLANK(Games!$B177), "",Games!D177)</f>
        <v/>
      </c>
      <c r="E177" s="23" t="str">
        <f>IF(ISBLANK(Games!$B177), "",Games!E177)</f>
        <v/>
      </c>
      <c r="F177" s="51" t="str">
        <f>IF(ISBLANK(Games!$B177), "",Games!F177)</f>
        <v/>
      </c>
      <c r="G177" s="51" t="str">
        <f>Games!G177</f>
        <v/>
      </c>
      <c r="H177" s="51" t="str">
        <f>IF(ISBLANK(Games!$B177), "",Games!H177)</f>
        <v/>
      </c>
      <c r="I177" s="51" t="str">
        <f>IF(ISBLANK(Games!B177), "", IF(Table13[[#This Row],[Spread]]&lt;0, Table13[[#This Row],[Home]], Table13[[#This Row],[Away]]))</f>
        <v/>
      </c>
      <c r="J177" s="11"/>
      <c r="K177" s="11"/>
      <c r="L177" s="11"/>
      <c r="M177" s="50" t="str">
        <f>IF(ISBLANK(Table13[[#This Row],[Home Final]]), "",Table13[[#This Row],[Away Final]]-Table13[[#This Row],[Home Final]])</f>
        <v/>
      </c>
      <c r="N17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7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77" s="45" t="str">
        <f>IF(ISBLANK(Table13[[#This Row],[Side Result]]),"",IF(Table13[[#This Row],[Side Result]]=Table13[[#This Row],[Market Predicted Side]], "Y", "N"))</f>
        <v/>
      </c>
      <c r="Q17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77" s="43" t="str">
        <f>IF(ISBLANK(Table13[[#This Row],[Side Result]]),"",IF(Table13[[#This Row],[Side Result]]=Table13[[#This Row],[Model Predicted Side]], "Y", "N"))</f>
        <v/>
      </c>
      <c r="S177" s="43" t="str">
        <f>IF(ISBLANK(Table13[[#This Row],[Side Result]]), "", IF(Table13[[#This Row],[Model Overall Correct]]="N", "N", "Y"))</f>
        <v/>
      </c>
      <c r="T17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7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77" s="46" t="str">
        <f>IF(ISBLANK(Table13[[#This Row],[Side Result]]), "",ABS(Table13[[#This Row],[Difference from Market]]))</f>
        <v/>
      </c>
      <c r="W17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77" s="43" t="str">
        <f>IF(ISBLANK(Table13[[#This Row],[Side Result]]), "",ABS(Table13[[#This Row],[Difference from Prediction]]))</f>
        <v/>
      </c>
      <c r="Y177" s="10" t="str">
        <f>IF(OR(ISBLANK(Games!B177),ISBLANK(Table13[[#This Row],[Side Result]])), "",IF(OR(AND('Prediction Log'!D177&lt;0, 'Prediction Log'!J177='Prediction Log'!B177), AND('Prediction Log'!D177&gt;0, 'Prediction Log'!C177='Prediction Log'!J177)),"Y", IF(ISBLANK(Games!$B$2), "","N")))</f>
        <v/>
      </c>
      <c r="Z177" s="10" t="str">
        <f>Table13[[#This Row],[Market Overall  Correct]]</f>
        <v/>
      </c>
    </row>
    <row r="178" spans="1:26" x14ac:dyDescent="0.45">
      <c r="A178" s="51" t="str">
        <f>IF(ISBLANK(Games!$B178), "",Games!A178)</f>
        <v/>
      </c>
      <c r="B178" s="51" t="str">
        <f>IF(ISBLANK(Games!$B178), "",Games!B178)</f>
        <v/>
      </c>
      <c r="C178" s="51" t="str">
        <f>IF(ISBLANK(Games!$B178), "",Games!C178)</f>
        <v/>
      </c>
      <c r="D178" s="23" t="str">
        <f>IF(ISBLANK(Games!$B178), "",Games!D178)</f>
        <v/>
      </c>
      <c r="E178" s="23" t="str">
        <f>IF(ISBLANK(Games!$B178), "",Games!E178)</f>
        <v/>
      </c>
      <c r="F178" s="51" t="str">
        <f>IF(ISBLANK(Games!$B178), "",Games!F178)</f>
        <v/>
      </c>
      <c r="G178" s="51" t="str">
        <f>Games!G178</f>
        <v/>
      </c>
      <c r="H178" s="51" t="str">
        <f>IF(ISBLANK(Games!$B178), "",Games!H178)</f>
        <v/>
      </c>
      <c r="I178" s="51" t="str">
        <f>IF(ISBLANK(Games!B178), "", IF(Table13[[#This Row],[Spread]]&lt;0, Table13[[#This Row],[Home]], Table13[[#This Row],[Away]]))</f>
        <v/>
      </c>
      <c r="J178" s="11"/>
      <c r="K178" s="11"/>
      <c r="L178" s="11"/>
      <c r="M178" s="50" t="str">
        <f>IF(ISBLANK(Table13[[#This Row],[Home Final]]), "",Table13[[#This Row],[Away Final]]-Table13[[#This Row],[Home Final]])</f>
        <v/>
      </c>
      <c r="N17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7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78" s="45" t="str">
        <f>IF(ISBLANK(Table13[[#This Row],[Side Result]]),"",IF(Table13[[#This Row],[Side Result]]=Table13[[#This Row],[Market Predicted Side]], "Y", "N"))</f>
        <v/>
      </c>
      <c r="Q17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78" s="43" t="str">
        <f>IF(ISBLANK(Table13[[#This Row],[Side Result]]),"",IF(Table13[[#This Row],[Side Result]]=Table13[[#This Row],[Model Predicted Side]], "Y", "N"))</f>
        <v/>
      </c>
      <c r="S178" s="43" t="str">
        <f>IF(ISBLANK(Table13[[#This Row],[Side Result]]), "", IF(Table13[[#This Row],[Model Overall Correct]]="N", "N", "Y"))</f>
        <v/>
      </c>
      <c r="T17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7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78" s="46" t="str">
        <f>IF(ISBLANK(Table13[[#This Row],[Side Result]]), "",ABS(Table13[[#This Row],[Difference from Market]]))</f>
        <v/>
      </c>
      <c r="W17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78" s="43" t="str">
        <f>IF(ISBLANK(Table13[[#This Row],[Side Result]]), "",ABS(Table13[[#This Row],[Difference from Prediction]]))</f>
        <v/>
      </c>
      <c r="Y178" s="10" t="str">
        <f>IF(OR(ISBLANK(Games!B178),ISBLANK(Table13[[#This Row],[Side Result]])), "",IF(OR(AND('Prediction Log'!D178&lt;0, 'Prediction Log'!J178='Prediction Log'!B178), AND('Prediction Log'!D178&gt;0, 'Prediction Log'!C178='Prediction Log'!J178)),"Y", IF(ISBLANK(Games!$B$2), "","N")))</f>
        <v/>
      </c>
      <c r="Z178" s="10" t="str">
        <f>Table13[[#This Row],[Market Overall  Correct]]</f>
        <v/>
      </c>
    </row>
    <row r="179" spans="1:26" x14ac:dyDescent="0.45">
      <c r="A179" s="51" t="str">
        <f>IF(ISBLANK(Games!$B179), "",Games!A179)</f>
        <v/>
      </c>
      <c r="B179" s="51" t="str">
        <f>IF(ISBLANK(Games!$B179), "",Games!B179)</f>
        <v/>
      </c>
      <c r="C179" s="51" t="str">
        <f>IF(ISBLANK(Games!$B179), "",Games!C179)</f>
        <v/>
      </c>
      <c r="D179" s="23" t="str">
        <f>IF(ISBLANK(Games!$B179), "",Games!D179)</f>
        <v/>
      </c>
      <c r="E179" s="23" t="str">
        <f>IF(ISBLANK(Games!$B179), "",Games!E179)</f>
        <v/>
      </c>
      <c r="F179" s="51" t="str">
        <f>IF(ISBLANK(Games!$B179), "",Games!F179)</f>
        <v/>
      </c>
      <c r="G179" s="51" t="str">
        <f>Games!G179</f>
        <v/>
      </c>
      <c r="H179" s="51" t="str">
        <f>IF(ISBLANK(Games!$B179), "",Games!H179)</f>
        <v/>
      </c>
      <c r="I179" s="51" t="str">
        <f>IF(ISBLANK(Games!B179), "", IF(Table13[[#This Row],[Spread]]&lt;0, Table13[[#This Row],[Home]], Table13[[#This Row],[Away]]))</f>
        <v/>
      </c>
      <c r="J179" s="11"/>
      <c r="K179" s="11"/>
      <c r="L179" s="11"/>
      <c r="M179" s="50" t="str">
        <f>IF(ISBLANK(Table13[[#This Row],[Home Final]]), "",Table13[[#This Row],[Away Final]]-Table13[[#This Row],[Home Final]])</f>
        <v/>
      </c>
      <c r="N17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7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79" s="45" t="str">
        <f>IF(ISBLANK(Table13[[#This Row],[Side Result]]),"",IF(Table13[[#This Row],[Side Result]]=Table13[[#This Row],[Market Predicted Side]], "Y", "N"))</f>
        <v/>
      </c>
      <c r="Q17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79" s="43" t="str">
        <f>IF(ISBLANK(Table13[[#This Row],[Side Result]]),"",IF(Table13[[#This Row],[Side Result]]=Table13[[#This Row],[Model Predicted Side]], "Y", "N"))</f>
        <v/>
      </c>
      <c r="S179" s="43" t="str">
        <f>IF(ISBLANK(Table13[[#This Row],[Side Result]]), "", IF(Table13[[#This Row],[Model Overall Correct]]="N", "N", "Y"))</f>
        <v/>
      </c>
      <c r="T17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7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79" s="46" t="str">
        <f>IF(ISBLANK(Table13[[#This Row],[Side Result]]), "",ABS(Table13[[#This Row],[Difference from Market]]))</f>
        <v/>
      </c>
      <c r="W17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79" s="43" t="str">
        <f>IF(ISBLANK(Table13[[#This Row],[Side Result]]), "",ABS(Table13[[#This Row],[Difference from Prediction]]))</f>
        <v/>
      </c>
      <c r="Y179" s="10" t="str">
        <f>IF(OR(ISBLANK(Games!B179),ISBLANK(Table13[[#This Row],[Side Result]])), "",IF(OR(AND('Prediction Log'!D179&lt;0, 'Prediction Log'!J179='Prediction Log'!B179), AND('Prediction Log'!D179&gt;0, 'Prediction Log'!C179='Prediction Log'!J179)),"Y", IF(ISBLANK(Games!$B$2), "","N")))</f>
        <v/>
      </c>
      <c r="Z179" s="10" t="str">
        <f>Table13[[#This Row],[Market Overall  Correct]]</f>
        <v/>
      </c>
    </row>
    <row r="180" spans="1:26" x14ac:dyDescent="0.45">
      <c r="A180" s="51" t="str">
        <f>IF(ISBLANK(Games!$B180), "",Games!A180)</f>
        <v/>
      </c>
      <c r="B180" s="51" t="str">
        <f>IF(ISBLANK(Games!$B180), "",Games!B180)</f>
        <v/>
      </c>
      <c r="C180" s="51" t="str">
        <f>IF(ISBLANK(Games!$B180), "",Games!C180)</f>
        <v/>
      </c>
      <c r="D180" s="23" t="str">
        <f>IF(ISBLANK(Games!$B180), "",Games!D180)</f>
        <v/>
      </c>
      <c r="E180" s="23" t="str">
        <f>IF(ISBLANK(Games!$B180), "",Games!E180)</f>
        <v/>
      </c>
      <c r="F180" s="51" t="str">
        <f>IF(ISBLANK(Games!$B180), "",Games!F180)</f>
        <v/>
      </c>
      <c r="G180" s="51" t="str">
        <f>Games!G180</f>
        <v/>
      </c>
      <c r="H180" s="51" t="str">
        <f>IF(ISBLANK(Games!$B180), "",Games!H180)</f>
        <v/>
      </c>
      <c r="I180" s="51" t="str">
        <f>IF(ISBLANK(Games!B180), "", IF(Table13[[#This Row],[Spread]]&lt;0, Table13[[#This Row],[Home]], Table13[[#This Row],[Away]]))</f>
        <v/>
      </c>
      <c r="J180" s="11"/>
      <c r="K180" s="11"/>
      <c r="L180" s="11"/>
      <c r="M180" s="50" t="str">
        <f>IF(ISBLANK(Table13[[#This Row],[Home Final]]), "",Table13[[#This Row],[Away Final]]-Table13[[#This Row],[Home Final]])</f>
        <v/>
      </c>
      <c r="N18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8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80" s="45" t="str">
        <f>IF(ISBLANK(Table13[[#This Row],[Side Result]]),"",IF(Table13[[#This Row],[Side Result]]=Table13[[#This Row],[Market Predicted Side]], "Y", "N"))</f>
        <v/>
      </c>
      <c r="Q18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80" s="43" t="str">
        <f>IF(ISBLANK(Table13[[#This Row],[Side Result]]),"",IF(Table13[[#This Row],[Side Result]]=Table13[[#This Row],[Model Predicted Side]], "Y", "N"))</f>
        <v/>
      </c>
      <c r="S180" s="43" t="str">
        <f>IF(ISBLANK(Table13[[#This Row],[Side Result]]), "", IF(Table13[[#This Row],[Model Overall Correct]]="N", "N", "Y"))</f>
        <v/>
      </c>
      <c r="T18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8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80" s="46" t="str">
        <f>IF(ISBLANK(Table13[[#This Row],[Side Result]]), "",ABS(Table13[[#This Row],[Difference from Market]]))</f>
        <v/>
      </c>
      <c r="W18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80" s="43" t="str">
        <f>IF(ISBLANK(Table13[[#This Row],[Side Result]]), "",ABS(Table13[[#This Row],[Difference from Prediction]]))</f>
        <v/>
      </c>
      <c r="Y180" s="10" t="str">
        <f>IF(OR(ISBLANK(Games!B180),ISBLANK(Table13[[#This Row],[Side Result]])), "",IF(OR(AND('Prediction Log'!D180&lt;0, 'Prediction Log'!J180='Prediction Log'!B180), AND('Prediction Log'!D180&gt;0, 'Prediction Log'!C180='Prediction Log'!J180)),"Y", IF(ISBLANK(Games!$B$2), "","N")))</f>
        <v/>
      </c>
      <c r="Z180" s="10" t="str">
        <f>Table13[[#This Row],[Market Overall  Correct]]</f>
        <v/>
      </c>
    </row>
    <row r="181" spans="1:26" x14ac:dyDescent="0.45">
      <c r="A181" s="51" t="str">
        <f>IF(ISBLANK(Games!$B181), "",Games!A181)</f>
        <v/>
      </c>
      <c r="B181" s="51" t="str">
        <f>IF(ISBLANK(Games!$B181), "",Games!B181)</f>
        <v/>
      </c>
      <c r="C181" s="51" t="str">
        <f>IF(ISBLANK(Games!$B181), "",Games!C181)</f>
        <v/>
      </c>
      <c r="D181" s="23" t="str">
        <f>IF(ISBLANK(Games!$B181), "",Games!D181)</f>
        <v/>
      </c>
      <c r="E181" s="23" t="str">
        <f>IF(ISBLANK(Games!$B181), "",Games!E181)</f>
        <v/>
      </c>
      <c r="F181" s="51" t="str">
        <f>IF(ISBLANK(Games!$B181), "",Games!F181)</f>
        <v/>
      </c>
      <c r="G181" s="51" t="str">
        <f>Games!G181</f>
        <v/>
      </c>
      <c r="H181" s="51" t="str">
        <f>IF(ISBLANK(Games!$B181), "",Games!H181)</f>
        <v/>
      </c>
      <c r="I181" s="51" t="str">
        <f>IF(ISBLANK(Games!B181), "", IF(Table13[[#This Row],[Spread]]&lt;0, Table13[[#This Row],[Home]], Table13[[#This Row],[Away]]))</f>
        <v/>
      </c>
      <c r="J181" s="11"/>
      <c r="K181" s="11"/>
      <c r="L181" s="11"/>
      <c r="M181" s="50" t="str">
        <f>IF(ISBLANK(Table13[[#This Row],[Home Final]]), "",Table13[[#This Row],[Away Final]]-Table13[[#This Row],[Home Final]])</f>
        <v/>
      </c>
      <c r="N18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8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81" s="45" t="str">
        <f>IF(ISBLANK(Table13[[#This Row],[Side Result]]),"",IF(Table13[[#This Row],[Side Result]]=Table13[[#This Row],[Market Predicted Side]], "Y", "N"))</f>
        <v/>
      </c>
      <c r="Q18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81" s="43" t="str">
        <f>IF(ISBLANK(Table13[[#This Row],[Side Result]]),"",IF(Table13[[#This Row],[Side Result]]=Table13[[#This Row],[Model Predicted Side]], "Y", "N"))</f>
        <v/>
      </c>
      <c r="S181" s="43" t="str">
        <f>IF(ISBLANK(Table13[[#This Row],[Side Result]]), "", IF(Table13[[#This Row],[Model Overall Correct]]="N", "N", "Y"))</f>
        <v/>
      </c>
      <c r="T18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8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81" s="46" t="str">
        <f>IF(ISBLANK(Table13[[#This Row],[Side Result]]), "",ABS(Table13[[#This Row],[Difference from Market]]))</f>
        <v/>
      </c>
      <c r="W18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81" s="43" t="str">
        <f>IF(ISBLANK(Table13[[#This Row],[Side Result]]), "",ABS(Table13[[#This Row],[Difference from Prediction]]))</f>
        <v/>
      </c>
      <c r="Y181" s="10" t="str">
        <f>IF(OR(ISBLANK(Games!B181),ISBLANK(Table13[[#This Row],[Side Result]])), "",IF(OR(AND('Prediction Log'!D181&lt;0, 'Prediction Log'!J181='Prediction Log'!B181), AND('Prediction Log'!D181&gt;0, 'Prediction Log'!C181='Prediction Log'!J181)),"Y", IF(ISBLANK(Games!$B$2), "","N")))</f>
        <v/>
      </c>
      <c r="Z181" s="10" t="str">
        <f>Table13[[#This Row],[Market Overall  Correct]]</f>
        <v/>
      </c>
    </row>
    <row r="182" spans="1:26" x14ac:dyDescent="0.45">
      <c r="A182" s="51" t="str">
        <f>IF(ISBLANK(Games!$B182), "",Games!A182)</f>
        <v/>
      </c>
      <c r="B182" s="51" t="str">
        <f>IF(ISBLANK(Games!$B182), "",Games!B182)</f>
        <v/>
      </c>
      <c r="C182" s="51" t="str">
        <f>IF(ISBLANK(Games!$B182), "",Games!C182)</f>
        <v/>
      </c>
      <c r="D182" s="23" t="str">
        <f>IF(ISBLANK(Games!$B182), "",Games!D182)</f>
        <v/>
      </c>
      <c r="E182" s="23" t="str">
        <f>IF(ISBLANK(Games!$B182), "",Games!E182)</f>
        <v/>
      </c>
      <c r="F182" s="51" t="str">
        <f>IF(ISBLANK(Games!$B182), "",Games!F182)</f>
        <v/>
      </c>
      <c r="G182" s="51" t="str">
        <f>Games!G182</f>
        <v/>
      </c>
      <c r="H182" s="51" t="str">
        <f>IF(ISBLANK(Games!$B182), "",Games!H182)</f>
        <v/>
      </c>
      <c r="I182" s="51" t="str">
        <f>IF(ISBLANK(Games!B182), "", IF(Table13[[#This Row],[Spread]]&lt;0, Table13[[#This Row],[Home]], Table13[[#This Row],[Away]]))</f>
        <v/>
      </c>
      <c r="J182" s="11"/>
      <c r="K182" s="11"/>
      <c r="L182" s="11"/>
      <c r="M182" s="50" t="str">
        <f>IF(ISBLANK(Table13[[#This Row],[Home Final]]), "",Table13[[#This Row],[Away Final]]-Table13[[#This Row],[Home Final]])</f>
        <v/>
      </c>
      <c r="N18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8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82" s="45" t="str">
        <f>IF(ISBLANK(Table13[[#This Row],[Side Result]]),"",IF(Table13[[#This Row],[Side Result]]=Table13[[#This Row],[Market Predicted Side]], "Y", "N"))</f>
        <v/>
      </c>
      <c r="Q18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82" s="43" t="str">
        <f>IF(ISBLANK(Table13[[#This Row],[Side Result]]),"",IF(Table13[[#This Row],[Side Result]]=Table13[[#This Row],[Model Predicted Side]], "Y", "N"))</f>
        <v/>
      </c>
      <c r="S182" s="43" t="str">
        <f>IF(ISBLANK(Table13[[#This Row],[Side Result]]), "", IF(Table13[[#This Row],[Model Overall Correct]]="N", "N", "Y"))</f>
        <v/>
      </c>
      <c r="T18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8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82" s="46" t="str">
        <f>IF(ISBLANK(Table13[[#This Row],[Side Result]]), "",ABS(Table13[[#This Row],[Difference from Market]]))</f>
        <v/>
      </c>
      <c r="W18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82" s="43" t="str">
        <f>IF(ISBLANK(Table13[[#This Row],[Side Result]]), "",ABS(Table13[[#This Row],[Difference from Prediction]]))</f>
        <v/>
      </c>
      <c r="Y182" s="10" t="str">
        <f>IF(OR(ISBLANK(Games!B182),ISBLANK(Table13[[#This Row],[Side Result]])), "",IF(OR(AND('Prediction Log'!D182&lt;0, 'Prediction Log'!J182='Prediction Log'!B182), AND('Prediction Log'!D182&gt;0, 'Prediction Log'!C182='Prediction Log'!J182)),"Y", IF(ISBLANK(Games!$B$2), "","N")))</f>
        <v/>
      </c>
      <c r="Z182" s="10" t="str">
        <f>Table13[[#This Row],[Market Overall  Correct]]</f>
        <v/>
      </c>
    </row>
    <row r="183" spans="1:26" x14ac:dyDescent="0.45">
      <c r="A183" s="51" t="str">
        <f>IF(ISBLANK(Games!$B183), "",Games!A183)</f>
        <v/>
      </c>
      <c r="B183" s="51" t="str">
        <f>IF(ISBLANK(Games!$B183), "",Games!B183)</f>
        <v/>
      </c>
      <c r="C183" s="51" t="str">
        <f>IF(ISBLANK(Games!$B183), "",Games!C183)</f>
        <v/>
      </c>
      <c r="D183" s="23" t="str">
        <f>IF(ISBLANK(Games!$B183), "",Games!D183)</f>
        <v/>
      </c>
      <c r="E183" s="23" t="str">
        <f>IF(ISBLANK(Games!$B183), "",Games!E183)</f>
        <v/>
      </c>
      <c r="F183" s="51" t="str">
        <f>IF(ISBLANK(Games!$B183), "",Games!F183)</f>
        <v/>
      </c>
      <c r="G183" s="51" t="str">
        <f>Games!G183</f>
        <v/>
      </c>
      <c r="H183" s="51" t="str">
        <f>IF(ISBLANK(Games!$B183), "",Games!H183)</f>
        <v/>
      </c>
      <c r="I183" s="51" t="str">
        <f>IF(ISBLANK(Games!B183), "", IF(Table13[[#This Row],[Spread]]&lt;0, Table13[[#This Row],[Home]], Table13[[#This Row],[Away]]))</f>
        <v/>
      </c>
      <c r="J183" s="11"/>
      <c r="K183" s="11"/>
      <c r="L183" s="11"/>
      <c r="M183" s="50" t="str">
        <f>IF(ISBLANK(Table13[[#This Row],[Home Final]]), "",Table13[[#This Row],[Away Final]]-Table13[[#This Row],[Home Final]])</f>
        <v/>
      </c>
      <c r="N18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8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83" s="45" t="str">
        <f>IF(ISBLANK(Table13[[#This Row],[Side Result]]),"",IF(Table13[[#This Row],[Side Result]]=Table13[[#This Row],[Market Predicted Side]], "Y", "N"))</f>
        <v/>
      </c>
      <c r="Q18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83" s="43" t="str">
        <f>IF(ISBLANK(Table13[[#This Row],[Side Result]]),"",IF(Table13[[#This Row],[Side Result]]=Table13[[#This Row],[Model Predicted Side]], "Y", "N"))</f>
        <v/>
      </c>
      <c r="S183" s="43" t="str">
        <f>IF(ISBLANK(Table13[[#This Row],[Side Result]]), "", IF(Table13[[#This Row],[Model Overall Correct]]="N", "N", "Y"))</f>
        <v/>
      </c>
      <c r="T18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8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83" s="46" t="str">
        <f>IF(ISBLANK(Table13[[#This Row],[Side Result]]), "",ABS(Table13[[#This Row],[Difference from Market]]))</f>
        <v/>
      </c>
      <c r="W18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83" s="43" t="str">
        <f>IF(ISBLANK(Table13[[#This Row],[Side Result]]), "",ABS(Table13[[#This Row],[Difference from Prediction]]))</f>
        <v/>
      </c>
      <c r="Y183" s="10" t="str">
        <f>IF(OR(ISBLANK(Games!B183),ISBLANK(Table13[[#This Row],[Side Result]])), "",IF(OR(AND('Prediction Log'!D183&lt;0, 'Prediction Log'!J183='Prediction Log'!B183), AND('Prediction Log'!D183&gt;0, 'Prediction Log'!C183='Prediction Log'!J183)),"Y", IF(ISBLANK(Games!$B$2), "","N")))</f>
        <v/>
      </c>
      <c r="Z183" s="10" t="str">
        <f>Table13[[#This Row],[Market Overall  Correct]]</f>
        <v/>
      </c>
    </row>
    <row r="184" spans="1:26" x14ac:dyDescent="0.45">
      <c r="A184" s="51" t="str">
        <f>IF(ISBLANK(Games!$B184), "",Games!A184)</f>
        <v/>
      </c>
      <c r="B184" s="51" t="str">
        <f>IF(ISBLANK(Games!$B184), "",Games!B184)</f>
        <v/>
      </c>
      <c r="C184" s="51" t="str">
        <f>IF(ISBLANK(Games!$B184), "",Games!C184)</f>
        <v/>
      </c>
      <c r="D184" s="23" t="str">
        <f>IF(ISBLANK(Games!$B184), "",Games!D184)</f>
        <v/>
      </c>
      <c r="E184" s="23" t="str">
        <f>IF(ISBLANK(Games!$B184), "",Games!E184)</f>
        <v/>
      </c>
      <c r="F184" s="51" t="str">
        <f>IF(ISBLANK(Games!$B184), "",Games!F184)</f>
        <v/>
      </c>
      <c r="G184" s="51" t="str">
        <f>Games!G184</f>
        <v/>
      </c>
      <c r="H184" s="51" t="str">
        <f>IF(ISBLANK(Games!$B184), "",Games!H184)</f>
        <v/>
      </c>
      <c r="I184" s="51" t="str">
        <f>IF(ISBLANK(Games!B184), "", IF(Table13[[#This Row],[Spread]]&lt;0, Table13[[#This Row],[Home]], Table13[[#This Row],[Away]]))</f>
        <v/>
      </c>
      <c r="J184" s="11"/>
      <c r="K184" s="11"/>
      <c r="L184" s="11"/>
      <c r="M184" s="50" t="str">
        <f>IF(ISBLANK(Table13[[#This Row],[Home Final]]), "",Table13[[#This Row],[Away Final]]-Table13[[#This Row],[Home Final]])</f>
        <v/>
      </c>
      <c r="N18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8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84" s="45" t="str">
        <f>IF(ISBLANK(Table13[[#This Row],[Side Result]]),"",IF(Table13[[#This Row],[Side Result]]=Table13[[#This Row],[Market Predicted Side]], "Y", "N"))</f>
        <v/>
      </c>
      <c r="Q18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84" s="43" t="str">
        <f>IF(ISBLANK(Table13[[#This Row],[Side Result]]),"",IF(Table13[[#This Row],[Side Result]]=Table13[[#This Row],[Model Predicted Side]], "Y", "N"))</f>
        <v/>
      </c>
      <c r="S184" s="43" t="str">
        <f>IF(ISBLANK(Table13[[#This Row],[Side Result]]), "", IF(Table13[[#This Row],[Model Overall Correct]]="N", "N", "Y"))</f>
        <v/>
      </c>
      <c r="T18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8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84" s="46" t="str">
        <f>IF(ISBLANK(Table13[[#This Row],[Side Result]]), "",ABS(Table13[[#This Row],[Difference from Market]]))</f>
        <v/>
      </c>
      <c r="W18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84" s="43" t="str">
        <f>IF(ISBLANK(Table13[[#This Row],[Side Result]]), "",ABS(Table13[[#This Row],[Difference from Prediction]]))</f>
        <v/>
      </c>
      <c r="Y184" s="10" t="str">
        <f>IF(OR(ISBLANK(Games!B184),ISBLANK(Table13[[#This Row],[Side Result]])), "",IF(OR(AND('Prediction Log'!D184&lt;0, 'Prediction Log'!J184='Prediction Log'!B184), AND('Prediction Log'!D184&gt;0, 'Prediction Log'!C184='Prediction Log'!J184)),"Y", IF(ISBLANK(Games!$B$2), "","N")))</f>
        <v/>
      </c>
      <c r="Z184" s="10" t="str">
        <f>Table13[[#This Row],[Market Overall  Correct]]</f>
        <v/>
      </c>
    </row>
    <row r="185" spans="1:26" x14ac:dyDescent="0.45">
      <c r="A185" s="51" t="str">
        <f>IF(ISBLANK(Games!$B185), "",Games!A185)</f>
        <v/>
      </c>
      <c r="B185" s="51" t="str">
        <f>IF(ISBLANK(Games!$B185), "",Games!B185)</f>
        <v/>
      </c>
      <c r="C185" s="51" t="str">
        <f>IF(ISBLANK(Games!$B185), "",Games!C185)</f>
        <v/>
      </c>
      <c r="D185" s="23" t="str">
        <f>IF(ISBLANK(Games!$B185), "",Games!D185)</f>
        <v/>
      </c>
      <c r="E185" s="23" t="str">
        <f>IF(ISBLANK(Games!$B185), "",Games!E185)</f>
        <v/>
      </c>
      <c r="F185" s="51" t="str">
        <f>IF(ISBLANK(Games!$B185), "",Games!F185)</f>
        <v/>
      </c>
      <c r="G185" s="51" t="str">
        <f>Games!G185</f>
        <v/>
      </c>
      <c r="H185" s="51" t="str">
        <f>IF(ISBLANK(Games!$B185), "",Games!H185)</f>
        <v/>
      </c>
      <c r="I185" s="51" t="str">
        <f>IF(ISBLANK(Games!B185), "", IF(Table13[[#This Row],[Spread]]&lt;0, Table13[[#This Row],[Home]], Table13[[#This Row],[Away]]))</f>
        <v/>
      </c>
      <c r="J185" s="11"/>
      <c r="K185" s="11"/>
      <c r="L185" s="11"/>
      <c r="M185" s="50" t="str">
        <f>IF(ISBLANK(Table13[[#This Row],[Home Final]]), "",Table13[[#This Row],[Away Final]]-Table13[[#This Row],[Home Final]])</f>
        <v/>
      </c>
      <c r="N18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8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85" s="45" t="str">
        <f>IF(ISBLANK(Table13[[#This Row],[Side Result]]),"",IF(Table13[[#This Row],[Side Result]]=Table13[[#This Row],[Market Predicted Side]], "Y", "N"))</f>
        <v/>
      </c>
      <c r="Q18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85" s="43" t="str">
        <f>IF(ISBLANK(Table13[[#This Row],[Side Result]]),"",IF(Table13[[#This Row],[Side Result]]=Table13[[#This Row],[Model Predicted Side]], "Y", "N"))</f>
        <v/>
      </c>
      <c r="S185" s="43" t="str">
        <f>IF(ISBLANK(Table13[[#This Row],[Side Result]]), "", IF(Table13[[#This Row],[Model Overall Correct]]="N", "N", "Y"))</f>
        <v/>
      </c>
      <c r="T18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8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85" s="46" t="str">
        <f>IF(ISBLANK(Table13[[#This Row],[Side Result]]), "",ABS(Table13[[#This Row],[Difference from Market]]))</f>
        <v/>
      </c>
      <c r="W18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85" s="43" t="str">
        <f>IF(ISBLANK(Table13[[#This Row],[Side Result]]), "",ABS(Table13[[#This Row],[Difference from Prediction]]))</f>
        <v/>
      </c>
      <c r="Y185" s="10" t="str">
        <f>IF(OR(ISBLANK(Games!B185),ISBLANK(Table13[[#This Row],[Side Result]])), "",IF(OR(AND('Prediction Log'!D185&lt;0, 'Prediction Log'!J185='Prediction Log'!B185), AND('Prediction Log'!D185&gt;0, 'Prediction Log'!C185='Prediction Log'!J185)),"Y", IF(ISBLANK(Games!$B$2), "","N")))</f>
        <v/>
      </c>
      <c r="Z185" s="10" t="str">
        <f>Table13[[#This Row],[Market Overall  Correct]]</f>
        <v/>
      </c>
    </row>
    <row r="186" spans="1:26" x14ac:dyDescent="0.45">
      <c r="A186" s="51" t="str">
        <f>IF(ISBLANK(Games!$B186), "",Games!A186)</f>
        <v/>
      </c>
      <c r="B186" s="51" t="str">
        <f>IF(ISBLANK(Games!$B186), "",Games!B186)</f>
        <v/>
      </c>
      <c r="C186" s="51" t="str">
        <f>IF(ISBLANK(Games!$B186), "",Games!C186)</f>
        <v/>
      </c>
      <c r="D186" s="23" t="str">
        <f>IF(ISBLANK(Games!$B186), "",Games!D186)</f>
        <v/>
      </c>
      <c r="E186" s="23" t="str">
        <f>IF(ISBLANK(Games!$B186), "",Games!E186)</f>
        <v/>
      </c>
      <c r="F186" s="51" t="str">
        <f>IF(ISBLANK(Games!$B186), "",Games!F186)</f>
        <v/>
      </c>
      <c r="G186" s="51" t="str">
        <f>Games!G186</f>
        <v/>
      </c>
      <c r="H186" s="51" t="str">
        <f>IF(ISBLANK(Games!$B186), "",Games!H186)</f>
        <v/>
      </c>
      <c r="I186" s="51" t="str">
        <f>IF(ISBLANK(Games!B186), "", IF(Table13[[#This Row],[Spread]]&lt;0, Table13[[#This Row],[Home]], Table13[[#This Row],[Away]]))</f>
        <v/>
      </c>
      <c r="J186" s="11"/>
      <c r="K186" s="11"/>
      <c r="L186" s="11"/>
      <c r="M186" s="50" t="str">
        <f>IF(ISBLANK(Table13[[#This Row],[Home Final]]), "",Table13[[#This Row],[Away Final]]-Table13[[#This Row],[Home Final]])</f>
        <v/>
      </c>
      <c r="N18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8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86" s="45" t="str">
        <f>IF(ISBLANK(Table13[[#This Row],[Side Result]]),"",IF(Table13[[#This Row],[Side Result]]=Table13[[#This Row],[Market Predicted Side]], "Y", "N"))</f>
        <v/>
      </c>
      <c r="Q18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86" s="43" t="str">
        <f>IF(ISBLANK(Table13[[#This Row],[Side Result]]),"",IF(Table13[[#This Row],[Side Result]]=Table13[[#This Row],[Model Predicted Side]], "Y", "N"))</f>
        <v/>
      </c>
      <c r="S186" s="43" t="str">
        <f>IF(ISBLANK(Table13[[#This Row],[Side Result]]), "", IF(Table13[[#This Row],[Model Overall Correct]]="N", "N", "Y"))</f>
        <v/>
      </c>
      <c r="T18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8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86" s="46" t="str">
        <f>IF(ISBLANK(Table13[[#This Row],[Side Result]]), "",ABS(Table13[[#This Row],[Difference from Market]]))</f>
        <v/>
      </c>
      <c r="W18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86" s="43" t="str">
        <f>IF(ISBLANK(Table13[[#This Row],[Side Result]]), "",ABS(Table13[[#This Row],[Difference from Prediction]]))</f>
        <v/>
      </c>
      <c r="Y186" s="10" t="str">
        <f>IF(OR(ISBLANK(Games!B186),ISBLANK(Table13[[#This Row],[Side Result]])), "",IF(OR(AND('Prediction Log'!D186&lt;0, 'Prediction Log'!J186='Prediction Log'!B186), AND('Prediction Log'!D186&gt;0, 'Prediction Log'!C186='Prediction Log'!J186)),"Y", IF(ISBLANK(Games!$B$2), "","N")))</f>
        <v/>
      </c>
      <c r="Z186" s="10" t="str">
        <f>Table13[[#This Row],[Market Overall  Correct]]</f>
        <v/>
      </c>
    </row>
    <row r="187" spans="1:26" x14ac:dyDescent="0.45">
      <c r="A187" s="51" t="str">
        <f>IF(ISBLANK(Games!$B187), "",Games!A187)</f>
        <v/>
      </c>
      <c r="B187" s="51" t="str">
        <f>IF(ISBLANK(Games!$B187), "",Games!B187)</f>
        <v/>
      </c>
      <c r="C187" s="51" t="str">
        <f>IF(ISBLANK(Games!$B187), "",Games!C187)</f>
        <v/>
      </c>
      <c r="D187" s="23" t="str">
        <f>IF(ISBLANK(Games!$B187), "",Games!D187)</f>
        <v/>
      </c>
      <c r="E187" s="23" t="str">
        <f>IF(ISBLANK(Games!$B187), "",Games!E187)</f>
        <v/>
      </c>
      <c r="F187" s="51" t="str">
        <f>IF(ISBLANK(Games!$B187), "",Games!F187)</f>
        <v/>
      </c>
      <c r="G187" s="51" t="str">
        <f>Games!G187</f>
        <v/>
      </c>
      <c r="H187" s="51" t="str">
        <f>IF(ISBLANK(Games!$B187), "",Games!H187)</f>
        <v/>
      </c>
      <c r="I187" s="51" t="str">
        <f>IF(ISBLANK(Games!B187), "", IF(Table13[[#This Row],[Spread]]&lt;0, Table13[[#This Row],[Home]], Table13[[#This Row],[Away]]))</f>
        <v/>
      </c>
      <c r="J187" s="11"/>
      <c r="K187" s="11"/>
      <c r="L187" s="11"/>
      <c r="M187" s="50" t="str">
        <f>IF(ISBLANK(Table13[[#This Row],[Home Final]]), "",Table13[[#This Row],[Away Final]]-Table13[[#This Row],[Home Final]])</f>
        <v/>
      </c>
      <c r="N18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8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87" s="45" t="str">
        <f>IF(ISBLANK(Table13[[#This Row],[Side Result]]),"",IF(Table13[[#This Row],[Side Result]]=Table13[[#This Row],[Market Predicted Side]], "Y", "N"))</f>
        <v/>
      </c>
      <c r="Q18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87" s="43" t="str">
        <f>IF(ISBLANK(Table13[[#This Row],[Side Result]]),"",IF(Table13[[#This Row],[Side Result]]=Table13[[#This Row],[Model Predicted Side]], "Y", "N"))</f>
        <v/>
      </c>
      <c r="S187" s="43" t="str">
        <f>IF(ISBLANK(Table13[[#This Row],[Side Result]]), "", IF(Table13[[#This Row],[Model Overall Correct]]="N", "N", "Y"))</f>
        <v/>
      </c>
      <c r="T18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8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87" s="46" t="str">
        <f>IF(ISBLANK(Table13[[#This Row],[Side Result]]), "",ABS(Table13[[#This Row],[Difference from Market]]))</f>
        <v/>
      </c>
      <c r="W18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87" s="43" t="str">
        <f>IF(ISBLANK(Table13[[#This Row],[Side Result]]), "",ABS(Table13[[#This Row],[Difference from Prediction]]))</f>
        <v/>
      </c>
      <c r="Y187" s="10" t="str">
        <f>IF(OR(ISBLANK(Games!B187),ISBLANK(Table13[[#This Row],[Side Result]])), "",IF(OR(AND('Prediction Log'!D187&lt;0, 'Prediction Log'!J187='Prediction Log'!B187), AND('Prediction Log'!D187&gt;0, 'Prediction Log'!C187='Prediction Log'!J187)),"Y", IF(ISBLANK(Games!$B$2), "","N")))</f>
        <v/>
      </c>
      <c r="Z187" s="10" t="str">
        <f>Table13[[#This Row],[Market Overall  Correct]]</f>
        <v/>
      </c>
    </row>
    <row r="188" spans="1:26" x14ac:dyDescent="0.45">
      <c r="A188" s="51" t="str">
        <f>IF(ISBLANK(Games!$B188), "",Games!A188)</f>
        <v/>
      </c>
      <c r="B188" s="51" t="str">
        <f>IF(ISBLANK(Games!$B188), "",Games!B188)</f>
        <v/>
      </c>
      <c r="C188" s="51" t="str">
        <f>IF(ISBLANK(Games!$B188), "",Games!C188)</f>
        <v/>
      </c>
      <c r="D188" s="23" t="str">
        <f>IF(ISBLANK(Games!$B188), "",Games!D188)</f>
        <v/>
      </c>
      <c r="E188" s="23" t="str">
        <f>IF(ISBLANK(Games!$B188), "",Games!E188)</f>
        <v/>
      </c>
      <c r="F188" s="51" t="str">
        <f>IF(ISBLANK(Games!$B188), "",Games!F188)</f>
        <v/>
      </c>
      <c r="G188" s="51" t="str">
        <f>Games!G188</f>
        <v/>
      </c>
      <c r="H188" s="51" t="str">
        <f>IF(ISBLANK(Games!$B188), "",Games!H188)</f>
        <v/>
      </c>
      <c r="I188" s="51" t="str">
        <f>IF(ISBLANK(Games!B188), "", IF(Table13[[#This Row],[Spread]]&lt;0, Table13[[#This Row],[Home]], Table13[[#This Row],[Away]]))</f>
        <v/>
      </c>
      <c r="J188" s="11"/>
      <c r="K188" s="11"/>
      <c r="L188" s="11"/>
      <c r="M188" s="50" t="str">
        <f>IF(ISBLANK(Table13[[#This Row],[Home Final]]), "",Table13[[#This Row],[Away Final]]-Table13[[#This Row],[Home Final]])</f>
        <v/>
      </c>
      <c r="N18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8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88" s="45" t="str">
        <f>IF(ISBLANK(Table13[[#This Row],[Side Result]]),"",IF(Table13[[#This Row],[Side Result]]=Table13[[#This Row],[Market Predicted Side]], "Y", "N"))</f>
        <v/>
      </c>
      <c r="Q18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88" s="43" t="str">
        <f>IF(ISBLANK(Table13[[#This Row],[Side Result]]),"",IF(Table13[[#This Row],[Side Result]]=Table13[[#This Row],[Model Predicted Side]], "Y", "N"))</f>
        <v/>
      </c>
      <c r="S188" s="43" t="str">
        <f>IF(ISBLANK(Table13[[#This Row],[Side Result]]), "", IF(Table13[[#This Row],[Model Overall Correct]]="N", "N", "Y"))</f>
        <v/>
      </c>
      <c r="T18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8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88" s="46" t="str">
        <f>IF(ISBLANK(Table13[[#This Row],[Side Result]]), "",ABS(Table13[[#This Row],[Difference from Market]]))</f>
        <v/>
      </c>
      <c r="W18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88" s="43" t="str">
        <f>IF(ISBLANK(Table13[[#This Row],[Side Result]]), "",ABS(Table13[[#This Row],[Difference from Prediction]]))</f>
        <v/>
      </c>
      <c r="Y188" s="10" t="str">
        <f>IF(OR(ISBLANK(Games!B188),ISBLANK(Table13[[#This Row],[Side Result]])), "",IF(OR(AND('Prediction Log'!D188&lt;0, 'Prediction Log'!J188='Prediction Log'!B188), AND('Prediction Log'!D188&gt;0, 'Prediction Log'!C188='Prediction Log'!J188)),"Y", IF(ISBLANK(Games!$B$2), "","N")))</f>
        <v/>
      </c>
      <c r="Z188" s="10" t="str">
        <f>Table13[[#This Row],[Market Overall  Correct]]</f>
        <v/>
      </c>
    </row>
    <row r="189" spans="1:26" x14ac:dyDescent="0.45">
      <c r="A189" s="51" t="str">
        <f>IF(ISBLANK(Games!$B189), "",Games!A189)</f>
        <v/>
      </c>
      <c r="B189" s="51" t="str">
        <f>IF(ISBLANK(Games!$B189), "",Games!B189)</f>
        <v/>
      </c>
      <c r="C189" s="51" t="str">
        <f>IF(ISBLANK(Games!$B189), "",Games!C189)</f>
        <v/>
      </c>
      <c r="D189" s="23" t="str">
        <f>IF(ISBLANK(Games!$B189), "",Games!D189)</f>
        <v/>
      </c>
      <c r="E189" s="23" t="str">
        <f>IF(ISBLANK(Games!$B189), "",Games!E189)</f>
        <v/>
      </c>
      <c r="F189" s="51" t="str">
        <f>IF(ISBLANK(Games!$B189), "",Games!F189)</f>
        <v/>
      </c>
      <c r="G189" s="51" t="str">
        <f>Games!G189</f>
        <v/>
      </c>
      <c r="H189" s="51" t="str">
        <f>IF(ISBLANK(Games!$B189), "",Games!H189)</f>
        <v/>
      </c>
      <c r="I189" s="51" t="str">
        <f>IF(ISBLANK(Games!B189), "", IF(Table13[[#This Row],[Spread]]&lt;0, Table13[[#This Row],[Home]], Table13[[#This Row],[Away]]))</f>
        <v/>
      </c>
      <c r="J189" s="11"/>
      <c r="K189" s="11"/>
      <c r="L189" s="11"/>
      <c r="M189" s="50" t="str">
        <f>IF(ISBLANK(Table13[[#This Row],[Home Final]]), "",Table13[[#This Row],[Away Final]]-Table13[[#This Row],[Home Final]])</f>
        <v/>
      </c>
      <c r="N18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8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89" s="45" t="str">
        <f>IF(ISBLANK(Table13[[#This Row],[Side Result]]),"",IF(Table13[[#This Row],[Side Result]]=Table13[[#This Row],[Market Predicted Side]], "Y", "N"))</f>
        <v/>
      </c>
      <c r="Q18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89" s="43" t="str">
        <f>IF(ISBLANK(Table13[[#This Row],[Side Result]]),"",IF(Table13[[#This Row],[Side Result]]=Table13[[#This Row],[Model Predicted Side]], "Y", "N"))</f>
        <v/>
      </c>
      <c r="S189" s="43" t="str">
        <f>IF(ISBLANK(Table13[[#This Row],[Side Result]]), "", IF(Table13[[#This Row],[Model Overall Correct]]="N", "N", "Y"))</f>
        <v/>
      </c>
      <c r="T18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8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89" s="46" t="str">
        <f>IF(ISBLANK(Table13[[#This Row],[Side Result]]), "",ABS(Table13[[#This Row],[Difference from Market]]))</f>
        <v/>
      </c>
      <c r="W18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89" s="43" t="str">
        <f>IF(ISBLANK(Table13[[#This Row],[Side Result]]), "",ABS(Table13[[#This Row],[Difference from Prediction]]))</f>
        <v/>
      </c>
      <c r="Y189" s="10" t="str">
        <f>IF(OR(ISBLANK(Games!B189),ISBLANK(Table13[[#This Row],[Side Result]])), "",IF(OR(AND('Prediction Log'!D189&lt;0, 'Prediction Log'!J189='Prediction Log'!B189), AND('Prediction Log'!D189&gt;0, 'Prediction Log'!C189='Prediction Log'!J189)),"Y", IF(ISBLANK(Games!$B$2), "","N")))</f>
        <v/>
      </c>
      <c r="Z189" s="10" t="str">
        <f>Table13[[#This Row],[Market Overall  Correct]]</f>
        <v/>
      </c>
    </row>
    <row r="190" spans="1:26" x14ac:dyDescent="0.45">
      <c r="A190" s="51" t="str">
        <f>IF(ISBLANK(Games!$B190), "",Games!A190)</f>
        <v/>
      </c>
      <c r="B190" s="51" t="str">
        <f>IF(ISBLANK(Games!$B190), "",Games!B190)</f>
        <v/>
      </c>
      <c r="C190" s="51" t="str">
        <f>IF(ISBLANK(Games!$B190), "",Games!C190)</f>
        <v/>
      </c>
      <c r="D190" s="23" t="str">
        <f>IF(ISBLANK(Games!$B190), "",Games!D190)</f>
        <v/>
      </c>
      <c r="E190" s="23" t="str">
        <f>IF(ISBLANK(Games!$B190), "",Games!E190)</f>
        <v/>
      </c>
      <c r="F190" s="51" t="str">
        <f>IF(ISBLANK(Games!$B190), "",Games!F190)</f>
        <v/>
      </c>
      <c r="G190" s="51" t="str">
        <f>Games!G190</f>
        <v/>
      </c>
      <c r="H190" s="51" t="str">
        <f>IF(ISBLANK(Games!$B190), "",Games!H190)</f>
        <v/>
      </c>
      <c r="I190" s="51" t="str">
        <f>IF(ISBLANK(Games!B190), "", IF(Table13[[#This Row],[Spread]]&lt;0, Table13[[#This Row],[Home]], Table13[[#This Row],[Away]]))</f>
        <v/>
      </c>
      <c r="J190" s="11"/>
      <c r="K190" s="11"/>
      <c r="L190" s="11"/>
      <c r="M190" s="50" t="str">
        <f>IF(ISBLANK(Table13[[#This Row],[Home Final]]), "",Table13[[#This Row],[Away Final]]-Table13[[#This Row],[Home Final]])</f>
        <v/>
      </c>
      <c r="N19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9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90" s="45" t="str">
        <f>IF(ISBLANK(Table13[[#This Row],[Side Result]]),"",IF(Table13[[#This Row],[Side Result]]=Table13[[#This Row],[Market Predicted Side]], "Y", "N"))</f>
        <v/>
      </c>
      <c r="Q19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90" s="43" t="str">
        <f>IF(ISBLANK(Table13[[#This Row],[Side Result]]),"",IF(Table13[[#This Row],[Side Result]]=Table13[[#This Row],[Model Predicted Side]], "Y", "N"))</f>
        <v/>
      </c>
      <c r="S190" s="43" t="str">
        <f>IF(ISBLANK(Table13[[#This Row],[Side Result]]), "", IF(Table13[[#This Row],[Model Overall Correct]]="N", "N", "Y"))</f>
        <v/>
      </c>
      <c r="T19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9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90" s="46" t="str">
        <f>IF(ISBLANK(Table13[[#This Row],[Side Result]]), "",ABS(Table13[[#This Row],[Difference from Market]]))</f>
        <v/>
      </c>
      <c r="W19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90" s="43" t="str">
        <f>IF(ISBLANK(Table13[[#This Row],[Side Result]]), "",ABS(Table13[[#This Row],[Difference from Prediction]]))</f>
        <v/>
      </c>
      <c r="Y190" s="10" t="str">
        <f>IF(OR(ISBLANK(Games!B190),ISBLANK(Table13[[#This Row],[Side Result]])), "",IF(OR(AND('Prediction Log'!D190&lt;0, 'Prediction Log'!J190='Prediction Log'!B190), AND('Prediction Log'!D190&gt;0, 'Prediction Log'!C190='Prediction Log'!J190)),"Y", IF(ISBLANK(Games!$B$2), "","N")))</f>
        <v/>
      </c>
      <c r="Z190" s="10" t="str">
        <f>Table13[[#This Row],[Market Overall  Correct]]</f>
        <v/>
      </c>
    </row>
    <row r="191" spans="1:26" x14ac:dyDescent="0.45">
      <c r="A191" s="51" t="str">
        <f>IF(ISBLANK(Games!$B191), "",Games!A191)</f>
        <v/>
      </c>
      <c r="B191" s="51" t="str">
        <f>IF(ISBLANK(Games!$B191), "",Games!B191)</f>
        <v/>
      </c>
      <c r="C191" s="51" t="str">
        <f>IF(ISBLANK(Games!$B191), "",Games!C191)</f>
        <v/>
      </c>
      <c r="D191" s="23" t="str">
        <f>IF(ISBLANK(Games!$B191), "",Games!D191)</f>
        <v/>
      </c>
      <c r="E191" s="23" t="str">
        <f>IF(ISBLANK(Games!$B191), "",Games!E191)</f>
        <v/>
      </c>
      <c r="F191" s="51" t="str">
        <f>IF(ISBLANK(Games!$B191), "",Games!F191)</f>
        <v/>
      </c>
      <c r="G191" s="51" t="str">
        <f>Games!G191</f>
        <v/>
      </c>
      <c r="H191" s="51" t="str">
        <f>IF(ISBLANK(Games!$B191), "",Games!H191)</f>
        <v/>
      </c>
      <c r="I191" s="51" t="str">
        <f>IF(ISBLANK(Games!B191), "", IF(Table13[[#This Row],[Spread]]&lt;0, Table13[[#This Row],[Home]], Table13[[#This Row],[Away]]))</f>
        <v/>
      </c>
      <c r="J191" s="11"/>
      <c r="K191" s="11"/>
      <c r="L191" s="11"/>
      <c r="M191" s="50" t="str">
        <f>IF(ISBLANK(Table13[[#This Row],[Home Final]]), "",Table13[[#This Row],[Away Final]]-Table13[[#This Row],[Home Final]])</f>
        <v/>
      </c>
      <c r="N19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9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91" s="45" t="str">
        <f>IF(ISBLANK(Table13[[#This Row],[Side Result]]),"",IF(Table13[[#This Row],[Side Result]]=Table13[[#This Row],[Market Predicted Side]], "Y", "N"))</f>
        <v/>
      </c>
      <c r="Q19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91" s="43" t="str">
        <f>IF(ISBLANK(Table13[[#This Row],[Side Result]]),"",IF(Table13[[#This Row],[Side Result]]=Table13[[#This Row],[Model Predicted Side]], "Y", "N"))</f>
        <v/>
      </c>
      <c r="S191" s="43" t="str">
        <f>IF(ISBLANK(Table13[[#This Row],[Side Result]]), "", IF(Table13[[#This Row],[Model Overall Correct]]="N", "N", "Y"))</f>
        <v/>
      </c>
      <c r="T19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9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91" s="46" t="str">
        <f>IF(ISBLANK(Table13[[#This Row],[Side Result]]), "",ABS(Table13[[#This Row],[Difference from Market]]))</f>
        <v/>
      </c>
      <c r="W19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91" s="43" t="str">
        <f>IF(ISBLANK(Table13[[#This Row],[Side Result]]), "",ABS(Table13[[#This Row],[Difference from Prediction]]))</f>
        <v/>
      </c>
      <c r="Y191" s="10" t="str">
        <f>IF(OR(ISBLANK(Games!B191),ISBLANK(Table13[[#This Row],[Side Result]])), "",IF(OR(AND('Prediction Log'!D191&lt;0, 'Prediction Log'!J191='Prediction Log'!B191), AND('Prediction Log'!D191&gt;0, 'Prediction Log'!C191='Prediction Log'!J191)),"Y", IF(ISBLANK(Games!$B$2), "","N")))</f>
        <v/>
      </c>
      <c r="Z191" s="10" t="str">
        <f>Table13[[#This Row],[Market Overall  Correct]]</f>
        <v/>
      </c>
    </row>
    <row r="192" spans="1:26" x14ac:dyDescent="0.45">
      <c r="A192" s="51" t="str">
        <f>IF(ISBLANK(Games!$B192), "",Games!A192)</f>
        <v/>
      </c>
      <c r="B192" s="51" t="str">
        <f>IF(ISBLANK(Games!$B192), "",Games!B192)</f>
        <v/>
      </c>
      <c r="C192" s="51" t="str">
        <f>IF(ISBLANK(Games!$B192), "",Games!C192)</f>
        <v/>
      </c>
      <c r="D192" s="23" t="str">
        <f>IF(ISBLANK(Games!$B192), "",Games!D192)</f>
        <v/>
      </c>
      <c r="E192" s="23" t="str">
        <f>IF(ISBLANK(Games!$B192), "",Games!E192)</f>
        <v/>
      </c>
      <c r="F192" s="51" t="str">
        <f>IF(ISBLANK(Games!$B192), "",Games!F192)</f>
        <v/>
      </c>
      <c r="G192" s="51" t="str">
        <f>Games!G192</f>
        <v/>
      </c>
      <c r="H192" s="51" t="str">
        <f>IF(ISBLANK(Games!$B192), "",Games!H192)</f>
        <v/>
      </c>
      <c r="I192" s="51" t="str">
        <f>IF(ISBLANK(Games!B192), "", IF(Table13[[#This Row],[Spread]]&lt;0, Table13[[#This Row],[Home]], Table13[[#This Row],[Away]]))</f>
        <v/>
      </c>
      <c r="J192" s="11"/>
      <c r="K192" s="11"/>
      <c r="L192" s="11"/>
      <c r="M192" s="50" t="str">
        <f>IF(ISBLANK(Table13[[#This Row],[Home Final]]), "",Table13[[#This Row],[Away Final]]-Table13[[#This Row],[Home Final]])</f>
        <v/>
      </c>
      <c r="N19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9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92" s="45" t="str">
        <f>IF(ISBLANK(Table13[[#This Row],[Side Result]]),"",IF(Table13[[#This Row],[Side Result]]=Table13[[#This Row],[Market Predicted Side]], "Y", "N"))</f>
        <v/>
      </c>
      <c r="Q19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92" s="43" t="str">
        <f>IF(ISBLANK(Table13[[#This Row],[Side Result]]),"",IF(Table13[[#This Row],[Side Result]]=Table13[[#This Row],[Model Predicted Side]], "Y", "N"))</f>
        <v/>
      </c>
      <c r="S192" s="43" t="str">
        <f>IF(ISBLANK(Table13[[#This Row],[Side Result]]), "", IF(Table13[[#This Row],[Model Overall Correct]]="N", "N", "Y"))</f>
        <v/>
      </c>
      <c r="T19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9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92" s="46" t="str">
        <f>IF(ISBLANK(Table13[[#This Row],[Side Result]]), "",ABS(Table13[[#This Row],[Difference from Market]]))</f>
        <v/>
      </c>
      <c r="W19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92" s="43" t="str">
        <f>IF(ISBLANK(Table13[[#This Row],[Side Result]]), "",ABS(Table13[[#This Row],[Difference from Prediction]]))</f>
        <v/>
      </c>
      <c r="Y192" s="10" t="str">
        <f>IF(OR(ISBLANK(Games!B192),ISBLANK(Table13[[#This Row],[Side Result]])), "",IF(OR(AND('Prediction Log'!D192&lt;0, 'Prediction Log'!J192='Prediction Log'!B192), AND('Prediction Log'!D192&gt;0, 'Prediction Log'!C192='Prediction Log'!J192)),"Y", IF(ISBLANK(Games!$B$2), "","N")))</f>
        <v/>
      </c>
      <c r="Z192" s="10" t="str">
        <f>Table13[[#This Row],[Market Overall  Correct]]</f>
        <v/>
      </c>
    </row>
    <row r="193" spans="1:26" x14ac:dyDescent="0.45">
      <c r="A193" s="51" t="str">
        <f>IF(ISBLANK(Games!$B193), "",Games!A193)</f>
        <v/>
      </c>
      <c r="B193" s="51" t="str">
        <f>IF(ISBLANK(Games!$B193), "",Games!B193)</f>
        <v/>
      </c>
      <c r="C193" s="51" t="str">
        <f>IF(ISBLANK(Games!$B193), "",Games!C193)</f>
        <v/>
      </c>
      <c r="D193" s="23" t="str">
        <f>IF(ISBLANK(Games!$B193), "",Games!D193)</f>
        <v/>
      </c>
      <c r="E193" s="23" t="str">
        <f>IF(ISBLANK(Games!$B193), "",Games!E193)</f>
        <v/>
      </c>
      <c r="F193" s="51" t="str">
        <f>IF(ISBLANK(Games!$B193), "",Games!F193)</f>
        <v/>
      </c>
      <c r="G193" s="51" t="str">
        <f>Games!G193</f>
        <v/>
      </c>
      <c r="H193" s="51" t="str">
        <f>IF(ISBLANK(Games!$B193), "",Games!H193)</f>
        <v/>
      </c>
      <c r="I193" s="51" t="str">
        <f>IF(ISBLANK(Games!B193), "", IF(Table13[[#This Row],[Spread]]&lt;0, Table13[[#This Row],[Home]], Table13[[#This Row],[Away]]))</f>
        <v/>
      </c>
      <c r="J193" s="11"/>
      <c r="K193" s="11"/>
      <c r="L193" s="11"/>
      <c r="M193" s="50" t="str">
        <f>IF(ISBLANK(Table13[[#This Row],[Home Final]]), "",Table13[[#This Row],[Away Final]]-Table13[[#This Row],[Home Final]])</f>
        <v/>
      </c>
      <c r="N19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9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93" s="45" t="str">
        <f>IF(ISBLANK(Table13[[#This Row],[Side Result]]),"",IF(Table13[[#This Row],[Side Result]]=Table13[[#This Row],[Market Predicted Side]], "Y", "N"))</f>
        <v/>
      </c>
      <c r="Q19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93" s="43" t="str">
        <f>IF(ISBLANK(Table13[[#This Row],[Side Result]]),"",IF(Table13[[#This Row],[Side Result]]=Table13[[#This Row],[Model Predicted Side]], "Y", "N"))</f>
        <v/>
      </c>
      <c r="S193" s="43" t="str">
        <f>IF(ISBLANK(Table13[[#This Row],[Side Result]]), "", IF(Table13[[#This Row],[Model Overall Correct]]="N", "N", "Y"))</f>
        <v/>
      </c>
      <c r="T19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9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93" s="46" t="str">
        <f>IF(ISBLANK(Table13[[#This Row],[Side Result]]), "",ABS(Table13[[#This Row],[Difference from Market]]))</f>
        <v/>
      </c>
      <c r="W19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93" s="43" t="str">
        <f>IF(ISBLANK(Table13[[#This Row],[Side Result]]), "",ABS(Table13[[#This Row],[Difference from Prediction]]))</f>
        <v/>
      </c>
      <c r="Y193" s="10" t="str">
        <f>IF(OR(ISBLANK(Games!B193),ISBLANK(Table13[[#This Row],[Side Result]])), "",IF(OR(AND('Prediction Log'!D193&lt;0, 'Prediction Log'!J193='Prediction Log'!B193), AND('Prediction Log'!D193&gt;0, 'Prediction Log'!C193='Prediction Log'!J193)),"Y", IF(ISBLANK(Games!$B$2), "","N")))</f>
        <v/>
      </c>
      <c r="Z193" s="10" t="str">
        <f>Table13[[#This Row],[Market Overall  Correct]]</f>
        <v/>
      </c>
    </row>
    <row r="194" spans="1:26" x14ac:dyDescent="0.45">
      <c r="A194" s="51" t="str">
        <f>IF(ISBLANK(Games!$B194), "",Games!A194)</f>
        <v/>
      </c>
      <c r="B194" s="51" t="str">
        <f>IF(ISBLANK(Games!$B194), "",Games!B194)</f>
        <v/>
      </c>
      <c r="C194" s="51" t="str">
        <f>IF(ISBLANK(Games!$B194), "",Games!C194)</f>
        <v/>
      </c>
      <c r="D194" s="23" t="str">
        <f>IF(ISBLANK(Games!$B194), "",Games!D194)</f>
        <v/>
      </c>
      <c r="E194" s="23" t="str">
        <f>IF(ISBLANK(Games!$B194), "",Games!E194)</f>
        <v/>
      </c>
      <c r="F194" s="51" t="str">
        <f>IF(ISBLANK(Games!$B194), "",Games!F194)</f>
        <v/>
      </c>
      <c r="G194" s="51" t="str">
        <f>Games!G194</f>
        <v/>
      </c>
      <c r="H194" s="51" t="str">
        <f>IF(ISBLANK(Games!$B194), "",Games!H194)</f>
        <v/>
      </c>
      <c r="I194" s="51" t="str">
        <f>IF(ISBLANK(Games!B194), "", IF(Table13[[#This Row],[Spread]]&lt;0, Table13[[#This Row],[Home]], Table13[[#This Row],[Away]]))</f>
        <v/>
      </c>
      <c r="J194" s="11"/>
      <c r="K194" s="11"/>
      <c r="L194" s="11"/>
      <c r="M194" s="50" t="str">
        <f>IF(ISBLANK(Table13[[#This Row],[Home Final]]), "",Table13[[#This Row],[Away Final]]-Table13[[#This Row],[Home Final]])</f>
        <v/>
      </c>
      <c r="N19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9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94" s="45" t="str">
        <f>IF(ISBLANK(Table13[[#This Row],[Side Result]]),"",IF(Table13[[#This Row],[Side Result]]=Table13[[#This Row],[Market Predicted Side]], "Y", "N"))</f>
        <v/>
      </c>
      <c r="Q19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94" s="43" t="str">
        <f>IF(ISBLANK(Table13[[#This Row],[Side Result]]),"",IF(Table13[[#This Row],[Side Result]]=Table13[[#This Row],[Model Predicted Side]], "Y", "N"))</f>
        <v/>
      </c>
      <c r="S194" s="43" t="str">
        <f>IF(ISBLANK(Table13[[#This Row],[Side Result]]), "", IF(Table13[[#This Row],[Model Overall Correct]]="N", "N", "Y"))</f>
        <v/>
      </c>
      <c r="T19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9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94" s="46" t="str">
        <f>IF(ISBLANK(Table13[[#This Row],[Side Result]]), "",ABS(Table13[[#This Row],[Difference from Market]]))</f>
        <v/>
      </c>
      <c r="W19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94" s="43" t="str">
        <f>IF(ISBLANK(Table13[[#This Row],[Side Result]]), "",ABS(Table13[[#This Row],[Difference from Prediction]]))</f>
        <v/>
      </c>
      <c r="Y194" s="10" t="str">
        <f>IF(OR(ISBLANK(Games!B194),ISBLANK(Table13[[#This Row],[Side Result]])), "",IF(OR(AND('Prediction Log'!D194&lt;0, 'Prediction Log'!J194='Prediction Log'!B194), AND('Prediction Log'!D194&gt;0, 'Prediction Log'!C194='Prediction Log'!J194)),"Y", IF(ISBLANK(Games!$B$2), "","N")))</f>
        <v/>
      </c>
      <c r="Z194" s="10" t="str">
        <f>Table13[[#This Row],[Market Overall  Correct]]</f>
        <v/>
      </c>
    </row>
    <row r="195" spans="1:26" x14ac:dyDescent="0.45">
      <c r="A195" s="51" t="str">
        <f>IF(ISBLANK(Games!$B195), "",Games!A195)</f>
        <v/>
      </c>
      <c r="B195" s="51" t="str">
        <f>IF(ISBLANK(Games!$B195), "",Games!B195)</f>
        <v/>
      </c>
      <c r="C195" s="51" t="str">
        <f>IF(ISBLANK(Games!$B195), "",Games!C195)</f>
        <v/>
      </c>
      <c r="D195" s="23" t="str">
        <f>IF(ISBLANK(Games!$B195), "",Games!D195)</f>
        <v/>
      </c>
      <c r="E195" s="23" t="str">
        <f>IF(ISBLANK(Games!$B195), "",Games!E195)</f>
        <v/>
      </c>
      <c r="F195" s="51" t="str">
        <f>IF(ISBLANK(Games!$B195), "",Games!F195)</f>
        <v/>
      </c>
      <c r="G195" s="51" t="str">
        <f>Games!G195</f>
        <v/>
      </c>
      <c r="H195" s="51" t="str">
        <f>IF(ISBLANK(Games!$B195), "",Games!H195)</f>
        <v/>
      </c>
      <c r="I195" s="51" t="str">
        <f>IF(ISBLANK(Games!B195), "", IF(Table13[[#This Row],[Spread]]&lt;0, Table13[[#This Row],[Home]], Table13[[#This Row],[Away]]))</f>
        <v/>
      </c>
      <c r="J195" s="11"/>
      <c r="K195" s="11"/>
      <c r="L195" s="11"/>
      <c r="M195" s="50" t="str">
        <f>IF(ISBLANK(Table13[[#This Row],[Home Final]]), "",Table13[[#This Row],[Away Final]]-Table13[[#This Row],[Home Final]])</f>
        <v/>
      </c>
      <c r="N19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9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95" s="45" t="str">
        <f>IF(ISBLANK(Table13[[#This Row],[Side Result]]),"",IF(Table13[[#This Row],[Side Result]]=Table13[[#This Row],[Market Predicted Side]], "Y", "N"))</f>
        <v/>
      </c>
      <c r="Q19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95" s="43" t="str">
        <f>IF(ISBLANK(Table13[[#This Row],[Side Result]]),"",IF(Table13[[#This Row],[Side Result]]=Table13[[#This Row],[Model Predicted Side]], "Y", "N"))</f>
        <v/>
      </c>
      <c r="S195" s="43" t="str">
        <f>IF(ISBLANK(Table13[[#This Row],[Side Result]]), "", IF(Table13[[#This Row],[Model Overall Correct]]="N", "N", "Y"))</f>
        <v/>
      </c>
      <c r="T19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9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95" s="46" t="str">
        <f>IF(ISBLANK(Table13[[#This Row],[Side Result]]), "",ABS(Table13[[#This Row],[Difference from Market]]))</f>
        <v/>
      </c>
      <c r="W19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95" s="43" t="str">
        <f>IF(ISBLANK(Table13[[#This Row],[Side Result]]), "",ABS(Table13[[#This Row],[Difference from Prediction]]))</f>
        <v/>
      </c>
      <c r="Y195" s="10" t="str">
        <f>IF(OR(ISBLANK(Games!B195),ISBLANK(Table13[[#This Row],[Side Result]])), "",IF(OR(AND('Prediction Log'!D195&lt;0, 'Prediction Log'!J195='Prediction Log'!B195), AND('Prediction Log'!D195&gt;0, 'Prediction Log'!C195='Prediction Log'!J195)),"Y", IF(ISBLANK(Games!$B$2), "","N")))</f>
        <v/>
      </c>
      <c r="Z195" s="10" t="str">
        <f>Table13[[#This Row],[Market Overall  Correct]]</f>
        <v/>
      </c>
    </row>
    <row r="196" spans="1:26" x14ac:dyDescent="0.45">
      <c r="A196" s="51" t="str">
        <f>IF(ISBLANK(Games!$B196), "",Games!A196)</f>
        <v/>
      </c>
      <c r="B196" s="51" t="str">
        <f>IF(ISBLANK(Games!$B196), "",Games!B196)</f>
        <v/>
      </c>
      <c r="C196" s="51" t="str">
        <f>IF(ISBLANK(Games!$B196), "",Games!C196)</f>
        <v/>
      </c>
      <c r="D196" s="23" t="str">
        <f>IF(ISBLANK(Games!$B196), "",Games!D196)</f>
        <v/>
      </c>
      <c r="E196" s="23" t="str">
        <f>IF(ISBLANK(Games!$B196), "",Games!E196)</f>
        <v/>
      </c>
      <c r="F196" s="51" t="str">
        <f>IF(ISBLANK(Games!$B196), "",Games!F196)</f>
        <v/>
      </c>
      <c r="G196" s="51" t="str">
        <f>Games!G196</f>
        <v/>
      </c>
      <c r="H196" s="51" t="str">
        <f>IF(ISBLANK(Games!$B196), "",Games!H196)</f>
        <v/>
      </c>
      <c r="I196" s="51" t="str">
        <f>IF(ISBLANK(Games!B196), "", IF(Table13[[#This Row],[Spread]]&lt;0, Table13[[#This Row],[Home]], Table13[[#This Row],[Away]]))</f>
        <v/>
      </c>
      <c r="J196" s="11"/>
      <c r="K196" s="11"/>
      <c r="L196" s="11"/>
      <c r="M196" s="50" t="str">
        <f>IF(ISBLANK(Table13[[#This Row],[Home Final]]), "",Table13[[#This Row],[Away Final]]-Table13[[#This Row],[Home Final]])</f>
        <v/>
      </c>
      <c r="N19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9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96" s="45" t="str">
        <f>IF(ISBLANK(Table13[[#This Row],[Side Result]]),"",IF(Table13[[#This Row],[Side Result]]=Table13[[#This Row],[Market Predicted Side]], "Y", "N"))</f>
        <v/>
      </c>
      <c r="Q19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96" s="43" t="str">
        <f>IF(ISBLANK(Table13[[#This Row],[Side Result]]),"",IF(Table13[[#This Row],[Side Result]]=Table13[[#This Row],[Model Predicted Side]], "Y", "N"))</f>
        <v/>
      </c>
      <c r="S196" s="43" t="str">
        <f>IF(ISBLANK(Table13[[#This Row],[Side Result]]), "", IF(Table13[[#This Row],[Model Overall Correct]]="N", "N", "Y"))</f>
        <v/>
      </c>
      <c r="T19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9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96" s="46" t="str">
        <f>IF(ISBLANK(Table13[[#This Row],[Side Result]]), "",ABS(Table13[[#This Row],[Difference from Market]]))</f>
        <v/>
      </c>
      <c r="W19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96" s="43" t="str">
        <f>IF(ISBLANK(Table13[[#This Row],[Side Result]]), "",ABS(Table13[[#This Row],[Difference from Prediction]]))</f>
        <v/>
      </c>
      <c r="Y196" s="10" t="str">
        <f>IF(OR(ISBLANK(Games!B196),ISBLANK(Table13[[#This Row],[Side Result]])), "",IF(OR(AND('Prediction Log'!D196&lt;0, 'Prediction Log'!J196='Prediction Log'!B196), AND('Prediction Log'!D196&gt;0, 'Prediction Log'!C196='Prediction Log'!J196)),"Y", IF(ISBLANK(Games!$B$2), "","N")))</f>
        <v/>
      </c>
      <c r="Z196" s="10" t="str">
        <f>Table13[[#This Row],[Market Overall  Correct]]</f>
        <v/>
      </c>
    </row>
    <row r="197" spans="1:26" x14ac:dyDescent="0.45">
      <c r="A197" s="51" t="str">
        <f>IF(ISBLANK(Games!$B197), "",Games!A197)</f>
        <v/>
      </c>
      <c r="B197" s="51" t="str">
        <f>IF(ISBLANK(Games!$B197), "",Games!B197)</f>
        <v/>
      </c>
      <c r="C197" s="51" t="str">
        <f>IF(ISBLANK(Games!$B197), "",Games!C197)</f>
        <v/>
      </c>
      <c r="D197" s="23" t="str">
        <f>IF(ISBLANK(Games!$B197), "",Games!D197)</f>
        <v/>
      </c>
      <c r="E197" s="23" t="str">
        <f>IF(ISBLANK(Games!$B197), "",Games!E197)</f>
        <v/>
      </c>
      <c r="F197" s="51" t="str">
        <f>IF(ISBLANK(Games!$B197), "",Games!F197)</f>
        <v/>
      </c>
      <c r="G197" s="51" t="str">
        <f>Games!G197</f>
        <v/>
      </c>
      <c r="H197" s="51" t="str">
        <f>IF(ISBLANK(Games!$B197), "",Games!H197)</f>
        <v/>
      </c>
      <c r="I197" s="51" t="str">
        <f>IF(ISBLANK(Games!B197), "", IF(Table13[[#This Row],[Spread]]&lt;0, Table13[[#This Row],[Home]], Table13[[#This Row],[Away]]))</f>
        <v/>
      </c>
      <c r="J197" s="11"/>
      <c r="K197" s="11"/>
      <c r="L197" s="11"/>
      <c r="M197" s="50" t="str">
        <f>IF(ISBLANK(Table13[[#This Row],[Home Final]]), "",Table13[[#This Row],[Away Final]]-Table13[[#This Row],[Home Final]])</f>
        <v/>
      </c>
      <c r="N19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9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97" s="45" t="str">
        <f>IF(ISBLANK(Table13[[#This Row],[Side Result]]),"",IF(Table13[[#This Row],[Side Result]]=Table13[[#This Row],[Market Predicted Side]], "Y", "N"))</f>
        <v/>
      </c>
      <c r="Q19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97" s="43" t="str">
        <f>IF(ISBLANK(Table13[[#This Row],[Side Result]]),"",IF(Table13[[#This Row],[Side Result]]=Table13[[#This Row],[Model Predicted Side]], "Y", "N"))</f>
        <v/>
      </c>
      <c r="S197" s="43" t="str">
        <f>IF(ISBLANK(Table13[[#This Row],[Side Result]]), "", IF(Table13[[#This Row],[Model Overall Correct]]="N", "N", "Y"))</f>
        <v/>
      </c>
      <c r="T19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9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97" s="46" t="str">
        <f>IF(ISBLANK(Table13[[#This Row],[Side Result]]), "",ABS(Table13[[#This Row],[Difference from Market]]))</f>
        <v/>
      </c>
      <c r="W19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97" s="43" t="str">
        <f>IF(ISBLANK(Table13[[#This Row],[Side Result]]), "",ABS(Table13[[#This Row],[Difference from Prediction]]))</f>
        <v/>
      </c>
      <c r="Y197" s="10" t="str">
        <f>IF(OR(ISBLANK(Games!B197),ISBLANK(Table13[[#This Row],[Side Result]])), "",IF(OR(AND('Prediction Log'!D197&lt;0, 'Prediction Log'!J197='Prediction Log'!B197), AND('Prediction Log'!D197&gt;0, 'Prediction Log'!C197='Prediction Log'!J197)),"Y", IF(ISBLANK(Games!$B$2), "","N")))</f>
        <v/>
      </c>
      <c r="Z197" s="10" t="str">
        <f>Table13[[#This Row],[Market Overall  Correct]]</f>
        <v/>
      </c>
    </row>
    <row r="198" spans="1:26" x14ac:dyDescent="0.45">
      <c r="A198" s="51" t="str">
        <f>IF(ISBLANK(Games!$B198), "",Games!A198)</f>
        <v/>
      </c>
      <c r="B198" s="51" t="str">
        <f>IF(ISBLANK(Games!$B198), "",Games!B198)</f>
        <v/>
      </c>
      <c r="C198" s="51" t="str">
        <f>IF(ISBLANK(Games!$B198), "",Games!C198)</f>
        <v/>
      </c>
      <c r="D198" s="23" t="str">
        <f>IF(ISBLANK(Games!$B198), "",Games!D198)</f>
        <v/>
      </c>
      <c r="E198" s="23" t="str">
        <f>IF(ISBLANK(Games!$B198), "",Games!E198)</f>
        <v/>
      </c>
      <c r="F198" s="51" t="str">
        <f>IF(ISBLANK(Games!$B198), "",Games!F198)</f>
        <v/>
      </c>
      <c r="G198" s="51" t="str">
        <f>Games!G198</f>
        <v/>
      </c>
      <c r="H198" s="51" t="str">
        <f>IF(ISBLANK(Games!$B198), "",Games!H198)</f>
        <v/>
      </c>
      <c r="I198" s="51" t="str">
        <f>IF(ISBLANK(Games!B198), "", IF(Table13[[#This Row],[Spread]]&lt;0, Table13[[#This Row],[Home]], Table13[[#This Row],[Away]]))</f>
        <v/>
      </c>
      <c r="J198" s="11"/>
      <c r="K198" s="11"/>
      <c r="L198" s="11"/>
      <c r="M198" s="50" t="str">
        <f>IF(ISBLANK(Table13[[#This Row],[Home Final]]), "",Table13[[#This Row],[Away Final]]-Table13[[#This Row],[Home Final]])</f>
        <v/>
      </c>
      <c r="N19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9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98" s="45" t="str">
        <f>IF(ISBLANK(Table13[[#This Row],[Side Result]]),"",IF(Table13[[#This Row],[Side Result]]=Table13[[#This Row],[Market Predicted Side]], "Y", "N"))</f>
        <v/>
      </c>
      <c r="Q19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98" s="43" t="str">
        <f>IF(ISBLANK(Table13[[#This Row],[Side Result]]),"",IF(Table13[[#This Row],[Side Result]]=Table13[[#This Row],[Model Predicted Side]], "Y", "N"))</f>
        <v/>
      </c>
      <c r="S198" s="43" t="str">
        <f>IF(ISBLANK(Table13[[#This Row],[Side Result]]), "", IF(Table13[[#This Row],[Model Overall Correct]]="N", "N", "Y"))</f>
        <v/>
      </c>
      <c r="T19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9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98" s="46" t="str">
        <f>IF(ISBLANK(Table13[[#This Row],[Side Result]]), "",ABS(Table13[[#This Row],[Difference from Market]]))</f>
        <v/>
      </c>
      <c r="W19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98" s="43" t="str">
        <f>IF(ISBLANK(Table13[[#This Row],[Side Result]]), "",ABS(Table13[[#This Row],[Difference from Prediction]]))</f>
        <v/>
      </c>
      <c r="Y198" s="10" t="str">
        <f>IF(OR(ISBLANK(Games!B198),ISBLANK(Table13[[#This Row],[Side Result]])), "",IF(OR(AND('Prediction Log'!D198&lt;0, 'Prediction Log'!J198='Prediction Log'!B198), AND('Prediction Log'!D198&gt;0, 'Prediction Log'!C198='Prediction Log'!J198)),"Y", IF(ISBLANK(Games!$B$2), "","N")))</f>
        <v/>
      </c>
      <c r="Z198" s="10" t="str">
        <f>Table13[[#This Row],[Market Overall  Correct]]</f>
        <v/>
      </c>
    </row>
    <row r="199" spans="1:26" x14ac:dyDescent="0.45">
      <c r="A199" s="51" t="str">
        <f>IF(ISBLANK(Games!$B199), "",Games!A199)</f>
        <v/>
      </c>
      <c r="B199" s="51" t="str">
        <f>IF(ISBLANK(Games!$B199), "",Games!B199)</f>
        <v/>
      </c>
      <c r="C199" s="51" t="str">
        <f>IF(ISBLANK(Games!$B199), "",Games!C199)</f>
        <v/>
      </c>
      <c r="D199" s="23" t="str">
        <f>IF(ISBLANK(Games!$B199), "",Games!D199)</f>
        <v/>
      </c>
      <c r="E199" s="23" t="str">
        <f>IF(ISBLANK(Games!$B199), "",Games!E199)</f>
        <v/>
      </c>
      <c r="F199" s="51" t="str">
        <f>IF(ISBLANK(Games!$B199), "",Games!F199)</f>
        <v/>
      </c>
      <c r="G199" s="51" t="str">
        <f>Games!G199</f>
        <v/>
      </c>
      <c r="H199" s="51" t="str">
        <f>IF(ISBLANK(Games!$B199), "",Games!H199)</f>
        <v/>
      </c>
      <c r="I199" s="51" t="str">
        <f>IF(ISBLANK(Games!B199), "", IF(Table13[[#This Row],[Spread]]&lt;0, Table13[[#This Row],[Home]], Table13[[#This Row],[Away]]))</f>
        <v/>
      </c>
      <c r="J199" s="11"/>
      <c r="K199" s="11"/>
      <c r="L199" s="11"/>
      <c r="M199" s="50" t="str">
        <f>IF(ISBLANK(Table13[[#This Row],[Home Final]]), "",Table13[[#This Row],[Away Final]]-Table13[[#This Row],[Home Final]])</f>
        <v/>
      </c>
      <c r="N19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19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199" s="45" t="str">
        <f>IF(ISBLANK(Table13[[#This Row],[Side Result]]),"",IF(Table13[[#This Row],[Side Result]]=Table13[[#This Row],[Market Predicted Side]], "Y", "N"))</f>
        <v/>
      </c>
      <c r="Q19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199" s="43" t="str">
        <f>IF(ISBLANK(Table13[[#This Row],[Side Result]]),"",IF(Table13[[#This Row],[Side Result]]=Table13[[#This Row],[Model Predicted Side]], "Y", "N"))</f>
        <v/>
      </c>
      <c r="S199" s="43" t="str">
        <f>IF(ISBLANK(Table13[[#This Row],[Side Result]]), "", IF(Table13[[#This Row],[Model Overall Correct]]="N", "N", "Y"))</f>
        <v/>
      </c>
      <c r="T19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19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199" s="46" t="str">
        <f>IF(ISBLANK(Table13[[#This Row],[Side Result]]), "",ABS(Table13[[#This Row],[Difference from Market]]))</f>
        <v/>
      </c>
      <c r="W19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199" s="43" t="str">
        <f>IF(ISBLANK(Table13[[#This Row],[Side Result]]), "",ABS(Table13[[#This Row],[Difference from Prediction]]))</f>
        <v/>
      </c>
      <c r="Y199" s="10" t="str">
        <f>IF(OR(ISBLANK(Games!B199),ISBLANK(Table13[[#This Row],[Side Result]])), "",IF(OR(AND('Prediction Log'!D199&lt;0, 'Prediction Log'!J199='Prediction Log'!B199), AND('Prediction Log'!D199&gt;0, 'Prediction Log'!C199='Prediction Log'!J199)),"Y", IF(ISBLANK(Games!$B$2), "","N")))</f>
        <v/>
      </c>
      <c r="Z199" s="10" t="str">
        <f>Table13[[#This Row],[Market Overall  Correct]]</f>
        <v/>
      </c>
    </row>
    <row r="200" spans="1:26" x14ac:dyDescent="0.45">
      <c r="A200" s="51" t="str">
        <f>IF(ISBLANK(Games!$B200), "",Games!A200)</f>
        <v/>
      </c>
      <c r="B200" s="51" t="str">
        <f>IF(ISBLANK(Games!$B200), "",Games!B200)</f>
        <v/>
      </c>
      <c r="C200" s="51" t="str">
        <f>IF(ISBLANK(Games!$B200), "",Games!C200)</f>
        <v/>
      </c>
      <c r="D200" s="23" t="str">
        <f>IF(ISBLANK(Games!$B200), "",Games!D200)</f>
        <v/>
      </c>
      <c r="E200" s="23" t="str">
        <f>IF(ISBLANK(Games!$B200), "",Games!E200)</f>
        <v/>
      </c>
      <c r="F200" s="51" t="str">
        <f>IF(ISBLANK(Games!$B200), "",Games!F200)</f>
        <v/>
      </c>
      <c r="G200" s="51" t="str">
        <f>Games!G200</f>
        <v/>
      </c>
      <c r="H200" s="51" t="str">
        <f>IF(ISBLANK(Games!$B200), "",Games!H200)</f>
        <v/>
      </c>
      <c r="I200" s="51" t="str">
        <f>IF(ISBLANK(Games!B200), "", IF(Table13[[#This Row],[Spread]]&lt;0, Table13[[#This Row],[Home]], Table13[[#This Row],[Away]]))</f>
        <v/>
      </c>
      <c r="J200" s="11"/>
      <c r="K200" s="11"/>
      <c r="L200" s="11"/>
      <c r="M200" s="50" t="str">
        <f>IF(ISBLANK(Table13[[#This Row],[Home Final]]), "",Table13[[#This Row],[Away Final]]-Table13[[#This Row],[Home Final]])</f>
        <v/>
      </c>
      <c r="N20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0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00" s="45" t="str">
        <f>IF(ISBLANK(Table13[[#This Row],[Side Result]]),"",IF(Table13[[#This Row],[Side Result]]=Table13[[#This Row],[Market Predicted Side]], "Y", "N"))</f>
        <v/>
      </c>
      <c r="Q20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00" s="43" t="str">
        <f>IF(ISBLANK(Table13[[#This Row],[Side Result]]),"",IF(Table13[[#This Row],[Side Result]]=Table13[[#This Row],[Model Predicted Side]], "Y", "N"))</f>
        <v/>
      </c>
      <c r="S200" s="43" t="str">
        <f>IF(ISBLANK(Table13[[#This Row],[Side Result]]), "", IF(Table13[[#This Row],[Model Overall Correct]]="N", "N", "Y"))</f>
        <v/>
      </c>
      <c r="T20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0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00" s="46" t="str">
        <f>IF(ISBLANK(Table13[[#This Row],[Side Result]]), "",ABS(Table13[[#This Row],[Difference from Market]]))</f>
        <v/>
      </c>
      <c r="W20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00" s="43" t="str">
        <f>IF(ISBLANK(Table13[[#This Row],[Side Result]]), "",ABS(Table13[[#This Row],[Difference from Prediction]]))</f>
        <v/>
      </c>
      <c r="Y200" s="10" t="str">
        <f>IF(OR(ISBLANK(Games!B200),ISBLANK(Table13[[#This Row],[Side Result]])), "",IF(OR(AND('Prediction Log'!D200&lt;0, 'Prediction Log'!J200='Prediction Log'!B200), AND('Prediction Log'!D200&gt;0, 'Prediction Log'!C200='Prediction Log'!J200)),"Y", IF(ISBLANK(Games!$B$2), "","N")))</f>
        <v/>
      </c>
      <c r="Z200" s="10" t="str">
        <f>Table13[[#This Row],[Market Overall  Correct]]</f>
        <v/>
      </c>
    </row>
    <row r="201" spans="1:26" x14ac:dyDescent="0.45">
      <c r="A201" s="51" t="str">
        <f>IF(ISBLANK(Games!$B201), "",Games!A201)</f>
        <v/>
      </c>
      <c r="B201" s="51" t="str">
        <f>IF(ISBLANK(Games!$B201), "",Games!B201)</f>
        <v/>
      </c>
      <c r="C201" s="51" t="str">
        <f>IF(ISBLANK(Games!$B201), "",Games!C201)</f>
        <v/>
      </c>
      <c r="D201" s="23" t="str">
        <f>IF(ISBLANK(Games!$B201), "",Games!D201)</f>
        <v/>
      </c>
      <c r="E201" s="23" t="str">
        <f>IF(ISBLANK(Games!$B201), "",Games!E201)</f>
        <v/>
      </c>
      <c r="F201" s="51" t="str">
        <f>IF(ISBLANK(Games!$B201), "",Games!F201)</f>
        <v/>
      </c>
      <c r="G201" s="51" t="str">
        <f>Games!G201</f>
        <v/>
      </c>
      <c r="H201" s="51" t="str">
        <f>IF(ISBLANK(Games!$B201), "",Games!H201)</f>
        <v/>
      </c>
      <c r="I201" s="51" t="str">
        <f>IF(ISBLANK(Games!B201), "", IF(Table13[[#This Row],[Spread]]&lt;0, Table13[[#This Row],[Home]], Table13[[#This Row],[Away]]))</f>
        <v/>
      </c>
      <c r="J201" s="11"/>
      <c r="K201" s="11"/>
      <c r="L201" s="11"/>
      <c r="M201" s="50" t="str">
        <f>IF(ISBLANK(Table13[[#This Row],[Home Final]]), "",Table13[[#This Row],[Away Final]]-Table13[[#This Row],[Home Final]])</f>
        <v/>
      </c>
      <c r="N20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0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01" s="45" t="str">
        <f>IF(ISBLANK(Table13[[#This Row],[Side Result]]),"",IF(Table13[[#This Row],[Side Result]]=Table13[[#This Row],[Market Predicted Side]], "Y", "N"))</f>
        <v/>
      </c>
      <c r="Q20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01" s="43" t="str">
        <f>IF(ISBLANK(Table13[[#This Row],[Side Result]]),"",IF(Table13[[#This Row],[Side Result]]=Table13[[#This Row],[Model Predicted Side]], "Y", "N"))</f>
        <v/>
      </c>
      <c r="S201" s="43" t="str">
        <f>IF(ISBLANK(Table13[[#This Row],[Side Result]]), "", IF(Table13[[#This Row],[Model Overall Correct]]="N", "N", "Y"))</f>
        <v/>
      </c>
      <c r="T20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0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01" s="46" t="str">
        <f>IF(ISBLANK(Table13[[#This Row],[Side Result]]), "",ABS(Table13[[#This Row],[Difference from Market]]))</f>
        <v/>
      </c>
      <c r="W20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01" s="43" t="str">
        <f>IF(ISBLANK(Table13[[#This Row],[Side Result]]), "",ABS(Table13[[#This Row],[Difference from Prediction]]))</f>
        <v/>
      </c>
      <c r="Y201" s="10" t="str">
        <f>IF(OR(ISBLANK(Games!B201),ISBLANK(Table13[[#This Row],[Side Result]])), "",IF(OR(AND('Prediction Log'!D201&lt;0, 'Prediction Log'!J201='Prediction Log'!B201), AND('Prediction Log'!D201&gt;0, 'Prediction Log'!C201='Prediction Log'!J201)),"Y", IF(ISBLANK(Games!$B$2), "","N")))</f>
        <v/>
      </c>
      <c r="Z201" s="10" t="str">
        <f>Table13[[#This Row],[Market Overall  Correct]]</f>
        <v/>
      </c>
    </row>
    <row r="202" spans="1:26" x14ac:dyDescent="0.45">
      <c r="A202" s="51" t="str">
        <f>IF(ISBLANK(Games!$B202), "",Games!A202)</f>
        <v/>
      </c>
      <c r="B202" s="51" t="str">
        <f>IF(ISBLANK(Games!$B202), "",Games!B202)</f>
        <v/>
      </c>
      <c r="C202" s="51" t="str">
        <f>IF(ISBLANK(Games!$B202), "",Games!C202)</f>
        <v/>
      </c>
      <c r="D202" s="23" t="str">
        <f>IF(ISBLANK(Games!$B202), "",Games!D202)</f>
        <v/>
      </c>
      <c r="E202" s="23" t="str">
        <f>IF(ISBLANK(Games!$B202), "",Games!E202)</f>
        <v/>
      </c>
      <c r="F202" s="51" t="str">
        <f>IF(ISBLANK(Games!$B202), "",Games!F202)</f>
        <v/>
      </c>
      <c r="G202" s="51" t="str">
        <f>Games!G202</f>
        <v/>
      </c>
      <c r="H202" s="51" t="str">
        <f>IF(ISBLANK(Games!$B202), "",Games!H202)</f>
        <v/>
      </c>
      <c r="I202" s="51" t="str">
        <f>IF(ISBLANK(Games!B202), "", IF(Table13[[#This Row],[Spread]]&lt;0, Table13[[#This Row],[Home]], Table13[[#This Row],[Away]]))</f>
        <v/>
      </c>
      <c r="J202" s="11"/>
      <c r="K202" s="11"/>
      <c r="L202" s="11"/>
      <c r="M202" s="50" t="str">
        <f>IF(ISBLANK(Table13[[#This Row],[Home Final]]), "",Table13[[#This Row],[Away Final]]-Table13[[#This Row],[Home Final]])</f>
        <v/>
      </c>
      <c r="N20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0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02" s="45" t="str">
        <f>IF(ISBLANK(Table13[[#This Row],[Side Result]]),"",IF(Table13[[#This Row],[Side Result]]=Table13[[#This Row],[Market Predicted Side]], "Y", "N"))</f>
        <v/>
      </c>
      <c r="Q20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02" s="43" t="str">
        <f>IF(ISBLANK(Table13[[#This Row],[Side Result]]),"",IF(Table13[[#This Row],[Side Result]]=Table13[[#This Row],[Model Predicted Side]], "Y", "N"))</f>
        <v/>
      </c>
      <c r="S202" s="43" t="str">
        <f>IF(ISBLANK(Table13[[#This Row],[Side Result]]), "", IF(Table13[[#This Row],[Model Overall Correct]]="N", "N", "Y"))</f>
        <v/>
      </c>
      <c r="T20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0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02" s="46" t="str">
        <f>IF(ISBLANK(Table13[[#This Row],[Side Result]]), "",ABS(Table13[[#This Row],[Difference from Market]]))</f>
        <v/>
      </c>
      <c r="W20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02" s="43" t="str">
        <f>IF(ISBLANK(Table13[[#This Row],[Side Result]]), "",ABS(Table13[[#This Row],[Difference from Prediction]]))</f>
        <v/>
      </c>
      <c r="Y202" s="10" t="str">
        <f>IF(OR(ISBLANK(Games!B202),ISBLANK(Table13[[#This Row],[Side Result]])), "",IF(OR(AND('Prediction Log'!D202&lt;0, 'Prediction Log'!J202='Prediction Log'!B202), AND('Prediction Log'!D202&gt;0, 'Prediction Log'!C202='Prediction Log'!J202)),"Y", IF(ISBLANK(Games!$B$2), "","N")))</f>
        <v/>
      </c>
      <c r="Z202" s="10" t="str">
        <f>Table13[[#This Row],[Market Overall  Correct]]</f>
        <v/>
      </c>
    </row>
    <row r="203" spans="1:26" x14ac:dyDescent="0.45">
      <c r="A203" s="51" t="str">
        <f>IF(ISBLANK(Games!$B203), "",Games!A203)</f>
        <v/>
      </c>
      <c r="B203" s="51" t="str">
        <f>IF(ISBLANK(Games!$B203), "",Games!B203)</f>
        <v/>
      </c>
      <c r="C203" s="51" t="str">
        <f>IF(ISBLANK(Games!$B203), "",Games!C203)</f>
        <v/>
      </c>
      <c r="D203" s="23" t="str">
        <f>IF(ISBLANK(Games!$B203), "",Games!D203)</f>
        <v/>
      </c>
      <c r="E203" s="23" t="str">
        <f>IF(ISBLANK(Games!$B203), "",Games!E203)</f>
        <v/>
      </c>
      <c r="F203" s="51" t="str">
        <f>IF(ISBLANK(Games!$B203), "",Games!F203)</f>
        <v/>
      </c>
      <c r="G203" s="51" t="str">
        <f>Games!G203</f>
        <v/>
      </c>
      <c r="H203" s="51" t="str">
        <f>IF(ISBLANK(Games!$B203), "",Games!H203)</f>
        <v/>
      </c>
      <c r="I203" s="51" t="str">
        <f>IF(ISBLANK(Games!B203), "", IF(Table13[[#This Row],[Spread]]&lt;0, Table13[[#This Row],[Home]], Table13[[#This Row],[Away]]))</f>
        <v/>
      </c>
      <c r="J203" s="11"/>
      <c r="K203" s="11"/>
      <c r="L203" s="11"/>
      <c r="M203" s="50" t="str">
        <f>IF(ISBLANK(Table13[[#This Row],[Home Final]]), "",Table13[[#This Row],[Away Final]]-Table13[[#This Row],[Home Final]])</f>
        <v/>
      </c>
      <c r="N20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0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03" s="45" t="str">
        <f>IF(ISBLANK(Table13[[#This Row],[Side Result]]),"",IF(Table13[[#This Row],[Side Result]]=Table13[[#This Row],[Market Predicted Side]], "Y", "N"))</f>
        <v/>
      </c>
      <c r="Q20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03" s="43" t="str">
        <f>IF(ISBLANK(Table13[[#This Row],[Side Result]]),"",IF(Table13[[#This Row],[Side Result]]=Table13[[#This Row],[Model Predicted Side]], "Y", "N"))</f>
        <v/>
      </c>
      <c r="S203" s="43" t="str">
        <f>IF(ISBLANK(Table13[[#This Row],[Side Result]]), "", IF(Table13[[#This Row],[Model Overall Correct]]="N", "N", "Y"))</f>
        <v/>
      </c>
      <c r="T20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0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03" s="46" t="str">
        <f>IF(ISBLANK(Table13[[#This Row],[Side Result]]), "",ABS(Table13[[#This Row],[Difference from Market]]))</f>
        <v/>
      </c>
      <c r="W20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03" s="43" t="str">
        <f>IF(ISBLANK(Table13[[#This Row],[Side Result]]), "",ABS(Table13[[#This Row],[Difference from Prediction]]))</f>
        <v/>
      </c>
      <c r="Y203" s="10" t="str">
        <f>IF(OR(ISBLANK(Games!B203),ISBLANK(Table13[[#This Row],[Side Result]])), "",IF(OR(AND('Prediction Log'!D203&lt;0, 'Prediction Log'!J203='Prediction Log'!B203), AND('Prediction Log'!D203&gt;0, 'Prediction Log'!C203='Prediction Log'!J203)),"Y", IF(ISBLANK(Games!$B$2), "","N")))</f>
        <v/>
      </c>
      <c r="Z203" s="10" t="str">
        <f>Table13[[#This Row],[Market Overall  Correct]]</f>
        <v/>
      </c>
    </row>
    <row r="204" spans="1:26" x14ac:dyDescent="0.45">
      <c r="A204" s="51" t="str">
        <f>IF(ISBLANK(Games!$B204), "",Games!A204)</f>
        <v/>
      </c>
      <c r="B204" s="51" t="str">
        <f>IF(ISBLANK(Games!$B204), "",Games!B204)</f>
        <v/>
      </c>
      <c r="C204" s="51" t="str">
        <f>IF(ISBLANK(Games!$B204), "",Games!C204)</f>
        <v/>
      </c>
      <c r="D204" s="23" t="str">
        <f>IF(ISBLANK(Games!$B204), "",Games!D204)</f>
        <v/>
      </c>
      <c r="E204" s="23" t="str">
        <f>IF(ISBLANK(Games!$B204), "",Games!E204)</f>
        <v/>
      </c>
      <c r="F204" s="51" t="str">
        <f>IF(ISBLANK(Games!$B204), "",Games!F204)</f>
        <v/>
      </c>
      <c r="G204" s="51" t="str">
        <f>Games!G204</f>
        <v/>
      </c>
      <c r="H204" s="51" t="str">
        <f>IF(ISBLANK(Games!$B204), "",Games!H204)</f>
        <v/>
      </c>
      <c r="I204" s="51" t="str">
        <f>IF(ISBLANK(Games!B204), "", IF(Table13[[#This Row],[Spread]]&lt;0, Table13[[#This Row],[Home]], Table13[[#This Row],[Away]]))</f>
        <v/>
      </c>
      <c r="J204" s="11"/>
      <c r="K204" s="11"/>
      <c r="L204" s="11"/>
      <c r="M204" s="50" t="str">
        <f>IF(ISBLANK(Table13[[#This Row],[Home Final]]), "",Table13[[#This Row],[Away Final]]-Table13[[#This Row],[Home Final]])</f>
        <v/>
      </c>
      <c r="N20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0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04" s="45" t="str">
        <f>IF(ISBLANK(Table13[[#This Row],[Side Result]]),"",IF(Table13[[#This Row],[Side Result]]=Table13[[#This Row],[Market Predicted Side]], "Y", "N"))</f>
        <v/>
      </c>
      <c r="Q20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04" s="43" t="str">
        <f>IF(ISBLANK(Table13[[#This Row],[Side Result]]),"",IF(Table13[[#This Row],[Side Result]]=Table13[[#This Row],[Model Predicted Side]], "Y", "N"))</f>
        <v/>
      </c>
      <c r="S204" s="43" t="str">
        <f>IF(ISBLANK(Table13[[#This Row],[Side Result]]), "", IF(Table13[[#This Row],[Model Overall Correct]]="N", "N", "Y"))</f>
        <v/>
      </c>
      <c r="T20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0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04" s="46" t="str">
        <f>IF(ISBLANK(Table13[[#This Row],[Side Result]]), "",ABS(Table13[[#This Row],[Difference from Market]]))</f>
        <v/>
      </c>
      <c r="W20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04" s="43" t="str">
        <f>IF(ISBLANK(Table13[[#This Row],[Side Result]]), "",ABS(Table13[[#This Row],[Difference from Prediction]]))</f>
        <v/>
      </c>
      <c r="Y204" s="10" t="str">
        <f>IF(OR(ISBLANK(Games!B204),ISBLANK(Table13[[#This Row],[Side Result]])), "",IF(OR(AND('Prediction Log'!D204&lt;0, 'Prediction Log'!J204='Prediction Log'!B204), AND('Prediction Log'!D204&gt;0, 'Prediction Log'!C204='Prediction Log'!J204)),"Y", IF(ISBLANK(Games!$B$2), "","N")))</f>
        <v/>
      </c>
      <c r="Z204" s="10" t="str">
        <f>Table13[[#This Row],[Market Overall  Correct]]</f>
        <v/>
      </c>
    </row>
    <row r="205" spans="1:26" x14ac:dyDescent="0.45">
      <c r="A205" s="51" t="str">
        <f>IF(ISBLANK(Games!$B205), "",Games!A205)</f>
        <v/>
      </c>
      <c r="B205" s="51" t="str">
        <f>IF(ISBLANK(Games!$B205), "",Games!B205)</f>
        <v/>
      </c>
      <c r="C205" s="51" t="str">
        <f>IF(ISBLANK(Games!$B205), "",Games!C205)</f>
        <v/>
      </c>
      <c r="D205" s="23" t="str">
        <f>IF(ISBLANK(Games!$B205), "",Games!D205)</f>
        <v/>
      </c>
      <c r="E205" s="23" t="str">
        <f>IF(ISBLANK(Games!$B205), "",Games!E205)</f>
        <v/>
      </c>
      <c r="F205" s="51" t="str">
        <f>IF(ISBLANK(Games!$B205), "",Games!F205)</f>
        <v/>
      </c>
      <c r="G205" s="51" t="str">
        <f>Games!G205</f>
        <v/>
      </c>
      <c r="H205" s="51" t="str">
        <f>IF(ISBLANK(Games!$B205), "",Games!H205)</f>
        <v/>
      </c>
      <c r="I205" s="51" t="str">
        <f>IF(ISBLANK(Games!B205), "", IF(Table13[[#This Row],[Spread]]&lt;0, Table13[[#This Row],[Home]], Table13[[#This Row],[Away]]))</f>
        <v/>
      </c>
      <c r="J205" s="11"/>
      <c r="K205" s="11"/>
      <c r="L205" s="11"/>
      <c r="M205" s="50" t="str">
        <f>IF(ISBLANK(Table13[[#This Row],[Home Final]]), "",Table13[[#This Row],[Away Final]]-Table13[[#This Row],[Home Final]])</f>
        <v/>
      </c>
      <c r="N20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0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05" s="45" t="str">
        <f>IF(ISBLANK(Table13[[#This Row],[Side Result]]),"",IF(Table13[[#This Row],[Side Result]]=Table13[[#This Row],[Market Predicted Side]], "Y", "N"))</f>
        <v/>
      </c>
      <c r="Q20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05" s="43" t="str">
        <f>IF(ISBLANK(Table13[[#This Row],[Side Result]]),"",IF(Table13[[#This Row],[Side Result]]=Table13[[#This Row],[Model Predicted Side]], "Y", "N"))</f>
        <v/>
      </c>
      <c r="S205" s="43" t="str">
        <f>IF(ISBLANK(Table13[[#This Row],[Side Result]]), "", IF(Table13[[#This Row],[Model Overall Correct]]="N", "N", "Y"))</f>
        <v/>
      </c>
      <c r="T20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0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05" s="46" t="str">
        <f>IF(ISBLANK(Table13[[#This Row],[Side Result]]), "",ABS(Table13[[#This Row],[Difference from Market]]))</f>
        <v/>
      </c>
      <c r="W20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05" s="43" t="str">
        <f>IF(ISBLANK(Table13[[#This Row],[Side Result]]), "",ABS(Table13[[#This Row],[Difference from Prediction]]))</f>
        <v/>
      </c>
      <c r="Y205" s="10" t="str">
        <f>IF(OR(ISBLANK(Games!B205),ISBLANK(Table13[[#This Row],[Side Result]])), "",IF(OR(AND('Prediction Log'!D205&lt;0, 'Prediction Log'!J205='Prediction Log'!B205), AND('Prediction Log'!D205&gt;0, 'Prediction Log'!C205='Prediction Log'!J205)),"Y", IF(ISBLANK(Games!$B$2), "","N")))</f>
        <v/>
      </c>
      <c r="Z205" s="10" t="str">
        <f>Table13[[#This Row],[Market Overall  Correct]]</f>
        <v/>
      </c>
    </row>
    <row r="206" spans="1:26" x14ac:dyDescent="0.45">
      <c r="A206" s="51" t="str">
        <f>IF(ISBLANK(Games!$B206), "",Games!A206)</f>
        <v/>
      </c>
      <c r="B206" s="51" t="str">
        <f>IF(ISBLANK(Games!$B206), "",Games!B206)</f>
        <v/>
      </c>
      <c r="C206" s="51" t="str">
        <f>IF(ISBLANK(Games!$B206), "",Games!C206)</f>
        <v/>
      </c>
      <c r="D206" s="23" t="str">
        <f>IF(ISBLANK(Games!$B206), "",Games!D206)</f>
        <v/>
      </c>
      <c r="E206" s="23" t="str">
        <f>IF(ISBLANK(Games!$B206), "",Games!E206)</f>
        <v/>
      </c>
      <c r="F206" s="51" t="str">
        <f>IF(ISBLANK(Games!$B206), "",Games!F206)</f>
        <v/>
      </c>
      <c r="G206" s="51" t="str">
        <f>Games!G206</f>
        <v/>
      </c>
      <c r="H206" s="51" t="str">
        <f>IF(ISBLANK(Games!$B206), "",Games!H206)</f>
        <v/>
      </c>
      <c r="I206" s="51" t="str">
        <f>IF(ISBLANK(Games!B206), "", IF(Table13[[#This Row],[Spread]]&lt;0, Table13[[#This Row],[Home]], Table13[[#This Row],[Away]]))</f>
        <v/>
      </c>
      <c r="J206" s="11"/>
      <c r="K206" s="11"/>
      <c r="L206" s="11"/>
      <c r="M206" s="50" t="str">
        <f>IF(ISBLANK(Table13[[#This Row],[Home Final]]), "",Table13[[#This Row],[Away Final]]-Table13[[#This Row],[Home Final]])</f>
        <v/>
      </c>
      <c r="N20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0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06" s="45" t="str">
        <f>IF(ISBLANK(Table13[[#This Row],[Side Result]]),"",IF(Table13[[#This Row],[Side Result]]=Table13[[#This Row],[Market Predicted Side]], "Y", "N"))</f>
        <v/>
      </c>
      <c r="Q20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06" s="43" t="str">
        <f>IF(ISBLANK(Table13[[#This Row],[Side Result]]),"",IF(Table13[[#This Row],[Side Result]]=Table13[[#This Row],[Model Predicted Side]], "Y", "N"))</f>
        <v/>
      </c>
      <c r="S206" s="43" t="str">
        <f>IF(ISBLANK(Table13[[#This Row],[Side Result]]), "", IF(Table13[[#This Row],[Model Overall Correct]]="N", "N", "Y"))</f>
        <v/>
      </c>
      <c r="T20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0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06" s="46" t="str">
        <f>IF(ISBLANK(Table13[[#This Row],[Side Result]]), "",ABS(Table13[[#This Row],[Difference from Market]]))</f>
        <v/>
      </c>
      <c r="W20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06" s="43" t="str">
        <f>IF(ISBLANK(Table13[[#This Row],[Side Result]]), "",ABS(Table13[[#This Row],[Difference from Prediction]]))</f>
        <v/>
      </c>
      <c r="Y206" s="10" t="str">
        <f>IF(OR(ISBLANK(Games!B206),ISBLANK(Table13[[#This Row],[Side Result]])), "",IF(OR(AND('Prediction Log'!D206&lt;0, 'Prediction Log'!J206='Prediction Log'!B206), AND('Prediction Log'!D206&gt;0, 'Prediction Log'!C206='Prediction Log'!J206)),"Y", IF(ISBLANK(Games!$B$2), "","N")))</f>
        <v/>
      </c>
      <c r="Z206" s="10" t="str">
        <f>Table13[[#This Row],[Market Overall  Correct]]</f>
        <v/>
      </c>
    </row>
    <row r="207" spans="1:26" x14ac:dyDescent="0.45">
      <c r="A207" s="51" t="str">
        <f>IF(ISBLANK(Games!$B207), "",Games!A207)</f>
        <v/>
      </c>
      <c r="B207" s="51" t="str">
        <f>IF(ISBLANK(Games!$B207), "",Games!B207)</f>
        <v/>
      </c>
      <c r="C207" s="51" t="str">
        <f>IF(ISBLANK(Games!$B207), "",Games!C207)</f>
        <v/>
      </c>
      <c r="D207" s="23" t="str">
        <f>IF(ISBLANK(Games!$B207), "",Games!D207)</f>
        <v/>
      </c>
      <c r="E207" s="23" t="str">
        <f>IF(ISBLANK(Games!$B207), "",Games!E207)</f>
        <v/>
      </c>
      <c r="F207" s="51" t="str">
        <f>IF(ISBLANK(Games!$B207), "",Games!F207)</f>
        <v/>
      </c>
      <c r="G207" s="51" t="str">
        <f>Games!G207</f>
        <v/>
      </c>
      <c r="H207" s="51" t="str">
        <f>IF(ISBLANK(Games!$B207), "",Games!H207)</f>
        <v/>
      </c>
      <c r="I207" s="51" t="str">
        <f>IF(ISBLANK(Games!B207), "", IF(Table13[[#This Row],[Spread]]&lt;0, Table13[[#This Row],[Home]], Table13[[#This Row],[Away]]))</f>
        <v/>
      </c>
      <c r="J207" s="11"/>
      <c r="K207" s="11"/>
      <c r="L207" s="11"/>
      <c r="M207" s="50" t="str">
        <f>IF(ISBLANK(Table13[[#This Row],[Home Final]]), "",Table13[[#This Row],[Away Final]]-Table13[[#This Row],[Home Final]])</f>
        <v/>
      </c>
      <c r="N20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0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07" s="45" t="str">
        <f>IF(ISBLANK(Table13[[#This Row],[Side Result]]),"",IF(Table13[[#This Row],[Side Result]]=Table13[[#This Row],[Market Predicted Side]], "Y", "N"))</f>
        <v/>
      </c>
      <c r="Q20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07" s="43" t="str">
        <f>IF(ISBLANK(Table13[[#This Row],[Side Result]]),"",IF(Table13[[#This Row],[Side Result]]=Table13[[#This Row],[Model Predicted Side]], "Y", "N"))</f>
        <v/>
      </c>
      <c r="S207" s="43" t="str">
        <f>IF(ISBLANK(Table13[[#This Row],[Side Result]]), "", IF(Table13[[#This Row],[Model Overall Correct]]="N", "N", "Y"))</f>
        <v/>
      </c>
      <c r="T20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0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07" s="46" t="str">
        <f>IF(ISBLANK(Table13[[#This Row],[Side Result]]), "",ABS(Table13[[#This Row],[Difference from Market]]))</f>
        <v/>
      </c>
      <c r="W20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07" s="43" t="str">
        <f>IF(ISBLANK(Table13[[#This Row],[Side Result]]), "",ABS(Table13[[#This Row],[Difference from Prediction]]))</f>
        <v/>
      </c>
      <c r="Y207" s="10" t="str">
        <f>IF(OR(ISBLANK(Games!B207),ISBLANK(Table13[[#This Row],[Side Result]])), "",IF(OR(AND('Prediction Log'!D207&lt;0, 'Prediction Log'!J207='Prediction Log'!B207), AND('Prediction Log'!D207&gt;0, 'Prediction Log'!C207='Prediction Log'!J207)),"Y", IF(ISBLANK(Games!$B$2), "","N")))</f>
        <v/>
      </c>
      <c r="Z207" s="10" t="str">
        <f>Table13[[#This Row],[Market Overall  Correct]]</f>
        <v/>
      </c>
    </row>
    <row r="208" spans="1:26" x14ac:dyDescent="0.45">
      <c r="A208" s="51" t="str">
        <f>IF(ISBLANK(Games!$B208), "",Games!A208)</f>
        <v/>
      </c>
      <c r="B208" s="51" t="str">
        <f>IF(ISBLANK(Games!$B208), "",Games!B208)</f>
        <v/>
      </c>
      <c r="C208" s="51" t="str">
        <f>IF(ISBLANK(Games!$B208), "",Games!C208)</f>
        <v/>
      </c>
      <c r="D208" s="23" t="str">
        <f>IF(ISBLANK(Games!$B208), "",Games!D208)</f>
        <v/>
      </c>
      <c r="E208" s="23" t="str">
        <f>IF(ISBLANK(Games!$B208), "",Games!E208)</f>
        <v/>
      </c>
      <c r="F208" s="51" t="str">
        <f>IF(ISBLANK(Games!$B208), "",Games!F208)</f>
        <v/>
      </c>
      <c r="G208" s="51" t="str">
        <f>Games!G208</f>
        <v/>
      </c>
      <c r="H208" s="51" t="str">
        <f>IF(ISBLANK(Games!$B208), "",Games!H208)</f>
        <v/>
      </c>
      <c r="I208" s="51" t="str">
        <f>IF(ISBLANK(Games!B208), "", IF(Table13[[#This Row],[Spread]]&lt;0, Table13[[#This Row],[Home]], Table13[[#This Row],[Away]]))</f>
        <v/>
      </c>
      <c r="J208" s="11"/>
      <c r="K208" s="11"/>
      <c r="L208" s="11"/>
      <c r="M208" s="50" t="str">
        <f>IF(ISBLANK(Table13[[#This Row],[Home Final]]), "",Table13[[#This Row],[Away Final]]-Table13[[#This Row],[Home Final]])</f>
        <v/>
      </c>
      <c r="N20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0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08" s="45" t="str">
        <f>IF(ISBLANK(Table13[[#This Row],[Side Result]]),"",IF(Table13[[#This Row],[Side Result]]=Table13[[#This Row],[Market Predicted Side]], "Y", "N"))</f>
        <v/>
      </c>
      <c r="Q20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08" s="43" t="str">
        <f>IF(ISBLANK(Table13[[#This Row],[Side Result]]),"",IF(Table13[[#This Row],[Side Result]]=Table13[[#This Row],[Model Predicted Side]], "Y", "N"))</f>
        <v/>
      </c>
      <c r="S208" s="43" t="str">
        <f>IF(ISBLANK(Table13[[#This Row],[Side Result]]), "", IF(Table13[[#This Row],[Model Overall Correct]]="N", "N", "Y"))</f>
        <v/>
      </c>
      <c r="T20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0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08" s="46" t="str">
        <f>IF(ISBLANK(Table13[[#This Row],[Side Result]]), "",ABS(Table13[[#This Row],[Difference from Market]]))</f>
        <v/>
      </c>
      <c r="W20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08" s="43" t="str">
        <f>IF(ISBLANK(Table13[[#This Row],[Side Result]]), "",ABS(Table13[[#This Row],[Difference from Prediction]]))</f>
        <v/>
      </c>
      <c r="Y208" s="10" t="str">
        <f>IF(OR(ISBLANK(Games!B208),ISBLANK(Table13[[#This Row],[Side Result]])), "",IF(OR(AND('Prediction Log'!D208&lt;0, 'Prediction Log'!J208='Prediction Log'!B208), AND('Prediction Log'!D208&gt;0, 'Prediction Log'!C208='Prediction Log'!J208)),"Y", IF(ISBLANK(Games!$B$2), "","N")))</f>
        <v/>
      </c>
      <c r="Z208" s="10" t="str">
        <f>Table13[[#This Row],[Market Overall  Correct]]</f>
        <v/>
      </c>
    </row>
    <row r="209" spans="1:26" x14ac:dyDescent="0.45">
      <c r="A209" s="51" t="str">
        <f>IF(ISBLANK(Games!$B209), "",Games!A209)</f>
        <v/>
      </c>
      <c r="B209" s="51" t="str">
        <f>IF(ISBLANK(Games!$B209), "",Games!B209)</f>
        <v/>
      </c>
      <c r="C209" s="51" t="str">
        <f>IF(ISBLANK(Games!$B209), "",Games!C209)</f>
        <v/>
      </c>
      <c r="D209" s="23" t="str">
        <f>IF(ISBLANK(Games!$B209), "",Games!D209)</f>
        <v/>
      </c>
      <c r="E209" s="23" t="str">
        <f>IF(ISBLANK(Games!$B209), "",Games!E209)</f>
        <v/>
      </c>
      <c r="F209" s="51" t="str">
        <f>IF(ISBLANK(Games!$B209), "",Games!F209)</f>
        <v/>
      </c>
      <c r="G209" s="51" t="str">
        <f>Games!G209</f>
        <v/>
      </c>
      <c r="H209" s="51" t="str">
        <f>IF(ISBLANK(Games!$B209), "",Games!H209)</f>
        <v/>
      </c>
      <c r="I209" s="51" t="str">
        <f>IF(ISBLANK(Games!B209), "", IF(Table13[[#This Row],[Spread]]&lt;0, Table13[[#This Row],[Home]], Table13[[#This Row],[Away]]))</f>
        <v/>
      </c>
      <c r="J209" s="11"/>
      <c r="K209" s="11"/>
      <c r="L209" s="11"/>
      <c r="M209" s="50" t="str">
        <f>IF(ISBLANK(Table13[[#This Row],[Home Final]]), "",Table13[[#This Row],[Away Final]]-Table13[[#This Row],[Home Final]])</f>
        <v/>
      </c>
      <c r="N20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0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09" s="45" t="str">
        <f>IF(ISBLANK(Table13[[#This Row],[Side Result]]),"",IF(Table13[[#This Row],[Side Result]]=Table13[[#This Row],[Market Predicted Side]], "Y", "N"))</f>
        <v/>
      </c>
      <c r="Q20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09" s="43" t="str">
        <f>IF(ISBLANK(Table13[[#This Row],[Side Result]]),"",IF(Table13[[#This Row],[Side Result]]=Table13[[#This Row],[Model Predicted Side]], "Y", "N"))</f>
        <v/>
      </c>
      <c r="S209" s="43" t="str">
        <f>IF(ISBLANK(Table13[[#This Row],[Side Result]]), "", IF(Table13[[#This Row],[Model Overall Correct]]="N", "N", "Y"))</f>
        <v/>
      </c>
      <c r="T20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0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09" s="46" t="str">
        <f>IF(ISBLANK(Table13[[#This Row],[Side Result]]), "",ABS(Table13[[#This Row],[Difference from Market]]))</f>
        <v/>
      </c>
      <c r="W20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09" s="43" t="str">
        <f>IF(ISBLANK(Table13[[#This Row],[Side Result]]), "",ABS(Table13[[#This Row],[Difference from Prediction]]))</f>
        <v/>
      </c>
      <c r="Y209" s="10" t="str">
        <f>IF(OR(ISBLANK(Games!B209),ISBLANK(Table13[[#This Row],[Side Result]])), "",IF(OR(AND('Prediction Log'!D209&lt;0, 'Prediction Log'!J209='Prediction Log'!B209), AND('Prediction Log'!D209&gt;0, 'Prediction Log'!C209='Prediction Log'!J209)),"Y", IF(ISBLANK(Games!$B$2), "","N")))</f>
        <v/>
      </c>
      <c r="Z209" s="10" t="str">
        <f>Table13[[#This Row],[Market Overall  Correct]]</f>
        <v/>
      </c>
    </row>
    <row r="210" spans="1:26" x14ac:dyDescent="0.45">
      <c r="A210" s="51" t="str">
        <f>IF(ISBLANK(Games!$B210), "",Games!A210)</f>
        <v/>
      </c>
      <c r="B210" s="51" t="str">
        <f>IF(ISBLANK(Games!$B210), "",Games!B210)</f>
        <v/>
      </c>
      <c r="C210" s="51" t="str">
        <f>IF(ISBLANK(Games!$B210), "",Games!C210)</f>
        <v/>
      </c>
      <c r="D210" s="23" t="str">
        <f>IF(ISBLANK(Games!$B210), "",Games!D210)</f>
        <v/>
      </c>
      <c r="E210" s="23" t="str">
        <f>IF(ISBLANK(Games!$B210), "",Games!E210)</f>
        <v/>
      </c>
      <c r="F210" s="51" t="str">
        <f>IF(ISBLANK(Games!$B210), "",Games!F210)</f>
        <v/>
      </c>
      <c r="G210" s="51" t="str">
        <f>Games!G210</f>
        <v/>
      </c>
      <c r="H210" s="51" t="str">
        <f>IF(ISBLANK(Games!$B210), "",Games!H210)</f>
        <v/>
      </c>
      <c r="I210" s="51" t="str">
        <f>IF(ISBLANK(Games!B210), "", IF(Table13[[#This Row],[Spread]]&lt;0, Table13[[#This Row],[Home]], Table13[[#This Row],[Away]]))</f>
        <v/>
      </c>
      <c r="J210" s="11"/>
      <c r="K210" s="11"/>
      <c r="L210" s="11"/>
      <c r="M210" s="50" t="str">
        <f>IF(ISBLANK(Table13[[#This Row],[Home Final]]), "",Table13[[#This Row],[Away Final]]-Table13[[#This Row],[Home Final]])</f>
        <v/>
      </c>
      <c r="N21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1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10" s="45" t="str">
        <f>IF(ISBLANK(Table13[[#This Row],[Side Result]]),"",IF(Table13[[#This Row],[Side Result]]=Table13[[#This Row],[Market Predicted Side]], "Y", "N"))</f>
        <v/>
      </c>
      <c r="Q21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10" s="43" t="str">
        <f>IF(ISBLANK(Table13[[#This Row],[Side Result]]),"",IF(Table13[[#This Row],[Side Result]]=Table13[[#This Row],[Model Predicted Side]], "Y", "N"))</f>
        <v/>
      </c>
      <c r="S210" s="43" t="str">
        <f>IF(ISBLANK(Table13[[#This Row],[Side Result]]), "", IF(Table13[[#This Row],[Model Overall Correct]]="N", "N", "Y"))</f>
        <v/>
      </c>
      <c r="T21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1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10" s="46" t="str">
        <f>IF(ISBLANK(Table13[[#This Row],[Side Result]]), "",ABS(Table13[[#This Row],[Difference from Market]]))</f>
        <v/>
      </c>
      <c r="W21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10" s="43" t="str">
        <f>IF(ISBLANK(Table13[[#This Row],[Side Result]]), "",ABS(Table13[[#This Row],[Difference from Prediction]]))</f>
        <v/>
      </c>
      <c r="Y210" s="10" t="str">
        <f>IF(OR(ISBLANK(Games!B210),ISBLANK(Table13[[#This Row],[Side Result]])), "",IF(OR(AND('Prediction Log'!D210&lt;0, 'Prediction Log'!J210='Prediction Log'!B210), AND('Prediction Log'!D210&gt;0, 'Prediction Log'!C210='Prediction Log'!J210)),"Y", IF(ISBLANK(Games!$B$2), "","N")))</f>
        <v/>
      </c>
      <c r="Z210" s="10" t="str">
        <f>Table13[[#This Row],[Market Overall  Correct]]</f>
        <v/>
      </c>
    </row>
    <row r="211" spans="1:26" x14ac:dyDescent="0.45">
      <c r="A211" s="51" t="str">
        <f>IF(ISBLANK(Games!$B211), "",Games!A211)</f>
        <v/>
      </c>
      <c r="B211" s="51" t="str">
        <f>IF(ISBLANK(Games!$B211), "",Games!B211)</f>
        <v/>
      </c>
      <c r="C211" s="51" t="str">
        <f>IF(ISBLANK(Games!$B211), "",Games!C211)</f>
        <v/>
      </c>
      <c r="D211" s="23" t="str">
        <f>IF(ISBLANK(Games!$B211), "",Games!D211)</f>
        <v/>
      </c>
      <c r="E211" s="23" t="str">
        <f>IF(ISBLANK(Games!$B211), "",Games!E211)</f>
        <v/>
      </c>
      <c r="F211" s="51" t="str">
        <f>IF(ISBLANK(Games!$B211), "",Games!F211)</f>
        <v/>
      </c>
      <c r="G211" s="51" t="str">
        <f>Games!G211</f>
        <v/>
      </c>
      <c r="H211" s="51" t="str">
        <f>IF(ISBLANK(Games!$B211), "",Games!H211)</f>
        <v/>
      </c>
      <c r="I211" s="51" t="str">
        <f>IF(ISBLANK(Games!B211), "", IF(Table13[[#This Row],[Spread]]&lt;0, Table13[[#This Row],[Home]], Table13[[#This Row],[Away]]))</f>
        <v/>
      </c>
      <c r="J211" s="11"/>
      <c r="K211" s="11"/>
      <c r="L211" s="11"/>
      <c r="M211" s="50" t="str">
        <f>IF(ISBLANK(Table13[[#This Row],[Home Final]]), "",Table13[[#This Row],[Away Final]]-Table13[[#This Row],[Home Final]])</f>
        <v/>
      </c>
      <c r="N21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1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11" s="45" t="str">
        <f>IF(ISBLANK(Table13[[#This Row],[Side Result]]),"",IF(Table13[[#This Row],[Side Result]]=Table13[[#This Row],[Market Predicted Side]], "Y", "N"))</f>
        <v/>
      </c>
      <c r="Q21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11" s="43" t="str">
        <f>IF(ISBLANK(Table13[[#This Row],[Side Result]]),"",IF(Table13[[#This Row],[Side Result]]=Table13[[#This Row],[Model Predicted Side]], "Y", "N"))</f>
        <v/>
      </c>
      <c r="S211" s="43" t="str">
        <f>IF(ISBLANK(Table13[[#This Row],[Side Result]]), "", IF(Table13[[#This Row],[Model Overall Correct]]="N", "N", "Y"))</f>
        <v/>
      </c>
      <c r="T21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1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11" s="46" t="str">
        <f>IF(ISBLANK(Table13[[#This Row],[Side Result]]), "",ABS(Table13[[#This Row],[Difference from Market]]))</f>
        <v/>
      </c>
      <c r="W21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11" s="43" t="str">
        <f>IF(ISBLANK(Table13[[#This Row],[Side Result]]), "",ABS(Table13[[#This Row],[Difference from Prediction]]))</f>
        <v/>
      </c>
      <c r="Y211" s="10" t="str">
        <f>IF(OR(ISBLANK(Games!B211),ISBLANK(Table13[[#This Row],[Side Result]])), "",IF(OR(AND('Prediction Log'!D211&lt;0, 'Prediction Log'!J211='Prediction Log'!B211), AND('Prediction Log'!D211&gt;0, 'Prediction Log'!C211='Prediction Log'!J211)),"Y", IF(ISBLANK(Games!$B$2), "","N")))</f>
        <v/>
      </c>
      <c r="Z211" s="10" t="str">
        <f>Table13[[#This Row],[Market Overall  Correct]]</f>
        <v/>
      </c>
    </row>
    <row r="212" spans="1:26" x14ac:dyDescent="0.45">
      <c r="A212" s="51" t="str">
        <f>IF(ISBLANK(Games!$B212), "",Games!A212)</f>
        <v/>
      </c>
      <c r="B212" s="51" t="str">
        <f>IF(ISBLANK(Games!$B212), "",Games!B212)</f>
        <v/>
      </c>
      <c r="C212" s="51" t="str">
        <f>IF(ISBLANK(Games!$B212), "",Games!C212)</f>
        <v/>
      </c>
      <c r="D212" s="23" t="str">
        <f>IF(ISBLANK(Games!$B212), "",Games!D212)</f>
        <v/>
      </c>
      <c r="E212" s="23" t="str">
        <f>IF(ISBLANK(Games!$B212), "",Games!E212)</f>
        <v/>
      </c>
      <c r="F212" s="51" t="str">
        <f>IF(ISBLANK(Games!$B212), "",Games!F212)</f>
        <v/>
      </c>
      <c r="G212" s="51" t="str">
        <f>Games!G212</f>
        <v/>
      </c>
      <c r="H212" s="51" t="str">
        <f>IF(ISBLANK(Games!$B212), "",Games!H212)</f>
        <v/>
      </c>
      <c r="I212" s="51" t="str">
        <f>IF(ISBLANK(Games!B212), "", IF(Table13[[#This Row],[Spread]]&lt;0, Table13[[#This Row],[Home]], Table13[[#This Row],[Away]]))</f>
        <v/>
      </c>
      <c r="J212" s="11"/>
      <c r="K212" s="11"/>
      <c r="L212" s="11"/>
      <c r="M212" s="50" t="str">
        <f>IF(ISBLANK(Table13[[#This Row],[Home Final]]), "",Table13[[#This Row],[Away Final]]-Table13[[#This Row],[Home Final]])</f>
        <v/>
      </c>
      <c r="N21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1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12" s="45" t="str">
        <f>IF(ISBLANK(Table13[[#This Row],[Side Result]]),"",IF(Table13[[#This Row],[Side Result]]=Table13[[#This Row],[Market Predicted Side]], "Y", "N"))</f>
        <v/>
      </c>
      <c r="Q21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12" s="43" t="str">
        <f>IF(ISBLANK(Table13[[#This Row],[Side Result]]),"",IF(Table13[[#This Row],[Side Result]]=Table13[[#This Row],[Model Predicted Side]], "Y", "N"))</f>
        <v/>
      </c>
      <c r="S212" s="43" t="str">
        <f>IF(ISBLANK(Table13[[#This Row],[Side Result]]), "", IF(Table13[[#This Row],[Model Overall Correct]]="N", "N", "Y"))</f>
        <v/>
      </c>
      <c r="T21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1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12" s="46" t="str">
        <f>IF(ISBLANK(Table13[[#This Row],[Side Result]]), "",ABS(Table13[[#This Row],[Difference from Market]]))</f>
        <v/>
      </c>
      <c r="W21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12" s="43" t="str">
        <f>IF(ISBLANK(Table13[[#This Row],[Side Result]]), "",ABS(Table13[[#This Row],[Difference from Prediction]]))</f>
        <v/>
      </c>
      <c r="Y212" s="10" t="str">
        <f>IF(OR(ISBLANK(Games!B212),ISBLANK(Table13[[#This Row],[Side Result]])), "",IF(OR(AND('Prediction Log'!D212&lt;0, 'Prediction Log'!J212='Prediction Log'!B212), AND('Prediction Log'!D212&gt;0, 'Prediction Log'!C212='Prediction Log'!J212)),"Y", IF(ISBLANK(Games!$B$2), "","N")))</f>
        <v/>
      </c>
      <c r="Z212" s="10" t="str">
        <f>Table13[[#This Row],[Market Overall  Correct]]</f>
        <v/>
      </c>
    </row>
    <row r="213" spans="1:26" x14ac:dyDescent="0.45">
      <c r="A213" s="51" t="str">
        <f>IF(ISBLANK(Games!$B213), "",Games!A213)</f>
        <v/>
      </c>
      <c r="B213" s="51" t="str">
        <f>IF(ISBLANK(Games!$B213), "",Games!B213)</f>
        <v/>
      </c>
      <c r="C213" s="51" t="str">
        <f>IF(ISBLANK(Games!$B213), "",Games!C213)</f>
        <v/>
      </c>
      <c r="D213" s="23" t="str">
        <f>IF(ISBLANK(Games!$B213), "",Games!D213)</f>
        <v/>
      </c>
      <c r="E213" s="23" t="str">
        <f>IF(ISBLANK(Games!$B213), "",Games!E213)</f>
        <v/>
      </c>
      <c r="F213" s="51" t="str">
        <f>IF(ISBLANK(Games!$B213), "",Games!F213)</f>
        <v/>
      </c>
      <c r="G213" s="51" t="str">
        <f>Games!G213</f>
        <v/>
      </c>
      <c r="H213" s="51" t="str">
        <f>IF(ISBLANK(Games!$B213), "",Games!H213)</f>
        <v/>
      </c>
      <c r="I213" s="51" t="str">
        <f>IF(ISBLANK(Games!B213), "", IF(Table13[[#This Row],[Spread]]&lt;0, Table13[[#This Row],[Home]], Table13[[#This Row],[Away]]))</f>
        <v/>
      </c>
      <c r="J213" s="11"/>
      <c r="K213" s="11"/>
      <c r="L213" s="11"/>
      <c r="M213" s="50" t="str">
        <f>IF(ISBLANK(Table13[[#This Row],[Home Final]]), "",Table13[[#This Row],[Away Final]]-Table13[[#This Row],[Home Final]])</f>
        <v/>
      </c>
      <c r="N21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1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13" s="45" t="str">
        <f>IF(ISBLANK(Table13[[#This Row],[Side Result]]),"",IF(Table13[[#This Row],[Side Result]]=Table13[[#This Row],[Market Predicted Side]], "Y", "N"))</f>
        <v/>
      </c>
      <c r="Q21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13" s="43" t="str">
        <f>IF(ISBLANK(Table13[[#This Row],[Side Result]]),"",IF(Table13[[#This Row],[Side Result]]=Table13[[#This Row],[Model Predicted Side]], "Y", "N"))</f>
        <v/>
      </c>
      <c r="S213" s="43" t="str">
        <f>IF(ISBLANK(Table13[[#This Row],[Side Result]]), "", IF(Table13[[#This Row],[Model Overall Correct]]="N", "N", "Y"))</f>
        <v/>
      </c>
      <c r="T21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1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13" s="46" t="str">
        <f>IF(ISBLANK(Table13[[#This Row],[Side Result]]), "",ABS(Table13[[#This Row],[Difference from Market]]))</f>
        <v/>
      </c>
      <c r="W21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13" s="43" t="str">
        <f>IF(ISBLANK(Table13[[#This Row],[Side Result]]), "",ABS(Table13[[#This Row],[Difference from Prediction]]))</f>
        <v/>
      </c>
      <c r="Y213" s="10" t="str">
        <f>IF(OR(ISBLANK(Games!B213),ISBLANK(Table13[[#This Row],[Side Result]])), "",IF(OR(AND('Prediction Log'!D213&lt;0, 'Prediction Log'!J213='Prediction Log'!B213), AND('Prediction Log'!D213&gt;0, 'Prediction Log'!C213='Prediction Log'!J213)),"Y", IF(ISBLANK(Games!$B$2), "","N")))</f>
        <v/>
      </c>
      <c r="Z213" s="10" t="str">
        <f>Table13[[#This Row],[Market Overall  Correct]]</f>
        <v/>
      </c>
    </row>
    <row r="214" spans="1:26" x14ac:dyDescent="0.45">
      <c r="A214" s="51" t="str">
        <f>IF(ISBLANK(Games!$B214), "",Games!A214)</f>
        <v/>
      </c>
      <c r="B214" s="51" t="str">
        <f>IF(ISBLANK(Games!$B214), "",Games!B214)</f>
        <v/>
      </c>
      <c r="C214" s="51" t="str">
        <f>IF(ISBLANK(Games!$B214), "",Games!C214)</f>
        <v/>
      </c>
      <c r="D214" s="23" t="str">
        <f>IF(ISBLANK(Games!$B214), "",Games!D214)</f>
        <v/>
      </c>
      <c r="E214" s="23" t="str">
        <f>IF(ISBLANK(Games!$B214), "",Games!E214)</f>
        <v/>
      </c>
      <c r="F214" s="51" t="str">
        <f>IF(ISBLANK(Games!$B214), "",Games!F214)</f>
        <v/>
      </c>
      <c r="G214" s="51" t="str">
        <f>Games!G214</f>
        <v/>
      </c>
      <c r="H214" s="51" t="str">
        <f>IF(ISBLANK(Games!$B214), "",Games!H214)</f>
        <v/>
      </c>
      <c r="I214" s="51" t="str">
        <f>IF(ISBLANK(Games!B214), "", IF(Table13[[#This Row],[Spread]]&lt;0, Table13[[#This Row],[Home]], Table13[[#This Row],[Away]]))</f>
        <v/>
      </c>
      <c r="J214" s="11"/>
      <c r="K214" s="11"/>
      <c r="L214" s="11"/>
      <c r="M214" s="50" t="str">
        <f>IF(ISBLANK(Table13[[#This Row],[Home Final]]), "",Table13[[#This Row],[Away Final]]-Table13[[#This Row],[Home Final]])</f>
        <v/>
      </c>
      <c r="N21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1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14" s="45" t="str">
        <f>IF(ISBLANK(Table13[[#This Row],[Side Result]]),"",IF(Table13[[#This Row],[Side Result]]=Table13[[#This Row],[Market Predicted Side]], "Y", "N"))</f>
        <v/>
      </c>
      <c r="Q21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14" s="43" t="str">
        <f>IF(ISBLANK(Table13[[#This Row],[Side Result]]),"",IF(Table13[[#This Row],[Side Result]]=Table13[[#This Row],[Model Predicted Side]], "Y", "N"))</f>
        <v/>
      </c>
      <c r="S214" s="43" t="str">
        <f>IF(ISBLANK(Table13[[#This Row],[Side Result]]), "", IF(Table13[[#This Row],[Model Overall Correct]]="N", "N", "Y"))</f>
        <v/>
      </c>
      <c r="T21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1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14" s="46" t="str">
        <f>IF(ISBLANK(Table13[[#This Row],[Side Result]]), "",ABS(Table13[[#This Row],[Difference from Market]]))</f>
        <v/>
      </c>
      <c r="W21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14" s="43" t="str">
        <f>IF(ISBLANK(Table13[[#This Row],[Side Result]]), "",ABS(Table13[[#This Row],[Difference from Prediction]]))</f>
        <v/>
      </c>
      <c r="Y214" s="10" t="str">
        <f>IF(OR(ISBLANK(Games!B214),ISBLANK(Table13[[#This Row],[Side Result]])), "",IF(OR(AND('Prediction Log'!D214&lt;0, 'Prediction Log'!J214='Prediction Log'!B214), AND('Prediction Log'!D214&gt;0, 'Prediction Log'!C214='Prediction Log'!J214)),"Y", IF(ISBLANK(Games!$B$2), "","N")))</f>
        <v/>
      </c>
      <c r="Z214" s="10" t="str">
        <f>Table13[[#This Row],[Market Overall  Correct]]</f>
        <v/>
      </c>
    </row>
    <row r="215" spans="1:26" x14ac:dyDescent="0.45">
      <c r="A215" s="51" t="str">
        <f>IF(ISBLANK(Games!$B215), "",Games!A215)</f>
        <v/>
      </c>
      <c r="B215" s="51" t="str">
        <f>IF(ISBLANK(Games!$B215), "",Games!B215)</f>
        <v/>
      </c>
      <c r="C215" s="51" t="str">
        <f>IF(ISBLANK(Games!$B215), "",Games!C215)</f>
        <v/>
      </c>
      <c r="D215" s="23" t="str">
        <f>IF(ISBLANK(Games!$B215), "",Games!D215)</f>
        <v/>
      </c>
      <c r="E215" s="23" t="str">
        <f>IF(ISBLANK(Games!$B215), "",Games!E215)</f>
        <v/>
      </c>
      <c r="F215" s="51" t="str">
        <f>IF(ISBLANK(Games!$B215), "",Games!F215)</f>
        <v/>
      </c>
      <c r="G215" s="51" t="str">
        <f>Games!G215</f>
        <v/>
      </c>
      <c r="H215" s="51" t="str">
        <f>IF(ISBLANK(Games!$B215), "",Games!H215)</f>
        <v/>
      </c>
      <c r="I215" s="51" t="str">
        <f>IF(ISBLANK(Games!B215), "", IF(Table13[[#This Row],[Spread]]&lt;0, Table13[[#This Row],[Home]], Table13[[#This Row],[Away]]))</f>
        <v/>
      </c>
      <c r="J215" s="11"/>
      <c r="K215" s="11"/>
      <c r="L215" s="11"/>
      <c r="M215" s="50" t="str">
        <f>IF(ISBLANK(Table13[[#This Row],[Home Final]]), "",Table13[[#This Row],[Away Final]]-Table13[[#This Row],[Home Final]])</f>
        <v/>
      </c>
      <c r="N21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1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15" s="45" t="str">
        <f>IF(ISBLANK(Table13[[#This Row],[Side Result]]),"",IF(Table13[[#This Row],[Side Result]]=Table13[[#This Row],[Market Predicted Side]], "Y", "N"))</f>
        <v/>
      </c>
      <c r="Q21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15" s="43" t="str">
        <f>IF(ISBLANK(Table13[[#This Row],[Side Result]]),"",IF(Table13[[#This Row],[Side Result]]=Table13[[#This Row],[Model Predicted Side]], "Y", "N"))</f>
        <v/>
      </c>
      <c r="S215" s="43" t="str">
        <f>IF(ISBLANK(Table13[[#This Row],[Side Result]]), "", IF(Table13[[#This Row],[Model Overall Correct]]="N", "N", "Y"))</f>
        <v/>
      </c>
      <c r="T21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1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15" s="46" t="str">
        <f>IF(ISBLANK(Table13[[#This Row],[Side Result]]), "",ABS(Table13[[#This Row],[Difference from Market]]))</f>
        <v/>
      </c>
      <c r="W21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15" s="43" t="str">
        <f>IF(ISBLANK(Table13[[#This Row],[Side Result]]), "",ABS(Table13[[#This Row],[Difference from Prediction]]))</f>
        <v/>
      </c>
      <c r="Y215" s="10" t="str">
        <f>IF(OR(ISBLANK(Games!B215),ISBLANK(Table13[[#This Row],[Side Result]])), "",IF(OR(AND('Prediction Log'!D215&lt;0, 'Prediction Log'!J215='Prediction Log'!B215), AND('Prediction Log'!D215&gt;0, 'Prediction Log'!C215='Prediction Log'!J215)),"Y", IF(ISBLANK(Games!$B$2), "","N")))</f>
        <v/>
      </c>
      <c r="Z215" s="10" t="str">
        <f>Table13[[#This Row],[Market Overall  Correct]]</f>
        <v/>
      </c>
    </row>
    <row r="216" spans="1:26" x14ac:dyDescent="0.45">
      <c r="A216" s="51" t="str">
        <f>IF(ISBLANK(Games!$B216), "",Games!A216)</f>
        <v/>
      </c>
      <c r="B216" s="51" t="str">
        <f>IF(ISBLANK(Games!$B216), "",Games!B216)</f>
        <v/>
      </c>
      <c r="C216" s="51" t="str">
        <f>IF(ISBLANK(Games!$B216), "",Games!C216)</f>
        <v/>
      </c>
      <c r="D216" s="23" t="str">
        <f>IF(ISBLANK(Games!$B216), "",Games!D216)</f>
        <v/>
      </c>
      <c r="E216" s="23" t="str">
        <f>IF(ISBLANK(Games!$B216), "",Games!E216)</f>
        <v/>
      </c>
      <c r="F216" s="51" t="str">
        <f>IF(ISBLANK(Games!$B216), "",Games!F216)</f>
        <v/>
      </c>
      <c r="G216" s="51" t="str">
        <f>Games!G216</f>
        <v/>
      </c>
      <c r="H216" s="51" t="str">
        <f>IF(ISBLANK(Games!$B216), "",Games!H216)</f>
        <v/>
      </c>
      <c r="I216" s="51" t="str">
        <f>IF(ISBLANK(Games!B216), "", IF(Table13[[#This Row],[Spread]]&lt;0, Table13[[#This Row],[Home]], Table13[[#This Row],[Away]]))</f>
        <v/>
      </c>
      <c r="J216" s="11"/>
      <c r="K216" s="11"/>
      <c r="L216" s="11"/>
      <c r="M216" s="50" t="str">
        <f>IF(ISBLANK(Table13[[#This Row],[Home Final]]), "",Table13[[#This Row],[Away Final]]-Table13[[#This Row],[Home Final]])</f>
        <v/>
      </c>
      <c r="N21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1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16" s="45" t="str">
        <f>IF(ISBLANK(Table13[[#This Row],[Side Result]]),"",IF(Table13[[#This Row],[Side Result]]=Table13[[#This Row],[Market Predicted Side]], "Y", "N"))</f>
        <v/>
      </c>
      <c r="Q21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16" s="43" t="str">
        <f>IF(ISBLANK(Table13[[#This Row],[Side Result]]),"",IF(Table13[[#This Row],[Side Result]]=Table13[[#This Row],[Model Predicted Side]], "Y", "N"))</f>
        <v/>
      </c>
      <c r="S216" s="43" t="str">
        <f>IF(ISBLANK(Table13[[#This Row],[Side Result]]), "", IF(Table13[[#This Row],[Model Overall Correct]]="N", "N", "Y"))</f>
        <v/>
      </c>
      <c r="T21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1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16" s="46" t="str">
        <f>IF(ISBLANK(Table13[[#This Row],[Side Result]]), "",ABS(Table13[[#This Row],[Difference from Market]]))</f>
        <v/>
      </c>
      <c r="W21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16" s="43" t="str">
        <f>IF(ISBLANK(Table13[[#This Row],[Side Result]]), "",ABS(Table13[[#This Row],[Difference from Prediction]]))</f>
        <v/>
      </c>
      <c r="Y216" s="10" t="str">
        <f>IF(OR(ISBLANK(Games!B216),ISBLANK(Table13[[#This Row],[Side Result]])), "",IF(OR(AND('Prediction Log'!D216&lt;0, 'Prediction Log'!J216='Prediction Log'!B216), AND('Prediction Log'!D216&gt;0, 'Prediction Log'!C216='Prediction Log'!J216)),"Y", IF(ISBLANK(Games!$B$2), "","N")))</f>
        <v/>
      </c>
      <c r="Z216" s="10" t="str">
        <f>Table13[[#This Row],[Market Overall  Correct]]</f>
        <v/>
      </c>
    </row>
    <row r="217" spans="1:26" x14ac:dyDescent="0.45">
      <c r="A217" s="51" t="str">
        <f>IF(ISBLANK(Games!$B217), "",Games!A217)</f>
        <v/>
      </c>
      <c r="B217" s="51" t="str">
        <f>IF(ISBLANK(Games!$B217), "",Games!B217)</f>
        <v/>
      </c>
      <c r="C217" s="51" t="str">
        <f>IF(ISBLANK(Games!$B217), "",Games!C217)</f>
        <v/>
      </c>
      <c r="D217" s="23" t="str">
        <f>IF(ISBLANK(Games!$B217), "",Games!D217)</f>
        <v/>
      </c>
      <c r="E217" s="23" t="str">
        <f>IF(ISBLANK(Games!$B217), "",Games!E217)</f>
        <v/>
      </c>
      <c r="F217" s="51" t="str">
        <f>IF(ISBLANK(Games!$B217), "",Games!F217)</f>
        <v/>
      </c>
      <c r="G217" s="51" t="str">
        <f>Games!G217</f>
        <v/>
      </c>
      <c r="H217" s="51" t="str">
        <f>IF(ISBLANK(Games!$B217), "",Games!H217)</f>
        <v/>
      </c>
      <c r="I217" s="51" t="str">
        <f>IF(ISBLANK(Games!B217), "", IF(Table13[[#This Row],[Spread]]&lt;0, Table13[[#This Row],[Home]], Table13[[#This Row],[Away]]))</f>
        <v/>
      </c>
      <c r="J217" s="11"/>
      <c r="K217" s="11"/>
      <c r="L217" s="11"/>
      <c r="M217" s="50" t="str">
        <f>IF(ISBLANK(Table13[[#This Row],[Home Final]]), "",Table13[[#This Row],[Away Final]]-Table13[[#This Row],[Home Final]])</f>
        <v/>
      </c>
      <c r="N21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1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17" s="45" t="str">
        <f>IF(ISBLANK(Table13[[#This Row],[Side Result]]),"",IF(Table13[[#This Row],[Side Result]]=Table13[[#This Row],[Market Predicted Side]], "Y", "N"))</f>
        <v/>
      </c>
      <c r="Q21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17" s="43" t="str">
        <f>IF(ISBLANK(Table13[[#This Row],[Side Result]]),"",IF(Table13[[#This Row],[Side Result]]=Table13[[#This Row],[Model Predicted Side]], "Y", "N"))</f>
        <v/>
      </c>
      <c r="S217" s="43" t="str">
        <f>IF(ISBLANK(Table13[[#This Row],[Side Result]]), "", IF(Table13[[#This Row],[Model Overall Correct]]="N", "N", "Y"))</f>
        <v/>
      </c>
      <c r="T21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1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17" s="46" t="str">
        <f>IF(ISBLANK(Table13[[#This Row],[Side Result]]), "",ABS(Table13[[#This Row],[Difference from Market]]))</f>
        <v/>
      </c>
      <c r="W21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17" s="43" t="str">
        <f>IF(ISBLANK(Table13[[#This Row],[Side Result]]), "",ABS(Table13[[#This Row],[Difference from Prediction]]))</f>
        <v/>
      </c>
      <c r="Y217" s="10" t="str">
        <f>IF(OR(ISBLANK(Games!B217),ISBLANK(Table13[[#This Row],[Side Result]])), "",IF(OR(AND('Prediction Log'!D217&lt;0, 'Prediction Log'!J217='Prediction Log'!B217), AND('Prediction Log'!D217&gt;0, 'Prediction Log'!C217='Prediction Log'!J217)),"Y", IF(ISBLANK(Games!$B$2), "","N")))</f>
        <v/>
      </c>
      <c r="Z217" s="10" t="str">
        <f>Table13[[#This Row],[Market Overall  Correct]]</f>
        <v/>
      </c>
    </row>
    <row r="218" spans="1:26" x14ac:dyDescent="0.45">
      <c r="A218" s="51" t="str">
        <f>IF(ISBLANK(Games!$B218), "",Games!A218)</f>
        <v/>
      </c>
      <c r="B218" s="51" t="str">
        <f>IF(ISBLANK(Games!$B218), "",Games!B218)</f>
        <v/>
      </c>
      <c r="C218" s="51" t="str">
        <f>IF(ISBLANK(Games!$B218), "",Games!C218)</f>
        <v/>
      </c>
      <c r="D218" s="23" t="str">
        <f>IF(ISBLANK(Games!$B218), "",Games!D218)</f>
        <v/>
      </c>
      <c r="E218" s="23" t="str">
        <f>IF(ISBLANK(Games!$B218), "",Games!E218)</f>
        <v/>
      </c>
      <c r="F218" s="51" t="str">
        <f>IF(ISBLANK(Games!$B218), "",Games!F218)</f>
        <v/>
      </c>
      <c r="G218" s="51" t="str">
        <f>Games!G218</f>
        <v/>
      </c>
      <c r="H218" s="51" t="str">
        <f>IF(ISBLANK(Games!$B218), "",Games!H218)</f>
        <v/>
      </c>
      <c r="I218" s="51" t="str">
        <f>IF(ISBLANK(Games!B218), "", IF(Table13[[#This Row],[Spread]]&lt;0, Table13[[#This Row],[Home]], Table13[[#This Row],[Away]]))</f>
        <v/>
      </c>
      <c r="J218" s="11"/>
      <c r="K218" s="11"/>
      <c r="L218" s="11"/>
      <c r="M218" s="50" t="str">
        <f>IF(ISBLANK(Table13[[#This Row],[Home Final]]), "",Table13[[#This Row],[Away Final]]-Table13[[#This Row],[Home Final]])</f>
        <v/>
      </c>
      <c r="N21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1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18" s="45" t="str">
        <f>IF(ISBLANK(Table13[[#This Row],[Side Result]]),"",IF(Table13[[#This Row],[Side Result]]=Table13[[#This Row],[Market Predicted Side]], "Y", "N"))</f>
        <v/>
      </c>
      <c r="Q21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18" s="43" t="str">
        <f>IF(ISBLANK(Table13[[#This Row],[Side Result]]),"",IF(Table13[[#This Row],[Side Result]]=Table13[[#This Row],[Model Predicted Side]], "Y", "N"))</f>
        <v/>
      </c>
      <c r="S218" s="43" t="str">
        <f>IF(ISBLANK(Table13[[#This Row],[Side Result]]), "", IF(Table13[[#This Row],[Model Overall Correct]]="N", "N", "Y"))</f>
        <v/>
      </c>
      <c r="T21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1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18" s="46" t="str">
        <f>IF(ISBLANK(Table13[[#This Row],[Side Result]]), "",ABS(Table13[[#This Row],[Difference from Market]]))</f>
        <v/>
      </c>
      <c r="W21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18" s="43" t="str">
        <f>IF(ISBLANK(Table13[[#This Row],[Side Result]]), "",ABS(Table13[[#This Row],[Difference from Prediction]]))</f>
        <v/>
      </c>
      <c r="Y218" s="10" t="str">
        <f>IF(OR(ISBLANK(Games!B218),ISBLANK(Table13[[#This Row],[Side Result]])), "",IF(OR(AND('Prediction Log'!D218&lt;0, 'Prediction Log'!J218='Prediction Log'!B218), AND('Prediction Log'!D218&gt;0, 'Prediction Log'!C218='Prediction Log'!J218)),"Y", IF(ISBLANK(Games!$B$2), "","N")))</f>
        <v/>
      </c>
      <c r="Z218" s="10" t="str">
        <f>Table13[[#This Row],[Market Overall  Correct]]</f>
        <v/>
      </c>
    </row>
    <row r="219" spans="1:26" x14ac:dyDescent="0.45">
      <c r="A219" s="51" t="str">
        <f>IF(ISBLANK(Games!$B219), "",Games!A219)</f>
        <v/>
      </c>
      <c r="B219" s="51" t="str">
        <f>IF(ISBLANK(Games!$B219), "",Games!B219)</f>
        <v/>
      </c>
      <c r="C219" s="51" t="str">
        <f>IF(ISBLANK(Games!$B219), "",Games!C219)</f>
        <v/>
      </c>
      <c r="D219" s="23" t="str">
        <f>IF(ISBLANK(Games!$B219), "",Games!D219)</f>
        <v/>
      </c>
      <c r="E219" s="23" t="str">
        <f>IF(ISBLANK(Games!$B219), "",Games!E219)</f>
        <v/>
      </c>
      <c r="F219" s="51" t="str">
        <f>IF(ISBLANK(Games!$B219), "",Games!F219)</f>
        <v/>
      </c>
      <c r="G219" s="51" t="str">
        <f>Games!G219</f>
        <v/>
      </c>
      <c r="H219" s="51" t="str">
        <f>IF(ISBLANK(Games!$B219), "",Games!H219)</f>
        <v/>
      </c>
      <c r="I219" s="51" t="str">
        <f>IF(ISBLANK(Games!B219), "", IF(Table13[[#This Row],[Spread]]&lt;0, Table13[[#This Row],[Home]], Table13[[#This Row],[Away]]))</f>
        <v/>
      </c>
      <c r="J219" s="11"/>
      <c r="K219" s="11"/>
      <c r="L219" s="11"/>
      <c r="M219" s="50" t="str">
        <f>IF(ISBLANK(Table13[[#This Row],[Home Final]]), "",Table13[[#This Row],[Away Final]]-Table13[[#This Row],[Home Final]])</f>
        <v/>
      </c>
      <c r="N21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1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19" s="45" t="str">
        <f>IF(ISBLANK(Table13[[#This Row],[Side Result]]),"",IF(Table13[[#This Row],[Side Result]]=Table13[[#This Row],[Market Predicted Side]], "Y", "N"))</f>
        <v/>
      </c>
      <c r="Q21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19" s="43" t="str">
        <f>IF(ISBLANK(Table13[[#This Row],[Side Result]]),"",IF(Table13[[#This Row],[Side Result]]=Table13[[#This Row],[Model Predicted Side]], "Y", "N"))</f>
        <v/>
      </c>
      <c r="S219" s="43" t="str">
        <f>IF(ISBLANK(Table13[[#This Row],[Side Result]]), "", IF(Table13[[#This Row],[Model Overall Correct]]="N", "N", "Y"))</f>
        <v/>
      </c>
      <c r="T21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1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19" s="46" t="str">
        <f>IF(ISBLANK(Table13[[#This Row],[Side Result]]), "",ABS(Table13[[#This Row],[Difference from Market]]))</f>
        <v/>
      </c>
      <c r="W21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19" s="43" t="str">
        <f>IF(ISBLANK(Table13[[#This Row],[Side Result]]), "",ABS(Table13[[#This Row],[Difference from Prediction]]))</f>
        <v/>
      </c>
      <c r="Y219" s="10" t="str">
        <f>IF(OR(ISBLANK(Games!B219),ISBLANK(Table13[[#This Row],[Side Result]])), "",IF(OR(AND('Prediction Log'!D219&lt;0, 'Prediction Log'!J219='Prediction Log'!B219), AND('Prediction Log'!D219&gt;0, 'Prediction Log'!C219='Prediction Log'!J219)),"Y", IF(ISBLANK(Games!$B$2), "","N")))</f>
        <v/>
      </c>
      <c r="Z219" s="10" t="str">
        <f>Table13[[#This Row],[Market Overall  Correct]]</f>
        <v/>
      </c>
    </row>
    <row r="220" spans="1:26" x14ac:dyDescent="0.45">
      <c r="A220" s="51" t="str">
        <f>IF(ISBLANK(Games!$B220), "",Games!A220)</f>
        <v/>
      </c>
      <c r="B220" s="51" t="str">
        <f>IF(ISBLANK(Games!$B220), "",Games!B220)</f>
        <v/>
      </c>
      <c r="C220" s="51" t="str">
        <f>IF(ISBLANK(Games!$B220), "",Games!C220)</f>
        <v/>
      </c>
      <c r="D220" s="23" t="str">
        <f>IF(ISBLANK(Games!$B220), "",Games!D220)</f>
        <v/>
      </c>
      <c r="E220" s="23" t="str">
        <f>IF(ISBLANK(Games!$B220), "",Games!E220)</f>
        <v/>
      </c>
      <c r="F220" s="51" t="str">
        <f>IF(ISBLANK(Games!$B220), "",Games!F220)</f>
        <v/>
      </c>
      <c r="G220" s="51" t="str">
        <f>Games!G220</f>
        <v/>
      </c>
      <c r="H220" s="51" t="str">
        <f>IF(ISBLANK(Games!$B220), "",Games!H220)</f>
        <v/>
      </c>
      <c r="I220" s="51" t="str">
        <f>IF(ISBLANK(Games!B220), "", IF(Table13[[#This Row],[Spread]]&lt;0, Table13[[#This Row],[Home]], Table13[[#This Row],[Away]]))</f>
        <v/>
      </c>
      <c r="J220" s="11"/>
      <c r="K220" s="11"/>
      <c r="L220" s="11"/>
      <c r="M220" s="50" t="str">
        <f>IF(ISBLANK(Table13[[#This Row],[Home Final]]), "",Table13[[#This Row],[Away Final]]-Table13[[#This Row],[Home Final]])</f>
        <v/>
      </c>
      <c r="N22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2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20" s="45" t="str">
        <f>IF(ISBLANK(Table13[[#This Row],[Side Result]]),"",IF(Table13[[#This Row],[Side Result]]=Table13[[#This Row],[Market Predicted Side]], "Y", "N"))</f>
        <v/>
      </c>
      <c r="Q22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20" s="43" t="str">
        <f>IF(ISBLANK(Table13[[#This Row],[Side Result]]),"",IF(Table13[[#This Row],[Side Result]]=Table13[[#This Row],[Model Predicted Side]], "Y", "N"))</f>
        <v/>
      </c>
      <c r="S220" s="43" t="str">
        <f>IF(ISBLANK(Table13[[#This Row],[Side Result]]), "", IF(Table13[[#This Row],[Model Overall Correct]]="N", "N", "Y"))</f>
        <v/>
      </c>
      <c r="T22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2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20" s="46" t="str">
        <f>IF(ISBLANK(Table13[[#This Row],[Side Result]]), "",ABS(Table13[[#This Row],[Difference from Market]]))</f>
        <v/>
      </c>
      <c r="W22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20" s="43" t="str">
        <f>IF(ISBLANK(Table13[[#This Row],[Side Result]]), "",ABS(Table13[[#This Row],[Difference from Prediction]]))</f>
        <v/>
      </c>
      <c r="Y220" s="10" t="str">
        <f>IF(OR(ISBLANK(Games!B220),ISBLANK(Table13[[#This Row],[Side Result]])), "",IF(OR(AND('Prediction Log'!D220&lt;0, 'Prediction Log'!J220='Prediction Log'!B220), AND('Prediction Log'!D220&gt;0, 'Prediction Log'!C220='Prediction Log'!J220)),"Y", IF(ISBLANK(Games!$B$2), "","N")))</f>
        <v/>
      </c>
      <c r="Z220" s="10" t="str">
        <f>Table13[[#This Row],[Market Overall  Correct]]</f>
        <v/>
      </c>
    </row>
    <row r="221" spans="1:26" x14ac:dyDescent="0.45">
      <c r="A221" s="51" t="str">
        <f>IF(ISBLANK(Games!$B221), "",Games!A221)</f>
        <v/>
      </c>
      <c r="B221" s="51" t="str">
        <f>IF(ISBLANK(Games!$B221), "",Games!B221)</f>
        <v/>
      </c>
      <c r="C221" s="51" t="str">
        <f>IF(ISBLANK(Games!$B221), "",Games!C221)</f>
        <v/>
      </c>
      <c r="D221" s="23" t="str">
        <f>IF(ISBLANK(Games!$B221), "",Games!D221)</f>
        <v/>
      </c>
      <c r="E221" s="23" t="str">
        <f>IF(ISBLANK(Games!$B221), "",Games!E221)</f>
        <v/>
      </c>
      <c r="F221" s="51" t="str">
        <f>IF(ISBLANK(Games!$B221), "",Games!F221)</f>
        <v/>
      </c>
      <c r="G221" s="51" t="str">
        <f>Games!G221</f>
        <v/>
      </c>
      <c r="H221" s="51" t="str">
        <f>IF(ISBLANK(Games!$B221), "",Games!H221)</f>
        <v/>
      </c>
      <c r="I221" s="51" t="str">
        <f>IF(ISBLANK(Games!B221), "", IF(Table13[[#This Row],[Spread]]&lt;0, Table13[[#This Row],[Home]], Table13[[#This Row],[Away]]))</f>
        <v/>
      </c>
      <c r="J221" s="11"/>
      <c r="K221" s="11"/>
      <c r="L221" s="11"/>
      <c r="M221" s="50" t="str">
        <f>IF(ISBLANK(Table13[[#This Row],[Home Final]]), "",Table13[[#This Row],[Away Final]]-Table13[[#This Row],[Home Final]])</f>
        <v/>
      </c>
      <c r="N22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2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21" s="45" t="str">
        <f>IF(ISBLANK(Table13[[#This Row],[Side Result]]),"",IF(Table13[[#This Row],[Side Result]]=Table13[[#This Row],[Market Predicted Side]], "Y", "N"))</f>
        <v/>
      </c>
      <c r="Q22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21" s="43" t="str">
        <f>IF(ISBLANK(Table13[[#This Row],[Side Result]]),"",IF(Table13[[#This Row],[Side Result]]=Table13[[#This Row],[Model Predicted Side]], "Y", "N"))</f>
        <v/>
      </c>
      <c r="S221" s="43" t="str">
        <f>IF(ISBLANK(Table13[[#This Row],[Side Result]]), "", IF(Table13[[#This Row],[Model Overall Correct]]="N", "N", "Y"))</f>
        <v/>
      </c>
      <c r="T22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2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21" s="46" t="str">
        <f>IF(ISBLANK(Table13[[#This Row],[Side Result]]), "",ABS(Table13[[#This Row],[Difference from Market]]))</f>
        <v/>
      </c>
      <c r="W22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21" s="43" t="str">
        <f>IF(ISBLANK(Table13[[#This Row],[Side Result]]), "",ABS(Table13[[#This Row],[Difference from Prediction]]))</f>
        <v/>
      </c>
      <c r="Y221" s="10" t="str">
        <f>IF(OR(ISBLANK(Games!B221),ISBLANK(Table13[[#This Row],[Side Result]])), "",IF(OR(AND('Prediction Log'!D221&lt;0, 'Prediction Log'!J221='Prediction Log'!B221), AND('Prediction Log'!D221&gt;0, 'Prediction Log'!C221='Prediction Log'!J221)),"Y", IF(ISBLANK(Games!$B$2), "","N")))</f>
        <v/>
      </c>
      <c r="Z221" s="10" t="str">
        <f>Table13[[#This Row],[Market Overall  Correct]]</f>
        <v/>
      </c>
    </row>
    <row r="222" spans="1:26" x14ac:dyDescent="0.45">
      <c r="A222" s="51" t="str">
        <f>IF(ISBLANK(Games!$B222), "",Games!A222)</f>
        <v/>
      </c>
      <c r="B222" s="51" t="str">
        <f>IF(ISBLANK(Games!$B222), "",Games!B222)</f>
        <v/>
      </c>
      <c r="C222" s="51" t="str">
        <f>IF(ISBLANK(Games!$B222), "",Games!C222)</f>
        <v/>
      </c>
      <c r="D222" s="23" t="str">
        <f>IF(ISBLANK(Games!$B222), "",Games!D222)</f>
        <v/>
      </c>
      <c r="E222" s="23" t="str">
        <f>IF(ISBLANK(Games!$B222), "",Games!E222)</f>
        <v/>
      </c>
      <c r="F222" s="51" t="str">
        <f>IF(ISBLANK(Games!$B222), "",Games!F222)</f>
        <v/>
      </c>
      <c r="G222" s="51" t="str">
        <f>Games!G222</f>
        <v/>
      </c>
      <c r="H222" s="51" t="str">
        <f>IF(ISBLANK(Games!$B222), "",Games!H222)</f>
        <v/>
      </c>
      <c r="I222" s="51" t="str">
        <f>IF(ISBLANK(Games!B222), "", IF(Table13[[#This Row],[Spread]]&lt;0, Table13[[#This Row],[Home]], Table13[[#This Row],[Away]]))</f>
        <v/>
      </c>
      <c r="J222" s="11"/>
      <c r="K222" s="11"/>
      <c r="L222" s="11"/>
      <c r="M222" s="50" t="str">
        <f>IF(ISBLANK(Table13[[#This Row],[Home Final]]), "",Table13[[#This Row],[Away Final]]-Table13[[#This Row],[Home Final]])</f>
        <v/>
      </c>
      <c r="N22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2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22" s="45" t="str">
        <f>IF(ISBLANK(Table13[[#This Row],[Side Result]]),"",IF(Table13[[#This Row],[Side Result]]=Table13[[#This Row],[Market Predicted Side]], "Y", "N"))</f>
        <v/>
      </c>
      <c r="Q22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22" s="43" t="str">
        <f>IF(ISBLANK(Table13[[#This Row],[Side Result]]),"",IF(Table13[[#This Row],[Side Result]]=Table13[[#This Row],[Model Predicted Side]], "Y", "N"))</f>
        <v/>
      </c>
      <c r="S222" s="43" t="str">
        <f>IF(ISBLANK(Table13[[#This Row],[Side Result]]), "", IF(Table13[[#This Row],[Model Overall Correct]]="N", "N", "Y"))</f>
        <v/>
      </c>
      <c r="T22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2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22" s="46" t="str">
        <f>IF(ISBLANK(Table13[[#This Row],[Side Result]]), "",ABS(Table13[[#This Row],[Difference from Market]]))</f>
        <v/>
      </c>
      <c r="W22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22" s="43" t="str">
        <f>IF(ISBLANK(Table13[[#This Row],[Side Result]]), "",ABS(Table13[[#This Row],[Difference from Prediction]]))</f>
        <v/>
      </c>
      <c r="Y222" s="10" t="str">
        <f>IF(OR(ISBLANK(Games!B222),ISBLANK(Table13[[#This Row],[Side Result]])), "",IF(OR(AND('Prediction Log'!D222&lt;0, 'Prediction Log'!J222='Prediction Log'!B222), AND('Prediction Log'!D222&gt;0, 'Prediction Log'!C222='Prediction Log'!J222)),"Y", IF(ISBLANK(Games!$B$2), "","N")))</f>
        <v/>
      </c>
      <c r="Z222" s="10" t="str">
        <f>Table13[[#This Row],[Market Overall  Correct]]</f>
        <v/>
      </c>
    </row>
    <row r="223" spans="1:26" x14ac:dyDescent="0.45">
      <c r="A223" s="51" t="str">
        <f>IF(ISBLANK(Games!$B223), "",Games!A223)</f>
        <v/>
      </c>
      <c r="B223" s="51" t="str">
        <f>IF(ISBLANK(Games!$B223), "",Games!B223)</f>
        <v/>
      </c>
      <c r="C223" s="51" t="str">
        <f>IF(ISBLANK(Games!$B223), "",Games!C223)</f>
        <v/>
      </c>
      <c r="D223" s="23" t="str">
        <f>IF(ISBLANK(Games!$B223), "",Games!D223)</f>
        <v/>
      </c>
      <c r="E223" s="23" t="str">
        <f>IF(ISBLANK(Games!$B223), "",Games!E223)</f>
        <v/>
      </c>
      <c r="F223" s="51" t="str">
        <f>IF(ISBLANK(Games!$B223), "",Games!F223)</f>
        <v/>
      </c>
      <c r="G223" s="51" t="str">
        <f>Games!G223</f>
        <v/>
      </c>
      <c r="H223" s="51" t="str">
        <f>IF(ISBLANK(Games!$B223), "",Games!H223)</f>
        <v/>
      </c>
      <c r="I223" s="51" t="str">
        <f>IF(ISBLANK(Games!B223), "", IF(Table13[[#This Row],[Spread]]&lt;0, Table13[[#This Row],[Home]], Table13[[#This Row],[Away]]))</f>
        <v/>
      </c>
      <c r="J223" s="11"/>
      <c r="K223" s="11"/>
      <c r="L223" s="11"/>
      <c r="M223" s="50" t="str">
        <f>IF(ISBLANK(Table13[[#This Row],[Home Final]]), "",Table13[[#This Row],[Away Final]]-Table13[[#This Row],[Home Final]])</f>
        <v/>
      </c>
      <c r="N22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2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23" s="45" t="str">
        <f>IF(ISBLANK(Table13[[#This Row],[Side Result]]),"",IF(Table13[[#This Row],[Side Result]]=Table13[[#This Row],[Market Predicted Side]], "Y", "N"))</f>
        <v/>
      </c>
      <c r="Q22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23" s="43" t="str">
        <f>IF(ISBLANK(Table13[[#This Row],[Side Result]]),"",IF(Table13[[#This Row],[Side Result]]=Table13[[#This Row],[Model Predicted Side]], "Y", "N"))</f>
        <v/>
      </c>
      <c r="S223" s="43" t="str">
        <f>IF(ISBLANK(Table13[[#This Row],[Side Result]]), "", IF(Table13[[#This Row],[Model Overall Correct]]="N", "N", "Y"))</f>
        <v/>
      </c>
      <c r="T22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2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23" s="46" t="str">
        <f>IF(ISBLANK(Table13[[#This Row],[Side Result]]), "",ABS(Table13[[#This Row],[Difference from Market]]))</f>
        <v/>
      </c>
      <c r="W22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23" s="43" t="str">
        <f>IF(ISBLANK(Table13[[#This Row],[Side Result]]), "",ABS(Table13[[#This Row],[Difference from Prediction]]))</f>
        <v/>
      </c>
      <c r="Y223" s="10" t="str">
        <f>IF(OR(ISBLANK(Games!B223),ISBLANK(Table13[[#This Row],[Side Result]])), "",IF(OR(AND('Prediction Log'!D223&lt;0, 'Prediction Log'!J223='Prediction Log'!B223), AND('Prediction Log'!D223&gt;0, 'Prediction Log'!C223='Prediction Log'!J223)),"Y", IF(ISBLANK(Games!$B$2), "","N")))</f>
        <v/>
      </c>
      <c r="Z223" s="10" t="str">
        <f>Table13[[#This Row],[Market Overall  Correct]]</f>
        <v/>
      </c>
    </row>
    <row r="224" spans="1:26" x14ac:dyDescent="0.45">
      <c r="A224" s="51" t="str">
        <f>IF(ISBLANK(Games!$B224), "",Games!A224)</f>
        <v/>
      </c>
      <c r="B224" s="51" t="str">
        <f>IF(ISBLANK(Games!$B224), "",Games!B224)</f>
        <v/>
      </c>
      <c r="C224" s="51" t="str">
        <f>IF(ISBLANK(Games!$B224), "",Games!C224)</f>
        <v/>
      </c>
      <c r="D224" s="23" t="str">
        <f>IF(ISBLANK(Games!$B224), "",Games!D224)</f>
        <v/>
      </c>
      <c r="E224" s="23" t="str">
        <f>IF(ISBLANK(Games!$B224), "",Games!E224)</f>
        <v/>
      </c>
      <c r="F224" s="51" t="str">
        <f>IF(ISBLANK(Games!$B224), "",Games!F224)</f>
        <v/>
      </c>
      <c r="G224" s="51" t="str">
        <f>Games!G224</f>
        <v/>
      </c>
      <c r="H224" s="51" t="str">
        <f>IF(ISBLANK(Games!$B224), "",Games!H224)</f>
        <v/>
      </c>
      <c r="I224" s="51" t="str">
        <f>IF(ISBLANK(Games!B224), "", IF(Table13[[#This Row],[Spread]]&lt;0, Table13[[#This Row],[Home]], Table13[[#This Row],[Away]]))</f>
        <v/>
      </c>
      <c r="J224" s="11"/>
      <c r="K224" s="11"/>
      <c r="L224" s="11"/>
      <c r="M224" s="50" t="str">
        <f>IF(ISBLANK(Table13[[#This Row],[Home Final]]), "",Table13[[#This Row],[Away Final]]-Table13[[#This Row],[Home Final]])</f>
        <v/>
      </c>
      <c r="N22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2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24" s="45" t="str">
        <f>IF(ISBLANK(Table13[[#This Row],[Side Result]]),"",IF(Table13[[#This Row],[Side Result]]=Table13[[#This Row],[Market Predicted Side]], "Y", "N"))</f>
        <v/>
      </c>
      <c r="Q22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24" s="43" t="str">
        <f>IF(ISBLANK(Table13[[#This Row],[Side Result]]),"",IF(Table13[[#This Row],[Side Result]]=Table13[[#This Row],[Model Predicted Side]], "Y", "N"))</f>
        <v/>
      </c>
      <c r="S224" s="43" t="str">
        <f>IF(ISBLANK(Table13[[#This Row],[Side Result]]), "", IF(Table13[[#This Row],[Model Overall Correct]]="N", "N", "Y"))</f>
        <v/>
      </c>
      <c r="T22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2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24" s="46" t="str">
        <f>IF(ISBLANK(Table13[[#This Row],[Side Result]]), "",ABS(Table13[[#This Row],[Difference from Market]]))</f>
        <v/>
      </c>
      <c r="W22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24" s="43" t="str">
        <f>IF(ISBLANK(Table13[[#This Row],[Side Result]]), "",ABS(Table13[[#This Row],[Difference from Prediction]]))</f>
        <v/>
      </c>
      <c r="Y224" s="10" t="str">
        <f>IF(OR(ISBLANK(Games!B224),ISBLANK(Table13[[#This Row],[Side Result]])), "",IF(OR(AND('Prediction Log'!D224&lt;0, 'Prediction Log'!J224='Prediction Log'!B224), AND('Prediction Log'!D224&gt;0, 'Prediction Log'!C224='Prediction Log'!J224)),"Y", IF(ISBLANK(Games!$B$2), "","N")))</f>
        <v/>
      </c>
      <c r="Z224" s="10" t="str">
        <f>Table13[[#This Row],[Market Overall  Correct]]</f>
        <v/>
      </c>
    </row>
    <row r="225" spans="1:26" x14ac:dyDescent="0.45">
      <c r="A225" s="51" t="str">
        <f>IF(ISBLANK(Games!$B225), "",Games!A225)</f>
        <v/>
      </c>
      <c r="B225" s="51" t="str">
        <f>IF(ISBLANK(Games!$B225), "",Games!B225)</f>
        <v/>
      </c>
      <c r="C225" s="51" t="str">
        <f>IF(ISBLANK(Games!$B225), "",Games!C225)</f>
        <v/>
      </c>
      <c r="D225" s="23" t="str">
        <f>IF(ISBLANK(Games!$B225), "",Games!D225)</f>
        <v/>
      </c>
      <c r="E225" s="23" t="str">
        <f>IF(ISBLANK(Games!$B225), "",Games!E225)</f>
        <v/>
      </c>
      <c r="F225" s="51" t="str">
        <f>IF(ISBLANK(Games!$B225), "",Games!F225)</f>
        <v/>
      </c>
      <c r="G225" s="51" t="str">
        <f>Games!G225</f>
        <v/>
      </c>
      <c r="H225" s="51" t="str">
        <f>IF(ISBLANK(Games!$B225), "",Games!H225)</f>
        <v/>
      </c>
      <c r="I225" s="51" t="str">
        <f>IF(ISBLANK(Games!B225), "", IF(Table13[[#This Row],[Spread]]&lt;0, Table13[[#This Row],[Home]], Table13[[#This Row],[Away]]))</f>
        <v/>
      </c>
      <c r="J225" s="11"/>
      <c r="K225" s="11"/>
      <c r="L225" s="11"/>
      <c r="M225" s="50" t="str">
        <f>IF(ISBLANK(Table13[[#This Row],[Home Final]]), "",Table13[[#This Row],[Away Final]]-Table13[[#This Row],[Home Final]])</f>
        <v/>
      </c>
      <c r="N22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2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25" s="45" t="str">
        <f>IF(ISBLANK(Table13[[#This Row],[Side Result]]),"",IF(Table13[[#This Row],[Side Result]]=Table13[[#This Row],[Market Predicted Side]], "Y", "N"))</f>
        <v/>
      </c>
      <c r="Q22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25" s="43" t="str">
        <f>IF(ISBLANK(Table13[[#This Row],[Side Result]]),"",IF(Table13[[#This Row],[Side Result]]=Table13[[#This Row],[Model Predicted Side]], "Y", "N"))</f>
        <v/>
      </c>
      <c r="S225" s="43" t="str">
        <f>IF(ISBLANK(Table13[[#This Row],[Side Result]]), "", IF(Table13[[#This Row],[Model Overall Correct]]="N", "N", "Y"))</f>
        <v/>
      </c>
      <c r="T22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2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25" s="46" t="str">
        <f>IF(ISBLANK(Table13[[#This Row],[Side Result]]), "",ABS(Table13[[#This Row],[Difference from Market]]))</f>
        <v/>
      </c>
      <c r="W22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25" s="43" t="str">
        <f>IF(ISBLANK(Table13[[#This Row],[Side Result]]), "",ABS(Table13[[#This Row],[Difference from Prediction]]))</f>
        <v/>
      </c>
      <c r="Y225" s="10" t="str">
        <f>IF(OR(ISBLANK(Games!B225),ISBLANK(Table13[[#This Row],[Side Result]])), "",IF(OR(AND('Prediction Log'!D225&lt;0, 'Prediction Log'!J225='Prediction Log'!B225), AND('Prediction Log'!D225&gt;0, 'Prediction Log'!C225='Prediction Log'!J225)),"Y", IF(ISBLANK(Games!$B$2), "","N")))</f>
        <v/>
      </c>
      <c r="Z225" s="10" t="str">
        <f>Table13[[#This Row],[Market Overall  Correct]]</f>
        <v/>
      </c>
    </row>
    <row r="226" spans="1:26" x14ac:dyDescent="0.45">
      <c r="A226" s="51" t="str">
        <f>IF(ISBLANK(Games!$B226), "",Games!A226)</f>
        <v/>
      </c>
      <c r="B226" s="51" t="str">
        <f>IF(ISBLANK(Games!$B226), "",Games!B226)</f>
        <v/>
      </c>
      <c r="C226" s="51" t="str">
        <f>IF(ISBLANK(Games!$B226), "",Games!C226)</f>
        <v/>
      </c>
      <c r="D226" s="23" t="str">
        <f>IF(ISBLANK(Games!$B226), "",Games!D226)</f>
        <v/>
      </c>
      <c r="E226" s="23" t="str">
        <f>IF(ISBLANK(Games!$B226), "",Games!E226)</f>
        <v/>
      </c>
      <c r="F226" s="51" t="str">
        <f>IF(ISBLANK(Games!$B226), "",Games!F226)</f>
        <v/>
      </c>
      <c r="G226" s="51" t="str">
        <f>Games!G226</f>
        <v/>
      </c>
      <c r="H226" s="51" t="str">
        <f>IF(ISBLANK(Games!$B226), "",Games!H226)</f>
        <v/>
      </c>
      <c r="I226" s="51" t="str">
        <f>IF(ISBLANK(Games!B226), "", IF(Table13[[#This Row],[Spread]]&lt;0, Table13[[#This Row],[Home]], Table13[[#This Row],[Away]]))</f>
        <v/>
      </c>
      <c r="J226" s="11"/>
      <c r="K226" s="11"/>
      <c r="L226" s="11"/>
      <c r="M226" s="50" t="str">
        <f>IF(ISBLANK(Table13[[#This Row],[Home Final]]), "",Table13[[#This Row],[Away Final]]-Table13[[#This Row],[Home Final]])</f>
        <v/>
      </c>
      <c r="N22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2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26" s="45" t="str">
        <f>IF(ISBLANK(Table13[[#This Row],[Side Result]]),"",IF(Table13[[#This Row],[Side Result]]=Table13[[#This Row],[Market Predicted Side]], "Y", "N"))</f>
        <v/>
      </c>
      <c r="Q22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26" s="43" t="str">
        <f>IF(ISBLANK(Table13[[#This Row],[Side Result]]),"",IF(Table13[[#This Row],[Side Result]]=Table13[[#This Row],[Model Predicted Side]], "Y", "N"))</f>
        <v/>
      </c>
      <c r="S226" s="43" t="str">
        <f>IF(ISBLANK(Table13[[#This Row],[Side Result]]), "", IF(Table13[[#This Row],[Model Overall Correct]]="N", "N", "Y"))</f>
        <v/>
      </c>
      <c r="T22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2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26" s="46" t="str">
        <f>IF(ISBLANK(Table13[[#This Row],[Side Result]]), "",ABS(Table13[[#This Row],[Difference from Market]]))</f>
        <v/>
      </c>
      <c r="W22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26" s="43" t="str">
        <f>IF(ISBLANK(Table13[[#This Row],[Side Result]]), "",ABS(Table13[[#This Row],[Difference from Prediction]]))</f>
        <v/>
      </c>
      <c r="Y226" s="10" t="str">
        <f>IF(OR(ISBLANK(Games!B226),ISBLANK(Table13[[#This Row],[Side Result]])), "",IF(OR(AND('Prediction Log'!D226&lt;0, 'Prediction Log'!J226='Prediction Log'!B226), AND('Prediction Log'!D226&gt;0, 'Prediction Log'!C226='Prediction Log'!J226)),"Y", IF(ISBLANK(Games!$B$2), "","N")))</f>
        <v/>
      </c>
      <c r="Z226" s="10" t="str">
        <f>Table13[[#This Row],[Market Overall  Correct]]</f>
        <v/>
      </c>
    </row>
    <row r="227" spans="1:26" x14ac:dyDescent="0.45">
      <c r="A227" s="51" t="str">
        <f>IF(ISBLANK(Games!$B227), "",Games!A227)</f>
        <v/>
      </c>
      <c r="B227" s="51" t="str">
        <f>IF(ISBLANK(Games!$B227), "",Games!B227)</f>
        <v/>
      </c>
      <c r="C227" s="51" t="str">
        <f>IF(ISBLANK(Games!$B227), "",Games!C227)</f>
        <v/>
      </c>
      <c r="D227" s="23" t="str">
        <f>IF(ISBLANK(Games!$B227), "",Games!D227)</f>
        <v/>
      </c>
      <c r="E227" s="23" t="str">
        <f>IF(ISBLANK(Games!$B227), "",Games!E227)</f>
        <v/>
      </c>
      <c r="F227" s="51" t="str">
        <f>IF(ISBLANK(Games!$B227), "",Games!F227)</f>
        <v/>
      </c>
      <c r="G227" s="51" t="str">
        <f>Games!G227</f>
        <v/>
      </c>
      <c r="H227" s="51" t="str">
        <f>IF(ISBLANK(Games!$B227), "",Games!H227)</f>
        <v/>
      </c>
      <c r="I227" s="51" t="str">
        <f>IF(ISBLANK(Games!B227), "", IF(Table13[[#This Row],[Spread]]&lt;0, Table13[[#This Row],[Home]], Table13[[#This Row],[Away]]))</f>
        <v/>
      </c>
      <c r="J227" s="11"/>
      <c r="K227" s="11"/>
      <c r="L227" s="11"/>
      <c r="M227" s="50" t="str">
        <f>IF(ISBLANK(Table13[[#This Row],[Home Final]]), "",Table13[[#This Row],[Away Final]]-Table13[[#This Row],[Home Final]])</f>
        <v/>
      </c>
      <c r="N22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2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27" s="45" t="str">
        <f>IF(ISBLANK(Table13[[#This Row],[Side Result]]),"",IF(Table13[[#This Row],[Side Result]]=Table13[[#This Row],[Market Predicted Side]], "Y", "N"))</f>
        <v/>
      </c>
      <c r="Q22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27" s="43" t="str">
        <f>IF(ISBLANK(Table13[[#This Row],[Side Result]]),"",IF(Table13[[#This Row],[Side Result]]=Table13[[#This Row],[Model Predicted Side]], "Y", "N"))</f>
        <v/>
      </c>
      <c r="S227" s="43" t="str">
        <f>IF(ISBLANK(Table13[[#This Row],[Side Result]]), "", IF(Table13[[#This Row],[Model Overall Correct]]="N", "N", "Y"))</f>
        <v/>
      </c>
      <c r="T22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2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27" s="46" t="str">
        <f>IF(ISBLANK(Table13[[#This Row],[Side Result]]), "",ABS(Table13[[#This Row],[Difference from Market]]))</f>
        <v/>
      </c>
      <c r="W22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27" s="43" t="str">
        <f>IF(ISBLANK(Table13[[#This Row],[Side Result]]), "",ABS(Table13[[#This Row],[Difference from Prediction]]))</f>
        <v/>
      </c>
      <c r="Y227" s="10" t="str">
        <f>IF(OR(ISBLANK(Games!B227),ISBLANK(Table13[[#This Row],[Side Result]])), "",IF(OR(AND('Prediction Log'!D227&lt;0, 'Prediction Log'!J227='Prediction Log'!B227), AND('Prediction Log'!D227&gt;0, 'Prediction Log'!C227='Prediction Log'!J227)),"Y", IF(ISBLANK(Games!$B$2), "","N")))</f>
        <v/>
      </c>
      <c r="Z227" s="10" t="str">
        <f>Table13[[#This Row],[Market Overall  Correct]]</f>
        <v/>
      </c>
    </row>
    <row r="228" spans="1:26" x14ac:dyDescent="0.45">
      <c r="A228" s="51" t="str">
        <f>IF(ISBLANK(Games!$B228), "",Games!A228)</f>
        <v/>
      </c>
      <c r="B228" s="51" t="str">
        <f>IF(ISBLANK(Games!$B228), "",Games!B228)</f>
        <v/>
      </c>
      <c r="C228" s="51" t="str">
        <f>IF(ISBLANK(Games!$B228), "",Games!C228)</f>
        <v/>
      </c>
      <c r="D228" s="23" t="str">
        <f>IF(ISBLANK(Games!$B228), "",Games!D228)</f>
        <v/>
      </c>
      <c r="E228" s="23" t="str">
        <f>IF(ISBLANK(Games!$B228), "",Games!E228)</f>
        <v/>
      </c>
      <c r="F228" s="51" t="str">
        <f>IF(ISBLANK(Games!$B228), "",Games!F228)</f>
        <v/>
      </c>
      <c r="G228" s="51" t="str">
        <f>Games!G228</f>
        <v/>
      </c>
      <c r="H228" s="51" t="str">
        <f>IF(ISBLANK(Games!$B228), "",Games!H228)</f>
        <v/>
      </c>
      <c r="I228" s="51" t="str">
        <f>IF(ISBLANK(Games!B228), "", IF(Table13[[#This Row],[Spread]]&lt;0, Table13[[#This Row],[Home]], Table13[[#This Row],[Away]]))</f>
        <v/>
      </c>
      <c r="J228" s="11"/>
      <c r="K228" s="11"/>
      <c r="L228" s="11"/>
      <c r="M228" s="50" t="str">
        <f>IF(ISBLANK(Table13[[#This Row],[Home Final]]), "",Table13[[#This Row],[Away Final]]-Table13[[#This Row],[Home Final]])</f>
        <v/>
      </c>
      <c r="N22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2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28" s="45" t="str">
        <f>IF(ISBLANK(Table13[[#This Row],[Side Result]]),"",IF(Table13[[#This Row],[Side Result]]=Table13[[#This Row],[Market Predicted Side]], "Y", "N"))</f>
        <v/>
      </c>
      <c r="Q22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28" s="43" t="str">
        <f>IF(ISBLANK(Table13[[#This Row],[Side Result]]),"",IF(Table13[[#This Row],[Side Result]]=Table13[[#This Row],[Model Predicted Side]], "Y", "N"))</f>
        <v/>
      </c>
      <c r="S228" s="43" t="str">
        <f>IF(ISBLANK(Table13[[#This Row],[Side Result]]), "", IF(Table13[[#This Row],[Model Overall Correct]]="N", "N", "Y"))</f>
        <v/>
      </c>
      <c r="T22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2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28" s="46" t="str">
        <f>IF(ISBLANK(Table13[[#This Row],[Side Result]]), "",ABS(Table13[[#This Row],[Difference from Market]]))</f>
        <v/>
      </c>
      <c r="W22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28" s="43" t="str">
        <f>IF(ISBLANK(Table13[[#This Row],[Side Result]]), "",ABS(Table13[[#This Row],[Difference from Prediction]]))</f>
        <v/>
      </c>
      <c r="Y228" s="10" t="str">
        <f>IF(OR(ISBLANK(Games!B228),ISBLANK(Table13[[#This Row],[Side Result]])), "",IF(OR(AND('Prediction Log'!D228&lt;0, 'Prediction Log'!J228='Prediction Log'!B228), AND('Prediction Log'!D228&gt;0, 'Prediction Log'!C228='Prediction Log'!J228)),"Y", IF(ISBLANK(Games!$B$2), "","N")))</f>
        <v/>
      </c>
      <c r="Z228" s="10" t="str">
        <f>Table13[[#This Row],[Market Overall  Correct]]</f>
        <v/>
      </c>
    </row>
    <row r="229" spans="1:26" x14ac:dyDescent="0.45">
      <c r="A229" s="51" t="str">
        <f>IF(ISBLANK(Games!$B229), "",Games!A229)</f>
        <v/>
      </c>
      <c r="B229" s="51" t="str">
        <f>IF(ISBLANK(Games!$B229), "",Games!B229)</f>
        <v/>
      </c>
      <c r="C229" s="51" t="str">
        <f>IF(ISBLANK(Games!$B229), "",Games!C229)</f>
        <v/>
      </c>
      <c r="D229" s="23" t="str">
        <f>IF(ISBLANK(Games!$B229), "",Games!D229)</f>
        <v/>
      </c>
      <c r="E229" s="23" t="str">
        <f>IF(ISBLANK(Games!$B229), "",Games!E229)</f>
        <v/>
      </c>
      <c r="F229" s="51" t="str">
        <f>IF(ISBLANK(Games!$B229), "",Games!F229)</f>
        <v/>
      </c>
      <c r="G229" s="51" t="str">
        <f>Games!G229</f>
        <v/>
      </c>
      <c r="H229" s="51" t="str">
        <f>IF(ISBLANK(Games!$B229), "",Games!H229)</f>
        <v/>
      </c>
      <c r="I229" s="51" t="str">
        <f>IF(ISBLANK(Games!B229), "", IF(Table13[[#This Row],[Spread]]&lt;0, Table13[[#This Row],[Home]], Table13[[#This Row],[Away]]))</f>
        <v/>
      </c>
      <c r="J229" s="11"/>
      <c r="K229" s="11"/>
      <c r="L229" s="11"/>
      <c r="M229" s="50" t="str">
        <f>IF(ISBLANK(Table13[[#This Row],[Home Final]]), "",Table13[[#This Row],[Away Final]]-Table13[[#This Row],[Home Final]])</f>
        <v/>
      </c>
      <c r="N22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2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29" s="45" t="str">
        <f>IF(ISBLANK(Table13[[#This Row],[Side Result]]),"",IF(Table13[[#This Row],[Side Result]]=Table13[[#This Row],[Market Predicted Side]], "Y", "N"))</f>
        <v/>
      </c>
      <c r="Q22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29" s="43" t="str">
        <f>IF(ISBLANK(Table13[[#This Row],[Side Result]]),"",IF(Table13[[#This Row],[Side Result]]=Table13[[#This Row],[Model Predicted Side]], "Y", "N"))</f>
        <v/>
      </c>
      <c r="S229" s="43" t="str">
        <f>IF(ISBLANK(Table13[[#This Row],[Side Result]]), "", IF(Table13[[#This Row],[Model Overall Correct]]="N", "N", "Y"))</f>
        <v/>
      </c>
      <c r="T22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2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29" s="46" t="str">
        <f>IF(ISBLANK(Table13[[#This Row],[Side Result]]), "",ABS(Table13[[#This Row],[Difference from Market]]))</f>
        <v/>
      </c>
      <c r="W22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29" s="43" t="str">
        <f>IF(ISBLANK(Table13[[#This Row],[Side Result]]), "",ABS(Table13[[#This Row],[Difference from Prediction]]))</f>
        <v/>
      </c>
      <c r="Y229" s="10" t="str">
        <f>IF(OR(ISBLANK(Games!B229),ISBLANK(Table13[[#This Row],[Side Result]])), "",IF(OR(AND('Prediction Log'!D229&lt;0, 'Prediction Log'!J229='Prediction Log'!B229), AND('Prediction Log'!D229&gt;0, 'Prediction Log'!C229='Prediction Log'!J229)),"Y", IF(ISBLANK(Games!$B$2), "","N")))</f>
        <v/>
      </c>
      <c r="Z229" s="10" t="str">
        <f>Table13[[#This Row],[Market Overall  Correct]]</f>
        <v/>
      </c>
    </row>
    <row r="230" spans="1:26" x14ac:dyDescent="0.45">
      <c r="A230" s="51" t="str">
        <f>IF(ISBLANK(Games!$B230), "",Games!A230)</f>
        <v/>
      </c>
      <c r="B230" s="51" t="str">
        <f>IF(ISBLANK(Games!$B230), "",Games!B230)</f>
        <v/>
      </c>
      <c r="C230" s="51" t="str">
        <f>IF(ISBLANK(Games!$B230), "",Games!C230)</f>
        <v/>
      </c>
      <c r="D230" s="23" t="str">
        <f>IF(ISBLANK(Games!$B230), "",Games!D230)</f>
        <v/>
      </c>
      <c r="E230" s="23" t="str">
        <f>IF(ISBLANK(Games!$B230), "",Games!E230)</f>
        <v/>
      </c>
      <c r="F230" s="51" t="str">
        <f>IF(ISBLANK(Games!$B230), "",Games!F230)</f>
        <v/>
      </c>
      <c r="G230" s="51" t="str">
        <f>Games!G230</f>
        <v/>
      </c>
      <c r="H230" s="51" t="str">
        <f>IF(ISBLANK(Games!$B230), "",Games!H230)</f>
        <v/>
      </c>
      <c r="I230" s="51" t="str">
        <f>IF(ISBLANK(Games!B230), "", IF(Table13[[#This Row],[Spread]]&lt;0, Table13[[#This Row],[Home]], Table13[[#This Row],[Away]]))</f>
        <v/>
      </c>
      <c r="J230" s="11"/>
      <c r="K230" s="11"/>
      <c r="L230" s="11"/>
      <c r="M230" s="50" t="str">
        <f>IF(ISBLANK(Table13[[#This Row],[Home Final]]), "",Table13[[#This Row],[Away Final]]-Table13[[#This Row],[Home Final]])</f>
        <v/>
      </c>
      <c r="N23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3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30" s="45" t="str">
        <f>IF(ISBLANK(Table13[[#This Row],[Side Result]]),"",IF(Table13[[#This Row],[Side Result]]=Table13[[#This Row],[Market Predicted Side]], "Y", "N"))</f>
        <v/>
      </c>
      <c r="Q23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30" s="43" t="str">
        <f>IF(ISBLANK(Table13[[#This Row],[Side Result]]),"",IF(Table13[[#This Row],[Side Result]]=Table13[[#This Row],[Model Predicted Side]], "Y", "N"))</f>
        <v/>
      </c>
      <c r="S230" s="43" t="str">
        <f>IF(ISBLANK(Table13[[#This Row],[Side Result]]), "", IF(Table13[[#This Row],[Model Overall Correct]]="N", "N", "Y"))</f>
        <v/>
      </c>
      <c r="T23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3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30" s="46" t="str">
        <f>IF(ISBLANK(Table13[[#This Row],[Side Result]]), "",ABS(Table13[[#This Row],[Difference from Market]]))</f>
        <v/>
      </c>
      <c r="W23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30" s="43" t="str">
        <f>IF(ISBLANK(Table13[[#This Row],[Side Result]]), "",ABS(Table13[[#This Row],[Difference from Prediction]]))</f>
        <v/>
      </c>
      <c r="Y230" s="10" t="str">
        <f>IF(OR(ISBLANK(Games!B230),ISBLANK(Table13[[#This Row],[Side Result]])), "",IF(OR(AND('Prediction Log'!D230&lt;0, 'Prediction Log'!J230='Prediction Log'!B230), AND('Prediction Log'!D230&gt;0, 'Prediction Log'!C230='Prediction Log'!J230)),"Y", IF(ISBLANK(Games!$B$2), "","N")))</f>
        <v/>
      </c>
      <c r="Z230" s="10" t="str">
        <f>Table13[[#This Row],[Market Overall  Correct]]</f>
        <v/>
      </c>
    </row>
    <row r="231" spans="1:26" x14ac:dyDescent="0.45">
      <c r="A231" s="51" t="str">
        <f>IF(ISBLANK(Games!$B231), "",Games!A231)</f>
        <v/>
      </c>
      <c r="B231" s="51" t="str">
        <f>IF(ISBLANK(Games!$B231), "",Games!B231)</f>
        <v/>
      </c>
      <c r="C231" s="51" t="str">
        <f>IF(ISBLANK(Games!$B231), "",Games!C231)</f>
        <v/>
      </c>
      <c r="D231" s="23" t="str">
        <f>IF(ISBLANK(Games!$B231), "",Games!D231)</f>
        <v/>
      </c>
      <c r="E231" s="23" t="str">
        <f>IF(ISBLANK(Games!$B231), "",Games!E231)</f>
        <v/>
      </c>
      <c r="F231" s="51" t="str">
        <f>IF(ISBLANK(Games!$B231), "",Games!F231)</f>
        <v/>
      </c>
      <c r="G231" s="51" t="str">
        <f>Games!G231</f>
        <v/>
      </c>
      <c r="H231" s="51" t="str">
        <f>IF(ISBLANK(Games!$B231), "",Games!H231)</f>
        <v/>
      </c>
      <c r="I231" s="51" t="str">
        <f>IF(ISBLANK(Games!B231), "", IF(Table13[[#This Row],[Spread]]&lt;0, Table13[[#This Row],[Home]], Table13[[#This Row],[Away]]))</f>
        <v/>
      </c>
      <c r="J231" s="11"/>
      <c r="K231" s="11"/>
      <c r="L231" s="11"/>
      <c r="M231" s="50" t="str">
        <f>IF(ISBLANK(Table13[[#This Row],[Home Final]]), "",Table13[[#This Row],[Away Final]]-Table13[[#This Row],[Home Final]])</f>
        <v/>
      </c>
      <c r="N23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3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31" s="45" t="str">
        <f>IF(ISBLANK(Table13[[#This Row],[Side Result]]),"",IF(Table13[[#This Row],[Side Result]]=Table13[[#This Row],[Market Predicted Side]], "Y", "N"))</f>
        <v/>
      </c>
      <c r="Q23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31" s="43" t="str">
        <f>IF(ISBLANK(Table13[[#This Row],[Side Result]]),"",IF(Table13[[#This Row],[Side Result]]=Table13[[#This Row],[Model Predicted Side]], "Y", "N"))</f>
        <v/>
      </c>
      <c r="S231" s="43" t="str">
        <f>IF(ISBLANK(Table13[[#This Row],[Side Result]]), "", IF(Table13[[#This Row],[Model Overall Correct]]="N", "N", "Y"))</f>
        <v/>
      </c>
      <c r="T23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3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31" s="46" t="str">
        <f>IF(ISBLANK(Table13[[#This Row],[Side Result]]), "",ABS(Table13[[#This Row],[Difference from Market]]))</f>
        <v/>
      </c>
      <c r="W23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31" s="43" t="str">
        <f>IF(ISBLANK(Table13[[#This Row],[Side Result]]), "",ABS(Table13[[#This Row],[Difference from Prediction]]))</f>
        <v/>
      </c>
      <c r="Y231" s="10" t="str">
        <f>IF(OR(ISBLANK(Games!B231),ISBLANK(Table13[[#This Row],[Side Result]])), "",IF(OR(AND('Prediction Log'!D231&lt;0, 'Prediction Log'!J231='Prediction Log'!B231), AND('Prediction Log'!D231&gt;0, 'Prediction Log'!C231='Prediction Log'!J231)),"Y", IF(ISBLANK(Games!$B$2), "","N")))</f>
        <v/>
      </c>
      <c r="Z231" s="10" t="str">
        <f>Table13[[#This Row],[Market Overall  Correct]]</f>
        <v/>
      </c>
    </row>
    <row r="232" spans="1:26" x14ac:dyDescent="0.45">
      <c r="A232" s="51" t="str">
        <f>IF(ISBLANK(Games!$B232), "",Games!A232)</f>
        <v/>
      </c>
      <c r="B232" s="51" t="str">
        <f>IF(ISBLANK(Games!$B232), "",Games!B232)</f>
        <v/>
      </c>
      <c r="C232" s="51" t="str">
        <f>IF(ISBLANK(Games!$B232), "",Games!C232)</f>
        <v/>
      </c>
      <c r="D232" s="23" t="str">
        <f>IF(ISBLANK(Games!$B232), "",Games!D232)</f>
        <v/>
      </c>
      <c r="E232" s="23" t="str">
        <f>IF(ISBLANK(Games!$B232), "",Games!E232)</f>
        <v/>
      </c>
      <c r="F232" s="51" t="str">
        <f>IF(ISBLANK(Games!$B232), "",Games!F232)</f>
        <v/>
      </c>
      <c r="G232" s="51" t="str">
        <f>Games!G232</f>
        <v/>
      </c>
      <c r="H232" s="51" t="str">
        <f>IF(ISBLANK(Games!$B232), "",Games!H232)</f>
        <v/>
      </c>
      <c r="I232" s="51" t="str">
        <f>IF(ISBLANK(Games!B232), "", IF(Table13[[#This Row],[Spread]]&lt;0, Table13[[#This Row],[Home]], Table13[[#This Row],[Away]]))</f>
        <v/>
      </c>
      <c r="J232" s="11"/>
      <c r="K232" s="11"/>
      <c r="L232" s="11"/>
      <c r="M232" s="50" t="str">
        <f>IF(ISBLANK(Table13[[#This Row],[Home Final]]), "",Table13[[#This Row],[Away Final]]-Table13[[#This Row],[Home Final]])</f>
        <v/>
      </c>
      <c r="N23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3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32" s="45" t="str">
        <f>IF(ISBLANK(Table13[[#This Row],[Side Result]]),"",IF(Table13[[#This Row],[Side Result]]=Table13[[#This Row],[Market Predicted Side]], "Y", "N"))</f>
        <v/>
      </c>
      <c r="Q23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32" s="43" t="str">
        <f>IF(ISBLANK(Table13[[#This Row],[Side Result]]),"",IF(Table13[[#This Row],[Side Result]]=Table13[[#This Row],[Model Predicted Side]], "Y", "N"))</f>
        <v/>
      </c>
      <c r="S232" s="43" t="str">
        <f>IF(ISBLANK(Table13[[#This Row],[Side Result]]), "", IF(Table13[[#This Row],[Model Overall Correct]]="N", "N", "Y"))</f>
        <v/>
      </c>
      <c r="T23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3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32" s="46" t="str">
        <f>IF(ISBLANK(Table13[[#This Row],[Side Result]]), "",ABS(Table13[[#This Row],[Difference from Market]]))</f>
        <v/>
      </c>
      <c r="W23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32" s="43" t="str">
        <f>IF(ISBLANK(Table13[[#This Row],[Side Result]]), "",ABS(Table13[[#This Row],[Difference from Prediction]]))</f>
        <v/>
      </c>
      <c r="Y232" s="10" t="str">
        <f>IF(OR(ISBLANK(Games!B232),ISBLANK(Table13[[#This Row],[Side Result]])), "",IF(OR(AND('Prediction Log'!D232&lt;0, 'Prediction Log'!J232='Prediction Log'!B232), AND('Prediction Log'!D232&gt;0, 'Prediction Log'!C232='Prediction Log'!J232)),"Y", IF(ISBLANK(Games!$B$2), "","N")))</f>
        <v/>
      </c>
      <c r="Z232" s="10" t="str">
        <f>Table13[[#This Row],[Market Overall  Correct]]</f>
        <v/>
      </c>
    </row>
    <row r="233" spans="1:26" x14ac:dyDescent="0.45">
      <c r="A233" s="51" t="str">
        <f>IF(ISBLANK(Games!$B233), "",Games!A233)</f>
        <v/>
      </c>
      <c r="B233" s="51" t="str">
        <f>IF(ISBLANK(Games!$B233), "",Games!B233)</f>
        <v/>
      </c>
      <c r="C233" s="51" t="str">
        <f>IF(ISBLANK(Games!$B233), "",Games!C233)</f>
        <v/>
      </c>
      <c r="D233" s="23" t="str">
        <f>IF(ISBLANK(Games!$B233), "",Games!D233)</f>
        <v/>
      </c>
      <c r="E233" s="23" t="str">
        <f>IF(ISBLANK(Games!$B233), "",Games!E233)</f>
        <v/>
      </c>
      <c r="F233" s="51" t="str">
        <f>IF(ISBLANK(Games!$B233), "",Games!F233)</f>
        <v/>
      </c>
      <c r="G233" s="51" t="str">
        <f>Games!G233</f>
        <v/>
      </c>
      <c r="H233" s="51" t="str">
        <f>IF(ISBLANK(Games!$B233), "",Games!H233)</f>
        <v/>
      </c>
      <c r="I233" s="51" t="str">
        <f>IF(ISBLANK(Games!B233), "", IF(Table13[[#This Row],[Spread]]&lt;0, Table13[[#This Row],[Home]], Table13[[#This Row],[Away]]))</f>
        <v/>
      </c>
      <c r="J233" s="11"/>
      <c r="K233" s="11"/>
      <c r="L233" s="11"/>
      <c r="M233" s="50" t="str">
        <f>IF(ISBLANK(Table13[[#This Row],[Home Final]]), "",Table13[[#This Row],[Away Final]]-Table13[[#This Row],[Home Final]])</f>
        <v/>
      </c>
      <c r="N23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3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33" s="45" t="str">
        <f>IF(ISBLANK(Table13[[#This Row],[Side Result]]),"",IF(Table13[[#This Row],[Side Result]]=Table13[[#This Row],[Market Predicted Side]], "Y", "N"))</f>
        <v/>
      </c>
      <c r="Q23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33" s="43" t="str">
        <f>IF(ISBLANK(Table13[[#This Row],[Side Result]]),"",IF(Table13[[#This Row],[Side Result]]=Table13[[#This Row],[Model Predicted Side]], "Y", "N"))</f>
        <v/>
      </c>
      <c r="S233" s="43" t="str">
        <f>IF(ISBLANK(Table13[[#This Row],[Side Result]]), "", IF(Table13[[#This Row],[Model Overall Correct]]="N", "N", "Y"))</f>
        <v/>
      </c>
      <c r="T23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3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33" s="46" t="str">
        <f>IF(ISBLANK(Table13[[#This Row],[Side Result]]), "",ABS(Table13[[#This Row],[Difference from Market]]))</f>
        <v/>
      </c>
      <c r="W23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33" s="43" t="str">
        <f>IF(ISBLANK(Table13[[#This Row],[Side Result]]), "",ABS(Table13[[#This Row],[Difference from Prediction]]))</f>
        <v/>
      </c>
      <c r="Y233" s="10" t="str">
        <f>IF(OR(ISBLANK(Games!B233),ISBLANK(Table13[[#This Row],[Side Result]])), "",IF(OR(AND('Prediction Log'!D233&lt;0, 'Prediction Log'!J233='Prediction Log'!B233), AND('Prediction Log'!D233&gt;0, 'Prediction Log'!C233='Prediction Log'!J233)),"Y", IF(ISBLANK(Games!$B$2), "","N")))</f>
        <v/>
      </c>
      <c r="Z233" s="10" t="str">
        <f>Table13[[#This Row],[Market Overall  Correct]]</f>
        <v/>
      </c>
    </row>
    <row r="234" spans="1:26" x14ac:dyDescent="0.45">
      <c r="A234" s="51" t="str">
        <f>IF(ISBLANK(Games!$B234), "",Games!A234)</f>
        <v/>
      </c>
      <c r="B234" s="51" t="str">
        <f>IF(ISBLANK(Games!$B234), "",Games!B234)</f>
        <v/>
      </c>
      <c r="C234" s="51" t="str">
        <f>IF(ISBLANK(Games!$B234), "",Games!C234)</f>
        <v/>
      </c>
      <c r="D234" s="23" t="str">
        <f>IF(ISBLANK(Games!$B234), "",Games!D234)</f>
        <v/>
      </c>
      <c r="E234" s="23" t="str">
        <f>IF(ISBLANK(Games!$B234), "",Games!E234)</f>
        <v/>
      </c>
      <c r="F234" s="51" t="str">
        <f>IF(ISBLANK(Games!$B234), "",Games!F234)</f>
        <v/>
      </c>
      <c r="G234" s="51" t="str">
        <f>Games!G234</f>
        <v/>
      </c>
      <c r="H234" s="51" t="str">
        <f>IF(ISBLANK(Games!$B234), "",Games!H234)</f>
        <v/>
      </c>
      <c r="I234" s="51" t="str">
        <f>IF(ISBLANK(Games!B234), "", IF(Table13[[#This Row],[Spread]]&lt;0, Table13[[#This Row],[Home]], Table13[[#This Row],[Away]]))</f>
        <v/>
      </c>
      <c r="J234" s="11"/>
      <c r="K234" s="11"/>
      <c r="L234" s="11"/>
      <c r="M234" s="50" t="str">
        <f>IF(ISBLANK(Table13[[#This Row],[Home Final]]), "",Table13[[#This Row],[Away Final]]-Table13[[#This Row],[Home Final]])</f>
        <v/>
      </c>
      <c r="N23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3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34" s="45" t="str">
        <f>IF(ISBLANK(Table13[[#This Row],[Side Result]]),"",IF(Table13[[#This Row],[Side Result]]=Table13[[#This Row],[Market Predicted Side]], "Y", "N"))</f>
        <v/>
      </c>
      <c r="Q23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34" s="43" t="str">
        <f>IF(ISBLANK(Table13[[#This Row],[Side Result]]),"",IF(Table13[[#This Row],[Side Result]]=Table13[[#This Row],[Model Predicted Side]], "Y", "N"))</f>
        <v/>
      </c>
      <c r="S234" s="43" t="str">
        <f>IF(ISBLANK(Table13[[#This Row],[Side Result]]), "", IF(Table13[[#This Row],[Model Overall Correct]]="N", "N", "Y"))</f>
        <v/>
      </c>
      <c r="T23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3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34" s="46" t="str">
        <f>IF(ISBLANK(Table13[[#This Row],[Side Result]]), "",ABS(Table13[[#This Row],[Difference from Market]]))</f>
        <v/>
      </c>
      <c r="W23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34" s="43" t="str">
        <f>IF(ISBLANK(Table13[[#This Row],[Side Result]]), "",ABS(Table13[[#This Row],[Difference from Prediction]]))</f>
        <v/>
      </c>
      <c r="Y234" s="10" t="str">
        <f>IF(OR(ISBLANK(Games!B234),ISBLANK(Table13[[#This Row],[Side Result]])), "",IF(OR(AND('Prediction Log'!D234&lt;0, 'Prediction Log'!J234='Prediction Log'!B234), AND('Prediction Log'!D234&gt;0, 'Prediction Log'!C234='Prediction Log'!J234)),"Y", IF(ISBLANK(Games!$B$2), "","N")))</f>
        <v/>
      </c>
      <c r="Z234" s="10" t="str">
        <f>Table13[[#This Row],[Market Overall  Correct]]</f>
        <v/>
      </c>
    </row>
    <row r="235" spans="1:26" x14ac:dyDescent="0.45">
      <c r="A235" s="51" t="str">
        <f>IF(ISBLANK(Games!$B235), "",Games!A235)</f>
        <v/>
      </c>
      <c r="B235" s="51" t="str">
        <f>IF(ISBLANK(Games!$B235), "",Games!B235)</f>
        <v/>
      </c>
      <c r="C235" s="51" t="str">
        <f>IF(ISBLANK(Games!$B235), "",Games!C235)</f>
        <v/>
      </c>
      <c r="D235" s="23" t="str">
        <f>IF(ISBLANK(Games!$B235), "",Games!D235)</f>
        <v/>
      </c>
      <c r="E235" s="23" t="str">
        <f>IF(ISBLANK(Games!$B235), "",Games!E235)</f>
        <v/>
      </c>
      <c r="F235" s="51" t="str">
        <f>IF(ISBLANK(Games!$B235), "",Games!F235)</f>
        <v/>
      </c>
      <c r="G235" s="51" t="str">
        <f>Games!G235</f>
        <v/>
      </c>
      <c r="H235" s="51" t="str">
        <f>IF(ISBLANK(Games!$B235), "",Games!H235)</f>
        <v/>
      </c>
      <c r="I235" s="51" t="str">
        <f>IF(ISBLANK(Games!B235), "", IF(Table13[[#This Row],[Spread]]&lt;0, Table13[[#This Row],[Home]], Table13[[#This Row],[Away]]))</f>
        <v/>
      </c>
      <c r="J235" s="11"/>
      <c r="K235" s="11"/>
      <c r="L235" s="11"/>
      <c r="M235" s="50" t="str">
        <f>IF(ISBLANK(Table13[[#This Row],[Home Final]]), "",Table13[[#This Row],[Away Final]]-Table13[[#This Row],[Home Final]])</f>
        <v/>
      </c>
      <c r="N23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3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35" s="45" t="str">
        <f>IF(ISBLANK(Table13[[#This Row],[Side Result]]),"",IF(Table13[[#This Row],[Side Result]]=Table13[[#This Row],[Market Predicted Side]], "Y", "N"))</f>
        <v/>
      </c>
      <c r="Q23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35" s="43" t="str">
        <f>IF(ISBLANK(Table13[[#This Row],[Side Result]]),"",IF(Table13[[#This Row],[Side Result]]=Table13[[#This Row],[Model Predicted Side]], "Y", "N"))</f>
        <v/>
      </c>
      <c r="S235" s="43" t="str">
        <f>IF(ISBLANK(Table13[[#This Row],[Side Result]]), "", IF(Table13[[#This Row],[Model Overall Correct]]="N", "N", "Y"))</f>
        <v/>
      </c>
      <c r="T23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3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35" s="46" t="str">
        <f>IF(ISBLANK(Table13[[#This Row],[Side Result]]), "",ABS(Table13[[#This Row],[Difference from Market]]))</f>
        <v/>
      </c>
      <c r="W23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35" s="43" t="str">
        <f>IF(ISBLANK(Table13[[#This Row],[Side Result]]), "",ABS(Table13[[#This Row],[Difference from Prediction]]))</f>
        <v/>
      </c>
      <c r="Y235" s="10" t="str">
        <f>IF(OR(ISBLANK(Games!B235),ISBLANK(Table13[[#This Row],[Side Result]])), "",IF(OR(AND('Prediction Log'!D235&lt;0, 'Prediction Log'!J235='Prediction Log'!B235), AND('Prediction Log'!D235&gt;0, 'Prediction Log'!C235='Prediction Log'!J235)),"Y", IF(ISBLANK(Games!$B$2), "","N")))</f>
        <v/>
      </c>
      <c r="Z235" s="10" t="str">
        <f>Table13[[#This Row],[Market Overall  Correct]]</f>
        <v/>
      </c>
    </row>
    <row r="236" spans="1:26" x14ac:dyDescent="0.45">
      <c r="A236" s="51" t="str">
        <f>IF(ISBLANK(Games!$B236), "",Games!A236)</f>
        <v/>
      </c>
      <c r="B236" s="51" t="str">
        <f>IF(ISBLANK(Games!$B236), "",Games!B236)</f>
        <v/>
      </c>
      <c r="C236" s="51" t="str">
        <f>IF(ISBLANK(Games!$B236), "",Games!C236)</f>
        <v/>
      </c>
      <c r="D236" s="23" t="str">
        <f>IF(ISBLANK(Games!$B236), "",Games!D236)</f>
        <v/>
      </c>
      <c r="E236" s="23" t="str">
        <f>IF(ISBLANK(Games!$B236), "",Games!E236)</f>
        <v/>
      </c>
      <c r="F236" s="51" t="str">
        <f>IF(ISBLANK(Games!$B236), "",Games!F236)</f>
        <v/>
      </c>
      <c r="G236" s="51" t="str">
        <f>Games!G236</f>
        <v/>
      </c>
      <c r="H236" s="51" t="str">
        <f>IF(ISBLANK(Games!$B236), "",Games!H236)</f>
        <v/>
      </c>
      <c r="I236" s="51" t="str">
        <f>IF(ISBLANK(Games!B236), "", IF(Table13[[#This Row],[Spread]]&lt;0, Table13[[#This Row],[Home]], Table13[[#This Row],[Away]]))</f>
        <v/>
      </c>
      <c r="J236" s="11"/>
      <c r="K236" s="11"/>
      <c r="L236" s="11"/>
      <c r="M236" s="50" t="str">
        <f>IF(ISBLANK(Table13[[#This Row],[Home Final]]), "",Table13[[#This Row],[Away Final]]-Table13[[#This Row],[Home Final]])</f>
        <v/>
      </c>
      <c r="N23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3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36" s="45" t="str">
        <f>IF(ISBLANK(Table13[[#This Row],[Side Result]]),"",IF(Table13[[#This Row],[Side Result]]=Table13[[#This Row],[Market Predicted Side]], "Y", "N"))</f>
        <v/>
      </c>
      <c r="Q23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36" s="43" t="str">
        <f>IF(ISBLANK(Table13[[#This Row],[Side Result]]),"",IF(Table13[[#This Row],[Side Result]]=Table13[[#This Row],[Model Predicted Side]], "Y", "N"))</f>
        <v/>
      </c>
      <c r="S236" s="43" t="str">
        <f>IF(ISBLANK(Table13[[#This Row],[Side Result]]), "", IF(Table13[[#This Row],[Model Overall Correct]]="N", "N", "Y"))</f>
        <v/>
      </c>
      <c r="T23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3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36" s="46" t="str">
        <f>IF(ISBLANK(Table13[[#This Row],[Side Result]]), "",ABS(Table13[[#This Row],[Difference from Market]]))</f>
        <v/>
      </c>
      <c r="W23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36" s="43" t="str">
        <f>IF(ISBLANK(Table13[[#This Row],[Side Result]]), "",ABS(Table13[[#This Row],[Difference from Prediction]]))</f>
        <v/>
      </c>
      <c r="Y236" s="10" t="str">
        <f>IF(OR(ISBLANK(Games!B236),ISBLANK(Table13[[#This Row],[Side Result]])), "",IF(OR(AND('Prediction Log'!D236&lt;0, 'Prediction Log'!J236='Prediction Log'!B236), AND('Prediction Log'!D236&gt;0, 'Prediction Log'!C236='Prediction Log'!J236)),"Y", IF(ISBLANK(Games!$B$2), "","N")))</f>
        <v/>
      </c>
      <c r="Z236" s="10" t="str">
        <f>Table13[[#This Row],[Market Overall  Correct]]</f>
        <v/>
      </c>
    </row>
    <row r="237" spans="1:26" x14ac:dyDescent="0.45">
      <c r="A237" s="51" t="str">
        <f>IF(ISBLANK(Games!$B237), "",Games!A237)</f>
        <v/>
      </c>
      <c r="B237" s="51" t="str">
        <f>IF(ISBLANK(Games!$B237), "",Games!B237)</f>
        <v/>
      </c>
      <c r="C237" s="51" t="str">
        <f>IF(ISBLANK(Games!$B237), "",Games!C237)</f>
        <v/>
      </c>
      <c r="D237" s="23" t="str">
        <f>IF(ISBLANK(Games!$B237), "",Games!D237)</f>
        <v/>
      </c>
      <c r="E237" s="23" t="str">
        <f>IF(ISBLANK(Games!$B237), "",Games!E237)</f>
        <v/>
      </c>
      <c r="F237" s="51" t="str">
        <f>IF(ISBLANK(Games!$B237), "",Games!F237)</f>
        <v/>
      </c>
      <c r="G237" s="51" t="str">
        <f>Games!G237</f>
        <v/>
      </c>
      <c r="H237" s="51" t="str">
        <f>IF(ISBLANK(Games!$B237), "",Games!H237)</f>
        <v/>
      </c>
      <c r="I237" s="51" t="str">
        <f>IF(ISBLANK(Games!B237), "", IF(Table13[[#This Row],[Spread]]&lt;0, Table13[[#This Row],[Home]], Table13[[#This Row],[Away]]))</f>
        <v/>
      </c>
      <c r="J237" s="11"/>
      <c r="K237" s="11"/>
      <c r="L237" s="11"/>
      <c r="M237" s="50" t="str">
        <f>IF(ISBLANK(Table13[[#This Row],[Home Final]]), "",Table13[[#This Row],[Away Final]]-Table13[[#This Row],[Home Final]])</f>
        <v/>
      </c>
      <c r="N23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3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37" s="45" t="str">
        <f>IF(ISBLANK(Table13[[#This Row],[Side Result]]),"",IF(Table13[[#This Row],[Side Result]]=Table13[[#This Row],[Market Predicted Side]], "Y", "N"))</f>
        <v/>
      </c>
      <c r="Q23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37" s="43" t="str">
        <f>IF(ISBLANK(Table13[[#This Row],[Side Result]]),"",IF(Table13[[#This Row],[Side Result]]=Table13[[#This Row],[Model Predicted Side]], "Y", "N"))</f>
        <v/>
      </c>
      <c r="S237" s="43" t="str">
        <f>IF(ISBLANK(Table13[[#This Row],[Side Result]]), "", IF(Table13[[#This Row],[Model Overall Correct]]="N", "N", "Y"))</f>
        <v/>
      </c>
      <c r="T23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3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37" s="46" t="str">
        <f>IF(ISBLANK(Table13[[#This Row],[Side Result]]), "",ABS(Table13[[#This Row],[Difference from Market]]))</f>
        <v/>
      </c>
      <c r="W23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37" s="43" t="str">
        <f>IF(ISBLANK(Table13[[#This Row],[Side Result]]), "",ABS(Table13[[#This Row],[Difference from Prediction]]))</f>
        <v/>
      </c>
      <c r="Y237" s="10" t="str">
        <f>IF(OR(ISBLANK(Games!B237),ISBLANK(Table13[[#This Row],[Side Result]])), "",IF(OR(AND('Prediction Log'!D237&lt;0, 'Prediction Log'!J237='Prediction Log'!B237), AND('Prediction Log'!D237&gt;0, 'Prediction Log'!C237='Prediction Log'!J237)),"Y", IF(ISBLANK(Games!$B$2), "","N")))</f>
        <v/>
      </c>
      <c r="Z237" s="10" t="str">
        <f>Table13[[#This Row],[Market Overall  Correct]]</f>
        <v/>
      </c>
    </row>
    <row r="238" spans="1:26" x14ac:dyDescent="0.45">
      <c r="A238" s="51" t="str">
        <f>IF(ISBLANK(Games!$B238), "",Games!A238)</f>
        <v/>
      </c>
      <c r="B238" s="51" t="str">
        <f>IF(ISBLANK(Games!$B238), "",Games!B238)</f>
        <v/>
      </c>
      <c r="C238" s="51" t="str">
        <f>IF(ISBLANK(Games!$B238), "",Games!C238)</f>
        <v/>
      </c>
      <c r="D238" s="23" t="str">
        <f>IF(ISBLANK(Games!$B238), "",Games!D238)</f>
        <v/>
      </c>
      <c r="E238" s="23" t="str">
        <f>IF(ISBLANK(Games!$B238), "",Games!E238)</f>
        <v/>
      </c>
      <c r="F238" s="51" t="str">
        <f>IF(ISBLANK(Games!$B238), "",Games!F238)</f>
        <v/>
      </c>
      <c r="G238" s="51" t="str">
        <f>Games!G238</f>
        <v/>
      </c>
      <c r="H238" s="51" t="str">
        <f>IF(ISBLANK(Games!$B238), "",Games!H238)</f>
        <v/>
      </c>
      <c r="I238" s="51" t="str">
        <f>IF(ISBLANK(Games!B238), "", IF(Table13[[#This Row],[Spread]]&lt;0, Table13[[#This Row],[Home]], Table13[[#This Row],[Away]]))</f>
        <v/>
      </c>
      <c r="J238" s="11"/>
      <c r="K238" s="11"/>
      <c r="L238" s="11"/>
      <c r="M238" s="50" t="str">
        <f>IF(ISBLANK(Table13[[#This Row],[Home Final]]), "",Table13[[#This Row],[Away Final]]-Table13[[#This Row],[Home Final]])</f>
        <v/>
      </c>
      <c r="N23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3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38" s="45" t="str">
        <f>IF(ISBLANK(Table13[[#This Row],[Side Result]]),"",IF(Table13[[#This Row],[Side Result]]=Table13[[#This Row],[Market Predicted Side]], "Y", "N"))</f>
        <v/>
      </c>
      <c r="Q23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38" s="43" t="str">
        <f>IF(ISBLANK(Table13[[#This Row],[Side Result]]),"",IF(Table13[[#This Row],[Side Result]]=Table13[[#This Row],[Model Predicted Side]], "Y", "N"))</f>
        <v/>
      </c>
      <c r="S238" s="43" t="str">
        <f>IF(ISBLANK(Table13[[#This Row],[Side Result]]), "", IF(Table13[[#This Row],[Model Overall Correct]]="N", "N", "Y"))</f>
        <v/>
      </c>
      <c r="T23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3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38" s="46" t="str">
        <f>IF(ISBLANK(Table13[[#This Row],[Side Result]]), "",ABS(Table13[[#This Row],[Difference from Market]]))</f>
        <v/>
      </c>
      <c r="W23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38" s="43" t="str">
        <f>IF(ISBLANK(Table13[[#This Row],[Side Result]]), "",ABS(Table13[[#This Row],[Difference from Prediction]]))</f>
        <v/>
      </c>
      <c r="Y238" s="10" t="str">
        <f>IF(OR(ISBLANK(Games!B238),ISBLANK(Table13[[#This Row],[Side Result]])), "",IF(OR(AND('Prediction Log'!D238&lt;0, 'Prediction Log'!J238='Prediction Log'!B238), AND('Prediction Log'!D238&gt;0, 'Prediction Log'!C238='Prediction Log'!J238)),"Y", IF(ISBLANK(Games!$B$2), "","N")))</f>
        <v/>
      </c>
      <c r="Z238" s="10" t="str">
        <f>Table13[[#This Row],[Market Overall  Correct]]</f>
        <v/>
      </c>
    </row>
    <row r="239" spans="1:26" x14ac:dyDescent="0.45">
      <c r="A239" s="51" t="str">
        <f>IF(ISBLANK(Games!$B239), "",Games!A239)</f>
        <v/>
      </c>
      <c r="B239" s="51" t="str">
        <f>IF(ISBLANK(Games!$B239), "",Games!B239)</f>
        <v/>
      </c>
      <c r="C239" s="51" t="str">
        <f>IF(ISBLANK(Games!$B239), "",Games!C239)</f>
        <v/>
      </c>
      <c r="D239" s="23" t="str">
        <f>IF(ISBLANK(Games!$B239), "",Games!D239)</f>
        <v/>
      </c>
      <c r="E239" s="23" t="str">
        <f>IF(ISBLANK(Games!$B239), "",Games!E239)</f>
        <v/>
      </c>
      <c r="F239" s="51" t="str">
        <f>IF(ISBLANK(Games!$B239), "",Games!F239)</f>
        <v/>
      </c>
      <c r="G239" s="51" t="str">
        <f>Games!G239</f>
        <v/>
      </c>
      <c r="H239" s="51" t="str">
        <f>IF(ISBLANK(Games!$B239), "",Games!H239)</f>
        <v/>
      </c>
      <c r="I239" s="51" t="str">
        <f>IF(ISBLANK(Games!B239), "", IF(Table13[[#This Row],[Spread]]&lt;0, Table13[[#This Row],[Home]], Table13[[#This Row],[Away]]))</f>
        <v/>
      </c>
      <c r="J239" s="11"/>
      <c r="K239" s="11"/>
      <c r="L239" s="11"/>
      <c r="M239" s="50" t="str">
        <f>IF(ISBLANK(Table13[[#This Row],[Home Final]]), "",Table13[[#This Row],[Away Final]]-Table13[[#This Row],[Home Final]])</f>
        <v/>
      </c>
      <c r="N23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3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39" s="45" t="str">
        <f>IF(ISBLANK(Table13[[#This Row],[Side Result]]),"",IF(Table13[[#This Row],[Side Result]]=Table13[[#This Row],[Market Predicted Side]], "Y", "N"))</f>
        <v/>
      </c>
      <c r="Q23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39" s="43" t="str">
        <f>IF(ISBLANK(Table13[[#This Row],[Side Result]]),"",IF(Table13[[#This Row],[Side Result]]=Table13[[#This Row],[Model Predicted Side]], "Y", "N"))</f>
        <v/>
      </c>
      <c r="S239" s="43" t="str">
        <f>IF(ISBLANK(Table13[[#This Row],[Side Result]]), "", IF(Table13[[#This Row],[Model Overall Correct]]="N", "N", "Y"))</f>
        <v/>
      </c>
      <c r="T23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3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39" s="46" t="str">
        <f>IF(ISBLANK(Table13[[#This Row],[Side Result]]), "",ABS(Table13[[#This Row],[Difference from Market]]))</f>
        <v/>
      </c>
      <c r="W23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39" s="43" t="str">
        <f>IF(ISBLANK(Table13[[#This Row],[Side Result]]), "",ABS(Table13[[#This Row],[Difference from Prediction]]))</f>
        <v/>
      </c>
      <c r="Y239" s="10" t="str">
        <f>IF(OR(ISBLANK(Games!B239),ISBLANK(Table13[[#This Row],[Side Result]])), "",IF(OR(AND('Prediction Log'!D239&lt;0, 'Prediction Log'!J239='Prediction Log'!B239), AND('Prediction Log'!D239&gt;0, 'Prediction Log'!C239='Prediction Log'!J239)),"Y", IF(ISBLANK(Games!$B$2), "","N")))</f>
        <v/>
      </c>
      <c r="Z239" s="10" t="str">
        <f>Table13[[#This Row],[Market Overall  Correct]]</f>
        <v/>
      </c>
    </row>
    <row r="240" spans="1:26" x14ac:dyDescent="0.45">
      <c r="A240" s="51" t="str">
        <f>IF(ISBLANK(Games!$B240), "",Games!A240)</f>
        <v/>
      </c>
      <c r="B240" s="51" t="str">
        <f>IF(ISBLANK(Games!$B240), "",Games!B240)</f>
        <v/>
      </c>
      <c r="C240" s="51" t="str">
        <f>IF(ISBLANK(Games!$B240), "",Games!C240)</f>
        <v/>
      </c>
      <c r="D240" s="23" t="str">
        <f>IF(ISBLANK(Games!$B240), "",Games!D240)</f>
        <v/>
      </c>
      <c r="E240" s="23" t="str">
        <f>IF(ISBLANK(Games!$B240), "",Games!E240)</f>
        <v/>
      </c>
      <c r="F240" s="51" t="str">
        <f>IF(ISBLANK(Games!$B240), "",Games!F240)</f>
        <v/>
      </c>
      <c r="G240" s="51" t="str">
        <f>Games!G240</f>
        <v/>
      </c>
      <c r="H240" s="51" t="str">
        <f>IF(ISBLANK(Games!$B240), "",Games!H240)</f>
        <v/>
      </c>
      <c r="I240" s="51" t="str">
        <f>IF(ISBLANK(Games!B240), "", IF(Table13[[#This Row],[Spread]]&lt;0, Table13[[#This Row],[Home]], Table13[[#This Row],[Away]]))</f>
        <v/>
      </c>
      <c r="J240" s="11"/>
      <c r="K240" s="11"/>
      <c r="L240" s="11"/>
      <c r="M240" s="50" t="str">
        <f>IF(ISBLANK(Table13[[#This Row],[Home Final]]), "",Table13[[#This Row],[Away Final]]-Table13[[#This Row],[Home Final]])</f>
        <v/>
      </c>
      <c r="N24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4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40" s="45" t="str">
        <f>IF(ISBLANK(Table13[[#This Row],[Side Result]]),"",IF(Table13[[#This Row],[Side Result]]=Table13[[#This Row],[Market Predicted Side]], "Y", "N"))</f>
        <v/>
      </c>
      <c r="Q24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40" s="43" t="str">
        <f>IF(ISBLANK(Table13[[#This Row],[Side Result]]),"",IF(Table13[[#This Row],[Side Result]]=Table13[[#This Row],[Model Predicted Side]], "Y", "N"))</f>
        <v/>
      </c>
      <c r="S240" s="43" t="str">
        <f>IF(ISBLANK(Table13[[#This Row],[Side Result]]), "", IF(Table13[[#This Row],[Model Overall Correct]]="N", "N", "Y"))</f>
        <v/>
      </c>
      <c r="T24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4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40" s="46" t="str">
        <f>IF(ISBLANK(Table13[[#This Row],[Side Result]]), "",ABS(Table13[[#This Row],[Difference from Market]]))</f>
        <v/>
      </c>
      <c r="W24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40" s="43" t="str">
        <f>IF(ISBLANK(Table13[[#This Row],[Side Result]]), "",ABS(Table13[[#This Row],[Difference from Prediction]]))</f>
        <v/>
      </c>
      <c r="Y240" s="10" t="str">
        <f>IF(OR(ISBLANK(Games!B240),ISBLANK(Table13[[#This Row],[Side Result]])), "",IF(OR(AND('Prediction Log'!D240&lt;0, 'Prediction Log'!J240='Prediction Log'!B240), AND('Prediction Log'!D240&gt;0, 'Prediction Log'!C240='Prediction Log'!J240)),"Y", IF(ISBLANK(Games!$B$2), "","N")))</f>
        <v/>
      </c>
      <c r="Z240" s="10" t="str">
        <f>Table13[[#This Row],[Market Overall  Correct]]</f>
        <v/>
      </c>
    </row>
    <row r="241" spans="1:26" x14ac:dyDescent="0.45">
      <c r="A241" s="51" t="str">
        <f>IF(ISBLANK(Games!$B241), "",Games!A241)</f>
        <v/>
      </c>
      <c r="B241" s="51" t="str">
        <f>IF(ISBLANK(Games!$B241), "",Games!B241)</f>
        <v/>
      </c>
      <c r="C241" s="51" t="str">
        <f>IF(ISBLANK(Games!$B241), "",Games!C241)</f>
        <v/>
      </c>
      <c r="D241" s="23" t="str">
        <f>IF(ISBLANK(Games!$B241), "",Games!D241)</f>
        <v/>
      </c>
      <c r="E241" s="23" t="str">
        <f>IF(ISBLANK(Games!$B241), "",Games!E241)</f>
        <v/>
      </c>
      <c r="F241" s="51" t="str">
        <f>IF(ISBLANK(Games!$B241), "",Games!F241)</f>
        <v/>
      </c>
      <c r="G241" s="51" t="str">
        <f>Games!G241</f>
        <v/>
      </c>
      <c r="H241" s="51" t="str">
        <f>IF(ISBLANK(Games!$B241), "",Games!H241)</f>
        <v/>
      </c>
      <c r="I241" s="51" t="str">
        <f>IF(ISBLANK(Games!B241), "", IF(Table13[[#This Row],[Spread]]&lt;0, Table13[[#This Row],[Home]], Table13[[#This Row],[Away]]))</f>
        <v/>
      </c>
      <c r="J241" s="11"/>
      <c r="K241" s="11"/>
      <c r="L241" s="11"/>
      <c r="M241" s="50" t="str">
        <f>IF(ISBLANK(Table13[[#This Row],[Home Final]]), "",Table13[[#This Row],[Away Final]]-Table13[[#This Row],[Home Final]])</f>
        <v/>
      </c>
      <c r="N24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4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41" s="45" t="str">
        <f>IF(ISBLANK(Table13[[#This Row],[Side Result]]),"",IF(Table13[[#This Row],[Side Result]]=Table13[[#This Row],[Market Predicted Side]], "Y", "N"))</f>
        <v/>
      </c>
      <c r="Q24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41" s="43" t="str">
        <f>IF(ISBLANK(Table13[[#This Row],[Side Result]]),"",IF(Table13[[#This Row],[Side Result]]=Table13[[#This Row],[Model Predicted Side]], "Y", "N"))</f>
        <v/>
      </c>
      <c r="S241" s="43" t="str">
        <f>IF(ISBLANK(Table13[[#This Row],[Side Result]]), "", IF(Table13[[#This Row],[Model Overall Correct]]="N", "N", "Y"))</f>
        <v/>
      </c>
      <c r="T24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4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41" s="46" t="str">
        <f>IF(ISBLANK(Table13[[#This Row],[Side Result]]), "",ABS(Table13[[#This Row],[Difference from Market]]))</f>
        <v/>
      </c>
      <c r="W24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41" s="43" t="str">
        <f>IF(ISBLANK(Table13[[#This Row],[Side Result]]), "",ABS(Table13[[#This Row],[Difference from Prediction]]))</f>
        <v/>
      </c>
      <c r="Y241" s="10" t="str">
        <f>IF(OR(ISBLANK(Games!B241),ISBLANK(Table13[[#This Row],[Side Result]])), "",IF(OR(AND('Prediction Log'!D241&lt;0, 'Prediction Log'!J241='Prediction Log'!B241), AND('Prediction Log'!D241&gt;0, 'Prediction Log'!C241='Prediction Log'!J241)),"Y", IF(ISBLANK(Games!$B$2), "","N")))</f>
        <v/>
      </c>
      <c r="Z241" s="10" t="str">
        <f>Table13[[#This Row],[Market Overall  Correct]]</f>
        <v/>
      </c>
    </row>
    <row r="242" spans="1:26" x14ac:dyDescent="0.45">
      <c r="A242" s="51" t="str">
        <f>IF(ISBLANK(Games!$B242), "",Games!A242)</f>
        <v/>
      </c>
      <c r="B242" s="51" t="str">
        <f>IF(ISBLANK(Games!$B242), "",Games!B242)</f>
        <v/>
      </c>
      <c r="C242" s="51" t="str">
        <f>IF(ISBLANK(Games!$B242), "",Games!C242)</f>
        <v/>
      </c>
      <c r="D242" s="23" t="str">
        <f>IF(ISBLANK(Games!$B242), "",Games!D242)</f>
        <v/>
      </c>
      <c r="E242" s="23" t="str">
        <f>IF(ISBLANK(Games!$B242), "",Games!E242)</f>
        <v/>
      </c>
      <c r="F242" s="51" t="str">
        <f>IF(ISBLANK(Games!$B242), "",Games!F242)</f>
        <v/>
      </c>
      <c r="G242" s="51" t="str">
        <f>Games!G242</f>
        <v/>
      </c>
      <c r="H242" s="51" t="str">
        <f>IF(ISBLANK(Games!$B242), "",Games!H242)</f>
        <v/>
      </c>
      <c r="I242" s="51" t="str">
        <f>IF(ISBLANK(Games!B242), "", IF(Table13[[#This Row],[Spread]]&lt;0, Table13[[#This Row],[Home]], Table13[[#This Row],[Away]]))</f>
        <v/>
      </c>
      <c r="J242" s="11"/>
      <c r="K242" s="11"/>
      <c r="L242" s="11"/>
      <c r="M242" s="50" t="str">
        <f>IF(ISBLANK(Table13[[#This Row],[Home Final]]), "",Table13[[#This Row],[Away Final]]-Table13[[#This Row],[Home Final]])</f>
        <v/>
      </c>
      <c r="N24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4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42" s="45" t="str">
        <f>IF(ISBLANK(Table13[[#This Row],[Side Result]]),"",IF(Table13[[#This Row],[Side Result]]=Table13[[#This Row],[Market Predicted Side]], "Y", "N"))</f>
        <v/>
      </c>
      <c r="Q24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42" s="43" t="str">
        <f>IF(ISBLANK(Table13[[#This Row],[Side Result]]),"",IF(Table13[[#This Row],[Side Result]]=Table13[[#This Row],[Model Predicted Side]], "Y", "N"))</f>
        <v/>
      </c>
      <c r="S242" s="43" t="str">
        <f>IF(ISBLANK(Table13[[#This Row],[Side Result]]), "", IF(Table13[[#This Row],[Model Overall Correct]]="N", "N", "Y"))</f>
        <v/>
      </c>
      <c r="T24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4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42" s="46" t="str">
        <f>IF(ISBLANK(Table13[[#This Row],[Side Result]]), "",ABS(Table13[[#This Row],[Difference from Market]]))</f>
        <v/>
      </c>
      <c r="W24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42" s="43" t="str">
        <f>IF(ISBLANK(Table13[[#This Row],[Side Result]]), "",ABS(Table13[[#This Row],[Difference from Prediction]]))</f>
        <v/>
      </c>
      <c r="Y242" s="10" t="str">
        <f>IF(OR(ISBLANK(Games!B242),ISBLANK(Table13[[#This Row],[Side Result]])), "",IF(OR(AND('Prediction Log'!D242&lt;0, 'Prediction Log'!J242='Prediction Log'!B242), AND('Prediction Log'!D242&gt;0, 'Prediction Log'!C242='Prediction Log'!J242)),"Y", IF(ISBLANK(Games!$B$2), "","N")))</f>
        <v/>
      </c>
      <c r="Z242" s="10" t="str">
        <f>Table13[[#This Row],[Market Overall  Correct]]</f>
        <v/>
      </c>
    </row>
    <row r="243" spans="1:26" x14ac:dyDescent="0.45">
      <c r="A243" s="51" t="str">
        <f>IF(ISBLANK(Games!$B243), "",Games!A243)</f>
        <v/>
      </c>
      <c r="B243" s="51" t="str">
        <f>IF(ISBLANK(Games!$B243), "",Games!B243)</f>
        <v/>
      </c>
      <c r="C243" s="51" t="str">
        <f>IF(ISBLANK(Games!$B243), "",Games!C243)</f>
        <v/>
      </c>
      <c r="D243" s="23" t="str">
        <f>IF(ISBLANK(Games!$B243), "",Games!D243)</f>
        <v/>
      </c>
      <c r="E243" s="23" t="str">
        <f>IF(ISBLANK(Games!$B243), "",Games!E243)</f>
        <v/>
      </c>
      <c r="F243" s="51" t="str">
        <f>IF(ISBLANK(Games!$B243), "",Games!F243)</f>
        <v/>
      </c>
      <c r="G243" s="51" t="str">
        <f>Games!G243</f>
        <v/>
      </c>
      <c r="H243" s="51" t="str">
        <f>IF(ISBLANK(Games!$B243), "",Games!H243)</f>
        <v/>
      </c>
      <c r="I243" s="51" t="str">
        <f>IF(ISBLANK(Games!B243), "", IF(Table13[[#This Row],[Spread]]&lt;0, Table13[[#This Row],[Home]], Table13[[#This Row],[Away]]))</f>
        <v/>
      </c>
      <c r="J243" s="11"/>
      <c r="K243" s="11"/>
      <c r="L243" s="11"/>
      <c r="M243" s="50" t="str">
        <f>IF(ISBLANK(Table13[[#This Row],[Home Final]]), "",Table13[[#This Row],[Away Final]]-Table13[[#This Row],[Home Final]])</f>
        <v/>
      </c>
      <c r="N24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4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43" s="45" t="str">
        <f>IF(ISBLANK(Table13[[#This Row],[Side Result]]),"",IF(Table13[[#This Row],[Side Result]]=Table13[[#This Row],[Market Predicted Side]], "Y", "N"))</f>
        <v/>
      </c>
      <c r="Q24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43" s="43" t="str">
        <f>IF(ISBLANK(Table13[[#This Row],[Side Result]]),"",IF(Table13[[#This Row],[Side Result]]=Table13[[#This Row],[Model Predicted Side]], "Y", "N"))</f>
        <v/>
      </c>
      <c r="S243" s="43" t="str">
        <f>IF(ISBLANK(Table13[[#This Row],[Side Result]]), "", IF(Table13[[#This Row],[Model Overall Correct]]="N", "N", "Y"))</f>
        <v/>
      </c>
      <c r="T24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4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43" s="46" t="str">
        <f>IF(ISBLANK(Table13[[#This Row],[Side Result]]), "",ABS(Table13[[#This Row],[Difference from Market]]))</f>
        <v/>
      </c>
      <c r="W24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43" s="43" t="str">
        <f>IF(ISBLANK(Table13[[#This Row],[Side Result]]), "",ABS(Table13[[#This Row],[Difference from Prediction]]))</f>
        <v/>
      </c>
      <c r="Y243" s="10" t="str">
        <f>IF(OR(ISBLANK(Games!B243),ISBLANK(Table13[[#This Row],[Side Result]])), "",IF(OR(AND('Prediction Log'!D243&lt;0, 'Prediction Log'!J243='Prediction Log'!B243), AND('Prediction Log'!D243&gt;0, 'Prediction Log'!C243='Prediction Log'!J243)),"Y", IF(ISBLANK(Games!$B$2), "","N")))</f>
        <v/>
      </c>
      <c r="Z243" s="10" t="str">
        <f>Table13[[#This Row],[Market Overall  Correct]]</f>
        <v/>
      </c>
    </row>
    <row r="244" spans="1:26" x14ac:dyDescent="0.45">
      <c r="A244" s="51" t="str">
        <f>IF(ISBLANK(Games!$B244), "",Games!A244)</f>
        <v/>
      </c>
      <c r="B244" s="51" t="str">
        <f>IF(ISBLANK(Games!$B244), "",Games!B244)</f>
        <v/>
      </c>
      <c r="C244" s="51" t="str">
        <f>IF(ISBLANK(Games!$B244), "",Games!C244)</f>
        <v/>
      </c>
      <c r="D244" s="23" t="str">
        <f>IF(ISBLANK(Games!$B244), "",Games!D244)</f>
        <v/>
      </c>
      <c r="E244" s="23" t="str">
        <f>IF(ISBLANK(Games!$B244), "",Games!E244)</f>
        <v/>
      </c>
      <c r="F244" s="51" t="str">
        <f>IF(ISBLANK(Games!$B244), "",Games!F244)</f>
        <v/>
      </c>
      <c r="G244" s="51" t="str">
        <f>Games!G244</f>
        <v/>
      </c>
      <c r="H244" s="51" t="str">
        <f>IF(ISBLANK(Games!$B244), "",Games!H244)</f>
        <v/>
      </c>
      <c r="I244" s="51" t="str">
        <f>IF(ISBLANK(Games!B244), "", IF(Table13[[#This Row],[Spread]]&lt;0, Table13[[#This Row],[Home]], Table13[[#This Row],[Away]]))</f>
        <v/>
      </c>
      <c r="J244" s="11"/>
      <c r="K244" s="11"/>
      <c r="L244" s="11"/>
      <c r="M244" s="50" t="str">
        <f>IF(ISBLANK(Table13[[#This Row],[Home Final]]), "",Table13[[#This Row],[Away Final]]-Table13[[#This Row],[Home Final]])</f>
        <v/>
      </c>
      <c r="N24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4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44" s="45" t="str">
        <f>IF(ISBLANK(Table13[[#This Row],[Side Result]]),"",IF(Table13[[#This Row],[Side Result]]=Table13[[#This Row],[Market Predicted Side]], "Y", "N"))</f>
        <v/>
      </c>
      <c r="Q24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44" s="43" t="str">
        <f>IF(ISBLANK(Table13[[#This Row],[Side Result]]),"",IF(Table13[[#This Row],[Side Result]]=Table13[[#This Row],[Model Predicted Side]], "Y", "N"))</f>
        <v/>
      </c>
      <c r="S244" s="43" t="str">
        <f>IF(ISBLANK(Table13[[#This Row],[Side Result]]), "", IF(Table13[[#This Row],[Model Overall Correct]]="N", "N", "Y"))</f>
        <v/>
      </c>
      <c r="T24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4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44" s="46" t="str">
        <f>IF(ISBLANK(Table13[[#This Row],[Side Result]]), "",ABS(Table13[[#This Row],[Difference from Market]]))</f>
        <v/>
      </c>
      <c r="W24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44" s="43" t="str">
        <f>IF(ISBLANK(Table13[[#This Row],[Side Result]]), "",ABS(Table13[[#This Row],[Difference from Prediction]]))</f>
        <v/>
      </c>
      <c r="Y244" s="10" t="str">
        <f>IF(OR(ISBLANK(Games!B244),ISBLANK(Table13[[#This Row],[Side Result]])), "",IF(OR(AND('Prediction Log'!D244&lt;0, 'Prediction Log'!J244='Prediction Log'!B244), AND('Prediction Log'!D244&gt;0, 'Prediction Log'!C244='Prediction Log'!J244)),"Y", IF(ISBLANK(Games!$B$2), "","N")))</f>
        <v/>
      </c>
      <c r="Z244" s="10" t="str">
        <f>Table13[[#This Row],[Market Overall  Correct]]</f>
        <v/>
      </c>
    </row>
    <row r="245" spans="1:26" x14ac:dyDescent="0.45">
      <c r="A245" s="51" t="str">
        <f>IF(ISBLANK(Games!$B245), "",Games!A245)</f>
        <v/>
      </c>
      <c r="B245" s="51" t="str">
        <f>IF(ISBLANK(Games!$B245), "",Games!B245)</f>
        <v/>
      </c>
      <c r="C245" s="51" t="str">
        <f>IF(ISBLANK(Games!$B245), "",Games!C245)</f>
        <v/>
      </c>
      <c r="D245" s="23" t="str">
        <f>IF(ISBLANK(Games!$B245), "",Games!D245)</f>
        <v/>
      </c>
      <c r="E245" s="23" t="str">
        <f>IF(ISBLANK(Games!$B245), "",Games!E245)</f>
        <v/>
      </c>
      <c r="F245" s="51" t="str">
        <f>IF(ISBLANK(Games!$B245), "",Games!F245)</f>
        <v/>
      </c>
      <c r="G245" s="51" t="str">
        <f>Games!G245</f>
        <v/>
      </c>
      <c r="H245" s="51" t="str">
        <f>IF(ISBLANK(Games!$B245), "",Games!H245)</f>
        <v/>
      </c>
      <c r="I245" s="51" t="str">
        <f>IF(ISBLANK(Games!B245), "", IF(Table13[[#This Row],[Spread]]&lt;0, Table13[[#This Row],[Home]], Table13[[#This Row],[Away]]))</f>
        <v/>
      </c>
      <c r="J245" s="11"/>
      <c r="K245" s="11"/>
      <c r="L245" s="11"/>
      <c r="M245" s="50" t="str">
        <f>IF(ISBLANK(Table13[[#This Row],[Home Final]]), "",Table13[[#This Row],[Away Final]]-Table13[[#This Row],[Home Final]])</f>
        <v/>
      </c>
      <c r="N24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4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45" s="45" t="str">
        <f>IF(ISBLANK(Table13[[#This Row],[Side Result]]),"",IF(Table13[[#This Row],[Side Result]]=Table13[[#This Row],[Market Predicted Side]], "Y", "N"))</f>
        <v/>
      </c>
      <c r="Q24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45" s="43" t="str">
        <f>IF(ISBLANK(Table13[[#This Row],[Side Result]]),"",IF(Table13[[#This Row],[Side Result]]=Table13[[#This Row],[Model Predicted Side]], "Y", "N"))</f>
        <v/>
      </c>
      <c r="S245" s="43" t="str">
        <f>IF(ISBLANK(Table13[[#This Row],[Side Result]]), "", IF(Table13[[#This Row],[Model Overall Correct]]="N", "N", "Y"))</f>
        <v/>
      </c>
      <c r="T24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4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45" s="46" t="str">
        <f>IF(ISBLANK(Table13[[#This Row],[Side Result]]), "",ABS(Table13[[#This Row],[Difference from Market]]))</f>
        <v/>
      </c>
      <c r="W24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45" s="43" t="str">
        <f>IF(ISBLANK(Table13[[#This Row],[Side Result]]), "",ABS(Table13[[#This Row],[Difference from Prediction]]))</f>
        <v/>
      </c>
      <c r="Y245" s="10" t="str">
        <f>IF(OR(ISBLANK(Games!B245),ISBLANK(Table13[[#This Row],[Side Result]])), "",IF(OR(AND('Prediction Log'!D245&lt;0, 'Prediction Log'!J245='Prediction Log'!B245), AND('Prediction Log'!D245&gt;0, 'Prediction Log'!C245='Prediction Log'!J245)),"Y", IF(ISBLANK(Games!$B$2), "","N")))</f>
        <v/>
      </c>
      <c r="Z245" s="10" t="str">
        <f>Table13[[#This Row],[Market Overall  Correct]]</f>
        <v/>
      </c>
    </row>
    <row r="246" spans="1:26" x14ac:dyDescent="0.45">
      <c r="A246" s="51" t="str">
        <f>IF(ISBLANK(Games!$B246), "",Games!A246)</f>
        <v/>
      </c>
      <c r="B246" s="51" t="str">
        <f>IF(ISBLANK(Games!$B246), "",Games!B246)</f>
        <v/>
      </c>
      <c r="C246" s="51" t="str">
        <f>IF(ISBLANK(Games!$B246), "",Games!C246)</f>
        <v/>
      </c>
      <c r="D246" s="23" t="str">
        <f>IF(ISBLANK(Games!$B246), "",Games!D246)</f>
        <v/>
      </c>
      <c r="E246" s="23" t="str">
        <f>IF(ISBLANK(Games!$B246), "",Games!E246)</f>
        <v/>
      </c>
      <c r="F246" s="51" t="str">
        <f>IF(ISBLANK(Games!$B246), "",Games!F246)</f>
        <v/>
      </c>
      <c r="G246" s="51" t="str">
        <f>Games!G246</f>
        <v/>
      </c>
      <c r="H246" s="51" t="str">
        <f>IF(ISBLANK(Games!$B246), "",Games!H246)</f>
        <v/>
      </c>
      <c r="I246" s="51" t="str">
        <f>IF(ISBLANK(Games!B246), "", IF(Table13[[#This Row],[Spread]]&lt;0, Table13[[#This Row],[Home]], Table13[[#This Row],[Away]]))</f>
        <v/>
      </c>
      <c r="J246" s="11"/>
      <c r="K246" s="11"/>
      <c r="L246" s="11"/>
      <c r="M246" s="50" t="str">
        <f>IF(ISBLANK(Table13[[#This Row],[Home Final]]), "",Table13[[#This Row],[Away Final]]-Table13[[#This Row],[Home Final]])</f>
        <v/>
      </c>
      <c r="N24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4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46" s="45" t="str">
        <f>IF(ISBLANK(Table13[[#This Row],[Side Result]]),"",IF(Table13[[#This Row],[Side Result]]=Table13[[#This Row],[Market Predicted Side]], "Y", "N"))</f>
        <v/>
      </c>
      <c r="Q24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46" s="43" t="str">
        <f>IF(ISBLANK(Table13[[#This Row],[Side Result]]),"",IF(Table13[[#This Row],[Side Result]]=Table13[[#This Row],[Model Predicted Side]], "Y", "N"))</f>
        <v/>
      </c>
      <c r="S246" s="43" t="str">
        <f>IF(ISBLANK(Table13[[#This Row],[Side Result]]), "", IF(Table13[[#This Row],[Model Overall Correct]]="N", "N", "Y"))</f>
        <v/>
      </c>
      <c r="T24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4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46" s="46" t="str">
        <f>IF(ISBLANK(Table13[[#This Row],[Side Result]]), "",ABS(Table13[[#This Row],[Difference from Market]]))</f>
        <v/>
      </c>
      <c r="W24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46" s="43" t="str">
        <f>IF(ISBLANK(Table13[[#This Row],[Side Result]]), "",ABS(Table13[[#This Row],[Difference from Prediction]]))</f>
        <v/>
      </c>
      <c r="Y246" s="10" t="str">
        <f>IF(OR(ISBLANK(Games!B246),ISBLANK(Table13[[#This Row],[Side Result]])), "",IF(OR(AND('Prediction Log'!D246&lt;0, 'Prediction Log'!J246='Prediction Log'!B246), AND('Prediction Log'!D246&gt;0, 'Prediction Log'!C246='Prediction Log'!J246)),"Y", IF(ISBLANK(Games!$B$2), "","N")))</f>
        <v/>
      </c>
      <c r="Z246" s="10" t="str">
        <f>Table13[[#This Row],[Market Overall  Correct]]</f>
        <v/>
      </c>
    </row>
    <row r="247" spans="1:26" x14ac:dyDescent="0.45">
      <c r="A247" s="51" t="str">
        <f>IF(ISBLANK(Games!$B247), "",Games!A247)</f>
        <v/>
      </c>
      <c r="B247" s="51" t="str">
        <f>IF(ISBLANK(Games!$B247), "",Games!B247)</f>
        <v/>
      </c>
      <c r="C247" s="51" t="str">
        <f>IF(ISBLANK(Games!$B247), "",Games!C247)</f>
        <v/>
      </c>
      <c r="D247" s="23" t="str">
        <f>IF(ISBLANK(Games!$B247), "",Games!D247)</f>
        <v/>
      </c>
      <c r="E247" s="23" t="str">
        <f>IF(ISBLANK(Games!$B247), "",Games!E247)</f>
        <v/>
      </c>
      <c r="F247" s="51" t="str">
        <f>IF(ISBLANK(Games!$B247), "",Games!F247)</f>
        <v/>
      </c>
      <c r="G247" s="51" t="str">
        <f>Games!G247</f>
        <v/>
      </c>
      <c r="H247" s="51" t="str">
        <f>IF(ISBLANK(Games!$B247), "",Games!H247)</f>
        <v/>
      </c>
      <c r="I247" s="51" t="str">
        <f>IF(ISBLANK(Games!B247), "", IF(Table13[[#This Row],[Spread]]&lt;0, Table13[[#This Row],[Home]], Table13[[#This Row],[Away]]))</f>
        <v/>
      </c>
      <c r="J247" s="11"/>
      <c r="K247" s="11"/>
      <c r="L247" s="11"/>
      <c r="M247" s="50" t="str">
        <f>IF(ISBLANK(Table13[[#This Row],[Home Final]]), "",Table13[[#This Row],[Away Final]]-Table13[[#This Row],[Home Final]])</f>
        <v/>
      </c>
      <c r="N24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4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47" s="45" t="str">
        <f>IF(ISBLANK(Table13[[#This Row],[Side Result]]),"",IF(Table13[[#This Row],[Side Result]]=Table13[[#This Row],[Market Predicted Side]], "Y", "N"))</f>
        <v/>
      </c>
      <c r="Q24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47" s="43" t="str">
        <f>IF(ISBLANK(Table13[[#This Row],[Side Result]]),"",IF(Table13[[#This Row],[Side Result]]=Table13[[#This Row],[Model Predicted Side]], "Y", "N"))</f>
        <v/>
      </c>
      <c r="S247" s="43" t="str">
        <f>IF(ISBLANK(Table13[[#This Row],[Side Result]]), "", IF(Table13[[#This Row],[Model Overall Correct]]="N", "N", "Y"))</f>
        <v/>
      </c>
      <c r="T24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4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47" s="46" t="str">
        <f>IF(ISBLANK(Table13[[#This Row],[Side Result]]), "",ABS(Table13[[#This Row],[Difference from Market]]))</f>
        <v/>
      </c>
      <c r="W24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47" s="43" t="str">
        <f>IF(ISBLANK(Table13[[#This Row],[Side Result]]), "",ABS(Table13[[#This Row],[Difference from Prediction]]))</f>
        <v/>
      </c>
      <c r="Y247" s="10" t="str">
        <f>IF(OR(ISBLANK(Games!B247),ISBLANK(Table13[[#This Row],[Side Result]])), "",IF(OR(AND('Prediction Log'!D247&lt;0, 'Prediction Log'!J247='Prediction Log'!B247), AND('Prediction Log'!D247&gt;0, 'Prediction Log'!C247='Prediction Log'!J247)),"Y", IF(ISBLANK(Games!$B$2), "","N")))</f>
        <v/>
      </c>
      <c r="Z247" s="10" t="str">
        <f>Table13[[#This Row],[Market Overall  Correct]]</f>
        <v/>
      </c>
    </row>
    <row r="248" spans="1:26" x14ac:dyDescent="0.45">
      <c r="A248" s="51" t="str">
        <f>IF(ISBLANK(Games!$B248), "",Games!A248)</f>
        <v/>
      </c>
      <c r="B248" s="51" t="str">
        <f>IF(ISBLANK(Games!$B248), "",Games!B248)</f>
        <v/>
      </c>
      <c r="C248" s="51" t="str">
        <f>IF(ISBLANK(Games!$B248), "",Games!C248)</f>
        <v/>
      </c>
      <c r="D248" s="23" t="str">
        <f>IF(ISBLANK(Games!$B248), "",Games!D248)</f>
        <v/>
      </c>
      <c r="E248" s="23" t="str">
        <f>IF(ISBLANK(Games!$B248), "",Games!E248)</f>
        <v/>
      </c>
      <c r="F248" s="51" t="str">
        <f>IF(ISBLANK(Games!$B248), "",Games!F248)</f>
        <v/>
      </c>
      <c r="G248" s="51" t="str">
        <f>Games!G248</f>
        <v/>
      </c>
      <c r="H248" s="51" t="str">
        <f>IF(ISBLANK(Games!$B248), "",Games!H248)</f>
        <v/>
      </c>
      <c r="I248" s="51" t="str">
        <f>IF(ISBLANK(Games!B248), "", IF(Table13[[#This Row],[Spread]]&lt;0, Table13[[#This Row],[Home]], Table13[[#This Row],[Away]]))</f>
        <v/>
      </c>
      <c r="J248" s="11"/>
      <c r="K248" s="11"/>
      <c r="L248" s="11"/>
      <c r="M248" s="50" t="str">
        <f>IF(ISBLANK(Table13[[#This Row],[Home Final]]), "",Table13[[#This Row],[Away Final]]-Table13[[#This Row],[Home Final]])</f>
        <v/>
      </c>
      <c r="N24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4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48" s="45" t="str">
        <f>IF(ISBLANK(Table13[[#This Row],[Side Result]]),"",IF(Table13[[#This Row],[Side Result]]=Table13[[#This Row],[Market Predicted Side]], "Y", "N"))</f>
        <v/>
      </c>
      <c r="Q24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48" s="43" t="str">
        <f>IF(ISBLANK(Table13[[#This Row],[Side Result]]),"",IF(Table13[[#This Row],[Side Result]]=Table13[[#This Row],[Model Predicted Side]], "Y", "N"))</f>
        <v/>
      </c>
      <c r="S248" s="43" t="str">
        <f>IF(ISBLANK(Table13[[#This Row],[Side Result]]), "", IF(Table13[[#This Row],[Model Overall Correct]]="N", "N", "Y"))</f>
        <v/>
      </c>
      <c r="T24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4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48" s="46" t="str">
        <f>IF(ISBLANK(Table13[[#This Row],[Side Result]]), "",ABS(Table13[[#This Row],[Difference from Market]]))</f>
        <v/>
      </c>
      <c r="W24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48" s="43" t="str">
        <f>IF(ISBLANK(Table13[[#This Row],[Side Result]]), "",ABS(Table13[[#This Row],[Difference from Prediction]]))</f>
        <v/>
      </c>
      <c r="Y248" s="10" t="str">
        <f>IF(OR(ISBLANK(Games!B248),ISBLANK(Table13[[#This Row],[Side Result]])), "",IF(OR(AND('Prediction Log'!D248&lt;0, 'Prediction Log'!J248='Prediction Log'!B248), AND('Prediction Log'!D248&gt;0, 'Prediction Log'!C248='Prediction Log'!J248)),"Y", IF(ISBLANK(Games!$B$2), "","N")))</f>
        <v/>
      </c>
      <c r="Z248" s="10" t="str">
        <f>Table13[[#This Row],[Market Overall  Correct]]</f>
        <v/>
      </c>
    </row>
    <row r="249" spans="1:26" x14ac:dyDescent="0.45">
      <c r="A249" s="51" t="str">
        <f>IF(ISBLANK(Games!$B249), "",Games!A249)</f>
        <v/>
      </c>
      <c r="B249" s="51" t="str">
        <f>IF(ISBLANK(Games!$B249), "",Games!B249)</f>
        <v/>
      </c>
      <c r="C249" s="51" t="str">
        <f>IF(ISBLANK(Games!$B249), "",Games!C249)</f>
        <v/>
      </c>
      <c r="D249" s="23" t="str">
        <f>IF(ISBLANK(Games!$B249), "",Games!D249)</f>
        <v/>
      </c>
      <c r="E249" s="23" t="str">
        <f>IF(ISBLANK(Games!$B249), "",Games!E249)</f>
        <v/>
      </c>
      <c r="F249" s="51" t="str">
        <f>IF(ISBLANK(Games!$B249), "",Games!F249)</f>
        <v/>
      </c>
      <c r="G249" s="51" t="str">
        <f>Games!G249</f>
        <v/>
      </c>
      <c r="H249" s="51" t="str">
        <f>IF(ISBLANK(Games!$B249), "",Games!H249)</f>
        <v/>
      </c>
      <c r="I249" s="51" t="str">
        <f>IF(ISBLANK(Games!B249), "", IF(Table13[[#This Row],[Spread]]&lt;0, Table13[[#This Row],[Home]], Table13[[#This Row],[Away]]))</f>
        <v/>
      </c>
      <c r="J249" s="11"/>
      <c r="K249" s="11"/>
      <c r="L249" s="11"/>
      <c r="M249" s="50" t="str">
        <f>IF(ISBLANK(Table13[[#This Row],[Home Final]]), "",Table13[[#This Row],[Away Final]]-Table13[[#This Row],[Home Final]])</f>
        <v/>
      </c>
      <c r="N24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4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49" s="45" t="str">
        <f>IF(ISBLANK(Table13[[#This Row],[Side Result]]),"",IF(Table13[[#This Row],[Side Result]]=Table13[[#This Row],[Market Predicted Side]], "Y", "N"))</f>
        <v/>
      </c>
      <c r="Q24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49" s="43" t="str">
        <f>IF(ISBLANK(Table13[[#This Row],[Side Result]]),"",IF(Table13[[#This Row],[Side Result]]=Table13[[#This Row],[Model Predicted Side]], "Y", "N"))</f>
        <v/>
      </c>
      <c r="S249" s="43" t="str">
        <f>IF(ISBLANK(Table13[[#This Row],[Side Result]]), "", IF(Table13[[#This Row],[Model Overall Correct]]="N", "N", "Y"))</f>
        <v/>
      </c>
      <c r="T24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4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49" s="46" t="str">
        <f>IF(ISBLANK(Table13[[#This Row],[Side Result]]), "",ABS(Table13[[#This Row],[Difference from Market]]))</f>
        <v/>
      </c>
      <c r="W24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49" s="43" t="str">
        <f>IF(ISBLANK(Table13[[#This Row],[Side Result]]), "",ABS(Table13[[#This Row],[Difference from Prediction]]))</f>
        <v/>
      </c>
      <c r="Y249" s="10" t="str">
        <f>IF(OR(ISBLANK(Games!B249),ISBLANK(Table13[[#This Row],[Side Result]])), "",IF(OR(AND('Prediction Log'!D249&lt;0, 'Prediction Log'!J249='Prediction Log'!B249), AND('Prediction Log'!D249&gt;0, 'Prediction Log'!C249='Prediction Log'!J249)),"Y", IF(ISBLANK(Games!$B$2), "","N")))</f>
        <v/>
      </c>
      <c r="Z249" s="10" t="str">
        <f>Table13[[#This Row],[Market Overall  Correct]]</f>
        <v/>
      </c>
    </row>
    <row r="250" spans="1:26" x14ac:dyDescent="0.45">
      <c r="A250" s="51" t="str">
        <f>IF(ISBLANK(Games!$B250), "",Games!A250)</f>
        <v/>
      </c>
      <c r="B250" s="51" t="str">
        <f>IF(ISBLANK(Games!$B250), "",Games!B250)</f>
        <v/>
      </c>
      <c r="C250" s="51" t="str">
        <f>IF(ISBLANK(Games!$B250), "",Games!C250)</f>
        <v/>
      </c>
      <c r="D250" s="23" t="str">
        <f>IF(ISBLANK(Games!$B250), "",Games!D250)</f>
        <v/>
      </c>
      <c r="E250" s="23" t="str">
        <f>IF(ISBLANK(Games!$B250), "",Games!E250)</f>
        <v/>
      </c>
      <c r="F250" s="51" t="str">
        <f>IF(ISBLANK(Games!$B250), "",Games!F250)</f>
        <v/>
      </c>
      <c r="G250" s="51" t="str">
        <f>Games!G250</f>
        <v/>
      </c>
      <c r="H250" s="51" t="str">
        <f>IF(ISBLANK(Games!$B250), "",Games!H250)</f>
        <v/>
      </c>
      <c r="I250" s="51" t="str">
        <f>IF(ISBLANK(Games!B250), "", IF(Table13[[#This Row],[Spread]]&lt;0, Table13[[#This Row],[Home]], Table13[[#This Row],[Away]]))</f>
        <v/>
      </c>
      <c r="J250" s="11"/>
      <c r="K250" s="11"/>
      <c r="L250" s="11"/>
      <c r="M250" s="50" t="str">
        <f>IF(ISBLANK(Table13[[#This Row],[Home Final]]), "",Table13[[#This Row],[Away Final]]-Table13[[#This Row],[Home Final]])</f>
        <v/>
      </c>
      <c r="N25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5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50" s="45" t="str">
        <f>IF(ISBLANK(Table13[[#This Row],[Side Result]]),"",IF(Table13[[#This Row],[Side Result]]=Table13[[#This Row],[Market Predicted Side]], "Y", "N"))</f>
        <v/>
      </c>
      <c r="Q25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50" s="43" t="str">
        <f>IF(ISBLANK(Table13[[#This Row],[Side Result]]),"",IF(Table13[[#This Row],[Side Result]]=Table13[[#This Row],[Model Predicted Side]], "Y", "N"))</f>
        <v/>
      </c>
      <c r="S250" s="43" t="str">
        <f>IF(ISBLANK(Table13[[#This Row],[Side Result]]), "", IF(Table13[[#This Row],[Model Overall Correct]]="N", "N", "Y"))</f>
        <v/>
      </c>
      <c r="T25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5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50" s="46" t="str">
        <f>IF(ISBLANK(Table13[[#This Row],[Side Result]]), "",ABS(Table13[[#This Row],[Difference from Market]]))</f>
        <v/>
      </c>
      <c r="W25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50" s="43" t="str">
        <f>IF(ISBLANK(Table13[[#This Row],[Side Result]]), "",ABS(Table13[[#This Row],[Difference from Prediction]]))</f>
        <v/>
      </c>
      <c r="Y250" s="10" t="str">
        <f>IF(OR(ISBLANK(Games!B250),ISBLANK(Table13[[#This Row],[Side Result]])), "",IF(OR(AND('Prediction Log'!D250&lt;0, 'Prediction Log'!J250='Prediction Log'!B250), AND('Prediction Log'!D250&gt;0, 'Prediction Log'!C250='Prediction Log'!J250)),"Y", IF(ISBLANK(Games!$B$2), "","N")))</f>
        <v/>
      </c>
      <c r="Z250" s="10" t="str">
        <f>Table13[[#This Row],[Market Overall  Correct]]</f>
        <v/>
      </c>
    </row>
    <row r="251" spans="1:26" x14ac:dyDescent="0.45">
      <c r="A251" s="51" t="str">
        <f>IF(ISBLANK(Games!$B251), "",Games!A251)</f>
        <v/>
      </c>
      <c r="B251" s="51" t="str">
        <f>IF(ISBLANK(Games!$B251), "",Games!B251)</f>
        <v/>
      </c>
      <c r="C251" s="51" t="str">
        <f>IF(ISBLANK(Games!$B251), "",Games!C251)</f>
        <v/>
      </c>
      <c r="D251" s="23" t="str">
        <f>IF(ISBLANK(Games!$B251), "",Games!D251)</f>
        <v/>
      </c>
      <c r="E251" s="23" t="str">
        <f>IF(ISBLANK(Games!$B251), "",Games!E251)</f>
        <v/>
      </c>
      <c r="F251" s="51" t="str">
        <f>IF(ISBLANK(Games!$B251), "",Games!F251)</f>
        <v/>
      </c>
      <c r="G251" s="51" t="str">
        <f>Games!G251</f>
        <v/>
      </c>
      <c r="H251" s="51" t="str">
        <f>IF(ISBLANK(Games!$B251), "",Games!H251)</f>
        <v/>
      </c>
      <c r="I251" s="51" t="str">
        <f>IF(ISBLANK(Games!B251), "", IF(Table13[[#This Row],[Spread]]&lt;0, Table13[[#This Row],[Home]], Table13[[#This Row],[Away]]))</f>
        <v/>
      </c>
      <c r="J251" s="11"/>
      <c r="K251" s="11"/>
      <c r="L251" s="11"/>
      <c r="M251" s="50" t="str">
        <f>IF(ISBLANK(Table13[[#This Row],[Home Final]]), "",Table13[[#This Row],[Away Final]]-Table13[[#This Row],[Home Final]])</f>
        <v/>
      </c>
      <c r="N25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5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51" s="45" t="str">
        <f>IF(ISBLANK(Table13[[#This Row],[Side Result]]),"",IF(Table13[[#This Row],[Side Result]]=Table13[[#This Row],[Market Predicted Side]], "Y", "N"))</f>
        <v/>
      </c>
      <c r="Q25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51" s="43" t="str">
        <f>IF(ISBLANK(Table13[[#This Row],[Side Result]]),"",IF(Table13[[#This Row],[Side Result]]=Table13[[#This Row],[Model Predicted Side]], "Y", "N"))</f>
        <v/>
      </c>
      <c r="S251" s="43" t="str">
        <f>IF(ISBLANK(Table13[[#This Row],[Side Result]]), "", IF(Table13[[#This Row],[Model Overall Correct]]="N", "N", "Y"))</f>
        <v/>
      </c>
      <c r="T25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5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51" s="46" t="str">
        <f>IF(ISBLANK(Table13[[#This Row],[Side Result]]), "",ABS(Table13[[#This Row],[Difference from Market]]))</f>
        <v/>
      </c>
      <c r="W25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51" s="43" t="str">
        <f>IF(ISBLANK(Table13[[#This Row],[Side Result]]), "",ABS(Table13[[#This Row],[Difference from Prediction]]))</f>
        <v/>
      </c>
      <c r="Y251" s="10" t="str">
        <f>IF(OR(ISBLANK(Games!B251),ISBLANK(Table13[[#This Row],[Side Result]])), "",IF(OR(AND('Prediction Log'!D251&lt;0, 'Prediction Log'!J251='Prediction Log'!B251), AND('Prediction Log'!D251&gt;0, 'Prediction Log'!C251='Prediction Log'!J251)),"Y", IF(ISBLANK(Games!$B$2), "","N")))</f>
        <v/>
      </c>
      <c r="Z251" s="10" t="str">
        <f>Table13[[#This Row],[Market Overall  Correct]]</f>
        <v/>
      </c>
    </row>
    <row r="252" spans="1:26" x14ac:dyDescent="0.45">
      <c r="A252" s="51" t="str">
        <f>IF(ISBLANK(Games!$B252), "",Games!A252)</f>
        <v/>
      </c>
      <c r="B252" s="51" t="str">
        <f>IF(ISBLANK(Games!$B252), "",Games!B252)</f>
        <v/>
      </c>
      <c r="C252" s="51" t="str">
        <f>IF(ISBLANK(Games!$B252), "",Games!C252)</f>
        <v/>
      </c>
      <c r="D252" s="23" t="str">
        <f>IF(ISBLANK(Games!$B252), "",Games!D252)</f>
        <v/>
      </c>
      <c r="E252" s="23" t="str">
        <f>IF(ISBLANK(Games!$B252), "",Games!E252)</f>
        <v/>
      </c>
      <c r="F252" s="51" t="str">
        <f>IF(ISBLANK(Games!$B252), "",Games!F252)</f>
        <v/>
      </c>
      <c r="G252" s="51" t="str">
        <f>Games!G252</f>
        <v/>
      </c>
      <c r="H252" s="51" t="str">
        <f>IF(ISBLANK(Games!$B252), "",Games!H252)</f>
        <v/>
      </c>
      <c r="I252" s="51" t="str">
        <f>IF(ISBLANK(Games!B252), "", IF(Table13[[#This Row],[Spread]]&lt;0, Table13[[#This Row],[Home]], Table13[[#This Row],[Away]]))</f>
        <v/>
      </c>
      <c r="J252" s="11"/>
      <c r="K252" s="11"/>
      <c r="L252" s="11"/>
      <c r="M252" s="50" t="str">
        <f>IF(ISBLANK(Table13[[#This Row],[Home Final]]), "",Table13[[#This Row],[Away Final]]-Table13[[#This Row],[Home Final]])</f>
        <v/>
      </c>
      <c r="N25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5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52" s="45" t="str">
        <f>IF(ISBLANK(Table13[[#This Row],[Side Result]]),"",IF(Table13[[#This Row],[Side Result]]=Table13[[#This Row],[Market Predicted Side]], "Y", "N"))</f>
        <v/>
      </c>
      <c r="Q25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52" s="43" t="str">
        <f>IF(ISBLANK(Table13[[#This Row],[Side Result]]),"",IF(Table13[[#This Row],[Side Result]]=Table13[[#This Row],[Model Predicted Side]], "Y", "N"))</f>
        <v/>
      </c>
      <c r="S252" s="43" t="str">
        <f>IF(ISBLANK(Table13[[#This Row],[Side Result]]), "", IF(Table13[[#This Row],[Model Overall Correct]]="N", "N", "Y"))</f>
        <v/>
      </c>
      <c r="T25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5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52" s="46" t="str">
        <f>IF(ISBLANK(Table13[[#This Row],[Side Result]]), "",ABS(Table13[[#This Row],[Difference from Market]]))</f>
        <v/>
      </c>
      <c r="W25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52" s="43" t="str">
        <f>IF(ISBLANK(Table13[[#This Row],[Side Result]]), "",ABS(Table13[[#This Row],[Difference from Prediction]]))</f>
        <v/>
      </c>
      <c r="Y252" s="10" t="str">
        <f>IF(OR(ISBLANK(Games!B252),ISBLANK(Table13[[#This Row],[Side Result]])), "",IF(OR(AND('Prediction Log'!D252&lt;0, 'Prediction Log'!J252='Prediction Log'!B252), AND('Prediction Log'!D252&gt;0, 'Prediction Log'!C252='Prediction Log'!J252)),"Y", IF(ISBLANK(Games!$B$2), "","N")))</f>
        <v/>
      </c>
      <c r="Z252" s="10" t="str">
        <f>Table13[[#This Row],[Market Overall  Correct]]</f>
        <v/>
      </c>
    </row>
    <row r="253" spans="1:26" x14ac:dyDescent="0.45">
      <c r="A253" s="51" t="str">
        <f>IF(ISBLANK(Games!$B253), "",Games!A253)</f>
        <v/>
      </c>
      <c r="B253" s="51" t="str">
        <f>IF(ISBLANK(Games!$B253), "",Games!B253)</f>
        <v/>
      </c>
      <c r="C253" s="51" t="str">
        <f>IF(ISBLANK(Games!$B253), "",Games!C253)</f>
        <v/>
      </c>
      <c r="D253" s="23" t="str">
        <f>IF(ISBLANK(Games!$B253), "",Games!D253)</f>
        <v/>
      </c>
      <c r="E253" s="23" t="str">
        <f>IF(ISBLANK(Games!$B253), "",Games!E253)</f>
        <v/>
      </c>
      <c r="F253" s="51" t="str">
        <f>IF(ISBLANK(Games!$B253), "",Games!F253)</f>
        <v/>
      </c>
      <c r="G253" s="51" t="str">
        <f>Games!G253</f>
        <v/>
      </c>
      <c r="H253" s="51" t="str">
        <f>IF(ISBLANK(Games!$B253), "",Games!H253)</f>
        <v/>
      </c>
      <c r="I253" s="51" t="str">
        <f>IF(ISBLANK(Games!B253), "", IF(Table13[[#This Row],[Spread]]&lt;0, Table13[[#This Row],[Home]], Table13[[#This Row],[Away]]))</f>
        <v/>
      </c>
      <c r="J253" s="11"/>
      <c r="K253" s="11"/>
      <c r="L253" s="11"/>
      <c r="M253" s="50" t="str">
        <f>IF(ISBLANK(Table13[[#This Row],[Home Final]]), "",Table13[[#This Row],[Away Final]]-Table13[[#This Row],[Home Final]])</f>
        <v/>
      </c>
      <c r="N25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5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53" s="45" t="str">
        <f>IF(ISBLANK(Table13[[#This Row],[Side Result]]),"",IF(Table13[[#This Row],[Side Result]]=Table13[[#This Row],[Market Predicted Side]], "Y", "N"))</f>
        <v/>
      </c>
      <c r="Q25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53" s="43" t="str">
        <f>IF(ISBLANK(Table13[[#This Row],[Side Result]]),"",IF(Table13[[#This Row],[Side Result]]=Table13[[#This Row],[Model Predicted Side]], "Y", "N"))</f>
        <v/>
      </c>
      <c r="S253" s="43" t="str">
        <f>IF(ISBLANK(Table13[[#This Row],[Side Result]]), "", IF(Table13[[#This Row],[Model Overall Correct]]="N", "N", "Y"))</f>
        <v/>
      </c>
      <c r="T25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5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53" s="46" t="str">
        <f>IF(ISBLANK(Table13[[#This Row],[Side Result]]), "",ABS(Table13[[#This Row],[Difference from Market]]))</f>
        <v/>
      </c>
      <c r="W25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53" s="43" t="str">
        <f>IF(ISBLANK(Table13[[#This Row],[Side Result]]), "",ABS(Table13[[#This Row],[Difference from Prediction]]))</f>
        <v/>
      </c>
      <c r="Y253" s="10" t="str">
        <f>IF(OR(ISBLANK(Games!B253),ISBLANK(Table13[[#This Row],[Side Result]])), "",IF(OR(AND('Prediction Log'!D253&lt;0, 'Prediction Log'!J253='Prediction Log'!B253), AND('Prediction Log'!D253&gt;0, 'Prediction Log'!C253='Prediction Log'!J253)),"Y", IF(ISBLANK(Games!$B$2), "","N")))</f>
        <v/>
      </c>
      <c r="Z253" s="10" t="str">
        <f>Table13[[#This Row],[Market Overall  Correct]]</f>
        <v/>
      </c>
    </row>
    <row r="254" spans="1:26" x14ac:dyDescent="0.45">
      <c r="A254" s="51" t="str">
        <f>IF(ISBLANK(Games!$B254), "",Games!A254)</f>
        <v/>
      </c>
      <c r="B254" s="51" t="str">
        <f>IF(ISBLANK(Games!$B254), "",Games!B254)</f>
        <v/>
      </c>
      <c r="C254" s="51" t="str">
        <f>IF(ISBLANK(Games!$B254), "",Games!C254)</f>
        <v/>
      </c>
      <c r="D254" s="23" t="str">
        <f>IF(ISBLANK(Games!$B254), "",Games!D254)</f>
        <v/>
      </c>
      <c r="E254" s="23" t="str">
        <f>IF(ISBLANK(Games!$B254), "",Games!E254)</f>
        <v/>
      </c>
      <c r="F254" s="51" t="str">
        <f>IF(ISBLANK(Games!$B254), "",Games!F254)</f>
        <v/>
      </c>
      <c r="G254" s="51" t="str">
        <f>Games!G254</f>
        <v/>
      </c>
      <c r="H254" s="51" t="str">
        <f>IF(ISBLANK(Games!$B254), "",Games!H254)</f>
        <v/>
      </c>
      <c r="I254" s="51" t="str">
        <f>IF(ISBLANK(Games!B254), "", IF(Table13[[#This Row],[Spread]]&lt;0, Table13[[#This Row],[Home]], Table13[[#This Row],[Away]]))</f>
        <v/>
      </c>
      <c r="J254" s="11"/>
      <c r="K254" s="11"/>
      <c r="L254" s="11"/>
      <c r="M254" s="50" t="str">
        <f>IF(ISBLANK(Table13[[#This Row],[Home Final]]), "",Table13[[#This Row],[Away Final]]-Table13[[#This Row],[Home Final]])</f>
        <v/>
      </c>
      <c r="N25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5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54" s="45" t="str">
        <f>IF(ISBLANK(Table13[[#This Row],[Side Result]]),"",IF(Table13[[#This Row],[Side Result]]=Table13[[#This Row],[Market Predicted Side]], "Y", "N"))</f>
        <v/>
      </c>
      <c r="Q25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54" s="43" t="str">
        <f>IF(ISBLANK(Table13[[#This Row],[Side Result]]),"",IF(Table13[[#This Row],[Side Result]]=Table13[[#This Row],[Model Predicted Side]], "Y", "N"))</f>
        <v/>
      </c>
      <c r="S254" s="43" t="str">
        <f>IF(ISBLANK(Table13[[#This Row],[Side Result]]), "", IF(Table13[[#This Row],[Model Overall Correct]]="N", "N", "Y"))</f>
        <v/>
      </c>
      <c r="T25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5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54" s="46" t="str">
        <f>IF(ISBLANK(Table13[[#This Row],[Side Result]]), "",ABS(Table13[[#This Row],[Difference from Market]]))</f>
        <v/>
      </c>
      <c r="W25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54" s="43" t="str">
        <f>IF(ISBLANK(Table13[[#This Row],[Side Result]]), "",ABS(Table13[[#This Row],[Difference from Prediction]]))</f>
        <v/>
      </c>
      <c r="Y254" s="10" t="str">
        <f>IF(OR(ISBLANK(Games!B254),ISBLANK(Table13[[#This Row],[Side Result]])), "",IF(OR(AND('Prediction Log'!D254&lt;0, 'Prediction Log'!J254='Prediction Log'!B254), AND('Prediction Log'!D254&gt;0, 'Prediction Log'!C254='Prediction Log'!J254)),"Y", IF(ISBLANK(Games!$B$2), "","N")))</f>
        <v/>
      </c>
      <c r="Z254" s="10" t="str">
        <f>Table13[[#This Row],[Market Overall  Correct]]</f>
        <v/>
      </c>
    </row>
    <row r="255" spans="1:26" x14ac:dyDescent="0.45">
      <c r="A255" s="51" t="str">
        <f>IF(ISBLANK(Games!$B255), "",Games!A255)</f>
        <v/>
      </c>
      <c r="B255" s="51" t="str">
        <f>IF(ISBLANK(Games!$B255), "",Games!B255)</f>
        <v/>
      </c>
      <c r="C255" s="51" t="str">
        <f>IF(ISBLANK(Games!$B255), "",Games!C255)</f>
        <v/>
      </c>
      <c r="D255" s="23" t="str">
        <f>IF(ISBLANK(Games!$B255), "",Games!D255)</f>
        <v/>
      </c>
      <c r="E255" s="23" t="str">
        <f>IF(ISBLANK(Games!$B255), "",Games!E255)</f>
        <v/>
      </c>
      <c r="F255" s="51" t="str">
        <f>IF(ISBLANK(Games!$B255), "",Games!F255)</f>
        <v/>
      </c>
      <c r="G255" s="51" t="str">
        <f>Games!G255</f>
        <v/>
      </c>
      <c r="H255" s="51" t="str">
        <f>IF(ISBLANK(Games!$B255), "",Games!H255)</f>
        <v/>
      </c>
      <c r="I255" s="51" t="str">
        <f>IF(ISBLANK(Games!B255), "", IF(Table13[[#This Row],[Spread]]&lt;0, Table13[[#This Row],[Home]], Table13[[#This Row],[Away]]))</f>
        <v/>
      </c>
      <c r="J255" s="11"/>
      <c r="K255" s="11"/>
      <c r="L255" s="11"/>
      <c r="M255" s="50" t="str">
        <f>IF(ISBLANK(Table13[[#This Row],[Home Final]]), "",Table13[[#This Row],[Away Final]]-Table13[[#This Row],[Home Final]])</f>
        <v/>
      </c>
      <c r="N25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5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55" s="45" t="str">
        <f>IF(ISBLANK(Table13[[#This Row],[Side Result]]),"",IF(Table13[[#This Row],[Side Result]]=Table13[[#This Row],[Market Predicted Side]], "Y", "N"))</f>
        <v/>
      </c>
      <c r="Q25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55" s="43" t="str">
        <f>IF(ISBLANK(Table13[[#This Row],[Side Result]]),"",IF(Table13[[#This Row],[Side Result]]=Table13[[#This Row],[Model Predicted Side]], "Y", "N"))</f>
        <v/>
      </c>
      <c r="S255" s="43" t="str">
        <f>IF(ISBLANK(Table13[[#This Row],[Side Result]]), "", IF(Table13[[#This Row],[Model Overall Correct]]="N", "N", "Y"))</f>
        <v/>
      </c>
      <c r="T25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5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55" s="46" t="str">
        <f>IF(ISBLANK(Table13[[#This Row],[Side Result]]), "",ABS(Table13[[#This Row],[Difference from Market]]))</f>
        <v/>
      </c>
      <c r="W25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55" s="43" t="str">
        <f>IF(ISBLANK(Table13[[#This Row],[Side Result]]), "",ABS(Table13[[#This Row],[Difference from Prediction]]))</f>
        <v/>
      </c>
      <c r="Y255" s="10" t="str">
        <f>IF(OR(ISBLANK(Games!B255),ISBLANK(Table13[[#This Row],[Side Result]])), "",IF(OR(AND('Prediction Log'!D255&lt;0, 'Prediction Log'!J255='Prediction Log'!B255), AND('Prediction Log'!D255&gt;0, 'Prediction Log'!C255='Prediction Log'!J255)),"Y", IF(ISBLANK(Games!$B$2), "","N")))</f>
        <v/>
      </c>
      <c r="Z255" s="10" t="str">
        <f>Table13[[#This Row],[Market Overall  Correct]]</f>
        <v/>
      </c>
    </row>
    <row r="256" spans="1:26" x14ac:dyDescent="0.45">
      <c r="A256" s="51" t="str">
        <f>IF(ISBLANK(Games!$B256), "",Games!A256)</f>
        <v/>
      </c>
      <c r="B256" s="51" t="str">
        <f>IF(ISBLANK(Games!$B256), "",Games!B256)</f>
        <v/>
      </c>
      <c r="C256" s="51" t="str">
        <f>IF(ISBLANK(Games!$B256), "",Games!C256)</f>
        <v/>
      </c>
      <c r="D256" s="23" t="str">
        <f>IF(ISBLANK(Games!$B256), "",Games!D256)</f>
        <v/>
      </c>
      <c r="E256" s="23" t="str">
        <f>IF(ISBLANK(Games!$B256), "",Games!E256)</f>
        <v/>
      </c>
      <c r="F256" s="51" t="str">
        <f>IF(ISBLANK(Games!$B256), "",Games!F256)</f>
        <v/>
      </c>
      <c r="G256" s="51" t="str">
        <f>Games!G256</f>
        <v/>
      </c>
      <c r="H256" s="51" t="str">
        <f>IF(ISBLANK(Games!$B256), "",Games!H256)</f>
        <v/>
      </c>
      <c r="I256" s="51" t="str">
        <f>IF(ISBLANK(Games!B256), "", IF(Table13[[#This Row],[Spread]]&lt;0, Table13[[#This Row],[Home]], Table13[[#This Row],[Away]]))</f>
        <v/>
      </c>
      <c r="J256" s="11"/>
      <c r="K256" s="11"/>
      <c r="L256" s="11"/>
      <c r="M256" s="50" t="str">
        <f>IF(ISBLANK(Table13[[#This Row],[Home Final]]), "",Table13[[#This Row],[Away Final]]-Table13[[#This Row],[Home Final]])</f>
        <v/>
      </c>
      <c r="N25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5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56" s="45" t="str">
        <f>IF(ISBLANK(Table13[[#This Row],[Side Result]]),"",IF(Table13[[#This Row],[Side Result]]=Table13[[#This Row],[Market Predicted Side]], "Y", "N"))</f>
        <v/>
      </c>
      <c r="Q25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56" s="43" t="str">
        <f>IF(ISBLANK(Table13[[#This Row],[Side Result]]),"",IF(Table13[[#This Row],[Side Result]]=Table13[[#This Row],[Model Predicted Side]], "Y", "N"))</f>
        <v/>
      </c>
      <c r="S256" s="43" t="str">
        <f>IF(ISBLANK(Table13[[#This Row],[Side Result]]), "", IF(Table13[[#This Row],[Model Overall Correct]]="N", "N", "Y"))</f>
        <v/>
      </c>
      <c r="T25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5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56" s="46" t="str">
        <f>IF(ISBLANK(Table13[[#This Row],[Side Result]]), "",ABS(Table13[[#This Row],[Difference from Market]]))</f>
        <v/>
      </c>
      <c r="W25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56" s="43" t="str">
        <f>IF(ISBLANK(Table13[[#This Row],[Side Result]]), "",ABS(Table13[[#This Row],[Difference from Prediction]]))</f>
        <v/>
      </c>
      <c r="Y256" s="10" t="str">
        <f>IF(OR(ISBLANK(Games!B256),ISBLANK(Table13[[#This Row],[Side Result]])), "",IF(OR(AND('Prediction Log'!D256&lt;0, 'Prediction Log'!J256='Prediction Log'!B256), AND('Prediction Log'!D256&gt;0, 'Prediction Log'!C256='Prediction Log'!J256)),"Y", IF(ISBLANK(Games!$B$2), "","N")))</f>
        <v/>
      </c>
      <c r="Z256" s="10" t="str">
        <f>Table13[[#This Row],[Market Overall  Correct]]</f>
        <v/>
      </c>
    </row>
    <row r="257" spans="1:26" x14ac:dyDescent="0.45">
      <c r="A257" s="51" t="str">
        <f>IF(ISBLANK(Games!$B257), "",Games!A257)</f>
        <v/>
      </c>
      <c r="B257" s="51" t="str">
        <f>IF(ISBLANK(Games!$B257), "",Games!B257)</f>
        <v/>
      </c>
      <c r="C257" s="51" t="str">
        <f>IF(ISBLANK(Games!$B257), "",Games!C257)</f>
        <v/>
      </c>
      <c r="D257" s="23" t="str">
        <f>IF(ISBLANK(Games!$B257), "",Games!D257)</f>
        <v/>
      </c>
      <c r="E257" s="23" t="str">
        <f>IF(ISBLANK(Games!$B257), "",Games!E257)</f>
        <v/>
      </c>
      <c r="F257" s="51" t="str">
        <f>IF(ISBLANK(Games!$B257), "",Games!F257)</f>
        <v/>
      </c>
      <c r="G257" s="51" t="str">
        <f>Games!G257</f>
        <v/>
      </c>
      <c r="H257" s="51" t="str">
        <f>IF(ISBLANK(Games!$B257), "",Games!H257)</f>
        <v/>
      </c>
      <c r="I257" s="51" t="str">
        <f>IF(ISBLANK(Games!B257), "", IF(Table13[[#This Row],[Spread]]&lt;0, Table13[[#This Row],[Home]], Table13[[#This Row],[Away]]))</f>
        <v/>
      </c>
      <c r="J257" s="11"/>
      <c r="K257" s="11"/>
      <c r="L257" s="11"/>
      <c r="M257" s="50" t="str">
        <f>IF(ISBLANK(Table13[[#This Row],[Home Final]]), "",Table13[[#This Row],[Away Final]]-Table13[[#This Row],[Home Final]])</f>
        <v/>
      </c>
      <c r="N25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5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57" s="45" t="str">
        <f>IF(ISBLANK(Table13[[#This Row],[Side Result]]),"",IF(Table13[[#This Row],[Side Result]]=Table13[[#This Row],[Market Predicted Side]], "Y", "N"))</f>
        <v/>
      </c>
      <c r="Q25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57" s="43" t="str">
        <f>IF(ISBLANK(Table13[[#This Row],[Side Result]]),"",IF(Table13[[#This Row],[Side Result]]=Table13[[#This Row],[Model Predicted Side]], "Y", "N"))</f>
        <v/>
      </c>
      <c r="S257" s="43" t="str">
        <f>IF(ISBLANK(Table13[[#This Row],[Side Result]]), "", IF(Table13[[#This Row],[Model Overall Correct]]="N", "N", "Y"))</f>
        <v/>
      </c>
      <c r="T25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5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57" s="46" t="str">
        <f>IF(ISBLANK(Table13[[#This Row],[Side Result]]), "",ABS(Table13[[#This Row],[Difference from Market]]))</f>
        <v/>
      </c>
      <c r="W25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57" s="43" t="str">
        <f>IF(ISBLANK(Table13[[#This Row],[Side Result]]), "",ABS(Table13[[#This Row],[Difference from Prediction]]))</f>
        <v/>
      </c>
      <c r="Y257" s="10" t="str">
        <f>IF(OR(ISBLANK(Games!B257),ISBLANK(Table13[[#This Row],[Side Result]])), "",IF(OR(AND('Prediction Log'!D257&lt;0, 'Prediction Log'!J257='Prediction Log'!B257), AND('Prediction Log'!D257&gt;0, 'Prediction Log'!C257='Prediction Log'!J257)),"Y", IF(ISBLANK(Games!$B$2), "","N")))</f>
        <v/>
      </c>
      <c r="Z257" s="10" t="str">
        <f>Table13[[#This Row],[Market Overall  Correct]]</f>
        <v/>
      </c>
    </row>
    <row r="258" spans="1:26" x14ac:dyDescent="0.45">
      <c r="A258" s="51" t="str">
        <f>IF(ISBLANK(Games!$B258), "",Games!A258)</f>
        <v/>
      </c>
      <c r="B258" s="51" t="str">
        <f>IF(ISBLANK(Games!$B258), "",Games!B258)</f>
        <v/>
      </c>
      <c r="C258" s="51" t="str">
        <f>IF(ISBLANK(Games!$B258), "",Games!C258)</f>
        <v/>
      </c>
      <c r="D258" s="23" t="str">
        <f>IF(ISBLANK(Games!$B258), "",Games!D258)</f>
        <v/>
      </c>
      <c r="E258" s="23" t="str">
        <f>IF(ISBLANK(Games!$B258), "",Games!E258)</f>
        <v/>
      </c>
      <c r="F258" s="51" t="str">
        <f>IF(ISBLANK(Games!$B258), "",Games!F258)</f>
        <v/>
      </c>
      <c r="G258" s="51" t="str">
        <f>Games!G258</f>
        <v/>
      </c>
      <c r="H258" s="51" t="str">
        <f>IF(ISBLANK(Games!$B258), "",Games!H258)</f>
        <v/>
      </c>
      <c r="I258" s="51" t="str">
        <f>IF(ISBLANK(Games!B258), "", IF(Table13[[#This Row],[Spread]]&lt;0, Table13[[#This Row],[Home]], Table13[[#This Row],[Away]]))</f>
        <v/>
      </c>
      <c r="J258" s="11"/>
      <c r="K258" s="11"/>
      <c r="L258" s="11"/>
      <c r="M258" s="50" t="str">
        <f>IF(ISBLANK(Table13[[#This Row],[Home Final]]), "",Table13[[#This Row],[Away Final]]-Table13[[#This Row],[Home Final]])</f>
        <v/>
      </c>
      <c r="N25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5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58" s="45" t="str">
        <f>IF(ISBLANK(Table13[[#This Row],[Side Result]]),"",IF(Table13[[#This Row],[Side Result]]=Table13[[#This Row],[Market Predicted Side]], "Y", "N"))</f>
        <v/>
      </c>
      <c r="Q25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58" s="43" t="str">
        <f>IF(ISBLANK(Table13[[#This Row],[Side Result]]),"",IF(Table13[[#This Row],[Side Result]]=Table13[[#This Row],[Model Predicted Side]], "Y", "N"))</f>
        <v/>
      </c>
      <c r="S258" s="43" t="str">
        <f>IF(ISBLANK(Table13[[#This Row],[Side Result]]), "", IF(Table13[[#This Row],[Model Overall Correct]]="N", "N", "Y"))</f>
        <v/>
      </c>
      <c r="T25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5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58" s="46" t="str">
        <f>IF(ISBLANK(Table13[[#This Row],[Side Result]]), "",ABS(Table13[[#This Row],[Difference from Market]]))</f>
        <v/>
      </c>
      <c r="W25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58" s="43" t="str">
        <f>IF(ISBLANK(Table13[[#This Row],[Side Result]]), "",ABS(Table13[[#This Row],[Difference from Prediction]]))</f>
        <v/>
      </c>
      <c r="Y258" s="10" t="str">
        <f>IF(OR(ISBLANK(Games!B258),ISBLANK(Table13[[#This Row],[Side Result]])), "",IF(OR(AND('Prediction Log'!D258&lt;0, 'Prediction Log'!J258='Prediction Log'!B258), AND('Prediction Log'!D258&gt;0, 'Prediction Log'!C258='Prediction Log'!J258)),"Y", IF(ISBLANK(Games!$B$2), "","N")))</f>
        <v/>
      </c>
      <c r="Z258" s="10" t="str">
        <f>Table13[[#This Row],[Market Overall  Correct]]</f>
        <v/>
      </c>
    </row>
    <row r="259" spans="1:26" x14ac:dyDescent="0.45">
      <c r="A259" s="51" t="str">
        <f>IF(ISBLANK(Games!$B259), "",Games!A259)</f>
        <v/>
      </c>
      <c r="B259" s="51" t="str">
        <f>IF(ISBLANK(Games!$B259), "",Games!B259)</f>
        <v/>
      </c>
      <c r="C259" s="51" t="str">
        <f>IF(ISBLANK(Games!$B259), "",Games!C259)</f>
        <v/>
      </c>
      <c r="D259" s="23" t="str">
        <f>IF(ISBLANK(Games!$B259), "",Games!D259)</f>
        <v/>
      </c>
      <c r="E259" s="23" t="str">
        <f>IF(ISBLANK(Games!$B259), "",Games!E259)</f>
        <v/>
      </c>
      <c r="F259" s="51" t="str">
        <f>IF(ISBLANK(Games!$B259), "",Games!F259)</f>
        <v/>
      </c>
      <c r="G259" s="51" t="str">
        <f>Games!G259</f>
        <v/>
      </c>
      <c r="H259" s="51" t="str">
        <f>IF(ISBLANK(Games!$B259), "",Games!H259)</f>
        <v/>
      </c>
      <c r="I259" s="51" t="str">
        <f>IF(ISBLANK(Games!B259), "", IF(Table13[[#This Row],[Spread]]&lt;0, Table13[[#This Row],[Home]], Table13[[#This Row],[Away]]))</f>
        <v/>
      </c>
      <c r="J259" s="11"/>
      <c r="K259" s="11"/>
      <c r="L259" s="11"/>
      <c r="M259" s="50" t="str">
        <f>IF(ISBLANK(Table13[[#This Row],[Home Final]]), "",Table13[[#This Row],[Away Final]]-Table13[[#This Row],[Home Final]])</f>
        <v/>
      </c>
      <c r="N25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5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59" s="45" t="str">
        <f>IF(ISBLANK(Table13[[#This Row],[Side Result]]),"",IF(Table13[[#This Row],[Side Result]]=Table13[[#This Row],[Market Predicted Side]], "Y", "N"))</f>
        <v/>
      </c>
      <c r="Q25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59" s="43" t="str">
        <f>IF(ISBLANK(Table13[[#This Row],[Side Result]]),"",IF(Table13[[#This Row],[Side Result]]=Table13[[#This Row],[Model Predicted Side]], "Y", "N"))</f>
        <v/>
      </c>
      <c r="S259" s="43" t="str">
        <f>IF(ISBLANK(Table13[[#This Row],[Side Result]]), "", IF(Table13[[#This Row],[Model Overall Correct]]="N", "N", "Y"))</f>
        <v/>
      </c>
      <c r="T25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5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59" s="46" t="str">
        <f>IF(ISBLANK(Table13[[#This Row],[Side Result]]), "",ABS(Table13[[#This Row],[Difference from Market]]))</f>
        <v/>
      </c>
      <c r="W25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59" s="43" t="str">
        <f>IF(ISBLANK(Table13[[#This Row],[Side Result]]), "",ABS(Table13[[#This Row],[Difference from Prediction]]))</f>
        <v/>
      </c>
      <c r="Y259" s="10" t="str">
        <f>IF(OR(ISBLANK(Games!B259),ISBLANK(Table13[[#This Row],[Side Result]])), "",IF(OR(AND('Prediction Log'!D259&lt;0, 'Prediction Log'!J259='Prediction Log'!B259), AND('Prediction Log'!D259&gt;0, 'Prediction Log'!C259='Prediction Log'!J259)),"Y", IF(ISBLANK(Games!$B$2), "","N")))</f>
        <v/>
      </c>
      <c r="Z259" s="10" t="str">
        <f>Table13[[#This Row],[Market Overall  Correct]]</f>
        <v/>
      </c>
    </row>
    <row r="260" spans="1:26" x14ac:dyDescent="0.45">
      <c r="A260" s="51" t="str">
        <f>IF(ISBLANK(Games!$B260), "",Games!A260)</f>
        <v/>
      </c>
      <c r="B260" s="51" t="str">
        <f>IF(ISBLANK(Games!$B260), "",Games!B260)</f>
        <v/>
      </c>
      <c r="C260" s="51" t="str">
        <f>IF(ISBLANK(Games!$B260), "",Games!C260)</f>
        <v/>
      </c>
      <c r="D260" s="23" t="str">
        <f>IF(ISBLANK(Games!$B260), "",Games!D260)</f>
        <v/>
      </c>
      <c r="E260" s="23" t="str">
        <f>IF(ISBLANK(Games!$B260), "",Games!E260)</f>
        <v/>
      </c>
      <c r="F260" s="51" t="str">
        <f>IF(ISBLANK(Games!$B260), "",Games!F260)</f>
        <v/>
      </c>
      <c r="G260" s="51" t="str">
        <f>Games!G260</f>
        <v/>
      </c>
      <c r="H260" s="51" t="str">
        <f>IF(ISBLANK(Games!$B260), "",Games!H260)</f>
        <v/>
      </c>
      <c r="I260" s="51" t="str">
        <f>IF(ISBLANK(Games!B260), "", IF(Table13[[#This Row],[Spread]]&lt;0, Table13[[#This Row],[Home]], Table13[[#This Row],[Away]]))</f>
        <v/>
      </c>
      <c r="J260" s="11"/>
      <c r="K260" s="11"/>
      <c r="L260" s="11"/>
      <c r="M260" s="50" t="str">
        <f>IF(ISBLANK(Table13[[#This Row],[Home Final]]), "",Table13[[#This Row],[Away Final]]-Table13[[#This Row],[Home Final]])</f>
        <v/>
      </c>
      <c r="N26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6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60" s="45" t="str">
        <f>IF(ISBLANK(Table13[[#This Row],[Side Result]]),"",IF(Table13[[#This Row],[Side Result]]=Table13[[#This Row],[Market Predicted Side]], "Y", "N"))</f>
        <v/>
      </c>
      <c r="Q26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60" s="43" t="str">
        <f>IF(ISBLANK(Table13[[#This Row],[Side Result]]),"",IF(Table13[[#This Row],[Side Result]]=Table13[[#This Row],[Model Predicted Side]], "Y", "N"))</f>
        <v/>
      </c>
      <c r="S260" s="43" t="str">
        <f>IF(ISBLANK(Table13[[#This Row],[Side Result]]), "", IF(Table13[[#This Row],[Model Overall Correct]]="N", "N", "Y"))</f>
        <v/>
      </c>
      <c r="T26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6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60" s="46" t="str">
        <f>IF(ISBLANK(Table13[[#This Row],[Side Result]]), "",ABS(Table13[[#This Row],[Difference from Market]]))</f>
        <v/>
      </c>
      <c r="W26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60" s="43" t="str">
        <f>IF(ISBLANK(Table13[[#This Row],[Side Result]]), "",ABS(Table13[[#This Row],[Difference from Prediction]]))</f>
        <v/>
      </c>
      <c r="Y260" s="10" t="str">
        <f>IF(OR(ISBLANK(Games!B260),ISBLANK(Table13[[#This Row],[Side Result]])), "",IF(OR(AND('Prediction Log'!D260&lt;0, 'Prediction Log'!J260='Prediction Log'!B260), AND('Prediction Log'!D260&gt;0, 'Prediction Log'!C260='Prediction Log'!J260)),"Y", IF(ISBLANK(Games!$B$2), "","N")))</f>
        <v/>
      </c>
      <c r="Z260" s="10" t="str">
        <f>Table13[[#This Row],[Market Overall  Correct]]</f>
        <v/>
      </c>
    </row>
    <row r="261" spans="1:26" x14ac:dyDescent="0.45">
      <c r="A261" s="51" t="str">
        <f>IF(ISBLANK(Games!$B261), "",Games!A261)</f>
        <v/>
      </c>
      <c r="B261" s="51" t="str">
        <f>IF(ISBLANK(Games!$B261), "",Games!B261)</f>
        <v/>
      </c>
      <c r="C261" s="51" t="str">
        <f>IF(ISBLANK(Games!$B261), "",Games!C261)</f>
        <v/>
      </c>
      <c r="D261" s="23" t="str">
        <f>IF(ISBLANK(Games!$B261), "",Games!D261)</f>
        <v/>
      </c>
      <c r="E261" s="23" t="str">
        <f>IF(ISBLANK(Games!$B261), "",Games!E261)</f>
        <v/>
      </c>
      <c r="F261" s="51" t="str">
        <f>IF(ISBLANK(Games!$B261), "",Games!F261)</f>
        <v/>
      </c>
      <c r="G261" s="51" t="str">
        <f>Games!G261</f>
        <v/>
      </c>
      <c r="H261" s="51" t="str">
        <f>IF(ISBLANK(Games!$B261), "",Games!H261)</f>
        <v/>
      </c>
      <c r="I261" s="51" t="str">
        <f>IF(ISBLANK(Games!B261), "", IF(Table13[[#This Row],[Spread]]&lt;0, Table13[[#This Row],[Home]], Table13[[#This Row],[Away]]))</f>
        <v/>
      </c>
      <c r="J261" s="11"/>
      <c r="K261" s="11"/>
      <c r="L261" s="11"/>
      <c r="M261" s="50" t="str">
        <f>IF(ISBLANK(Table13[[#This Row],[Home Final]]), "",Table13[[#This Row],[Away Final]]-Table13[[#This Row],[Home Final]])</f>
        <v/>
      </c>
      <c r="N26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6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61" s="45" t="str">
        <f>IF(ISBLANK(Table13[[#This Row],[Side Result]]),"",IF(Table13[[#This Row],[Side Result]]=Table13[[#This Row],[Market Predicted Side]], "Y", "N"))</f>
        <v/>
      </c>
      <c r="Q26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61" s="43" t="str">
        <f>IF(ISBLANK(Table13[[#This Row],[Side Result]]),"",IF(Table13[[#This Row],[Side Result]]=Table13[[#This Row],[Model Predicted Side]], "Y", "N"))</f>
        <v/>
      </c>
      <c r="S261" s="43" t="str">
        <f>IF(ISBLANK(Table13[[#This Row],[Side Result]]), "", IF(Table13[[#This Row],[Model Overall Correct]]="N", "N", "Y"))</f>
        <v/>
      </c>
      <c r="T26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6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61" s="46" t="str">
        <f>IF(ISBLANK(Table13[[#This Row],[Side Result]]), "",ABS(Table13[[#This Row],[Difference from Market]]))</f>
        <v/>
      </c>
      <c r="W26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61" s="43" t="str">
        <f>IF(ISBLANK(Table13[[#This Row],[Side Result]]), "",ABS(Table13[[#This Row],[Difference from Prediction]]))</f>
        <v/>
      </c>
      <c r="Y261" s="10" t="str">
        <f>IF(OR(ISBLANK(Games!B261),ISBLANK(Table13[[#This Row],[Side Result]])), "",IF(OR(AND('Prediction Log'!D261&lt;0, 'Prediction Log'!J261='Prediction Log'!B261), AND('Prediction Log'!D261&gt;0, 'Prediction Log'!C261='Prediction Log'!J261)),"Y", IF(ISBLANK(Games!$B$2), "","N")))</f>
        <v/>
      </c>
      <c r="Z261" s="10" t="str">
        <f>Table13[[#This Row],[Market Overall  Correct]]</f>
        <v/>
      </c>
    </row>
    <row r="262" spans="1:26" x14ac:dyDescent="0.45">
      <c r="A262" s="51" t="str">
        <f>IF(ISBLANK(Games!$B262), "",Games!A262)</f>
        <v/>
      </c>
      <c r="B262" s="51" t="str">
        <f>IF(ISBLANK(Games!$B262), "",Games!B262)</f>
        <v/>
      </c>
      <c r="C262" s="51" t="str">
        <f>IF(ISBLANK(Games!$B262), "",Games!C262)</f>
        <v/>
      </c>
      <c r="D262" s="23" t="str">
        <f>IF(ISBLANK(Games!$B262), "",Games!D262)</f>
        <v/>
      </c>
      <c r="E262" s="23" t="str">
        <f>IF(ISBLANK(Games!$B262), "",Games!E262)</f>
        <v/>
      </c>
      <c r="F262" s="51" t="str">
        <f>IF(ISBLANK(Games!$B262), "",Games!F262)</f>
        <v/>
      </c>
      <c r="G262" s="51" t="str">
        <f>Games!G262</f>
        <v/>
      </c>
      <c r="H262" s="51" t="str">
        <f>IF(ISBLANK(Games!$B262), "",Games!H262)</f>
        <v/>
      </c>
      <c r="I262" s="51" t="str">
        <f>IF(ISBLANK(Games!B262), "", IF(Table13[[#This Row],[Spread]]&lt;0, Table13[[#This Row],[Home]], Table13[[#This Row],[Away]]))</f>
        <v/>
      </c>
      <c r="J262" s="11"/>
      <c r="K262" s="11"/>
      <c r="L262" s="11"/>
      <c r="M262" s="50" t="str">
        <f>IF(ISBLANK(Table13[[#This Row],[Home Final]]), "",Table13[[#This Row],[Away Final]]-Table13[[#This Row],[Home Final]])</f>
        <v/>
      </c>
      <c r="N26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6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62" s="45" t="str">
        <f>IF(ISBLANK(Table13[[#This Row],[Side Result]]),"",IF(Table13[[#This Row],[Side Result]]=Table13[[#This Row],[Market Predicted Side]], "Y", "N"))</f>
        <v/>
      </c>
      <c r="Q26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62" s="43" t="str">
        <f>IF(ISBLANK(Table13[[#This Row],[Side Result]]),"",IF(Table13[[#This Row],[Side Result]]=Table13[[#This Row],[Model Predicted Side]], "Y", "N"))</f>
        <v/>
      </c>
      <c r="S262" s="43" t="str">
        <f>IF(ISBLANK(Table13[[#This Row],[Side Result]]), "", IF(Table13[[#This Row],[Model Overall Correct]]="N", "N", "Y"))</f>
        <v/>
      </c>
      <c r="T26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6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62" s="46" t="str">
        <f>IF(ISBLANK(Table13[[#This Row],[Side Result]]), "",ABS(Table13[[#This Row],[Difference from Market]]))</f>
        <v/>
      </c>
      <c r="W26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62" s="43" t="str">
        <f>IF(ISBLANK(Table13[[#This Row],[Side Result]]), "",ABS(Table13[[#This Row],[Difference from Prediction]]))</f>
        <v/>
      </c>
      <c r="Y262" s="10" t="str">
        <f>IF(OR(ISBLANK(Games!B262),ISBLANK(Table13[[#This Row],[Side Result]])), "",IF(OR(AND('Prediction Log'!D262&lt;0, 'Prediction Log'!J262='Prediction Log'!B262), AND('Prediction Log'!D262&gt;0, 'Prediction Log'!C262='Prediction Log'!J262)),"Y", IF(ISBLANK(Games!$B$2), "","N")))</f>
        <v/>
      </c>
      <c r="Z262" s="10" t="str">
        <f>Table13[[#This Row],[Market Overall  Correct]]</f>
        <v/>
      </c>
    </row>
    <row r="263" spans="1:26" x14ac:dyDescent="0.45">
      <c r="A263" s="51" t="str">
        <f>IF(ISBLANK(Games!$B263), "",Games!A263)</f>
        <v/>
      </c>
      <c r="B263" s="51" t="str">
        <f>IF(ISBLANK(Games!$B263), "",Games!B263)</f>
        <v/>
      </c>
      <c r="C263" s="51" t="str">
        <f>IF(ISBLANK(Games!$B263), "",Games!C263)</f>
        <v/>
      </c>
      <c r="D263" s="23" t="str">
        <f>IF(ISBLANK(Games!$B263), "",Games!D263)</f>
        <v/>
      </c>
      <c r="E263" s="23" t="str">
        <f>IF(ISBLANK(Games!$B263), "",Games!E263)</f>
        <v/>
      </c>
      <c r="F263" s="51" t="str">
        <f>IF(ISBLANK(Games!$B263), "",Games!F263)</f>
        <v/>
      </c>
      <c r="G263" s="51" t="str">
        <f>Games!G263</f>
        <v/>
      </c>
      <c r="H263" s="51" t="str">
        <f>IF(ISBLANK(Games!$B263), "",Games!H263)</f>
        <v/>
      </c>
      <c r="I263" s="51" t="str">
        <f>IF(ISBLANK(Games!B263), "", IF(Table13[[#This Row],[Spread]]&lt;0, Table13[[#This Row],[Home]], Table13[[#This Row],[Away]]))</f>
        <v/>
      </c>
      <c r="J263" s="11"/>
      <c r="K263" s="11"/>
      <c r="L263" s="11"/>
      <c r="M263" s="50" t="str">
        <f>IF(ISBLANK(Table13[[#This Row],[Home Final]]), "",Table13[[#This Row],[Away Final]]-Table13[[#This Row],[Home Final]])</f>
        <v/>
      </c>
      <c r="N26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6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63" s="45" t="str">
        <f>IF(ISBLANK(Table13[[#This Row],[Side Result]]),"",IF(Table13[[#This Row],[Side Result]]=Table13[[#This Row],[Market Predicted Side]], "Y", "N"))</f>
        <v/>
      </c>
      <c r="Q26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63" s="43" t="str">
        <f>IF(ISBLANK(Table13[[#This Row],[Side Result]]),"",IF(Table13[[#This Row],[Side Result]]=Table13[[#This Row],[Model Predicted Side]], "Y", "N"))</f>
        <v/>
      </c>
      <c r="S263" s="43" t="str">
        <f>IF(ISBLANK(Table13[[#This Row],[Side Result]]), "", IF(Table13[[#This Row],[Model Overall Correct]]="N", "N", "Y"))</f>
        <v/>
      </c>
      <c r="T26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6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63" s="46" t="str">
        <f>IF(ISBLANK(Table13[[#This Row],[Side Result]]), "",ABS(Table13[[#This Row],[Difference from Market]]))</f>
        <v/>
      </c>
      <c r="W26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63" s="43" t="str">
        <f>IF(ISBLANK(Table13[[#This Row],[Side Result]]), "",ABS(Table13[[#This Row],[Difference from Prediction]]))</f>
        <v/>
      </c>
      <c r="Y263" s="10" t="str">
        <f>IF(OR(ISBLANK(Games!B263),ISBLANK(Table13[[#This Row],[Side Result]])), "",IF(OR(AND('Prediction Log'!D263&lt;0, 'Prediction Log'!J263='Prediction Log'!B263), AND('Prediction Log'!D263&gt;0, 'Prediction Log'!C263='Prediction Log'!J263)),"Y", IF(ISBLANK(Games!$B$2), "","N")))</f>
        <v/>
      </c>
      <c r="Z263" s="10" t="str">
        <f>Table13[[#This Row],[Market Overall  Correct]]</f>
        <v/>
      </c>
    </row>
    <row r="264" spans="1:26" x14ac:dyDescent="0.45">
      <c r="A264" s="51" t="str">
        <f>IF(ISBLANK(Games!$B264), "",Games!A264)</f>
        <v/>
      </c>
      <c r="B264" s="51" t="str">
        <f>IF(ISBLANK(Games!$B264), "",Games!B264)</f>
        <v/>
      </c>
      <c r="C264" s="51" t="str">
        <f>IF(ISBLANK(Games!$B264), "",Games!C264)</f>
        <v/>
      </c>
      <c r="D264" s="23" t="str">
        <f>IF(ISBLANK(Games!$B264), "",Games!D264)</f>
        <v/>
      </c>
      <c r="E264" s="23" t="str">
        <f>IF(ISBLANK(Games!$B264), "",Games!E264)</f>
        <v/>
      </c>
      <c r="F264" s="51" t="str">
        <f>IF(ISBLANK(Games!$B264), "",Games!F264)</f>
        <v/>
      </c>
      <c r="G264" s="51" t="str">
        <f>Games!G264</f>
        <v/>
      </c>
      <c r="H264" s="51" t="str">
        <f>IF(ISBLANK(Games!$B264), "",Games!H264)</f>
        <v/>
      </c>
      <c r="I264" s="51" t="str">
        <f>IF(ISBLANK(Games!B264), "", IF(Table13[[#This Row],[Spread]]&lt;0, Table13[[#This Row],[Home]], Table13[[#This Row],[Away]]))</f>
        <v/>
      </c>
      <c r="J264" s="11"/>
      <c r="K264" s="11"/>
      <c r="L264" s="11"/>
      <c r="M264" s="50" t="str">
        <f>IF(ISBLANK(Table13[[#This Row],[Home Final]]), "",Table13[[#This Row],[Away Final]]-Table13[[#This Row],[Home Final]])</f>
        <v/>
      </c>
      <c r="N26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6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64" s="45" t="str">
        <f>IF(ISBLANK(Table13[[#This Row],[Side Result]]),"",IF(Table13[[#This Row],[Side Result]]=Table13[[#This Row],[Market Predicted Side]], "Y", "N"))</f>
        <v/>
      </c>
      <c r="Q26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64" s="43" t="str">
        <f>IF(ISBLANK(Table13[[#This Row],[Side Result]]),"",IF(Table13[[#This Row],[Side Result]]=Table13[[#This Row],[Model Predicted Side]], "Y", "N"))</f>
        <v/>
      </c>
      <c r="S264" s="43" t="str">
        <f>IF(ISBLANK(Table13[[#This Row],[Side Result]]), "", IF(Table13[[#This Row],[Model Overall Correct]]="N", "N", "Y"))</f>
        <v/>
      </c>
      <c r="T26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6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64" s="46" t="str">
        <f>IF(ISBLANK(Table13[[#This Row],[Side Result]]), "",ABS(Table13[[#This Row],[Difference from Market]]))</f>
        <v/>
      </c>
      <c r="W26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64" s="43" t="str">
        <f>IF(ISBLANK(Table13[[#This Row],[Side Result]]), "",ABS(Table13[[#This Row],[Difference from Prediction]]))</f>
        <v/>
      </c>
      <c r="Y264" s="10" t="str">
        <f>IF(OR(ISBLANK(Games!B264),ISBLANK(Table13[[#This Row],[Side Result]])), "",IF(OR(AND('Prediction Log'!D264&lt;0, 'Prediction Log'!J264='Prediction Log'!B264), AND('Prediction Log'!D264&gt;0, 'Prediction Log'!C264='Prediction Log'!J264)),"Y", IF(ISBLANK(Games!$B$2), "","N")))</f>
        <v/>
      </c>
      <c r="Z264" s="10" t="str">
        <f>Table13[[#This Row],[Market Overall  Correct]]</f>
        <v/>
      </c>
    </row>
    <row r="265" spans="1:26" x14ac:dyDescent="0.45">
      <c r="A265" s="51" t="str">
        <f>IF(ISBLANK(Games!$B265), "",Games!A265)</f>
        <v/>
      </c>
      <c r="B265" s="51" t="str">
        <f>IF(ISBLANK(Games!$B265), "",Games!B265)</f>
        <v/>
      </c>
      <c r="C265" s="51" t="str">
        <f>IF(ISBLANK(Games!$B265), "",Games!C265)</f>
        <v/>
      </c>
      <c r="D265" s="23" t="str">
        <f>IF(ISBLANK(Games!$B265), "",Games!D265)</f>
        <v/>
      </c>
      <c r="E265" s="23" t="str">
        <f>IF(ISBLANK(Games!$B265), "",Games!E265)</f>
        <v/>
      </c>
      <c r="F265" s="51" t="str">
        <f>IF(ISBLANK(Games!$B265), "",Games!F265)</f>
        <v/>
      </c>
      <c r="G265" s="51" t="str">
        <f>Games!G265</f>
        <v/>
      </c>
      <c r="H265" s="51" t="str">
        <f>IF(ISBLANK(Games!$B265), "",Games!H265)</f>
        <v/>
      </c>
      <c r="I265" s="51" t="str">
        <f>IF(ISBLANK(Games!B265), "", IF(Table13[[#This Row],[Spread]]&lt;0, Table13[[#This Row],[Home]], Table13[[#This Row],[Away]]))</f>
        <v/>
      </c>
      <c r="J265" s="11"/>
      <c r="K265" s="11"/>
      <c r="L265" s="11"/>
      <c r="M265" s="50" t="str">
        <f>IF(ISBLANK(Table13[[#This Row],[Home Final]]), "",Table13[[#This Row],[Away Final]]-Table13[[#This Row],[Home Final]])</f>
        <v/>
      </c>
      <c r="N26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6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65" s="45" t="str">
        <f>IF(ISBLANK(Table13[[#This Row],[Side Result]]),"",IF(Table13[[#This Row],[Side Result]]=Table13[[#This Row],[Market Predicted Side]], "Y", "N"))</f>
        <v/>
      </c>
      <c r="Q26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65" s="43" t="str">
        <f>IF(ISBLANK(Table13[[#This Row],[Side Result]]),"",IF(Table13[[#This Row],[Side Result]]=Table13[[#This Row],[Model Predicted Side]], "Y", "N"))</f>
        <v/>
      </c>
      <c r="S265" s="43" t="str">
        <f>IF(ISBLANK(Table13[[#This Row],[Side Result]]), "", IF(Table13[[#This Row],[Model Overall Correct]]="N", "N", "Y"))</f>
        <v/>
      </c>
      <c r="T26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6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65" s="46" t="str">
        <f>IF(ISBLANK(Table13[[#This Row],[Side Result]]), "",ABS(Table13[[#This Row],[Difference from Market]]))</f>
        <v/>
      </c>
      <c r="W26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65" s="43" t="str">
        <f>IF(ISBLANK(Table13[[#This Row],[Side Result]]), "",ABS(Table13[[#This Row],[Difference from Prediction]]))</f>
        <v/>
      </c>
      <c r="Y265" s="10" t="str">
        <f>IF(OR(ISBLANK(Games!B265),ISBLANK(Table13[[#This Row],[Side Result]])), "",IF(OR(AND('Prediction Log'!D265&lt;0, 'Prediction Log'!J265='Prediction Log'!B265), AND('Prediction Log'!D265&gt;0, 'Prediction Log'!C265='Prediction Log'!J265)),"Y", IF(ISBLANK(Games!$B$2), "","N")))</f>
        <v/>
      </c>
      <c r="Z265" s="10" t="str">
        <f>Table13[[#This Row],[Market Overall  Correct]]</f>
        <v/>
      </c>
    </row>
    <row r="266" spans="1:26" x14ac:dyDescent="0.45">
      <c r="A266" s="51" t="str">
        <f>IF(ISBLANK(Games!$B266), "",Games!A266)</f>
        <v/>
      </c>
      <c r="B266" s="51" t="str">
        <f>IF(ISBLANK(Games!$B266), "",Games!B266)</f>
        <v/>
      </c>
      <c r="C266" s="51" t="str">
        <f>IF(ISBLANK(Games!$B266), "",Games!C266)</f>
        <v/>
      </c>
      <c r="D266" s="23" t="str">
        <f>IF(ISBLANK(Games!$B266), "",Games!D266)</f>
        <v/>
      </c>
      <c r="E266" s="23" t="str">
        <f>IF(ISBLANK(Games!$B266), "",Games!E266)</f>
        <v/>
      </c>
      <c r="F266" s="51" t="str">
        <f>IF(ISBLANK(Games!$B266), "",Games!F266)</f>
        <v/>
      </c>
      <c r="G266" s="51" t="str">
        <f>Games!G266</f>
        <v/>
      </c>
      <c r="H266" s="51" t="str">
        <f>IF(ISBLANK(Games!$B266), "",Games!H266)</f>
        <v/>
      </c>
      <c r="I266" s="51" t="str">
        <f>IF(ISBLANK(Games!B266), "", IF(Table13[[#This Row],[Spread]]&lt;0, Table13[[#This Row],[Home]], Table13[[#This Row],[Away]]))</f>
        <v/>
      </c>
      <c r="J266" s="11"/>
      <c r="K266" s="11"/>
      <c r="L266" s="11"/>
      <c r="M266" s="50" t="str">
        <f>IF(ISBLANK(Table13[[#This Row],[Home Final]]), "",Table13[[#This Row],[Away Final]]-Table13[[#This Row],[Home Final]])</f>
        <v/>
      </c>
      <c r="N26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6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66" s="45" t="str">
        <f>IF(ISBLANK(Table13[[#This Row],[Side Result]]),"",IF(Table13[[#This Row],[Side Result]]=Table13[[#This Row],[Market Predicted Side]], "Y", "N"))</f>
        <v/>
      </c>
      <c r="Q26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66" s="43" t="str">
        <f>IF(ISBLANK(Table13[[#This Row],[Side Result]]),"",IF(Table13[[#This Row],[Side Result]]=Table13[[#This Row],[Model Predicted Side]], "Y", "N"))</f>
        <v/>
      </c>
      <c r="S266" s="43" t="str">
        <f>IF(ISBLANK(Table13[[#This Row],[Side Result]]), "", IF(Table13[[#This Row],[Model Overall Correct]]="N", "N", "Y"))</f>
        <v/>
      </c>
      <c r="T26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6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66" s="46" t="str">
        <f>IF(ISBLANK(Table13[[#This Row],[Side Result]]), "",ABS(Table13[[#This Row],[Difference from Market]]))</f>
        <v/>
      </c>
      <c r="W26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66" s="43" t="str">
        <f>IF(ISBLANK(Table13[[#This Row],[Side Result]]), "",ABS(Table13[[#This Row],[Difference from Prediction]]))</f>
        <v/>
      </c>
      <c r="Y266" s="10" t="str">
        <f>IF(OR(ISBLANK(Games!B266),ISBLANK(Table13[[#This Row],[Side Result]])), "",IF(OR(AND('Prediction Log'!D266&lt;0, 'Prediction Log'!J266='Prediction Log'!B266), AND('Prediction Log'!D266&gt;0, 'Prediction Log'!C266='Prediction Log'!J266)),"Y", IF(ISBLANK(Games!$B$2), "","N")))</f>
        <v/>
      </c>
      <c r="Z266" s="10" t="str">
        <f>Table13[[#This Row],[Market Overall  Correct]]</f>
        <v/>
      </c>
    </row>
    <row r="267" spans="1:26" x14ac:dyDescent="0.45">
      <c r="A267" s="51" t="str">
        <f>IF(ISBLANK(Games!$B267), "",Games!A267)</f>
        <v/>
      </c>
      <c r="B267" s="51" t="str">
        <f>IF(ISBLANK(Games!$B267), "",Games!B267)</f>
        <v/>
      </c>
      <c r="C267" s="51" t="str">
        <f>IF(ISBLANK(Games!$B267), "",Games!C267)</f>
        <v/>
      </c>
      <c r="D267" s="23" t="str">
        <f>IF(ISBLANK(Games!$B267), "",Games!D267)</f>
        <v/>
      </c>
      <c r="E267" s="23" t="str">
        <f>IF(ISBLANK(Games!$B267), "",Games!E267)</f>
        <v/>
      </c>
      <c r="F267" s="51" t="str">
        <f>IF(ISBLANK(Games!$B267), "",Games!F267)</f>
        <v/>
      </c>
      <c r="G267" s="51" t="str">
        <f>Games!G267</f>
        <v/>
      </c>
      <c r="H267" s="51" t="str">
        <f>IF(ISBLANK(Games!$B267), "",Games!H267)</f>
        <v/>
      </c>
      <c r="I267" s="51" t="str">
        <f>IF(ISBLANK(Games!B267), "", IF(Table13[[#This Row],[Spread]]&lt;0, Table13[[#This Row],[Home]], Table13[[#This Row],[Away]]))</f>
        <v/>
      </c>
      <c r="J267" s="11"/>
      <c r="K267" s="11"/>
      <c r="L267" s="11"/>
      <c r="M267" s="50" t="str">
        <f>IF(ISBLANK(Table13[[#This Row],[Home Final]]), "",Table13[[#This Row],[Away Final]]-Table13[[#This Row],[Home Final]])</f>
        <v/>
      </c>
      <c r="N26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6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67" s="45" t="str">
        <f>IF(ISBLANK(Table13[[#This Row],[Side Result]]),"",IF(Table13[[#This Row],[Side Result]]=Table13[[#This Row],[Market Predicted Side]], "Y", "N"))</f>
        <v/>
      </c>
      <c r="Q26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67" s="43" t="str">
        <f>IF(ISBLANK(Table13[[#This Row],[Side Result]]),"",IF(Table13[[#This Row],[Side Result]]=Table13[[#This Row],[Model Predicted Side]], "Y", "N"))</f>
        <v/>
      </c>
      <c r="S267" s="43" t="str">
        <f>IF(ISBLANK(Table13[[#This Row],[Side Result]]), "", IF(Table13[[#This Row],[Model Overall Correct]]="N", "N", "Y"))</f>
        <v/>
      </c>
      <c r="T26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6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67" s="46" t="str">
        <f>IF(ISBLANK(Table13[[#This Row],[Side Result]]), "",ABS(Table13[[#This Row],[Difference from Market]]))</f>
        <v/>
      </c>
      <c r="W26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67" s="43" t="str">
        <f>IF(ISBLANK(Table13[[#This Row],[Side Result]]), "",ABS(Table13[[#This Row],[Difference from Prediction]]))</f>
        <v/>
      </c>
      <c r="Y267" s="10" t="str">
        <f>IF(OR(ISBLANK(Games!B267),ISBLANK(Table13[[#This Row],[Side Result]])), "",IF(OR(AND('Prediction Log'!D267&lt;0, 'Prediction Log'!J267='Prediction Log'!B267), AND('Prediction Log'!D267&gt;0, 'Prediction Log'!C267='Prediction Log'!J267)),"Y", IF(ISBLANK(Games!$B$2), "","N")))</f>
        <v/>
      </c>
      <c r="Z267" s="10" t="str">
        <f>Table13[[#This Row],[Market Overall  Correct]]</f>
        <v/>
      </c>
    </row>
    <row r="268" spans="1:26" x14ac:dyDescent="0.45">
      <c r="A268" s="51" t="str">
        <f>IF(ISBLANK(Games!$B268), "",Games!A268)</f>
        <v/>
      </c>
      <c r="B268" s="51" t="str">
        <f>IF(ISBLANK(Games!$B268), "",Games!B268)</f>
        <v/>
      </c>
      <c r="C268" s="51" t="str">
        <f>IF(ISBLANK(Games!$B268), "",Games!C268)</f>
        <v/>
      </c>
      <c r="D268" s="23" t="str">
        <f>IF(ISBLANK(Games!$B268), "",Games!D268)</f>
        <v/>
      </c>
      <c r="E268" s="23" t="str">
        <f>IF(ISBLANK(Games!$B268), "",Games!E268)</f>
        <v/>
      </c>
      <c r="F268" s="51" t="str">
        <f>IF(ISBLANK(Games!$B268), "",Games!F268)</f>
        <v/>
      </c>
      <c r="G268" s="51" t="str">
        <f>Games!G268</f>
        <v/>
      </c>
      <c r="H268" s="51" t="str">
        <f>IF(ISBLANK(Games!$B268), "",Games!H268)</f>
        <v/>
      </c>
      <c r="I268" s="51" t="str">
        <f>IF(ISBLANK(Games!B268), "", IF(Table13[[#This Row],[Spread]]&lt;0, Table13[[#This Row],[Home]], Table13[[#This Row],[Away]]))</f>
        <v/>
      </c>
      <c r="J268" s="11"/>
      <c r="K268" s="11"/>
      <c r="L268" s="11"/>
      <c r="M268" s="50" t="str">
        <f>IF(ISBLANK(Table13[[#This Row],[Home Final]]), "",Table13[[#This Row],[Away Final]]-Table13[[#This Row],[Home Final]])</f>
        <v/>
      </c>
      <c r="N26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6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68" s="45" t="str">
        <f>IF(ISBLANK(Table13[[#This Row],[Side Result]]),"",IF(Table13[[#This Row],[Side Result]]=Table13[[#This Row],[Market Predicted Side]], "Y", "N"))</f>
        <v/>
      </c>
      <c r="Q26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68" s="43" t="str">
        <f>IF(ISBLANK(Table13[[#This Row],[Side Result]]),"",IF(Table13[[#This Row],[Side Result]]=Table13[[#This Row],[Model Predicted Side]], "Y", "N"))</f>
        <v/>
      </c>
      <c r="S268" s="43" t="str">
        <f>IF(ISBLANK(Table13[[#This Row],[Side Result]]), "", IF(Table13[[#This Row],[Model Overall Correct]]="N", "N", "Y"))</f>
        <v/>
      </c>
      <c r="T26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6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68" s="46" t="str">
        <f>IF(ISBLANK(Table13[[#This Row],[Side Result]]), "",ABS(Table13[[#This Row],[Difference from Market]]))</f>
        <v/>
      </c>
      <c r="W26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68" s="43" t="str">
        <f>IF(ISBLANK(Table13[[#This Row],[Side Result]]), "",ABS(Table13[[#This Row],[Difference from Prediction]]))</f>
        <v/>
      </c>
      <c r="Y268" s="10" t="str">
        <f>IF(OR(ISBLANK(Games!B268),ISBLANK(Table13[[#This Row],[Side Result]])), "",IF(OR(AND('Prediction Log'!D268&lt;0, 'Prediction Log'!J268='Prediction Log'!B268), AND('Prediction Log'!D268&gt;0, 'Prediction Log'!C268='Prediction Log'!J268)),"Y", IF(ISBLANK(Games!$B$2), "","N")))</f>
        <v/>
      </c>
      <c r="Z268" s="10" t="str">
        <f>Table13[[#This Row],[Market Overall  Correct]]</f>
        <v/>
      </c>
    </row>
    <row r="269" spans="1:26" x14ac:dyDescent="0.45">
      <c r="A269" s="51" t="str">
        <f>IF(ISBLANK(Games!$B269), "",Games!A269)</f>
        <v/>
      </c>
      <c r="B269" s="51" t="str">
        <f>IF(ISBLANK(Games!$B269), "",Games!B269)</f>
        <v/>
      </c>
      <c r="C269" s="51" t="str">
        <f>IF(ISBLANK(Games!$B269), "",Games!C269)</f>
        <v/>
      </c>
      <c r="D269" s="23" t="str">
        <f>IF(ISBLANK(Games!$B269), "",Games!D269)</f>
        <v/>
      </c>
      <c r="E269" s="23" t="str">
        <f>IF(ISBLANK(Games!$B269), "",Games!E269)</f>
        <v/>
      </c>
      <c r="F269" s="51" t="str">
        <f>IF(ISBLANK(Games!$B269), "",Games!F269)</f>
        <v/>
      </c>
      <c r="G269" s="51" t="str">
        <f>Games!G269</f>
        <v/>
      </c>
      <c r="H269" s="51" t="str">
        <f>IF(ISBLANK(Games!$B269), "",Games!H269)</f>
        <v/>
      </c>
      <c r="I269" s="51" t="str">
        <f>IF(ISBLANK(Games!B269), "", IF(Table13[[#This Row],[Spread]]&lt;0, Table13[[#This Row],[Home]], Table13[[#This Row],[Away]]))</f>
        <v/>
      </c>
      <c r="J269" s="11"/>
      <c r="K269" s="11"/>
      <c r="L269" s="11"/>
      <c r="M269" s="50" t="str">
        <f>IF(ISBLANK(Table13[[#This Row],[Home Final]]), "",Table13[[#This Row],[Away Final]]-Table13[[#This Row],[Home Final]])</f>
        <v/>
      </c>
      <c r="N26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6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69" s="45" t="str">
        <f>IF(ISBLANK(Table13[[#This Row],[Side Result]]),"",IF(Table13[[#This Row],[Side Result]]=Table13[[#This Row],[Market Predicted Side]], "Y", "N"))</f>
        <v/>
      </c>
      <c r="Q26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69" s="43" t="str">
        <f>IF(ISBLANK(Table13[[#This Row],[Side Result]]),"",IF(Table13[[#This Row],[Side Result]]=Table13[[#This Row],[Model Predicted Side]], "Y", "N"))</f>
        <v/>
      </c>
      <c r="S269" s="43" t="str">
        <f>IF(ISBLANK(Table13[[#This Row],[Side Result]]), "", IF(Table13[[#This Row],[Model Overall Correct]]="N", "N", "Y"))</f>
        <v/>
      </c>
      <c r="T26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6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69" s="46" t="str">
        <f>IF(ISBLANK(Table13[[#This Row],[Side Result]]), "",ABS(Table13[[#This Row],[Difference from Market]]))</f>
        <v/>
      </c>
      <c r="W26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69" s="43" t="str">
        <f>IF(ISBLANK(Table13[[#This Row],[Side Result]]), "",ABS(Table13[[#This Row],[Difference from Prediction]]))</f>
        <v/>
      </c>
      <c r="Y269" s="10" t="str">
        <f>IF(OR(ISBLANK(Games!B269),ISBLANK(Table13[[#This Row],[Side Result]])), "",IF(OR(AND('Prediction Log'!D269&lt;0, 'Prediction Log'!J269='Prediction Log'!B269), AND('Prediction Log'!D269&gt;0, 'Prediction Log'!C269='Prediction Log'!J269)),"Y", IF(ISBLANK(Games!$B$2), "","N")))</f>
        <v/>
      </c>
      <c r="Z269" s="10" t="str">
        <f>Table13[[#This Row],[Market Overall  Correct]]</f>
        <v/>
      </c>
    </row>
    <row r="270" spans="1:26" x14ac:dyDescent="0.45">
      <c r="A270" s="51" t="str">
        <f>IF(ISBLANK(Games!$B270), "",Games!A270)</f>
        <v/>
      </c>
      <c r="B270" s="51" t="str">
        <f>IF(ISBLANK(Games!$B270), "",Games!B270)</f>
        <v/>
      </c>
      <c r="C270" s="51" t="str">
        <f>IF(ISBLANK(Games!$B270), "",Games!C270)</f>
        <v/>
      </c>
      <c r="D270" s="23" t="str">
        <f>IF(ISBLANK(Games!$B270), "",Games!D270)</f>
        <v/>
      </c>
      <c r="E270" s="23" t="str">
        <f>IF(ISBLANK(Games!$B270), "",Games!E270)</f>
        <v/>
      </c>
      <c r="F270" s="51" t="str">
        <f>IF(ISBLANK(Games!$B270), "",Games!F270)</f>
        <v/>
      </c>
      <c r="G270" s="51" t="str">
        <f>Games!G270</f>
        <v/>
      </c>
      <c r="H270" s="51" t="str">
        <f>IF(ISBLANK(Games!$B270), "",Games!H270)</f>
        <v/>
      </c>
      <c r="I270" s="51" t="str">
        <f>IF(ISBLANK(Games!B270), "", IF(Table13[[#This Row],[Spread]]&lt;0, Table13[[#This Row],[Home]], Table13[[#This Row],[Away]]))</f>
        <v/>
      </c>
      <c r="J270" s="11"/>
      <c r="K270" s="11"/>
      <c r="L270" s="11"/>
      <c r="M270" s="50" t="str">
        <f>IF(ISBLANK(Table13[[#This Row],[Home Final]]), "",Table13[[#This Row],[Away Final]]-Table13[[#This Row],[Home Final]])</f>
        <v/>
      </c>
      <c r="N27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7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70" s="45" t="str">
        <f>IF(ISBLANK(Table13[[#This Row],[Side Result]]),"",IF(Table13[[#This Row],[Side Result]]=Table13[[#This Row],[Market Predicted Side]], "Y", "N"))</f>
        <v/>
      </c>
      <c r="Q27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70" s="43" t="str">
        <f>IF(ISBLANK(Table13[[#This Row],[Side Result]]),"",IF(Table13[[#This Row],[Side Result]]=Table13[[#This Row],[Model Predicted Side]], "Y", "N"))</f>
        <v/>
      </c>
      <c r="S270" s="43" t="str">
        <f>IF(ISBLANK(Table13[[#This Row],[Side Result]]), "", IF(Table13[[#This Row],[Model Overall Correct]]="N", "N", "Y"))</f>
        <v/>
      </c>
      <c r="T27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7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70" s="46" t="str">
        <f>IF(ISBLANK(Table13[[#This Row],[Side Result]]), "",ABS(Table13[[#This Row],[Difference from Market]]))</f>
        <v/>
      </c>
      <c r="W27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70" s="43" t="str">
        <f>IF(ISBLANK(Table13[[#This Row],[Side Result]]), "",ABS(Table13[[#This Row],[Difference from Prediction]]))</f>
        <v/>
      </c>
      <c r="Y270" s="10" t="str">
        <f>IF(OR(ISBLANK(Games!B270),ISBLANK(Table13[[#This Row],[Side Result]])), "",IF(OR(AND('Prediction Log'!D270&lt;0, 'Prediction Log'!J270='Prediction Log'!B270), AND('Prediction Log'!D270&gt;0, 'Prediction Log'!C270='Prediction Log'!J270)),"Y", IF(ISBLANK(Games!$B$2), "","N")))</f>
        <v/>
      </c>
      <c r="Z270" s="10" t="str">
        <f>Table13[[#This Row],[Market Overall  Correct]]</f>
        <v/>
      </c>
    </row>
    <row r="271" spans="1:26" x14ac:dyDescent="0.45">
      <c r="A271" s="51" t="str">
        <f>IF(ISBLANK(Games!$B271), "",Games!A271)</f>
        <v/>
      </c>
      <c r="B271" s="51" t="str">
        <f>IF(ISBLANK(Games!$B271), "",Games!B271)</f>
        <v/>
      </c>
      <c r="C271" s="51" t="str">
        <f>IF(ISBLANK(Games!$B271), "",Games!C271)</f>
        <v/>
      </c>
      <c r="D271" s="23" t="str">
        <f>IF(ISBLANK(Games!$B271), "",Games!D271)</f>
        <v/>
      </c>
      <c r="E271" s="23" t="str">
        <f>IF(ISBLANK(Games!$B271), "",Games!E271)</f>
        <v/>
      </c>
      <c r="F271" s="51" t="str">
        <f>IF(ISBLANK(Games!$B271), "",Games!F271)</f>
        <v/>
      </c>
      <c r="G271" s="51" t="str">
        <f>Games!G271</f>
        <v/>
      </c>
      <c r="H271" s="51" t="str">
        <f>IF(ISBLANK(Games!$B271), "",Games!H271)</f>
        <v/>
      </c>
      <c r="I271" s="51" t="str">
        <f>IF(ISBLANK(Games!B271), "", IF(Table13[[#This Row],[Spread]]&lt;0, Table13[[#This Row],[Home]], Table13[[#This Row],[Away]]))</f>
        <v/>
      </c>
      <c r="J271" s="11"/>
      <c r="K271" s="11"/>
      <c r="L271" s="11"/>
      <c r="M271" s="50" t="str">
        <f>IF(ISBLANK(Table13[[#This Row],[Home Final]]), "",Table13[[#This Row],[Away Final]]-Table13[[#This Row],[Home Final]])</f>
        <v/>
      </c>
      <c r="N27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7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71" s="45" t="str">
        <f>IF(ISBLANK(Table13[[#This Row],[Side Result]]),"",IF(Table13[[#This Row],[Side Result]]=Table13[[#This Row],[Market Predicted Side]], "Y", "N"))</f>
        <v/>
      </c>
      <c r="Q27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71" s="43" t="str">
        <f>IF(ISBLANK(Table13[[#This Row],[Side Result]]),"",IF(Table13[[#This Row],[Side Result]]=Table13[[#This Row],[Model Predicted Side]], "Y", "N"))</f>
        <v/>
      </c>
      <c r="S271" s="43" t="str">
        <f>IF(ISBLANK(Table13[[#This Row],[Side Result]]), "", IF(Table13[[#This Row],[Model Overall Correct]]="N", "N", "Y"))</f>
        <v/>
      </c>
      <c r="T27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7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71" s="46" t="str">
        <f>IF(ISBLANK(Table13[[#This Row],[Side Result]]), "",ABS(Table13[[#This Row],[Difference from Market]]))</f>
        <v/>
      </c>
      <c r="W27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71" s="43" t="str">
        <f>IF(ISBLANK(Table13[[#This Row],[Side Result]]), "",ABS(Table13[[#This Row],[Difference from Prediction]]))</f>
        <v/>
      </c>
      <c r="Y271" s="10" t="str">
        <f>IF(OR(ISBLANK(Games!B271),ISBLANK(Table13[[#This Row],[Side Result]])), "",IF(OR(AND('Prediction Log'!D271&lt;0, 'Prediction Log'!J271='Prediction Log'!B271), AND('Prediction Log'!D271&gt;0, 'Prediction Log'!C271='Prediction Log'!J271)),"Y", IF(ISBLANK(Games!$B$2), "","N")))</f>
        <v/>
      </c>
      <c r="Z271" s="10" t="str">
        <f>Table13[[#This Row],[Market Overall  Correct]]</f>
        <v/>
      </c>
    </row>
    <row r="272" spans="1:26" x14ac:dyDescent="0.45">
      <c r="A272" s="51" t="str">
        <f>IF(ISBLANK(Games!$B272), "",Games!A272)</f>
        <v/>
      </c>
      <c r="B272" s="51" t="str">
        <f>IF(ISBLANK(Games!$B272), "",Games!B272)</f>
        <v/>
      </c>
      <c r="C272" s="51" t="str">
        <f>IF(ISBLANK(Games!$B272), "",Games!C272)</f>
        <v/>
      </c>
      <c r="D272" s="23" t="str">
        <f>IF(ISBLANK(Games!$B272), "",Games!D272)</f>
        <v/>
      </c>
      <c r="E272" s="23" t="str">
        <f>IF(ISBLANK(Games!$B272), "",Games!E272)</f>
        <v/>
      </c>
      <c r="F272" s="51" t="str">
        <f>IF(ISBLANK(Games!$B272), "",Games!F272)</f>
        <v/>
      </c>
      <c r="G272" s="51" t="str">
        <f>Games!G272</f>
        <v/>
      </c>
      <c r="H272" s="51" t="str">
        <f>IF(ISBLANK(Games!$B272), "",Games!H272)</f>
        <v/>
      </c>
      <c r="I272" s="51" t="str">
        <f>IF(ISBLANK(Games!B272), "", IF(Table13[[#This Row],[Spread]]&lt;0, Table13[[#This Row],[Home]], Table13[[#This Row],[Away]]))</f>
        <v/>
      </c>
      <c r="J272" s="11"/>
      <c r="K272" s="11"/>
      <c r="L272" s="11"/>
      <c r="M272" s="50" t="str">
        <f>IF(ISBLANK(Table13[[#This Row],[Home Final]]), "",Table13[[#This Row],[Away Final]]-Table13[[#This Row],[Home Final]])</f>
        <v/>
      </c>
      <c r="N27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7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72" s="45" t="str">
        <f>IF(ISBLANK(Table13[[#This Row],[Side Result]]),"",IF(Table13[[#This Row],[Side Result]]=Table13[[#This Row],[Market Predicted Side]], "Y", "N"))</f>
        <v/>
      </c>
      <c r="Q27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72" s="43" t="str">
        <f>IF(ISBLANK(Table13[[#This Row],[Side Result]]),"",IF(Table13[[#This Row],[Side Result]]=Table13[[#This Row],[Model Predicted Side]], "Y", "N"))</f>
        <v/>
      </c>
      <c r="S272" s="43" t="str">
        <f>IF(ISBLANK(Table13[[#This Row],[Side Result]]), "", IF(Table13[[#This Row],[Model Overall Correct]]="N", "N", "Y"))</f>
        <v/>
      </c>
      <c r="T27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7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72" s="46" t="str">
        <f>IF(ISBLANK(Table13[[#This Row],[Side Result]]), "",ABS(Table13[[#This Row],[Difference from Market]]))</f>
        <v/>
      </c>
      <c r="W27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72" s="43" t="str">
        <f>IF(ISBLANK(Table13[[#This Row],[Side Result]]), "",ABS(Table13[[#This Row],[Difference from Prediction]]))</f>
        <v/>
      </c>
      <c r="Y272" s="10" t="str">
        <f>IF(OR(ISBLANK(Games!B272),ISBLANK(Table13[[#This Row],[Side Result]])), "",IF(OR(AND('Prediction Log'!D272&lt;0, 'Prediction Log'!J272='Prediction Log'!B272), AND('Prediction Log'!D272&gt;0, 'Prediction Log'!C272='Prediction Log'!J272)),"Y", IF(ISBLANK(Games!$B$2), "","N")))</f>
        <v/>
      </c>
      <c r="Z272" s="10" t="str">
        <f>Table13[[#This Row],[Market Overall  Correct]]</f>
        <v/>
      </c>
    </row>
    <row r="273" spans="1:26" x14ac:dyDescent="0.45">
      <c r="A273" s="51" t="str">
        <f>IF(ISBLANK(Games!$B273), "",Games!A273)</f>
        <v/>
      </c>
      <c r="B273" s="51" t="str">
        <f>IF(ISBLANK(Games!$B273), "",Games!B273)</f>
        <v/>
      </c>
      <c r="C273" s="51" t="str">
        <f>IF(ISBLANK(Games!$B273), "",Games!C273)</f>
        <v/>
      </c>
      <c r="D273" s="23" t="str">
        <f>IF(ISBLANK(Games!$B273), "",Games!D273)</f>
        <v/>
      </c>
      <c r="E273" s="23" t="str">
        <f>IF(ISBLANK(Games!$B273), "",Games!E273)</f>
        <v/>
      </c>
      <c r="F273" s="51" t="str">
        <f>IF(ISBLANK(Games!$B273), "",Games!F273)</f>
        <v/>
      </c>
      <c r="G273" s="51" t="str">
        <f>Games!G273</f>
        <v/>
      </c>
      <c r="H273" s="51" t="str">
        <f>IF(ISBLANK(Games!$B273), "",Games!H273)</f>
        <v/>
      </c>
      <c r="I273" s="51" t="str">
        <f>IF(ISBLANK(Games!B273), "", IF(Table13[[#This Row],[Spread]]&lt;0, Table13[[#This Row],[Home]], Table13[[#This Row],[Away]]))</f>
        <v/>
      </c>
      <c r="J273" s="11"/>
      <c r="K273" s="11"/>
      <c r="L273" s="11"/>
      <c r="M273" s="50" t="str">
        <f>IF(ISBLANK(Table13[[#This Row],[Home Final]]), "",Table13[[#This Row],[Away Final]]-Table13[[#This Row],[Home Final]])</f>
        <v/>
      </c>
      <c r="N27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7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73" s="45" t="str">
        <f>IF(ISBLANK(Table13[[#This Row],[Side Result]]),"",IF(Table13[[#This Row],[Side Result]]=Table13[[#This Row],[Market Predicted Side]], "Y", "N"))</f>
        <v/>
      </c>
      <c r="Q27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73" s="43" t="str">
        <f>IF(ISBLANK(Table13[[#This Row],[Side Result]]),"",IF(Table13[[#This Row],[Side Result]]=Table13[[#This Row],[Model Predicted Side]], "Y", "N"))</f>
        <v/>
      </c>
      <c r="S273" s="43" t="str">
        <f>IF(ISBLANK(Table13[[#This Row],[Side Result]]), "", IF(Table13[[#This Row],[Model Overall Correct]]="N", "N", "Y"))</f>
        <v/>
      </c>
      <c r="T27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7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73" s="46" t="str">
        <f>IF(ISBLANK(Table13[[#This Row],[Side Result]]), "",ABS(Table13[[#This Row],[Difference from Market]]))</f>
        <v/>
      </c>
      <c r="W27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73" s="43" t="str">
        <f>IF(ISBLANK(Table13[[#This Row],[Side Result]]), "",ABS(Table13[[#This Row],[Difference from Prediction]]))</f>
        <v/>
      </c>
      <c r="Y273" s="10" t="str">
        <f>IF(OR(ISBLANK(Games!B273),ISBLANK(Table13[[#This Row],[Side Result]])), "",IF(OR(AND('Prediction Log'!D273&lt;0, 'Prediction Log'!J273='Prediction Log'!B273), AND('Prediction Log'!D273&gt;0, 'Prediction Log'!C273='Prediction Log'!J273)),"Y", IF(ISBLANK(Games!$B$2), "","N")))</f>
        <v/>
      </c>
      <c r="Z273" s="10" t="str">
        <f>Table13[[#This Row],[Market Overall  Correct]]</f>
        <v/>
      </c>
    </row>
    <row r="274" spans="1:26" x14ac:dyDescent="0.45">
      <c r="A274" s="51" t="str">
        <f>IF(ISBLANK(Games!$B274), "",Games!A274)</f>
        <v/>
      </c>
      <c r="B274" s="51" t="str">
        <f>IF(ISBLANK(Games!$B274), "",Games!B274)</f>
        <v/>
      </c>
      <c r="C274" s="51" t="str">
        <f>IF(ISBLANK(Games!$B274), "",Games!C274)</f>
        <v/>
      </c>
      <c r="D274" s="23" t="str">
        <f>IF(ISBLANK(Games!$B274), "",Games!D274)</f>
        <v/>
      </c>
      <c r="E274" s="23" t="str">
        <f>IF(ISBLANK(Games!$B274), "",Games!E274)</f>
        <v/>
      </c>
      <c r="F274" s="51" t="str">
        <f>IF(ISBLANK(Games!$B274), "",Games!F274)</f>
        <v/>
      </c>
      <c r="G274" s="51" t="str">
        <f>Games!G274</f>
        <v/>
      </c>
      <c r="H274" s="51" t="str">
        <f>IF(ISBLANK(Games!$B274), "",Games!H274)</f>
        <v/>
      </c>
      <c r="I274" s="51" t="str">
        <f>IF(ISBLANK(Games!B274), "", IF(Table13[[#This Row],[Spread]]&lt;0, Table13[[#This Row],[Home]], Table13[[#This Row],[Away]]))</f>
        <v/>
      </c>
      <c r="J274" s="11"/>
      <c r="K274" s="11"/>
      <c r="L274" s="11"/>
      <c r="M274" s="50" t="str">
        <f>IF(ISBLANK(Table13[[#This Row],[Home Final]]), "",Table13[[#This Row],[Away Final]]-Table13[[#This Row],[Home Final]])</f>
        <v/>
      </c>
      <c r="N27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7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74" s="45" t="str">
        <f>IF(ISBLANK(Table13[[#This Row],[Side Result]]),"",IF(Table13[[#This Row],[Side Result]]=Table13[[#This Row],[Market Predicted Side]], "Y", "N"))</f>
        <v/>
      </c>
      <c r="Q27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74" s="43" t="str">
        <f>IF(ISBLANK(Table13[[#This Row],[Side Result]]),"",IF(Table13[[#This Row],[Side Result]]=Table13[[#This Row],[Model Predicted Side]], "Y", "N"))</f>
        <v/>
      </c>
      <c r="S274" s="43" t="str">
        <f>IF(ISBLANK(Table13[[#This Row],[Side Result]]), "", IF(Table13[[#This Row],[Model Overall Correct]]="N", "N", "Y"))</f>
        <v/>
      </c>
      <c r="T27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7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74" s="46" t="str">
        <f>IF(ISBLANK(Table13[[#This Row],[Side Result]]), "",ABS(Table13[[#This Row],[Difference from Market]]))</f>
        <v/>
      </c>
      <c r="W27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74" s="43" t="str">
        <f>IF(ISBLANK(Table13[[#This Row],[Side Result]]), "",ABS(Table13[[#This Row],[Difference from Prediction]]))</f>
        <v/>
      </c>
      <c r="Y274" s="10" t="str">
        <f>IF(OR(ISBLANK(Games!B274),ISBLANK(Table13[[#This Row],[Side Result]])), "",IF(OR(AND('Prediction Log'!D274&lt;0, 'Prediction Log'!J274='Prediction Log'!B274), AND('Prediction Log'!D274&gt;0, 'Prediction Log'!C274='Prediction Log'!J274)),"Y", IF(ISBLANK(Games!$B$2), "","N")))</f>
        <v/>
      </c>
      <c r="Z274" s="10" t="str">
        <f>Table13[[#This Row],[Market Overall  Correct]]</f>
        <v/>
      </c>
    </row>
    <row r="275" spans="1:26" x14ac:dyDescent="0.45">
      <c r="A275" s="51" t="str">
        <f>IF(ISBLANK(Games!$B275), "",Games!A275)</f>
        <v/>
      </c>
      <c r="B275" s="51" t="str">
        <f>IF(ISBLANK(Games!$B275), "",Games!B275)</f>
        <v/>
      </c>
      <c r="C275" s="51" t="str">
        <f>IF(ISBLANK(Games!$B275), "",Games!C275)</f>
        <v/>
      </c>
      <c r="D275" s="23" t="str">
        <f>IF(ISBLANK(Games!$B275), "",Games!D275)</f>
        <v/>
      </c>
      <c r="E275" s="23" t="str">
        <f>IF(ISBLANK(Games!$B275), "",Games!E275)</f>
        <v/>
      </c>
      <c r="F275" s="51" t="str">
        <f>IF(ISBLANK(Games!$B275), "",Games!F275)</f>
        <v/>
      </c>
      <c r="G275" s="51" t="str">
        <f>Games!G275</f>
        <v/>
      </c>
      <c r="H275" s="51" t="str">
        <f>IF(ISBLANK(Games!$B275), "",Games!H275)</f>
        <v/>
      </c>
      <c r="I275" s="51" t="str">
        <f>IF(ISBLANK(Games!B275), "", IF(Table13[[#This Row],[Spread]]&lt;0, Table13[[#This Row],[Home]], Table13[[#This Row],[Away]]))</f>
        <v/>
      </c>
      <c r="J275" s="11"/>
      <c r="K275" s="11"/>
      <c r="L275" s="11"/>
      <c r="M275" s="50" t="str">
        <f>IF(ISBLANK(Table13[[#This Row],[Home Final]]), "",Table13[[#This Row],[Away Final]]-Table13[[#This Row],[Home Final]])</f>
        <v/>
      </c>
      <c r="N27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7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75" s="45" t="str">
        <f>IF(ISBLANK(Table13[[#This Row],[Side Result]]),"",IF(Table13[[#This Row],[Side Result]]=Table13[[#This Row],[Market Predicted Side]], "Y", "N"))</f>
        <v/>
      </c>
      <c r="Q27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75" s="43" t="str">
        <f>IF(ISBLANK(Table13[[#This Row],[Side Result]]),"",IF(Table13[[#This Row],[Side Result]]=Table13[[#This Row],[Model Predicted Side]], "Y", "N"))</f>
        <v/>
      </c>
      <c r="S275" s="43" t="str">
        <f>IF(ISBLANK(Table13[[#This Row],[Side Result]]), "", IF(Table13[[#This Row],[Model Overall Correct]]="N", "N", "Y"))</f>
        <v/>
      </c>
      <c r="T27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7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75" s="46" t="str">
        <f>IF(ISBLANK(Table13[[#This Row],[Side Result]]), "",ABS(Table13[[#This Row],[Difference from Market]]))</f>
        <v/>
      </c>
      <c r="W27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75" s="43" t="str">
        <f>IF(ISBLANK(Table13[[#This Row],[Side Result]]), "",ABS(Table13[[#This Row],[Difference from Prediction]]))</f>
        <v/>
      </c>
      <c r="Y275" s="10" t="str">
        <f>IF(OR(ISBLANK(Games!B275),ISBLANK(Table13[[#This Row],[Side Result]])), "",IF(OR(AND('Prediction Log'!D275&lt;0, 'Prediction Log'!J275='Prediction Log'!B275), AND('Prediction Log'!D275&gt;0, 'Prediction Log'!C275='Prediction Log'!J275)),"Y", IF(ISBLANK(Games!$B$2), "","N")))</f>
        <v/>
      </c>
      <c r="Z275" s="10" t="str">
        <f>Table13[[#This Row],[Market Overall  Correct]]</f>
        <v/>
      </c>
    </row>
    <row r="276" spans="1:26" x14ac:dyDescent="0.45">
      <c r="A276" s="51" t="str">
        <f>IF(ISBLANK(Games!$B276), "",Games!A276)</f>
        <v/>
      </c>
      <c r="B276" s="51" t="str">
        <f>IF(ISBLANK(Games!$B276), "",Games!B276)</f>
        <v/>
      </c>
      <c r="C276" s="51" t="str">
        <f>IF(ISBLANK(Games!$B276), "",Games!C276)</f>
        <v/>
      </c>
      <c r="D276" s="23" t="str">
        <f>IF(ISBLANK(Games!$B276), "",Games!D276)</f>
        <v/>
      </c>
      <c r="E276" s="23" t="str">
        <f>IF(ISBLANK(Games!$B276), "",Games!E276)</f>
        <v/>
      </c>
      <c r="F276" s="51" t="str">
        <f>IF(ISBLANK(Games!$B276), "",Games!F276)</f>
        <v/>
      </c>
      <c r="G276" s="51" t="str">
        <f>Games!G276</f>
        <v/>
      </c>
      <c r="H276" s="51" t="str">
        <f>IF(ISBLANK(Games!$B276), "",Games!H276)</f>
        <v/>
      </c>
      <c r="I276" s="51" t="str">
        <f>IF(ISBLANK(Games!B276), "", IF(Table13[[#This Row],[Spread]]&lt;0, Table13[[#This Row],[Home]], Table13[[#This Row],[Away]]))</f>
        <v/>
      </c>
      <c r="J276" s="11"/>
      <c r="K276" s="11"/>
      <c r="L276" s="11"/>
      <c r="M276" s="50" t="str">
        <f>IF(ISBLANK(Table13[[#This Row],[Home Final]]), "",Table13[[#This Row],[Away Final]]-Table13[[#This Row],[Home Final]])</f>
        <v/>
      </c>
      <c r="N27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7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76" s="45" t="str">
        <f>IF(ISBLANK(Table13[[#This Row],[Side Result]]),"",IF(Table13[[#This Row],[Side Result]]=Table13[[#This Row],[Market Predicted Side]], "Y", "N"))</f>
        <v/>
      </c>
      <c r="Q27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76" s="43" t="str">
        <f>IF(ISBLANK(Table13[[#This Row],[Side Result]]),"",IF(Table13[[#This Row],[Side Result]]=Table13[[#This Row],[Model Predicted Side]], "Y", "N"))</f>
        <v/>
      </c>
      <c r="S276" s="43" t="str">
        <f>IF(ISBLANK(Table13[[#This Row],[Side Result]]), "", IF(Table13[[#This Row],[Model Overall Correct]]="N", "N", "Y"))</f>
        <v/>
      </c>
      <c r="T27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7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76" s="46" t="str">
        <f>IF(ISBLANK(Table13[[#This Row],[Side Result]]), "",ABS(Table13[[#This Row],[Difference from Market]]))</f>
        <v/>
      </c>
      <c r="W27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76" s="43" t="str">
        <f>IF(ISBLANK(Table13[[#This Row],[Side Result]]), "",ABS(Table13[[#This Row],[Difference from Prediction]]))</f>
        <v/>
      </c>
      <c r="Y276" s="10" t="str">
        <f>IF(OR(ISBLANK(Games!B276),ISBLANK(Table13[[#This Row],[Side Result]])), "",IF(OR(AND('Prediction Log'!D276&lt;0, 'Prediction Log'!J276='Prediction Log'!B276), AND('Prediction Log'!D276&gt;0, 'Prediction Log'!C276='Prediction Log'!J276)),"Y", IF(ISBLANK(Games!$B$2), "","N")))</f>
        <v/>
      </c>
      <c r="Z276" s="10" t="str">
        <f>Table13[[#This Row],[Market Overall  Correct]]</f>
        <v/>
      </c>
    </row>
    <row r="277" spans="1:26" x14ac:dyDescent="0.45">
      <c r="A277" s="51" t="str">
        <f>IF(ISBLANK(Games!$B277), "",Games!A277)</f>
        <v/>
      </c>
      <c r="B277" s="51" t="str">
        <f>IF(ISBLANK(Games!$B277), "",Games!B277)</f>
        <v/>
      </c>
      <c r="C277" s="51" t="str">
        <f>IF(ISBLANK(Games!$B277), "",Games!C277)</f>
        <v/>
      </c>
      <c r="D277" s="23" t="str">
        <f>IF(ISBLANK(Games!$B277), "",Games!D277)</f>
        <v/>
      </c>
      <c r="E277" s="23" t="str">
        <f>IF(ISBLANK(Games!$B277), "",Games!E277)</f>
        <v/>
      </c>
      <c r="F277" s="51" t="str">
        <f>IF(ISBLANK(Games!$B277), "",Games!F277)</f>
        <v/>
      </c>
      <c r="G277" s="51" t="str">
        <f>Games!G277</f>
        <v/>
      </c>
      <c r="H277" s="51" t="str">
        <f>IF(ISBLANK(Games!$B277), "",Games!H277)</f>
        <v/>
      </c>
      <c r="I277" s="51" t="str">
        <f>IF(ISBLANK(Games!B277), "", IF(Table13[[#This Row],[Spread]]&lt;0, Table13[[#This Row],[Home]], Table13[[#This Row],[Away]]))</f>
        <v/>
      </c>
      <c r="J277" s="11"/>
      <c r="K277" s="11"/>
      <c r="L277" s="11"/>
      <c r="M277" s="50" t="str">
        <f>IF(ISBLANK(Table13[[#This Row],[Home Final]]), "",Table13[[#This Row],[Away Final]]-Table13[[#This Row],[Home Final]])</f>
        <v/>
      </c>
      <c r="N27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7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77" s="45" t="str">
        <f>IF(ISBLANK(Table13[[#This Row],[Side Result]]),"",IF(Table13[[#This Row],[Side Result]]=Table13[[#This Row],[Market Predicted Side]], "Y", "N"))</f>
        <v/>
      </c>
      <c r="Q27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77" s="43" t="str">
        <f>IF(ISBLANK(Table13[[#This Row],[Side Result]]),"",IF(Table13[[#This Row],[Side Result]]=Table13[[#This Row],[Model Predicted Side]], "Y", "N"))</f>
        <v/>
      </c>
      <c r="S277" s="43" t="str">
        <f>IF(ISBLANK(Table13[[#This Row],[Side Result]]), "", IF(Table13[[#This Row],[Model Overall Correct]]="N", "N", "Y"))</f>
        <v/>
      </c>
      <c r="T27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7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77" s="46" t="str">
        <f>IF(ISBLANK(Table13[[#This Row],[Side Result]]), "",ABS(Table13[[#This Row],[Difference from Market]]))</f>
        <v/>
      </c>
      <c r="W27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77" s="43" t="str">
        <f>IF(ISBLANK(Table13[[#This Row],[Side Result]]), "",ABS(Table13[[#This Row],[Difference from Prediction]]))</f>
        <v/>
      </c>
      <c r="Y277" s="10" t="str">
        <f>IF(OR(ISBLANK(Games!B277),ISBLANK(Table13[[#This Row],[Side Result]])), "",IF(OR(AND('Prediction Log'!D277&lt;0, 'Prediction Log'!J277='Prediction Log'!B277), AND('Prediction Log'!D277&gt;0, 'Prediction Log'!C277='Prediction Log'!J277)),"Y", IF(ISBLANK(Games!$B$2), "","N")))</f>
        <v/>
      </c>
      <c r="Z277" s="10" t="str">
        <f>Table13[[#This Row],[Market Overall  Correct]]</f>
        <v/>
      </c>
    </row>
    <row r="278" spans="1:26" x14ac:dyDescent="0.45">
      <c r="A278" s="51" t="str">
        <f>IF(ISBLANK(Games!$B278), "",Games!A278)</f>
        <v/>
      </c>
      <c r="B278" s="51" t="str">
        <f>IF(ISBLANK(Games!$B278), "",Games!B278)</f>
        <v/>
      </c>
      <c r="C278" s="51" t="str">
        <f>IF(ISBLANK(Games!$B278), "",Games!C278)</f>
        <v/>
      </c>
      <c r="D278" s="23" t="str">
        <f>IF(ISBLANK(Games!$B278), "",Games!D278)</f>
        <v/>
      </c>
      <c r="E278" s="23" t="str">
        <f>IF(ISBLANK(Games!$B278), "",Games!E278)</f>
        <v/>
      </c>
      <c r="F278" s="51" t="str">
        <f>IF(ISBLANK(Games!$B278), "",Games!F278)</f>
        <v/>
      </c>
      <c r="G278" s="51" t="str">
        <f>Games!G278</f>
        <v/>
      </c>
      <c r="H278" s="51" t="str">
        <f>IF(ISBLANK(Games!$B278), "",Games!H278)</f>
        <v/>
      </c>
      <c r="I278" s="51" t="str">
        <f>IF(ISBLANK(Games!B278), "", IF(Table13[[#This Row],[Spread]]&lt;0, Table13[[#This Row],[Home]], Table13[[#This Row],[Away]]))</f>
        <v/>
      </c>
      <c r="J278" s="11"/>
      <c r="K278" s="11"/>
      <c r="L278" s="11"/>
      <c r="M278" s="50" t="str">
        <f>IF(ISBLANK(Table13[[#This Row],[Home Final]]), "",Table13[[#This Row],[Away Final]]-Table13[[#This Row],[Home Final]])</f>
        <v/>
      </c>
      <c r="N27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7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78" s="45" t="str">
        <f>IF(ISBLANK(Table13[[#This Row],[Side Result]]),"",IF(Table13[[#This Row],[Side Result]]=Table13[[#This Row],[Market Predicted Side]], "Y", "N"))</f>
        <v/>
      </c>
      <c r="Q27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78" s="43" t="str">
        <f>IF(ISBLANK(Table13[[#This Row],[Side Result]]),"",IF(Table13[[#This Row],[Side Result]]=Table13[[#This Row],[Model Predicted Side]], "Y", "N"))</f>
        <v/>
      </c>
      <c r="S278" s="43" t="str">
        <f>IF(ISBLANK(Table13[[#This Row],[Side Result]]), "", IF(Table13[[#This Row],[Model Overall Correct]]="N", "N", "Y"))</f>
        <v/>
      </c>
      <c r="T27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7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78" s="46" t="str">
        <f>IF(ISBLANK(Table13[[#This Row],[Side Result]]), "",ABS(Table13[[#This Row],[Difference from Market]]))</f>
        <v/>
      </c>
      <c r="W27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78" s="43" t="str">
        <f>IF(ISBLANK(Table13[[#This Row],[Side Result]]), "",ABS(Table13[[#This Row],[Difference from Prediction]]))</f>
        <v/>
      </c>
      <c r="Y278" s="10" t="str">
        <f>IF(OR(ISBLANK(Games!B278),ISBLANK(Table13[[#This Row],[Side Result]])), "",IF(OR(AND('Prediction Log'!D278&lt;0, 'Prediction Log'!J278='Prediction Log'!B278), AND('Prediction Log'!D278&gt;0, 'Prediction Log'!C278='Prediction Log'!J278)),"Y", IF(ISBLANK(Games!$B$2), "","N")))</f>
        <v/>
      </c>
      <c r="Z278" s="10" t="str">
        <f>Table13[[#This Row],[Market Overall  Correct]]</f>
        <v/>
      </c>
    </row>
    <row r="279" spans="1:26" x14ac:dyDescent="0.45">
      <c r="A279" s="51" t="str">
        <f>IF(ISBLANK(Games!$B279), "",Games!A279)</f>
        <v/>
      </c>
      <c r="B279" s="51" t="str">
        <f>IF(ISBLANK(Games!$B279), "",Games!B279)</f>
        <v/>
      </c>
      <c r="C279" s="51" t="str">
        <f>IF(ISBLANK(Games!$B279), "",Games!C279)</f>
        <v/>
      </c>
      <c r="D279" s="23" t="str">
        <f>IF(ISBLANK(Games!$B279), "",Games!D279)</f>
        <v/>
      </c>
      <c r="E279" s="23" t="str">
        <f>IF(ISBLANK(Games!$B279), "",Games!E279)</f>
        <v/>
      </c>
      <c r="F279" s="51" t="str">
        <f>IF(ISBLANK(Games!$B279), "",Games!F279)</f>
        <v/>
      </c>
      <c r="G279" s="51" t="str">
        <f>Games!G279</f>
        <v/>
      </c>
      <c r="H279" s="51" t="str">
        <f>IF(ISBLANK(Games!$B279), "",Games!H279)</f>
        <v/>
      </c>
      <c r="I279" s="51" t="str">
        <f>IF(ISBLANK(Games!B279), "", IF(Table13[[#This Row],[Spread]]&lt;0, Table13[[#This Row],[Home]], Table13[[#This Row],[Away]]))</f>
        <v/>
      </c>
      <c r="J279" s="11"/>
      <c r="K279" s="11"/>
      <c r="L279" s="11"/>
      <c r="M279" s="50" t="str">
        <f>IF(ISBLANK(Table13[[#This Row],[Home Final]]), "",Table13[[#This Row],[Away Final]]-Table13[[#This Row],[Home Final]])</f>
        <v/>
      </c>
      <c r="N27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7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79" s="45" t="str">
        <f>IF(ISBLANK(Table13[[#This Row],[Side Result]]),"",IF(Table13[[#This Row],[Side Result]]=Table13[[#This Row],[Market Predicted Side]], "Y", "N"))</f>
        <v/>
      </c>
      <c r="Q27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79" s="43" t="str">
        <f>IF(ISBLANK(Table13[[#This Row],[Side Result]]),"",IF(Table13[[#This Row],[Side Result]]=Table13[[#This Row],[Model Predicted Side]], "Y", "N"))</f>
        <v/>
      </c>
      <c r="S279" s="43" t="str">
        <f>IF(ISBLANK(Table13[[#This Row],[Side Result]]), "", IF(Table13[[#This Row],[Model Overall Correct]]="N", "N", "Y"))</f>
        <v/>
      </c>
      <c r="T27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7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79" s="46" t="str">
        <f>IF(ISBLANK(Table13[[#This Row],[Side Result]]), "",ABS(Table13[[#This Row],[Difference from Market]]))</f>
        <v/>
      </c>
      <c r="W27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79" s="43" t="str">
        <f>IF(ISBLANK(Table13[[#This Row],[Side Result]]), "",ABS(Table13[[#This Row],[Difference from Prediction]]))</f>
        <v/>
      </c>
      <c r="Y279" s="10" t="str">
        <f>IF(OR(ISBLANK(Games!B279),ISBLANK(Table13[[#This Row],[Side Result]])), "",IF(OR(AND('Prediction Log'!D279&lt;0, 'Prediction Log'!J279='Prediction Log'!B279), AND('Prediction Log'!D279&gt;0, 'Prediction Log'!C279='Prediction Log'!J279)),"Y", IF(ISBLANK(Games!$B$2), "","N")))</f>
        <v/>
      </c>
      <c r="Z279" s="10" t="str">
        <f>Table13[[#This Row],[Market Overall  Correct]]</f>
        <v/>
      </c>
    </row>
    <row r="280" spans="1:26" x14ac:dyDescent="0.45">
      <c r="A280" s="51" t="str">
        <f>IF(ISBLANK(Games!$B280), "",Games!A280)</f>
        <v/>
      </c>
      <c r="B280" s="51" t="str">
        <f>IF(ISBLANK(Games!$B280), "",Games!B280)</f>
        <v/>
      </c>
      <c r="C280" s="51" t="str">
        <f>IF(ISBLANK(Games!$B280), "",Games!C280)</f>
        <v/>
      </c>
      <c r="D280" s="23" t="str">
        <f>IF(ISBLANK(Games!$B280), "",Games!D280)</f>
        <v/>
      </c>
      <c r="E280" s="23" t="str">
        <f>IF(ISBLANK(Games!$B280), "",Games!E280)</f>
        <v/>
      </c>
      <c r="F280" s="51" t="str">
        <f>IF(ISBLANK(Games!$B280), "",Games!F280)</f>
        <v/>
      </c>
      <c r="G280" s="51" t="str">
        <f>Games!G280</f>
        <v/>
      </c>
      <c r="H280" s="51" t="str">
        <f>IF(ISBLANK(Games!$B280), "",Games!H280)</f>
        <v/>
      </c>
      <c r="I280" s="51" t="str">
        <f>IF(ISBLANK(Games!B280), "", IF(Table13[[#This Row],[Spread]]&lt;0, Table13[[#This Row],[Home]], Table13[[#This Row],[Away]]))</f>
        <v/>
      </c>
      <c r="J280" s="11"/>
      <c r="K280" s="11"/>
      <c r="L280" s="11"/>
      <c r="M280" s="50" t="str">
        <f>IF(ISBLANK(Table13[[#This Row],[Home Final]]), "",Table13[[#This Row],[Away Final]]-Table13[[#This Row],[Home Final]])</f>
        <v/>
      </c>
      <c r="N28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8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80" s="45" t="str">
        <f>IF(ISBLANK(Table13[[#This Row],[Side Result]]),"",IF(Table13[[#This Row],[Side Result]]=Table13[[#This Row],[Market Predicted Side]], "Y", "N"))</f>
        <v/>
      </c>
      <c r="Q28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80" s="43" t="str">
        <f>IF(ISBLANK(Table13[[#This Row],[Side Result]]),"",IF(Table13[[#This Row],[Side Result]]=Table13[[#This Row],[Model Predicted Side]], "Y", "N"))</f>
        <v/>
      </c>
      <c r="S280" s="43" t="str">
        <f>IF(ISBLANK(Table13[[#This Row],[Side Result]]), "", IF(Table13[[#This Row],[Model Overall Correct]]="N", "N", "Y"))</f>
        <v/>
      </c>
      <c r="T28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8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80" s="46" t="str">
        <f>IF(ISBLANK(Table13[[#This Row],[Side Result]]), "",ABS(Table13[[#This Row],[Difference from Market]]))</f>
        <v/>
      </c>
      <c r="W28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80" s="43" t="str">
        <f>IF(ISBLANK(Table13[[#This Row],[Side Result]]), "",ABS(Table13[[#This Row],[Difference from Prediction]]))</f>
        <v/>
      </c>
      <c r="Y280" s="10" t="str">
        <f>IF(OR(ISBLANK(Games!B280),ISBLANK(Table13[[#This Row],[Side Result]])), "",IF(OR(AND('Prediction Log'!D280&lt;0, 'Prediction Log'!J280='Prediction Log'!B280), AND('Prediction Log'!D280&gt;0, 'Prediction Log'!C280='Prediction Log'!J280)),"Y", IF(ISBLANK(Games!$B$2), "","N")))</f>
        <v/>
      </c>
      <c r="Z280" s="10" t="str">
        <f>Table13[[#This Row],[Market Overall  Correct]]</f>
        <v/>
      </c>
    </row>
    <row r="281" spans="1:26" x14ac:dyDescent="0.45">
      <c r="A281" s="51" t="str">
        <f>IF(ISBLANK(Games!$B281), "",Games!A281)</f>
        <v/>
      </c>
      <c r="B281" s="51" t="str">
        <f>IF(ISBLANK(Games!$B281), "",Games!B281)</f>
        <v/>
      </c>
      <c r="C281" s="51" t="str">
        <f>IF(ISBLANK(Games!$B281), "",Games!C281)</f>
        <v/>
      </c>
      <c r="D281" s="23" t="str">
        <f>IF(ISBLANK(Games!$B281), "",Games!D281)</f>
        <v/>
      </c>
      <c r="E281" s="23" t="str">
        <f>IF(ISBLANK(Games!$B281), "",Games!E281)</f>
        <v/>
      </c>
      <c r="F281" s="51" t="str">
        <f>IF(ISBLANK(Games!$B281), "",Games!F281)</f>
        <v/>
      </c>
      <c r="G281" s="51" t="str">
        <f>Games!G281</f>
        <v/>
      </c>
      <c r="H281" s="51" t="str">
        <f>IF(ISBLANK(Games!$B281), "",Games!H281)</f>
        <v/>
      </c>
      <c r="I281" s="51" t="str">
        <f>IF(ISBLANK(Games!B281), "", IF(Table13[[#This Row],[Spread]]&lt;0, Table13[[#This Row],[Home]], Table13[[#This Row],[Away]]))</f>
        <v/>
      </c>
      <c r="J281" s="11"/>
      <c r="K281" s="11"/>
      <c r="L281" s="11"/>
      <c r="M281" s="50" t="str">
        <f>IF(ISBLANK(Table13[[#This Row],[Home Final]]), "",Table13[[#This Row],[Away Final]]-Table13[[#This Row],[Home Final]])</f>
        <v/>
      </c>
      <c r="N28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8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81" s="45" t="str">
        <f>IF(ISBLANK(Table13[[#This Row],[Side Result]]),"",IF(Table13[[#This Row],[Side Result]]=Table13[[#This Row],[Market Predicted Side]], "Y", "N"))</f>
        <v/>
      </c>
      <c r="Q28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81" s="43" t="str">
        <f>IF(ISBLANK(Table13[[#This Row],[Side Result]]),"",IF(Table13[[#This Row],[Side Result]]=Table13[[#This Row],[Model Predicted Side]], "Y", "N"))</f>
        <v/>
      </c>
      <c r="S281" s="43" t="str">
        <f>IF(ISBLANK(Table13[[#This Row],[Side Result]]), "", IF(Table13[[#This Row],[Model Overall Correct]]="N", "N", "Y"))</f>
        <v/>
      </c>
      <c r="T28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8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81" s="46" t="str">
        <f>IF(ISBLANK(Table13[[#This Row],[Side Result]]), "",ABS(Table13[[#This Row],[Difference from Market]]))</f>
        <v/>
      </c>
      <c r="W28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81" s="43" t="str">
        <f>IF(ISBLANK(Table13[[#This Row],[Side Result]]), "",ABS(Table13[[#This Row],[Difference from Prediction]]))</f>
        <v/>
      </c>
      <c r="Y281" s="10" t="str">
        <f>IF(OR(ISBLANK(Games!B281),ISBLANK(Table13[[#This Row],[Side Result]])), "",IF(OR(AND('Prediction Log'!D281&lt;0, 'Prediction Log'!J281='Prediction Log'!B281), AND('Prediction Log'!D281&gt;0, 'Prediction Log'!C281='Prediction Log'!J281)),"Y", IF(ISBLANK(Games!$B$2), "","N")))</f>
        <v/>
      </c>
      <c r="Z281" s="10" t="str">
        <f>Table13[[#This Row],[Market Overall  Correct]]</f>
        <v/>
      </c>
    </row>
    <row r="282" spans="1:26" x14ac:dyDescent="0.45">
      <c r="A282" s="51" t="str">
        <f>IF(ISBLANK(Games!$B282), "",Games!A282)</f>
        <v/>
      </c>
      <c r="B282" s="51" t="str">
        <f>IF(ISBLANK(Games!$B282), "",Games!B282)</f>
        <v/>
      </c>
      <c r="C282" s="51" t="str">
        <f>IF(ISBLANK(Games!$B282), "",Games!C282)</f>
        <v/>
      </c>
      <c r="D282" s="23" t="str">
        <f>IF(ISBLANK(Games!$B282), "",Games!D282)</f>
        <v/>
      </c>
      <c r="E282" s="23" t="str">
        <f>IF(ISBLANK(Games!$B282), "",Games!E282)</f>
        <v/>
      </c>
      <c r="F282" s="51" t="str">
        <f>IF(ISBLANK(Games!$B282), "",Games!F282)</f>
        <v/>
      </c>
      <c r="G282" s="51" t="str">
        <f>Games!G282</f>
        <v/>
      </c>
      <c r="H282" s="51" t="str">
        <f>IF(ISBLANK(Games!$B282), "",Games!H282)</f>
        <v/>
      </c>
      <c r="I282" s="51" t="str">
        <f>IF(ISBLANK(Games!B282), "", IF(Table13[[#This Row],[Spread]]&lt;0, Table13[[#This Row],[Home]], Table13[[#This Row],[Away]]))</f>
        <v/>
      </c>
      <c r="J282" s="11"/>
      <c r="K282" s="11"/>
      <c r="L282" s="11"/>
      <c r="M282" s="50" t="str">
        <f>IF(ISBLANK(Table13[[#This Row],[Home Final]]), "",Table13[[#This Row],[Away Final]]-Table13[[#This Row],[Home Final]])</f>
        <v/>
      </c>
      <c r="N28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8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82" s="45" t="str">
        <f>IF(ISBLANK(Table13[[#This Row],[Side Result]]),"",IF(Table13[[#This Row],[Side Result]]=Table13[[#This Row],[Market Predicted Side]], "Y", "N"))</f>
        <v/>
      </c>
      <c r="Q28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82" s="43" t="str">
        <f>IF(ISBLANK(Table13[[#This Row],[Side Result]]),"",IF(Table13[[#This Row],[Side Result]]=Table13[[#This Row],[Model Predicted Side]], "Y", "N"))</f>
        <v/>
      </c>
      <c r="S282" s="43" t="str">
        <f>IF(ISBLANK(Table13[[#This Row],[Side Result]]), "", IF(Table13[[#This Row],[Model Overall Correct]]="N", "N", "Y"))</f>
        <v/>
      </c>
      <c r="T28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8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82" s="46" t="str">
        <f>IF(ISBLANK(Table13[[#This Row],[Side Result]]), "",ABS(Table13[[#This Row],[Difference from Market]]))</f>
        <v/>
      </c>
      <c r="W28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82" s="43" t="str">
        <f>IF(ISBLANK(Table13[[#This Row],[Side Result]]), "",ABS(Table13[[#This Row],[Difference from Prediction]]))</f>
        <v/>
      </c>
      <c r="Y282" s="10" t="str">
        <f>IF(OR(ISBLANK(Games!B282),ISBLANK(Table13[[#This Row],[Side Result]])), "",IF(OR(AND('Prediction Log'!D282&lt;0, 'Prediction Log'!J282='Prediction Log'!B282), AND('Prediction Log'!D282&gt;0, 'Prediction Log'!C282='Prediction Log'!J282)),"Y", IF(ISBLANK(Games!$B$2), "","N")))</f>
        <v/>
      </c>
      <c r="Z282" s="10" t="str">
        <f>Table13[[#This Row],[Market Overall  Correct]]</f>
        <v/>
      </c>
    </row>
    <row r="283" spans="1:26" x14ac:dyDescent="0.45">
      <c r="A283" s="51" t="str">
        <f>IF(ISBLANK(Games!$B283), "",Games!A283)</f>
        <v/>
      </c>
      <c r="B283" s="51" t="str">
        <f>IF(ISBLANK(Games!$B283), "",Games!B283)</f>
        <v/>
      </c>
      <c r="C283" s="51" t="str">
        <f>IF(ISBLANK(Games!$B283), "",Games!C283)</f>
        <v/>
      </c>
      <c r="D283" s="23" t="str">
        <f>IF(ISBLANK(Games!$B283), "",Games!D283)</f>
        <v/>
      </c>
      <c r="E283" s="23" t="str">
        <f>IF(ISBLANK(Games!$B283), "",Games!E283)</f>
        <v/>
      </c>
      <c r="F283" s="51" t="str">
        <f>IF(ISBLANK(Games!$B283), "",Games!F283)</f>
        <v/>
      </c>
      <c r="G283" s="51" t="str">
        <f>Games!G283</f>
        <v/>
      </c>
      <c r="H283" s="51" t="str">
        <f>IF(ISBLANK(Games!$B283), "",Games!H283)</f>
        <v/>
      </c>
      <c r="I283" s="51" t="str">
        <f>IF(ISBLANK(Games!B283), "", IF(Table13[[#This Row],[Spread]]&lt;0, Table13[[#This Row],[Home]], Table13[[#This Row],[Away]]))</f>
        <v/>
      </c>
      <c r="J283" s="11"/>
      <c r="K283" s="11"/>
      <c r="L283" s="11"/>
      <c r="M283" s="50" t="str">
        <f>IF(ISBLANK(Table13[[#This Row],[Home Final]]), "",Table13[[#This Row],[Away Final]]-Table13[[#This Row],[Home Final]])</f>
        <v/>
      </c>
      <c r="N28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8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83" s="45" t="str">
        <f>IF(ISBLANK(Table13[[#This Row],[Side Result]]),"",IF(Table13[[#This Row],[Side Result]]=Table13[[#This Row],[Market Predicted Side]], "Y", "N"))</f>
        <v/>
      </c>
      <c r="Q28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83" s="43" t="str">
        <f>IF(ISBLANK(Table13[[#This Row],[Side Result]]),"",IF(Table13[[#This Row],[Side Result]]=Table13[[#This Row],[Model Predicted Side]], "Y", "N"))</f>
        <v/>
      </c>
      <c r="S283" s="43" t="str">
        <f>IF(ISBLANK(Table13[[#This Row],[Side Result]]), "", IF(Table13[[#This Row],[Model Overall Correct]]="N", "N", "Y"))</f>
        <v/>
      </c>
      <c r="T28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8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83" s="46" t="str">
        <f>IF(ISBLANK(Table13[[#This Row],[Side Result]]), "",ABS(Table13[[#This Row],[Difference from Market]]))</f>
        <v/>
      </c>
      <c r="W28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83" s="43" t="str">
        <f>IF(ISBLANK(Table13[[#This Row],[Side Result]]), "",ABS(Table13[[#This Row],[Difference from Prediction]]))</f>
        <v/>
      </c>
      <c r="Y283" s="10" t="str">
        <f>IF(OR(ISBLANK(Games!B283),ISBLANK(Table13[[#This Row],[Side Result]])), "",IF(OR(AND('Prediction Log'!D283&lt;0, 'Prediction Log'!J283='Prediction Log'!B283), AND('Prediction Log'!D283&gt;0, 'Prediction Log'!C283='Prediction Log'!J283)),"Y", IF(ISBLANK(Games!$B$2), "","N")))</f>
        <v/>
      </c>
      <c r="Z283" s="10" t="str">
        <f>Table13[[#This Row],[Market Overall  Correct]]</f>
        <v/>
      </c>
    </row>
    <row r="284" spans="1:26" x14ac:dyDescent="0.45">
      <c r="A284" s="51" t="str">
        <f>IF(ISBLANK(Games!$B284), "",Games!A284)</f>
        <v/>
      </c>
      <c r="B284" s="51" t="str">
        <f>IF(ISBLANK(Games!$B284), "",Games!B284)</f>
        <v/>
      </c>
      <c r="C284" s="51" t="str">
        <f>IF(ISBLANK(Games!$B284), "",Games!C284)</f>
        <v/>
      </c>
      <c r="D284" s="23" t="str">
        <f>IF(ISBLANK(Games!$B284), "",Games!D284)</f>
        <v/>
      </c>
      <c r="E284" s="23" t="str">
        <f>IF(ISBLANK(Games!$B284), "",Games!E284)</f>
        <v/>
      </c>
      <c r="F284" s="51" t="str">
        <f>IF(ISBLANK(Games!$B284), "",Games!F284)</f>
        <v/>
      </c>
      <c r="G284" s="51" t="str">
        <f>Games!G284</f>
        <v/>
      </c>
      <c r="H284" s="51" t="str">
        <f>IF(ISBLANK(Games!$B284), "",Games!H284)</f>
        <v/>
      </c>
      <c r="I284" s="51" t="str">
        <f>IF(ISBLANK(Games!B284), "", IF(Table13[[#This Row],[Spread]]&lt;0, Table13[[#This Row],[Home]], Table13[[#This Row],[Away]]))</f>
        <v/>
      </c>
      <c r="J284" s="11"/>
      <c r="K284" s="11"/>
      <c r="L284" s="11"/>
      <c r="M284" s="50" t="str">
        <f>IF(ISBLANK(Table13[[#This Row],[Home Final]]), "",Table13[[#This Row],[Away Final]]-Table13[[#This Row],[Home Final]])</f>
        <v/>
      </c>
      <c r="N28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8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84" s="45" t="str">
        <f>IF(ISBLANK(Table13[[#This Row],[Side Result]]),"",IF(Table13[[#This Row],[Side Result]]=Table13[[#This Row],[Market Predicted Side]], "Y", "N"))</f>
        <v/>
      </c>
      <c r="Q28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84" s="43" t="str">
        <f>IF(ISBLANK(Table13[[#This Row],[Side Result]]),"",IF(Table13[[#This Row],[Side Result]]=Table13[[#This Row],[Model Predicted Side]], "Y", "N"))</f>
        <v/>
      </c>
      <c r="S284" s="43" t="str">
        <f>IF(ISBLANK(Table13[[#This Row],[Side Result]]), "", IF(Table13[[#This Row],[Model Overall Correct]]="N", "N", "Y"))</f>
        <v/>
      </c>
      <c r="T28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8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84" s="46" t="str">
        <f>IF(ISBLANK(Table13[[#This Row],[Side Result]]), "",ABS(Table13[[#This Row],[Difference from Market]]))</f>
        <v/>
      </c>
      <c r="W28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84" s="43" t="str">
        <f>IF(ISBLANK(Table13[[#This Row],[Side Result]]), "",ABS(Table13[[#This Row],[Difference from Prediction]]))</f>
        <v/>
      </c>
      <c r="Y284" s="10" t="str">
        <f>IF(OR(ISBLANK(Games!B284),ISBLANK(Table13[[#This Row],[Side Result]])), "",IF(OR(AND('Prediction Log'!D284&lt;0, 'Prediction Log'!J284='Prediction Log'!B284), AND('Prediction Log'!D284&gt;0, 'Prediction Log'!C284='Prediction Log'!J284)),"Y", IF(ISBLANK(Games!$B$2), "","N")))</f>
        <v/>
      </c>
      <c r="Z284" s="10" t="str">
        <f>Table13[[#This Row],[Market Overall  Correct]]</f>
        <v/>
      </c>
    </row>
    <row r="285" spans="1:26" x14ac:dyDescent="0.45">
      <c r="A285" s="51" t="str">
        <f>IF(ISBLANK(Games!$B285), "",Games!A285)</f>
        <v/>
      </c>
      <c r="B285" s="51" t="str">
        <f>IF(ISBLANK(Games!$B285), "",Games!B285)</f>
        <v/>
      </c>
      <c r="C285" s="51" t="str">
        <f>IF(ISBLANK(Games!$B285), "",Games!C285)</f>
        <v/>
      </c>
      <c r="D285" s="23" t="str">
        <f>IF(ISBLANK(Games!$B285), "",Games!D285)</f>
        <v/>
      </c>
      <c r="E285" s="23" t="str">
        <f>IF(ISBLANK(Games!$B285), "",Games!E285)</f>
        <v/>
      </c>
      <c r="F285" s="51" t="str">
        <f>IF(ISBLANK(Games!$B285), "",Games!F285)</f>
        <v/>
      </c>
      <c r="G285" s="51" t="str">
        <f>Games!G285</f>
        <v/>
      </c>
      <c r="H285" s="51" t="str">
        <f>IF(ISBLANK(Games!$B285), "",Games!H285)</f>
        <v/>
      </c>
      <c r="I285" s="51" t="str">
        <f>IF(ISBLANK(Games!B285), "", IF(Table13[[#This Row],[Spread]]&lt;0, Table13[[#This Row],[Home]], Table13[[#This Row],[Away]]))</f>
        <v/>
      </c>
      <c r="J285" s="11"/>
      <c r="K285" s="11"/>
      <c r="L285" s="11"/>
      <c r="M285" s="50" t="str">
        <f>IF(ISBLANK(Table13[[#This Row],[Home Final]]), "",Table13[[#This Row],[Away Final]]-Table13[[#This Row],[Home Final]])</f>
        <v/>
      </c>
      <c r="N28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8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85" s="45" t="str">
        <f>IF(ISBLANK(Table13[[#This Row],[Side Result]]),"",IF(Table13[[#This Row],[Side Result]]=Table13[[#This Row],[Market Predicted Side]], "Y", "N"))</f>
        <v/>
      </c>
      <c r="Q28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85" s="43" t="str">
        <f>IF(ISBLANK(Table13[[#This Row],[Side Result]]),"",IF(Table13[[#This Row],[Side Result]]=Table13[[#This Row],[Model Predicted Side]], "Y", "N"))</f>
        <v/>
      </c>
      <c r="S285" s="43" t="str">
        <f>IF(ISBLANK(Table13[[#This Row],[Side Result]]), "", IF(Table13[[#This Row],[Model Overall Correct]]="N", "N", "Y"))</f>
        <v/>
      </c>
      <c r="T28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8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85" s="46" t="str">
        <f>IF(ISBLANK(Table13[[#This Row],[Side Result]]), "",ABS(Table13[[#This Row],[Difference from Market]]))</f>
        <v/>
      </c>
      <c r="W28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85" s="43" t="str">
        <f>IF(ISBLANK(Table13[[#This Row],[Side Result]]), "",ABS(Table13[[#This Row],[Difference from Prediction]]))</f>
        <v/>
      </c>
      <c r="Y285" s="10" t="str">
        <f>IF(OR(ISBLANK(Games!B285),ISBLANK(Table13[[#This Row],[Side Result]])), "",IF(OR(AND('Prediction Log'!D285&lt;0, 'Prediction Log'!J285='Prediction Log'!B285), AND('Prediction Log'!D285&gt;0, 'Prediction Log'!C285='Prediction Log'!J285)),"Y", IF(ISBLANK(Games!$B$2), "","N")))</f>
        <v/>
      </c>
      <c r="Z285" s="10" t="str">
        <f>Table13[[#This Row],[Market Overall  Correct]]</f>
        <v/>
      </c>
    </row>
    <row r="286" spans="1:26" x14ac:dyDescent="0.45">
      <c r="A286" s="51" t="str">
        <f>IF(ISBLANK(Games!$B286), "",Games!A286)</f>
        <v/>
      </c>
      <c r="B286" s="51" t="str">
        <f>IF(ISBLANK(Games!$B286), "",Games!B286)</f>
        <v/>
      </c>
      <c r="C286" s="51" t="str">
        <f>IF(ISBLANK(Games!$B286), "",Games!C286)</f>
        <v/>
      </c>
      <c r="D286" s="23" t="str">
        <f>IF(ISBLANK(Games!$B286), "",Games!D286)</f>
        <v/>
      </c>
      <c r="E286" s="23" t="str">
        <f>IF(ISBLANK(Games!$B286), "",Games!E286)</f>
        <v/>
      </c>
      <c r="F286" s="51" t="str">
        <f>IF(ISBLANK(Games!$B286), "",Games!F286)</f>
        <v/>
      </c>
      <c r="G286" s="51" t="str">
        <f>Games!G286</f>
        <v/>
      </c>
      <c r="H286" s="51" t="str">
        <f>IF(ISBLANK(Games!$B286), "",Games!H286)</f>
        <v/>
      </c>
      <c r="I286" s="51" t="str">
        <f>IF(ISBLANK(Games!B286), "", IF(Table13[[#This Row],[Spread]]&lt;0, Table13[[#This Row],[Home]], Table13[[#This Row],[Away]]))</f>
        <v/>
      </c>
      <c r="J286" s="11"/>
      <c r="K286" s="11"/>
      <c r="L286" s="11"/>
      <c r="M286" s="50" t="str">
        <f>IF(ISBLANK(Table13[[#This Row],[Home Final]]), "",Table13[[#This Row],[Away Final]]-Table13[[#This Row],[Home Final]])</f>
        <v/>
      </c>
      <c r="N28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8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86" s="45" t="str">
        <f>IF(ISBLANK(Table13[[#This Row],[Side Result]]),"",IF(Table13[[#This Row],[Side Result]]=Table13[[#This Row],[Market Predicted Side]], "Y", "N"))</f>
        <v/>
      </c>
      <c r="Q28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86" s="43" t="str">
        <f>IF(ISBLANK(Table13[[#This Row],[Side Result]]),"",IF(Table13[[#This Row],[Side Result]]=Table13[[#This Row],[Model Predicted Side]], "Y", "N"))</f>
        <v/>
      </c>
      <c r="S286" s="43" t="str">
        <f>IF(ISBLANK(Table13[[#This Row],[Side Result]]), "", IF(Table13[[#This Row],[Model Overall Correct]]="N", "N", "Y"))</f>
        <v/>
      </c>
      <c r="T28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8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86" s="46" t="str">
        <f>IF(ISBLANK(Table13[[#This Row],[Side Result]]), "",ABS(Table13[[#This Row],[Difference from Market]]))</f>
        <v/>
      </c>
      <c r="W28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86" s="43" t="str">
        <f>IF(ISBLANK(Table13[[#This Row],[Side Result]]), "",ABS(Table13[[#This Row],[Difference from Prediction]]))</f>
        <v/>
      </c>
      <c r="Y286" s="10" t="str">
        <f>IF(OR(ISBLANK(Games!B286),ISBLANK(Table13[[#This Row],[Side Result]])), "",IF(OR(AND('Prediction Log'!D286&lt;0, 'Prediction Log'!J286='Prediction Log'!B286), AND('Prediction Log'!D286&gt;0, 'Prediction Log'!C286='Prediction Log'!J286)),"Y", IF(ISBLANK(Games!$B$2), "","N")))</f>
        <v/>
      </c>
      <c r="Z286" s="10" t="str">
        <f>Table13[[#This Row],[Market Overall  Correct]]</f>
        <v/>
      </c>
    </row>
    <row r="287" spans="1:26" x14ac:dyDescent="0.45">
      <c r="A287" s="51" t="str">
        <f>IF(ISBLANK(Games!$B287), "",Games!A287)</f>
        <v/>
      </c>
      <c r="B287" s="51" t="str">
        <f>IF(ISBLANK(Games!$B287), "",Games!B287)</f>
        <v/>
      </c>
      <c r="C287" s="51" t="str">
        <f>IF(ISBLANK(Games!$B287), "",Games!C287)</f>
        <v/>
      </c>
      <c r="D287" s="23" t="str">
        <f>IF(ISBLANK(Games!$B287), "",Games!D287)</f>
        <v/>
      </c>
      <c r="E287" s="23" t="str">
        <f>IF(ISBLANK(Games!$B287), "",Games!E287)</f>
        <v/>
      </c>
      <c r="F287" s="51" t="str">
        <f>IF(ISBLANK(Games!$B287), "",Games!F287)</f>
        <v/>
      </c>
      <c r="G287" s="51" t="str">
        <f>Games!G287</f>
        <v/>
      </c>
      <c r="H287" s="51" t="str">
        <f>IF(ISBLANK(Games!$B287), "",Games!H287)</f>
        <v/>
      </c>
      <c r="I287" s="51" t="str">
        <f>IF(ISBLANK(Games!B287), "", IF(Table13[[#This Row],[Spread]]&lt;0, Table13[[#This Row],[Home]], Table13[[#This Row],[Away]]))</f>
        <v/>
      </c>
      <c r="J287" s="11"/>
      <c r="K287" s="11"/>
      <c r="L287" s="11"/>
      <c r="M287" s="50" t="str">
        <f>IF(ISBLANK(Table13[[#This Row],[Home Final]]), "",Table13[[#This Row],[Away Final]]-Table13[[#This Row],[Home Final]])</f>
        <v/>
      </c>
      <c r="N28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8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87" s="45" t="str">
        <f>IF(ISBLANK(Table13[[#This Row],[Side Result]]),"",IF(Table13[[#This Row],[Side Result]]=Table13[[#This Row],[Market Predicted Side]], "Y", "N"))</f>
        <v/>
      </c>
      <c r="Q28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87" s="43" t="str">
        <f>IF(ISBLANK(Table13[[#This Row],[Side Result]]),"",IF(Table13[[#This Row],[Side Result]]=Table13[[#This Row],[Model Predicted Side]], "Y", "N"))</f>
        <v/>
      </c>
      <c r="S287" s="43" t="str">
        <f>IF(ISBLANK(Table13[[#This Row],[Side Result]]), "", IF(Table13[[#This Row],[Model Overall Correct]]="N", "N", "Y"))</f>
        <v/>
      </c>
      <c r="T28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8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87" s="46" t="str">
        <f>IF(ISBLANK(Table13[[#This Row],[Side Result]]), "",ABS(Table13[[#This Row],[Difference from Market]]))</f>
        <v/>
      </c>
      <c r="W28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87" s="43" t="str">
        <f>IF(ISBLANK(Table13[[#This Row],[Side Result]]), "",ABS(Table13[[#This Row],[Difference from Prediction]]))</f>
        <v/>
      </c>
      <c r="Y287" s="10" t="str">
        <f>IF(OR(ISBLANK(Games!B287),ISBLANK(Table13[[#This Row],[Side Result]])), "",IF(OR(AND('Prediction Log'!D287&lt;0, 'Prediction Log'!J287='Prediction Log'!B287), AND('Prediction Log'!D287&gt;0, 'Prediction Log'!C287='Prediction Log'!J287)),"Y", IF(ISBLANK(Games!$B$2), "","N")))</f>
        <v/>
      </c>
      <c r="Z287" s="10" t="str">
        <f>Table13[[#This Row],[Market Overall  Correct]]</f>
        <v/>
      </c>
    </row>
    <row r="288" spans="1:26" x14ac:dyDescent="0.45">
      <c r="A288" s="51" t="str">
        <f>IF(ISBLANK(Games!$B288), "",Games!A288)</f>
        <v/>
      </c>
      <c r="B288" s="51" t="str">
        <f>IF(ISBLANK(Games!$B288), "",Games!B288)</f>
        <v/>
      </c>
      <c r="C288" s="51" t="str">
        <f>IF(ISBLANK(Games!$B288), "",Games!C288)</f>
        <v/>
      </c>
      <c r="D288" s="23" t="str">
        <f>IF(ISBLANK(Games!$B288), "",Games!D288)</f>
        <v/>
      </c>
      <c r="E288" s="23" t="str">
        <f>IF(ISBLANK(Games!$B288), "",Games!E288)</f>
        <v/>
      </c>
      <c r="F288" s="51" t="str">
        <f>IF(ISBLANK(Games!$B288), "",Games!F288)</f>
        <v/>
      </c>
      <c r="G288" s="51" t="str">
        <f>Games!G288</f>
        <v/>
      </c>
      <c r="H288" s="51" t="str">
        <f>IF(ISBLANK(Games!$B288), "",Games!H288)</f>
        <v/>
      </c>
      <c r="I288" s="51" t="str">
        <f>IF(ISBLANK(Games!B288), "", IF(Table13[[#This Row],[Spread]]&lt;0, Table13[[#This Row],[Home]], Table13[[#This Row],[Away]]))</f>
        <v/>
      </c>
      <c r="J288" s="11"/>
      <c r="K288" s="11"/>
      <c r="L288" s="11"/>
      <c r="M288" s="50" t="str">
        <f>IF(ISBLANK(Table13[[#This Row],[Home Final]]), "",Table13[[#This Row],[Away Final]]-Table13[[#This Row],[Home Final]])</f>
        <v/>
      </c>
      <c r="N28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8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88" s="45" t="str">
        <f>IF(ISBLANK(Table13[[#This Row],[Side Result]]),"",IF(Table13[[#This Row],[Side Result]]=Table13[[#This Row],[Market Predicted Side]], "Y", "N"))</f>
        <v/>
      </c>
      <c r="Q28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88" s="43" t="str">
        <f>IF(ISBLANK(Table13[[#This Row],[Side Result]]),"",IF(Table13[[#This Row],[Side Result]]=Table13[[#This Row],[Model Predicted Side]], "Y", "N"))</f>
        <v/>
      </c>
      <c r="S288" s="43" t="str">
        <f>IF(ISBLANK(Table13[[#This Row],[Side Result]]), "", IF(Table13[[#This Row],[Model Overall Correct]]="N", "N", "Y"))</f>
        <v/>
      </c>
      <c r="T28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8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88" s="46" t="str">
        <f>IF(ISBLANK(Table13[[#This Row],[Side Result]]), "",ABS(Table13[[#This Row],[Difference from Market]]))</f>
        <v/>
      </c>
      <c r="W28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88" s="43" t="str">
        <f>IF(ISBLANK(Table13[[#This Row],[Side Result]]), "",ABS(Table13[[#This Row],[Difference from Prediction]]))</f>
        <v/>
      </c>
      <c r="Y288" s="10" t="str">
        <f>IF(OR(ISBLANK(Games!B288),ISBLANK(Table13[[#This Row],[Side Result]])), "",IF(OR(AND('Prediction Log'!D288&lt;0, 'Prediction Log'!J288='Prediction Log'!B288), AND('Prediction Log'!D288&gt;0, 'Prediction Log'!C288='Prediction Log'!J288)),"Y", IF(ISBLANK(Games!$B$2), "","N")))</f>
        <v/>
      </c>
      <c r="Z288" s="10" t="str">
        <f>Table13[[#This Row],[Market Overall  Correct]]</f>
        <v/>
      </c>
    </row>
    <row r="289" spans="1:26" x14ac:dyDescent="0.45">
      <c r="A289" s="51" t="str">
        <f>IF(ISBLANK(Games!$B289), "",Games!A289)</f>
        <v/>
      </c>
      <c r="B289" s="51" t="str">
        <f>IF(ISBLANK(Games!$B289), "",Games!B289)</f>
        <v/>
      </c>
      <c r="C289" s="51" t="str">
        <f>IF(ISBLANK(Games!$B289), "",Games!C289)</f>
        <v/>
      </c>
      <c r="D289" s="23" t="str">
        <f>IF(ISBLANK(Games!$B289), "",Games!D289)</f>
        <v/>
      </c>
      <c r="E289" s="23" t="str">
        <f>IF(ISBLANK(Games!$B289), "",Games!E289)</f>
        <v/>
      </c>
      <c r="F289" s="51" t="str">
        <f>IF(ISBLANK(Games!$B289), "",Games!F289)</f>
        <v/>
      </c>
      <c r="G289" s="51" t="str">
        <f>Games!G289</f>
        <v/>
      </c>
      <c r="H289" s="51" t="str">
        <f>IF(ISBLANK(Games!$B289), "",Games!H289)</f>
        <v/>
      </c>
      <c r="I289" s="51" t="str">
        <f>IF(ISBLANK(Games!B289), "", IF(Table13[[#This Row],[Spread]]&lt;0, Table13[[#This Row],[Home]], Table13[[#This Row],[Away]]))</f>
        <v/>
      </c>
      <c r="J289" s="11"/>
      <c r="K289" s="11"/>
      <c r="L289" s="11"/>
      <c r="M289" s="50" t="str">
        <f>IF(ISBLANK(Table13[[#This Row],[Home Final]]), "",Table13[[#This Row],[Away Final]]-Table13[[#This Row],[Home Final]])</f>
        <v/>
      </c>
      <c r="N28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8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89" s="45" t="str">
        <f>IF(ISBLANK(Table13[[#This Row],[Side Result]]),"",IF(Table13[[#This Row],[Side Result]]=Table13[[#This Row],[Market Predicted Side]], "Y", "N"))</f>
        <v/>
      </c>
      <c r="Q28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89" s="43" t="str">
        <f>IF(ISBLANK(Table13[[#This Row],[Side Result]]),"",IF(Table13[[#This Row],[Side Result]]=Table13[[#This Row],[Model Predicted Side]], "Y", "N"))</f>
        <v/>
      </c>
      <c r="S289" s="43" t="str">
        <f>IF(ISBLANK(Table13[[#This Row],[Side Result]]), "", IF(Table13[[#This Row],[Model Overall Correct]]="N", "N", "Y"))</f>
        <v/>
      </c>
      <c r="T28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8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89" s="46" t="str">
        <f>IF(ISBLANK(Table13[[#This Row],[Side Result]]), "",ABS(Table13[[#This Row],[Difference from Market]]))</f>
        <v/>
      </c>
      <c r="W28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89" s="43" t="str">
        <f>IF(ISBLANK(Table13[[#This Row],[Side Result]]), "",ABS(Table13[[#This Row],[Difference from Prediction]]))</f>
        <v/>
      </c>
      <c r="Y289" s="10" t="str">
        <f>IF(OR(ISBLANK(Games!B289),ISBLANK(Table13[[#This Row],[Side Result]])), "",IF(OR(AND('Prediction Log'!D289&lt;0, 'Prediction Log'!J289='Prediction Log'!B289), AND('Prediction Log'!D289&gt;0, 'Prediction Log'!C289='Prediction Log'!J289)),"Y", IF(ISBLANK(Games!$B$2), "","N")))</f>
        <v/>
      </c>
      <c r="Z289" s="10" t="str">
        <f>Table13[[#This Row],[Market Overall  Correct]]</f>
        <v/>
      </c>
    </row>
    <row r="290" spans="1:26" x14ac:dyDescent="0.45">
      <c r="A290" s="51" t="str">
        <f>IF(ISBLANK(Games!$B290), "",Games!A290)</f>
        <v/>
      </c>
      <c r="B290" s="51" t="str">
        <f>IF(ISBLANK(Games!$B290), "",Games!B290)</f>
        <v/>
      </c>
      <c r="C290" s="51" t="str">
        <f>IF(ISBLANK(Games!$B290), "",Games!C290)</f>
        <v/>
      </c>
      <c r="D290" s="23" t="str">
        <f>IF(ISBLANK(Games!$B290), "",Games!D290)</f>
        <v/>
      </c>
      <c r="E290" s="23" t="str">
        <f>IF(ISBLANK(Games!$B290), "",Games!E290)</f>
        <v/>
      </c>
      <c r="F290" s="51" t="str">
        <f>IF(ISBLANK(Games!$B290), "",Games!F290)</f>
        <v/>
      </c>
      <c r="G290" s="51" t="str">
        <f>Games!G290</f>
        <v/>
      </c>
      <c r="H290" s="51" t="str">
        <f>IF(ISBLANK(Games!$B290), "",Games!H290)</f>
        <v/>
      </c>
      <c r="I290" s="51" t="str">
        <f>IF(ISBLANK(Games!B290), "", IF(Table13[[#This Row],[Spread]]&lt;0, Table13[[#This Row],[Home]], Table13[[#This Row],[Away]]))</f>
        <v/>
      </c>
      <c r="J290" s="11"/>
      <c r="K290" s="11"/>
      <c r="L290" s="11"/>
      <c r="M290" s="50" t="str">
        <f>IF(ISBLANK(Table13[[#This Row],[Home Final]]), "",Table13[[#This Row],[Away Final]]-Table13[[#This Row],[Home Final]])</f>
        <v/>
      </c>
      <c r="N29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9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90" s="45" t="str">
        <f>IF(ISBLANK(Table13[[#This Row],[Side Result]]),"",IF(Table13[[#This Row],[Side Result]]=Table13[[#This Row],[Market Predicted Side]], "Y", "N"))</f>
        <v/>
      </c>
      <c r="Q29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90" s="43" t="str">
        <f>IF(ISBLANK(Table13[[#This Row],[Side Result]]),"",IF(Table13[[#This Row],[Side Result]]=Table13[[#This Row],[Model Predicted Side]], "Y", "N"))</f>
        <v/>
      </c>
      <c r="S290" s="43" t="str">
        <f>IF(ISBLANK(Table13[[#This Row],[Side Result]]), "", IF(Table13[[#This Row],[Model Overall Correct]]="N", "N", "Y"))</f>
        <v/>
      </c>
      <c r="T29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9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90" s="46" t="str">
        <f>IF(ISBLANK(Table13[[#This Row],[Side Result]]), "",ABS(Table13[[#This Row],[Difference from Market]]))</f>
        <v/>
      </c>
      <c r="W29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90" s="43" t="str">
        <f>IF(ISBLANK(Table13[[#This Row],[Side Result]]), "",ABS(Table13[[#This Row],[Difference from Prediction]]))</f>
        <v/>
      </c>
      <c r="Y290" s="10" t="str">
        <f>IF(OR(ISBLANK(Games!B290),ISBLANK(Table13[[#This Row],[Side Result]])), "",IF(OR(AND('Prediction Log'!D290&lt;0, 'Prediction Log'!J290='Prediction Log'!B290), AND('Prediction Log'!D290&gt;0, 'Prediction Log'!C290='Prediction Log'!J290)),"Y", IF(ISBLANK(Games!$B$2), "","N")))</f>
        <v/>
      </c>
      <c r="Z290" s="10" t="str">
        <f>Table13[[#This Row],[Market Overall  Correct]]</f>
        <v/>
      </c>
    </row>
    <row r="291" spans="1:26" x14ac:dyDescent="0.45">
      <c r="A291" s="51" t="str">
        <f>IF(ISBLANK(Games!$B291), "",Games!A291)</f>
        <v/>
      </c>
      <c r="B291" s="51" t="str">
        <f>IF(ISBLANK(Games!$B291), "",Games!B291)</f>
        <v/>
      </c>
      <c r="C291" s="51" t="str">
        <f>IF(ISBLANK(Games!$B291), "",Games!C291)</f>
        <v/>
      </c>
      <c r="D291" s="23" t="str">
        <f>IF(ISBLANK(Games!$B291), "",Games!D291)</f>
        <v/>
      </c>
      <c r="E291" s="23" t="str">
        <f>IF(ISBLANK(Games!$B291), "",Games!E291)</f>
        <v/>
      </c>
      <c r="F291" s="51" t="str">
        <f>IF(ISBLANK(Games!$B291), "",Games!F291)</f>
        <v/>
      </c>
      <c r="G291" s="51" t="str">
        <f>Games!G291</f>
        <v/>
      </c>
      <c r="H291" s="51" t="str">
        <f>IF(ISBLANK(Games!$B291), "",Games!H291)</f>
        <v/>
      </c>
      <c r="I291" s="51" t="str">
        <f>IF(ISBLANK(Games!B291), "", IF(Table13[[#This Row],[Spread]]&lt;0, Table13[[#This Row],[Home]], Table13[[#This Row],[Away]]))</f>
        <v/>
      </c>
      <c r="J291" s="11"/>
      <c r="K291" s="11"/>
      <c r="L291" s="11"/>
      <c r="M291" s="50" t="str">
        <f>IF(ISBLANK(Table13[[#This Row],[Home Final]]), "",Table13[[#This Row],[Away Final]]-Table13[[#This Row],[Home Final]])</f>
        <v/>
      </c>
      <c r="N29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9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91" s="45" t="str">
        <f>IF(ISBLANK(Table13[[#This Row],[Side Result]]),"",IF(Table13[[#This Row],[Side Result]]=Table13[[#This Row],[Market Predicted Side]], "Y", "N"))</f>
        <v/>
      </c>
      <c r="Q29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91" s="43" t="str">
        <f>IF(ISBLANK(Table13[[#This Row],[Side Result]]),"",IF(Table13[[#This Row],[Side Result]]=Table13[[#This Row],[Model Predicted Side]], "Y", "N"))</f>
        <v/>
      </c>
      <c r="S291" s="43" t="str">
        <f>IF(ISBLANK(Table13[[#This Row],[Side Result]]), "", IF(Table13[[#This Row],[Model Overall Correct]]="N", "N", "Y"))</f>
        <v/>
      </c>
      <c r="T29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9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91" s="46" t="str">
        <f>IF(ISBLANK(Table13[[#This Row],[Side Result]]), "",ABS(Table13[[#This Row],[Difference from Market]]))</f>
        <v/>
      </c>
      <c r="W29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91" s="43" t="str">
        <f>IF(ISBLANK(Table13[[#This Row],[Side Result]]), "",ABS(Table13[[#This Row],[Difference from Prediction]]))</f>
        <v/>
      </c>
      <c r="Y291" s="10" t="str">
        <f>IF(OR(ISBLANK(Games!B291),ISBLANK(Table13[[#This Row],[Side Result]])), "",IF(OR(AND('Prediction Log'!D291&lt;0, 'Prediction Log'!J291='Prediction Log'!B291), AND('Prediction Log'!D291&gt;0, 'Prediction Log'!C291='Prediction Log'!J291)),"Y", IF(ISBLANK(Games!$B$2), "","N")))</f>
        <v/>
      </c>
      <c r="Z291" s="10" t="str">
        <f>Table13[[#This Row],[Market Overall  Correct]]</f>
        <v/>
      </c>
    </row>
    <row r="292" spans="1:26" x14ac:dyDescent="0.45">
      <c r="A292" s="51" t="str">
        <f>IF(ISBLANK(Games!$B292), "",Games!A292)</f>
        <v/>
      </c>
      <c r="B292" s="51" t="str">
        <f>IF(ISBLANK(Games!$B292), "",Games!B292)</f>
        <v/>
      </c>
      <c r="C292" s="51" t="str">
        <f>IF(ISBLANK(Games!$B292), "",Games!C292)</f>
        <v/>
      </c>
      <c r="D292" s="23" t="str">
        <f>IF(ISBLANK(Games!$B292), "",Games!D292)</f>
        <v/>
      </c>
      <c r="E292" s="23" t="str">
        <f>IF(ISBLANK(Games!$B292), "",Games!E292)</f>
        <v/>
      </c>
      <c r="F292" s="51" t="str">
        <f>IF(ISBLANK(Games!$B292), "",Games!F292)</f>
        <v/>
      </c>
      <c r="G292" s="51">
        <f>Games!G292</f>
        <v>0</v>
      </c>
      <c r="H292" s="51" t="str">
        <f>IF(ISBLANK(Games!$B292), "",Games!H292)</f>
        <v/>
      </c>
      <c r="I292" s="51" t="str">
        <f>IF(ISBLANK(Games!B292), "", IF(Table13[[#This Row],[Spread]]&lt;0, Table13[[#This Row],[Home]], Table13[[#This Row],[Away]]))</f>
        <v/>
      </c>
      <c r="J292" s="11"/>
      <c r="K292" s="11"/>
      <c r="L292" s="11"/>
      <c r="M292" s="50" t="str">
        <f>IF(ISBLANK(Table13[[#This Row],[Home Final]]), "",Table13[[#This Row],[Away Final]]-Table13[[#This Row],[Home Final]])</f>
        <v/>
      </c>
      <c r="N29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9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92" s="45" t="str">
        <f>IF(ISBLANK(Table13[[#This Row],[Side Result]]),"",IF(Table13[[#This Row],[Side Result]]=Table13[[#This Row],[Market Predicted Side]], "Y", "N"))</f>
        <v/>
      </c>
      <c r="Q29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92" s="43" t="str">
        <f>IF(ISBLANK(Table13[[#This Row],[Side Result]]),"",IF(Table13[[#This Row],[Side Result]]=Table13[[#This Row],[Model Predicted Side]], "Y", "N"))</f>
        <v/>
      </c>
      <c r="S292" s="43" t="str">
        <f>IF(ISBLANK(Table13[[#This Row],[Side Result]]), "", IF(Table13[[#This Row],[Model Overall Correct]]="N", "N", "Y"))</f>
        <v/>
      </c>
      <c r="T29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9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92" s="46" t="str">
        <f>IF(ISBLANK(Table13[[#This Row],[Side Result]]), "",ABS(Table13[[#This Row],[Difference from Market]]))</f>
        <v/>
      </c>
      <c r="W29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92" s="43" t="str">
        <f>IF(ISBLANK(Table13[[#This Row],[Side Result]]), "",ABS(Table13[[#This Row],[Difference from Prediction]]))</f>
        <v/>
      </c>
      <c r="Y292" s="10" t="str">
        <f>IF(OR(ISBLANK(Games!B292),ISBLANK(Table13[[#This Row],[Side Result]])), "",IF(OR(AND('Prediction Log'!D292&lt;0, 'Prediction Log'!J292='Prediction Log'!B292), AND('Prediction Log'!D292&gt;0, 'Prediction Log'!C292='Prediction Log'!J292)),"Y", IF(ISBLANK(Games!$B$2), "","N")))</f>
        <v/>
      </c>
      <c r="Z292" s="10" t="str">
        <f>Table13[[#This Row],[Market Overall  Correct]]</f>
        <v/>
      </c>
    </row>
    <row r="293" spans="1:26" x14ac:dyDescent="0.45">
      <c r="A293" s="51" t="str">
        <f>IF(ISBLANK(Games!$B293), "",Games!A293)</f>
        <v/>
      </c>
      <c r="B293" s="51" t="str">
        <f>IF(ISBLANK(Games!$B293), "",Games!B293)</f>
        <v/>
      </c>
      <c r="C293" s="51" t="str">
        <f>IF(ISBLANK(Games!$B293), "",Games!C293)</f>
        <v/>
      </c>
      <c r="D293" s="23" t="str">
        <f>IF(ISBLANK(Games!$B293), "",Games!D293)</f>
        <v/>
      </c>
      <c r="E293" s="23" t="str">
        <f>IF(ISBLANK(Games!$B293), "",Games!E293)</f>
        <v/>
      </c>
      <c r="F293" s="51" t="str">
        <f>IF(ISBLANK(Games!$B293), "",Games!F293)</f>
        <v/>
      </c>
      <c r="G293" s="51">
        <f>Games!G293</f>
        <v>0</v>
      </c>
      <c r="H293" s="51" t="str">
        <f>IF(ISBLANK(Games!$B293), "",Games!H293)</f>
        <v/>
      </c>
      <c r="I293" s="51" t="str">
        <f>IF(ISBLANK(Games!B293), "", IF(Table13[[#This Row],[Spread]]&lt;0, Table13[[#This Row],[Home]], Table13[[#This Row],[Away]]))</f>
        <v/>
      </c>
      <c r="J293" s="11"/>
      <c r="K293" s="11"/>
      <c r="L293" s="11"/>
      <c r="M293" s="50" t="str">
        <f>IF(ISBLANK(Table13[[#This Row],[Home Final]]), "",Table13[[#This Row],[Away Final]]-Table13[[#This Row],[Home Final]])</f>
        <v/>
      </c>
      <c r="N29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9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93" s="45" t="str">
        <f>IF(ISBLANK(Table13[[#This Row],[Side Result]]),"",IF(Table13[[#This Row],[Side Result]]=Table13[[#This Row],[Market Predicted Side]], "Y", "N"))</f>
        <v/>
      </c>
      <c r="Q29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93" s="43" t="str">
        <f>IF(ISBLANK(Table13[[#This Row],[Side Result]]),"",IF(Table13[[#This Row],[Side Result]]=Table13[[#This Row],[Model Predicted Side]], "Y", "N"))</f>
        <v/>
      </c>
      <c r="S293" s="43" t="str">
        <f>IF(ISBLANK(Table13[[#This Row],[Side Result]]), "", IF(Table13[[#This Row],[Model Overall Correct]]="N", "N", "Y"))</f>
        <v/>
      </c>
      <c r="T29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9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93" s="46" t="str">
        <f>IF(ISBLANK(Table13[[#This Row],[Side Result]]), "",ABS(Table13[[#This Row],[Difference from Market]]))</f>
        <v/>
      </c>
      <c r="W29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93" s="43" t="str">
        <f>IF(ISBLANK(Table13[[#This Row],[Side Result]]), "",ABS(Table13[[#This Row],[Difference from Prediction]]))</f>
        <v/>
      </c>
      <c r="Y293" s="10" t="str">
        <f>IF(OR(ISBLANK(Games!B293),ISBLANK(Table13[[#This Row],[Side Result]])), "",IF(OR(AND('Prediction Log'!D293&lt;0, 'Prediction Log'!J293='Prediction Log'!B293), AND('Prediction Log'!D293&gt;0, 'Prediction Log'!C293='Prediction Log'!J293)),"Y", IF(ISBLANK(Games!$B$2), "","N")))</f>
        <v/>
      </c>
      <c r="Z293" s="10" t="str">
        <f>Table13[[#This Row],[Market Overall  Correct]]</f>
        <v/>
      </c>
    </row>
    <row r="294" spans="1:26" x14ac:dyDescent="0.45">
      <c r="A294" s="51" t="str">
        <f>IF(ISBLANK(Games!$B294), "",Games!A294)</f>
        <v/>
      </c>
      <c r="B294" s="51" t="str">
        <f>IF(ISBLANK(Games!$B294), "",Games!B294)</f>
        <v/>
      </c>
      <c r="C294" s="51" t="str">
        <f>IF(ISBLANK(Games!$B294), "",Games!C294)</f>
        <v/>
      </c>
      <c r="D294" s="23" t="str">
        <f>IF(ISBLANK(Games!$B294), "",Games!D294)</f>
        <v/>
      </c>
      <c r="E294" s="23" t="str">
        <f>IF(ISBLANK(Games!$B294), "",Games!E294)</f>
        <v/>
      </c>
      <c r="F294" s="51" t="str">
        <f>IF(ISBLANK(Games!$B294), "",Games!F294)</f>
        <v/>
      </c>
      <c r="G294" s="51">
        <f>Games!G294</f>
        <v>0</v>
      </c>
      <c r="H294" s="51" t="str">
        <f>IF(ISBLANK(Games!$B294), "",Games!H294)</f>
        <v/>
      </c>
      <c r="I294" s="51" t="str">
        <f>IF(ISBLANK(Games!B294), "", IF(Table13[[#This Row],[Spread]]&lt;0, Table13[[#This Row],[Home]], Table13[[#This Row],[Away]]))</f>
        <v/>
      </c>
      <c r="J294" s="11"/>
      <c r="K294" s="11"/>
      <c r="L294" s="11"/>
      <c r="M294" s="50" t="str">
        <f>IF(ISBLANK(Table13[[#This Row],[Home Final]]), "",Table13[[#This Row],[Away Final]]-Table13[[#This Row],[Home Final]])</f>
        <v/>
      </c>
      <c r="N29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9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94" s="45" t="str">
        <f>IF(ISBLANK(Table13[[#This Row],[Side Result]]),"",IF(Table13[[#This Row],[Side Result]]=Table13[[#This Row],[Market Predicted Side]], "Y", "N"))</f>
        <v/>
      </c>
      <c r="Q29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94" s="43" t="str">
        <f>IF(ISBLANK(Table13[[#This Row],[Side Result]]),"",IF(Table13[[#This Row],[Side Result]]=Table13[[#This Row],[Model Predicted Side]], "Y", "N"))</f>
        <v/>
      </c>
      <c r="S294" s="43" t="str">
        <f>IF(ISBLANK(Table13[[#This Row],[Side Result]]), "", IF(Table13[[#This Row],[Model Overall Correct]]="N", "N", "Y"))</f>
        <v/>
      </c>
      <c r="T29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9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94" s="46" t="str">
        <f>IF(ISBLANK(Table13[[#This Row],[Side Result]]), "",ABS(Table13[[#This Row],[Difference from Market]]))</f>
        <v/>
      </c>
      <c r="W29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94" s="43" t="str">
        <f>IF(ISBLANK(Table13[[#This Row],[Side Result]]), "",ABS(Table13[[#This Row],[Difference from Prediction]]))</f>
        <v/>
      </c>
      <c r="Y294" s="10" t="str">
        <f>IF(OR(ISBLANK(Games!B294),ISBLANK(Table13[[#This Row],[Side Result]])), "",IF(OR(AND('Prediction Log'!D294&lt;0, 'Prediction Log'!J294='Prediction Log'!B294), AND('Prediction Log'!D294&gt;0, 'Prediction Log'!C294='Prediction Log'!J294)),"Y", IF(ISBLANK(Games!$B$2), "","N")))</f>
        <v/>
      </c>
      <c r="Z294" s="10" t="str">
        <f>Table13[[#This Row],[Market Overall  Correct]]</f>
        <v/>
      </c>
    </row>
    <row r="295" spans="1:26" x14ac:dyDescent="0.45">
      <c r="A295" s="51" t="str">
        <f>IF(ISBLANK(Games!$B295), "",Games!A295)</f>
        <v/>
      </c>
      <c r="B295" s="51" t="str">
        <f>IF(ISBLANK(Games!$B295), "",Games!B295)</f>
        <v/>
      </c>
      <c r="C295" s="51" t="str">
        <f>IF(ISBLANK(Games!$B295), "",Games!C295)</f>
        <v/>
      </c>
      <c r="D295" s="23" t="str">
        <f>IF(ISBLANK(Games!$B295), "",Games!D295)</f>
        <v/>
      </c>
      <c r="E295" s="23" t="str">
        <f>IF(ISBLANK(Games!$B295), "",Games!E295)</f>
        <v/>
      </c>
      <c r="F295" s="51" t="str">
        <f>IF(ISBLANK(Games!$B295), "",Games!F295)</f>
        <v/>
      </c>
      <c r="G295" s="51">
        <f>Games!G295</f>
        <v>0</v>
      </c>
      <c r="H295" s="51" t="str">
        <f>IF(ISBLANK(Games!$B295), "",Games!H295)</f>
        <v/>
      </c>
      <c r="I295" s="51" t="str">
        <f>IF(ISBLANK(Games!B295), "", IF(Table13[[#This Row],[Spread]]&lt;0, Table13[[#This Row],[Home]], Table13[[#This Row],[Away]]))</f>
        <v/>
      </c>
      <c r="J295" s="11"/>
      <c r="K295" s="11"/>
      <c r="L295" s="11"/>
      <c r="M295" s="50" t="str">
        <f>IF(ISBLANK(Table13[[#This Row],[Home Final]]), "",Table13[[#This Row],[Away Final]]-Table13[[#This Row],[Home Final]])</f>
        <v/>
      </c>
      <c r="N29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9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95" s="45" t="str">
        <f>IF(ISBLANK(Table13[[#This Row],[Side Result]]),"",IF(Table13[[#This Row],[Side Result]]=Table13[[#This Row],[Market Predicted Side]], "Y", "N"))</f>
        <v/>
      </c>
      <c r="Q29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95" s="43" t="str">
        <f>IF(ISBLANK(Table13[[#This Row],[Side Result]]),"",IF(Table13[[#This Row],[Side Result]]=Table13[[#This Row],[Model Predicted Side]], "Y", "N"))</f>
        <v/>
      </c>
      <c r="S295" s="43" t="str">
        <f>IF(ISBLANK(Table13[[#This Row],[Side Result]]), "", IF(Table13[[#This Row],[Model Overall Correct]]="N", "N", "Y"))</f>
        <v/>
      </c>
      <c r="T29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9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95" s="46" t="str">
        <f>IF(ISBLANK(Table13[[#This Row],[Side Result]]), "",ABS(Table13[[#This Row],[Difference from Market]]))</f>
        <v/>
      </c>
      <c r="W29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95" s="43" t="str">
        <f>IF(ISBLANK(Table13[[#This Row],[Side Result]]), "",ABS(Table13[[#This Row],[Difference from Prediction]]))</f>
        <v/>
      </c>
      <c r="Y295" s="10" t="str">
        <f>IF(OR(ISBLANK(Games!B295),ISBLANK(Table13[[#This Row],[Side Result]])), "",IF(OR(AND('Prediction Log'!D295&lt;0, 'Prediction Log'!J295='Prediction Log'!B295), AND('Prediction Log'!D295&gt;0, 'Prediction Log'!C295='Prediction Log'!J295)),"Y", IF(ISBLANK(Games!$B$2), "","N")))</f>
        <v/>
      </c>
      <c r="Z295" s="10" t="str">
        <f>Table13[[#This Row],[Market Overall  Correct]]</f>
        <v/>
      </c>
    </row>
    <row r="296" spans="1:26" x14ac:dyDescent="0.45">
      <c r="A296" s="51" t="str">
        <f>IF(ISBLANK(Games!$B296), "",Games!A296)</f>
        <v/>
      </c>
      <c r="B296" s="51" t="str">
        <f>IF(ISBLANK(Games!$B296), "",Games!B296)</f>
        <v/>
      </c>
      <c r="C296" s="51" t="str">
        <f>IF(ISBLANK(Games!$B296), "",Games!C296)</f>
        <v/>
      </c>
      <c r="D296" s="23" t="str">
        <f>IF(ISBLANK(Games!$B296), "",Games!D296)</f>
        <v/>
      </c>
      <c r="E296" s="23" t="str">
        <f>IF(ISBLANK(Games!$B296), "",Games!E296)</f>
        <v/>
      </c>
      <c r="F296" s="51" t="str">
        <f>IF(ISBLANK(Games!$B296), "",Games!F296)</f>
        <v/>
      </c>
      <c r="G296" s="51">
        <f>Games!G296</f>
        <v>0</v>
      </c>
      <c r="H296" s="51" t="str">
        <f>IF(ISBLANK(Games!$B296), "",Games!H296)</f>
        <v/>
      </c>
      <c r="I296" s="51" t="str">
        <f>IF(ISBLANK(Games!B296), "", IF(Table13[[#This Row],[Spread]]&lt;0, Table13[[#This Row],[Home]], Table13[[#This Row],[Away]]))</f>
        <v/>
      </c>
      <c r="J296" s="11"/>
      <c r="K296" s="11"/>
      <c r="L296" s="11"/>
      <c r="M296" s="50" t="str">
        <f>IF(ISBLANK(Table13[[#This Row],[Home Final]]), "",Table13[[#This Row],[Away Final]]-Table13[[#This Row],[Home Final]])</f>
        <v/>
      </c>
      <c r="N29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9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96" s="45" t="str">
        <f>IF(ISBLANK(Table13[[#This Row],[Side Result]]),"",IF(Table13[[#This Row],[Side Result]]=Table13[[#This Row],[Market Predicted Side]], "Y", "N"))</f>
        <v/>
      </c>
      <c r="Q29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96" s="43" t="str">
        <f>IF(ISBLANK(Table13[[#This Row],[Side Result]]),"",IF(Table13[[#This Row],[Side Result]]=Table13[[#This Row],[Model Predicted Side]], "Y", "N"))</f>
        <v/>
      </c>
      <c r="S296" s="43" t="str">
        <f>IF(ISBLANK(Table13[[#This Row],[Side Result]]), "", IF(Table13[[#This Row],[Model Overall Correct]]="N", "N", "Y"))</f>
        <v/>
      </c>
      <c r="T29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9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96" s="46" t="str">
        <f>IF(ISBLANK(Table13[[#This Row],[Side Result]]), "",ABS(Table13[[#This Row],[Difference from Market]]))</f>
        <v/>
      </c>
      <c r="W29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96" s="43" t="str">
        <f>IF(ISBLANK(Table13[[#This Row],[Side Result]]), "",ABS(Table13[[#This Row],[Difference from Prediction]]))</f>
        <v/>
      </c>
      <c r="Y296" s="10" t="str">
        <f>IF(OR(ISBLANK(Games!B296),ISBLANK(Table13[[#This Row],[Side Result]])), "",IF(OR(AND('Prediction Log'!D296&lt;0, 'Prediction Log'!J296='Prediction Log'!B296), AND('Prediction Log'!D296&gt;0, 'Prediction Log'!C296='Prediction Log'!J296)),"Y", IF(ISBLANK(Games!$B$2), "","N")))</f>
        <v/>
      </c>
      <c r="Z296" s="10" t="str">
        <f>Table13[[#This Row],[Market Overall  Correct]]</f>
        <v/>
      </c>
    </row>
    <row r="297" spans="1:26" x14ac:dyDescent="0.45">
      <c r="A297" s="51" t="str">
        <f>IF(ISBLANK(Games!$B297), "",Games!A297)</f>
        <v/>
      </c>
      <c r="B297" s="51" t="str">
        <f>IF(ISBLANK(Games!$B297), "",Games!B297)</f>
        <v/>
      </c>
      <c r="C297" s="51" t="str">
        <f>IF(ISBLANK(Games!$B297), "",Games!C297)</f>
        <v/>
      </c>
      <c r="D297" s="23" t="str">
        <f>IF(ISBLANK(Games!$B297), "",Games!D297)</f>
        <v/>
      </c>
      <c r="E297" s="23" t="str">
        <f>IF(ISBLANK(Games!$B297), "",Games!E297)</f>
        <v/>
      </c>
      <c r="F297" s="51" t="str">
        <f>IF(ISBLANK(Games!$B297), "",Games!F297)</f>
        <v/>
      </c>
      <c r="G297" s="51">
        <f>Games!G297</f>
        <v>0</v>
      </c>
      <c r="H297" s="51" t="str">
        <f>IF(ISBLANK(Games!$B297), "",Games!H297)</f>
        <v/>
      </c>
      <c r="I297" s="51" t="str">
        <f>IF(ISBLANK(Games!B297), "", IF(Table13[[#This Row],[Spread]]&lt;0, Table13[[#This Row],[Home]], Table13[[#This Row],[Away]]))</f>
        <v/>
      </c>
      <c r="J297" s="11"/>
      <c r="K297" s="11"/>
      <c r="L297" s="11"/>
      <c r="M297" s="50" t="str">
        <f>IF(ISBLANK(Table13[[#This Row],[Home Final]]), "",Table13[[#This Row],[Away Final]]-Table13[[#This Row],[Home Final]])</f>
        <v/>
      </c>
      <c r="N29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9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97" s="45" t="str">
        <f>IF(ISBLANK(Table13[[#This Row],[Side Result]]),"",IF(Table13[[#This Row],[Side Result]]=Table13[[#This Row],[Market Predicted Side]], "Y", "N"))</f>
        <v/>
      </c>
      <c r="Q29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97" s="43" t="str">
        <f>IF(ISBLANK(Table13[[#This Row],[Side Result]]),"",IF(Table13[[#This Row],[Side Result]]=Table13[[#This Row],[Model Predicted Side]], "Y", "N"))</f>
        <v/>
      </c>
      <c r="S297" s="43" t="str">
        <f>IF(ISBLANK(Table13[[#This Row],[Side Result]]), "", IF(Table13[[#This Row],[Model Overall Correct]]="N", "N", "Y"))</f>
        <v/>
      </c>
      <c r="T29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9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97" s="46" t="str">
        <f>IF(ISBLANK(Table13[[#This Row],[Side Result]]), "",ABS(Table13[[#This Row],[Difference from Market]]))</f>
        <v/>
      </c>
      <c r="W29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97" s="43" t="str">
        <f>IF(ISBLANK(Table13[[#This Row],[Side Result]]), "",ABS(Table13[[#This Row],[Difference from Prediction]]))</f>
        <v/>
      </c>
      <c r="Y297" s="10" t="str">
        <f>IF(OR(ISBLANK(Games!B297),ISBLANK(Table13[[#This Row],[Side Result]])), "",IF(OR(AND('Prediction Log'!D297&lt;0, 'Prediction Log'!J297='Prediction Log'!B297), AND('Prediction Log'!D297&gt;0, 'Prediction Log'!C297='Prediction Log'!J297)),"Y", IF(ISBLANK(Games!$B$2), "","N")))</f>
        <v/>
      </c>
      <c r="Z297" s="10" t="str">
        <f>Table13[[#This Row],[Market Overall  Correct]]</f>
        <v/>
      </c>
    </row>
    <row r="298" spans="1:26" x14ac:dyDescent="0.45">
      <c r="A298" s="51" t="str">
        <f>IF(ISBLANK(Games!$B298), "",Games!A298)</f>
        <v/>
      </c>
      <c r="B298" s="51" t="str">
        <f>IF(ISBLANK(Games!$B298), "",Games!B298)</f>
        <v/>
      </c>
      <c r="C298" s="51" t="str">
        <f>IF(ISBLANK(Games!$B298), "",Games!C298)</f>
        <v/>
      </c>
      <c r="D298" s="23" t="str">
        <f>IF(ISBLANK(Games!$B298), "",Games!D298)</f>
        <v/>
      </c>
      <c r="E298" s="23" t="str">
        <f>IF(ISBLANK(Games!$B298), "",Games!E298)</f>
        <v/>
      </c>
      <c r="F298" s="51" t="str">
        <f>IF(ISBLANK(Games!$B298), "",Games!F298)</f>
        <v/>
      </c>
      <c r="G298" s="51">
        <f>Games!G298</f>
        <v>0</v>
      </c>
      <c r="H298" s="51" t="str">
        <f>IF(ISBLANK(Games!$B298), "",Games!H298)</f>
        <v/>
      </c>
      <c r="I298" s="51" t="str">
        <f>IF(ISBLANK(Games!B298), "", IF(Table13[[#This Row],[Spread]]&lt;0, Table13[[#This Row],[Home]], Table13[[#This Row],[Away]]))</f>
        <v/>
      </c>
      <c r="J298" s="11"/>
      <c r="K298" s="11"/>
      <c r="L298" s="11"/>
      <c r="M298" s="50" t="str">
        <f>IF(ISBLANK(Table13[[#This Row],[Home Final]]), "",Table13[[#This Row],[Away Final]]-Table13[[#This Row],[Home Final]])</f>
        <v/>
      </c>
      <c r="N29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9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98" s="45" t="str">
        <f>IF(ISBLANK(Table13[[#This Row],[Side Result]]),"",IF(Table13[[#This Row],[Side Result]]=Table13[[#This Row],[Market Predicted Side]], "Y", "N"))</f>
        <v/>
      </c>
      <c r="Q29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98" s="43" t="str">
        <f>IF(ISBLANK(Table13[[#This Row],[Side Result]]),"",IF(Table13[[#This Row],[Side Result]]=Table13[[#This Row],[Model Predicted Side]], "Y", "N"))</f>
        <v/>
      </c>
      <c r="S298" s="43" t="str">
        <f>IF(ISBLANK(Table13[[#This Row],[Side Result]]), "", IF(Table13[[#This Row],[Model Overall Correct]]="N", "N", "Y"))</f>
        <v/>
      </c>
      <c r="T29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9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98" s="46" t="str">
        <f>IF(ISBLANK(Table13[[#This Row],[Side Result]]), "",ABS(Table13[[#This Row],[Difference from Market]]))</f>
        <v/>
      </c>
      <c r="W29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98" s="43" t="str">
        <f>IF(ISBLANK(Table13[[#This Row],[Side Result]]), "",ABS(Table13[[#This Row],[Difference from Prediction]]))</f>
        <v/>
      </c>
      <c r="Y298" s="10" t="str">
        <f>IF(OR(ISBLANK(Games!B298),ISBLANK(Table13[[#This Row],[Side Result]])), "",IF(OR(AND('Prediction Log'!D298&lt;0, 'Prediction Log'!J298='Prediction Log'!B298), AND('Prediction Log'!D298&gt;0, 'Prediction Log'!C298='Prediction Log'!J298)),"Y", IF(ISBLANK(Games!$B$2), "","N")))</f>
        <v/>
      </c>
      <c r="Z298" s="10" t="str">
        <f>Table13[[#This Row],[Market Overall  Correct]]</f>
        <v/>
      </c>
    </row>
    <row r="299" spans="1:26" x14ac:dyDescent="0.45">
      <c r="A299" s="51" t="str">
        <f>IF(ISBLANK(Games!$B299), "",Games!A299)</f>
        <v/>
      </c>
      <c r="B299" s="51" t="str">
        <f>IF(ISBLANK(Games!$B299), "",Games!B299)</f>
        <v/>
      </c>
      <c r="C299" s="51" t="str">
        <f>IF(ISBLANK(Games!$B299), "",Games!C299)</f>
        <v/>
      </c>
      <c r="D299" s="23" t="str">
        <f>IF(ISBLANK(Games!$B299), "",Games!D299)</f>
        <v/>
      </c>
      <c r="E299" s="23" t="str">
        <f>IF(ISBLANK(Games!$B299), "",Games!E299)</f>
        <v/>
      </c>
      <c r="F299" s="51" t="str">
        <f>IF(ISBLANK(Games!$B299), "",Games!F299)</f>
        <v/>
      </c>
      <c r="G299" s="51">
        <f>Games!G299</f>
        <v>0</v>
      </c>
      <c r="H299" s="51" t="str">
        <f>IF(ISBLANK(Games!$B299), "",Games!H299)</f>
        <v/>
      </c>
      <c r="I299" s="51" t="str">
        <f>IF(ISBLANK(Games!B299), "", IF(Table13[[#This Row],[Spread]]&lt;0, Table13[[#This Row],[Home]], Table13[[#This Row],[Away]]))</f>
        <v/>
      </c>
      <c r="J299" s="11"/>
      <c r="K299" s="11"/>
      <c r="L299" s="11"/>
      <c r="M299" s="50" t="str">
        <f>IF(ISBLANK(Table13[[#This Row],[Home Final]]), "",Table13[[#This Row],[Away Final]]-Table13[[#This Row],[Home Final]])</f>
        <v/>
      </c>
      <c r="N29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29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299" s="45" t="str">
        <f>IF(ISBLANK(Table13[[#This Row],[Side Result]]),"",IF(Table13[[#This Row],[Side Result]]=Table13[[#This Row],[Market Predicted Side]], "Y", "N"))</f>
        <v/>
      </c>
      <c r="Q29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299" s="43" t="str">
        <f>IF(ISBLANK(Table13[[#This Row],[Side Result]]),"",IF(Table13[[#This Row],[Side Result]]=Table13[[#This Row],[Model Predicted Side]], "Y", "N"))</f>
        <v/>
      </c>
      <c r="S299" s="43" t="str">
        <f>IF(ISBLANK(Table13[[#This Row],[Side Result]]), "", IF(Table13[[#This Row],[Model Overall Correct]]="N", "N", "Y"))</f>
        <v/>
      </c>
      <c r="T29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29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299" s="46" t="str">
        <f>IF(ISBLANK(Table13[[#This Row],[Side Result]]), "",ABS(Table13[[#This Row],[Difference from Market]]))</f>
        <v/>
      </c>
      <c r="W29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299" s="43" t="str">
        <f>IF(ISBLANK(Table13[[#This Row],[Side Result]]), "",ABS(Table13[[#This Row],[Difference from Prediction]]))</f>
        <v/>
      </c>
      <c r="Y299" s="10" t="str">
        <f>IF(OR(ISBLANK(Games!B299),ISBLANK(Table13[[#This Row],[Side Result]])), "",IF(OR(AND('Prediction Log'!D299&lt;0, 'Prediction Log'!J299='Prediction Log'!B299), AND('Prediction Log'!D299&gt;0, 'Prediction Log'!C299='Prediction Log'!J299)),"Y", IF(ISBLANK(Games!$B$2), "","N")))</f>
        <v/>
      </c>
      <c r="Z299" s="10" t="str">
        <f>Table13[[#This Row],[Market Overall  Correct]]</f>
        <v/>
      </c>
    </row>
    <row r="300" spans="1:26" x14ac:dyDescent="0.45">
      <c r="A300" s="51" t="str">
        <f>IF(ISBLANK(Games!$B300), "",Games!A300)</f>
        <v/>
      </c>
      <c r="B300" s="51" t="str">
        <f>IF(ISBLANK(Games!$B300), "",Games!B300)</f>
        <v/>
      </c>
      <c r="C300" s="51" t="str">
        <f>IF(ISBLANK(Games!$B300), "",Games!C300)</f>
        <v/>
      </c>
      <c r="D300" s="23" t="str">
        <f>IF(ISBLANK(Games!$B300), "",Games!D300)</f>
        <v/>
      </c>
      <c r="E300" s="23" t="str">
        <f>IF(ISBLANK(Games!$B300), "",Games!E300)</f>
        <v/>
      </c>
      <c r="F300" s="51" t="str">
        <f>IF(ISBLANK(Games!$B300), "",Games!F300)</f>
        <v/>
      </c>
      <c r="G300" s="51">
        <f>Games!G300</f>
        <v>0</v>
      </c>
      <c r="H300" s="51" t="str">
        <f>IF(ISBLANK(Games!$B300), "",Games!H300)</f>
        <v/>
      </c>
      <c r="I300" s="51" t="str">
        <f>IF(ISBLANK(Games!B300), "", IF(Table13[[#This Row],[Spread]]&lt;0, Table13[[#This Row],[Home]], Table13[[#This Row],[Away]]))</f>
        <v/>
      </c>
      <c r="J300" s="11"/>
      <c r="K300" s="11"/>
      <c r="L300" s="11"/>
      <c r="M300" s="50" t="str">
        <f>IF(ISBLANK(Table13[[#This Row],[Home Final]]), "",Table13[[#This Row],[Away Final]]-Table13[[#This Row],[Home Final]])</f>
        <v/>
      </c>
      <c r="N30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0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00" s="45" t="str">
        <f>IF(ISBLANK(Table13[[#This Row],[Side Result]]),"",IF(Table13[[#This Row],[Side Result]]=Table13[[#This Row],[Market Predicted Side]], "Y", "N"))</f>
        <v/>
      </c>
      <c r="Q30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00" s="43" t="str">
        <f>IF(ISBLANK(Table13[[#This Row],[Side Result]]),"",IF(Table13[[#This Row],[Side Result]]=Table13[[#This Row],[Model Predicted Side]], "Y", "N"))</f>
        <v/>
      </c>
      <c r="S300" s="43" t="str">
        <f>IF(ISBLANK(Table13[[#This Row],[Side Result]]), "", IF(Table13[[#This Row],[Model Overall Correct]]="N", "N", "Y"))</f>
        <v/>
      </c>
      <c r="T30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0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00" s="46" t="str">
        <f>IF(ISBLANK(Table13[[#This Row],[Side Result]]), "",ABS(Table13[[#This Row],[Difference from Market]]))</f>
        <v/>
      </c>
      <c r="W30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00" s="43" t="str">
        <f>IF(ISBLANK(Table13[[#This Row],[Side Result]]), "",ABS(Table13[[#This Row],[Difference from Prediction]]))</f>
        <v/>
      </c>
      <c r="Y300" s="10" t="str">
        <f>IF(OR(ISBLANK(Games!B300),ISBLANK(Table13[[#This Row],[Side Result]])), "",IF(OR(AND('Prediction Log'!D300&lt;0, 'Prediction Log'!J300='Prediction Log'!B300), AND('Prediction Log'!D300&gt;0, 'Prediction Log'!C300='Prediction Log'!J300)),"Y", IF(ISBLANK(Games!$B$2), "","N")))</f>
        <v/>
      </c>
      <c r="Z300" s="10" t="str">
        <f>Table13[[#This Row],[Market Overall  Correct]]</f>
        <v/>
      </c>
    </row>
    <row r="301" spans="1:26" x14ac:dyDescent="0.45">
      <c r="A301" s="51" t="str">
        <f>IF(ISBLANK(Games!$B301), "",Games!A301)</f>
        <v/>
      </c>
      <c r="B301" s="51" t="str">
        <f>IF(ISBLANK(Games!$B301), "",Games!B301)</f>
        <v/>
      </c>
      <c r="C301" s="51" t="str">
        <f>IF(ISBLANK(Games!$B301), "",Games!C301)</f>
        <v/>
      </c>
      <c r="D301" s="23" t="str">
        <f>IF(ISBLANK(Games!$B301), "",Games!D301)</f>
        <v/>
      </c>
      <c r="E301" s="23" t="str">
        <f>IF(ISBLANK(Games!$B301), "",Games!E301)</f>
        <v/>
      </c>
      <c r="F301" s="51" t="str">
        <f>IF(ISBLANK(Games!$B301), "",Games!F301)</f>
        <v/>
      </c>
      <c r="G301" s="51">
        <f>Games!G301</f>
        <v>0</v>
      </c>
      <c r="H301" s="51" t="str">
        <f>IF(ISBLANK(Games!$B301), "",Games!H301)</f>
        <v/>
      </c>
      <c r="I301" s="51" t="str">
        <f>IF(ISBLANK(Games!B301), "", IF(Table13[[#This Row],[Spread]]&lt;0, Table13[[#This Row],[Home]], Table13[[#This Row],[Away]]))</f>
        <v/>
      </c>
      <c r="J301" s="11"/>
      <c r="K301" s="11"/>
      <c r="L301" s="11"/>
      <c r="M301" s="50" t="str">
        <f>IF(ISBLANK(Table13[[#This Row],[Home Final]]), "",Table13[[#This Row],[Away Final]]-Table13[[#This Row],[Home Final]])</f>
        <v/>
      </c>
      <c r="N30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0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01" s="45" t="str">
        <f>IF(ISBLANK(Table13[[#This Row],[Side Result]]),"",IF(Table13[[#This Row],[Side Result]]=Table13[[#This Row],[Market Predicted Side]], "Y", "N"))</f>
        <v/>
      </c>
      <c r="Q30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01" s="43" t="str">
        <f>IF(ISBLANK(Table13[[#This Row],[Side Result]]),"",IF(Table13[[#This Row],[Side Result]]=Table13[[#This Row],[Model Predicted Side]], "Y", "N"))</f>
        <v/>
      </c>
      <c r="S301" s="43" t="str">
        <f>IF(ISBLANK(Table13[[#This Row],[Side Result]]), "", IF(Table13[[#This Row],[Model Overall Correct]]="N", "N", "Y"))</f>
        <v/>
      </c>
      <c r="T30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0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01" s="46" t="str">
        <f>IF(ISBLANK(Table13[[#This Row],[Side Result]]), "",ABS(Table13[[#This Row],[Difference from Market]]))</f>
        <v/>
      </c>
      <c r="W30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01" s="43" t="str">
        <f>IF(ISBLANK(Table13[[#This Row],[Side Result]]), "",ABS(Table13[[#This Row],[Difference from Prediction]]))</f>
        <v/>
      </c>
      <c r="Y301" s="10" t="str">
        <f>IF(OR(ISBLANK(Games!B301),ISBLANK(Table13[[#This Row],[Side Result]])), "",IF(OR(AND('Prediction Log'!D301&lt;0, 'Prediction Log'!J301='Prediction Log'!B301), AND('Prediction Log'!D301&gt;0, 'Prediction Log'!C301='Prediction Log'!J301)),"Y", IF(ISBLANK(Games!$B$2), "","N")))</f>
        <v/>
      </c>
      <c r="Z301" s="10" t="str">
        <f>Table13[[#This Row],[Market Overall  Correct]]</f>
        <v/>
      </c>
    </row>
    <row r="302" spans="1:26" x14ac:dyDescent="0.45">
      <c r="A302" s="51" t="str">
        <f>IF(ISBLANK(Games!$B302), "",Games!A302)</f>
        <v/>
      </c>
      <c r="B302" s="51" t="str">
        <f>IF(ISBLANK(Games!$B302), "",Games!B302)</f>
        <v/>
      </c>
      <c r="C302" s="51" t="str">
        <f>IF(ISBLANK(Games!$B302), "",Games!C302)</f>
        <v/>
      </c>
      <c r="D302" s="23" t="str">
        <f>IF(ISBLANK(Games!$B302), "",Games!D302)</f>
        <v/>
      </c>
      <c r="E302" s="23" t="str">
        <f>IF(ISBLANK(Games!$B302), "",Games!E302)</f>
        <v/>
      </c>
      <c r="F302" s="51" t="str">
        <f>IF(ISBLANK(Games!$B302), "",Games!F302)</f>
        <v/>
      </c>
      <c r="G302" s="51">
        <f>Games!G302</f>
        <v>0</v>
      </c>
      <c r="H302" s="51" t="str">
        <f>IF(ISBLANK(Games!$B302), "",Games!H302)</f>
        <v/>
      </c>
      <c r="I302" s="51" t="str">
        <f>IF(ISBLANK(Games!B302), "", IF(Table13[[#This Row],[Spread]]&lt;0, Table13[[#This Row],[Home]], Table13[[#This Row],[Away]]))</f>
        <v/>
      </c>
      <c r="J302" s="11"/>
      <c r="K302" s="11"/>
      <c r="L302" s="11"/>
      <c r="M302" s="50" t="str">
        <f>IF(ISBLANK(Table13[[#This Row],[Home Final]]), "",Table13[[#This Row],[Away Final]]-Table13[[#This Row],[Home Final]])</f>
        <v/>
      </c>
      <c r="N30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0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02" s="45" t="str">
        <f>IF(ISBLANK(Table13[[#This Row],[Side Result]]),"",IF(Table13[[#This Row],[Side Result]]=Table13[[#This Row],[Market Predicted Side]], "Y", "N"))</f>
        <v/>
      </c>
      <c r="Q30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02" s="43" t="str">
        <f>IF(ISBLANK(Table13[[#This Row],[Side Result]]),"",IF(Table13[[#This Row],[Side Result]]=Table13[[#This Row],[Model Predicted Side]], "Y", "N"))</f>
        <v/>
      </c>
      <c r="S302" s="43" t="str">
        <f>IF(ISBLANK(Table13[[#This Row],[Side Result]]), "", IF(Table13[[#This Row],[Model Overall Correct]]="N", "N", "Y"))</f>
        <v/>
      </c>
      <c r="T30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0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02" s="46" t="str">
        <f>IF(ISBLANK(Table13[[#This Row],[Side Result]]), "",ABS(Table13[[#This Row],[Difference from Market]]))</f>
        <v/>
      </c>
      <c r="W30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02" s="43" t="str">
        <f>IF(ISBLANK(Table13[[#This Row],[Side Result]]), "",ABS(Table13[[#This Row],[Difference from Prediction]]))</f>
        <v/>
      </c>
      <c r="Y302" s="10" t="str">
        <f>IF(OR(ISBLANK(Games!B302),ISBLANK(Table13[[#This Row],[Side Result]])), "",IF(OR(AND('Prediction Log'!D302&lt;0, 'Prediction Log'!J302='Prediction Log'!B302), AND('Prediction Log'!D302&gt;0, 'Prediction Log'!C302='Prediction Log'!J302)),"Y", IF(ISBLANK(Games!$B$2), "","N")))</f>
        <v/>
      </c>
      <c r="Z302" s="10" t="str">
        <f>Table13[[#This Row],[Market Overall  Correct]]</f>
        <v/>
      </c>
    </row>
    <row r="303" spans="1:26" x14ac:dyDescent="0.45">
      <c r="A303" s="51" t="str">
        <f>IF(ISBLANK(Games!$B303), "",Games!A303)</f>
        <v/>
      </c>
      <c r="B303" s="51" t="str">
        <f>IF(ISBLANK(Games!$B303), "",Games!B303)</f>
        <v/>
      </c>
      <c r="C303" s="51" t="str">
        <f>IF(ISBLANK(Games!$B303), "",Games!C303)</f>
        <v/>
      </c>
      <c r="D303" s="23" t="str">
        <f>IF(ISBLANK(Games!$B303), "",Games!D303)</f>
        <v/>
      </c>
      <c r="E303" s="23" t="str">
        <f>IF(ISBLANK(Games!$B303), "",Games!E303)</f>
        <v/>
      </c>
      <c r="F303" s="51" t="str">
        <f>IF(ISBLANK(Games!$B303), "",Games!F303)</f>
        <v/>
      </c>
      <c r="G303" s="51">
        <f>Games!G303</f>
        <v>0</v>
      </c>
      <c r="H303" s="51" t="str">
        <f>IF(ISBLANK(Games!$B303), "",Games!H303)</f>
        <v/>
      </c>
      <c r="I303" s="51" t="str">
        <f>IF(ISBLANK(Games!B303), "", IF(Table13[[#This Row],[Spread]]&lt;0, Table13[[#This Row],[Home]], Table13[[#This Row],[Away]]))</f>
        <v/>
      </c>
      <c r="J303" s="11"/>
      <c r="K303" s="11"/>
      <c r="L303" s="11"/>
      <c r="M303" s="50" t="str">
        <f>IF(ISBLANK(Table13[[#This Row],[Home Final]]), "",Table13[[#This Row],[Away Final]]-Table13[[#This Row],[Home Final]])</f>
        <v/>
      </c>
      <c r="N30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0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03" s="45" t="str">
        <f>IF(ISBLANK(Table13[[#This Row],[Side Result]]),"",IF(Table13[[#This Row],[Side Result]]=Table13[[#This Row],[Market Predicted Side]], "Y", "N"))</f>
        <v/>
      </c>
      <c r="Q30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03" s="43" t="str">
        <f>IF(ISBLANK(Table13[[#This Row],[Side Result]]),"",IF(Table13[[#This Row],[Side Result]]=Table13[[#This Row],[Model Predicted Side]], "Y", "N"))</f>
        <v/>
      </c>
      <c r="S303" s="43" t="str">
        <f>IF(ISBLANK(Table13[[#This Row],[Side Result]]), "", IF(Table13[[#This Row],[Model Overall Correct]]="N", "N", "Y"))</f>
        <v/>
      </c>
      <c r="T30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0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03" s="46" t="str">
        <f>IF(ISBLANK(Table13[[#This Row],[Side Result]]), "",ABS(Table13[[#This Row],[Difference from Market]]))</f>
        <v/>
      </c>
      <c r="W30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03" s="43" t="str">
        <f>IF(ISBLANK(Table13[[#This Row],[Side Result]]), "",ABS(Table13[[#This Row],[Difference from Prediction]]))</f>
        <v/>
      </c>
      <c r="Y303" s="10" t="str">
        <f>IF(OR(ISBLANK(Games!B303),ISBLANK(Table13[[#This Row],[Side Result]])), "",IF(OR(AND('Prediction Log'!D303&lt;0, 'Prediction Log'!J303='Prediction Log'!B303), AND('Prediction Log'!D303&gt;0, 'Prediction Log'!C303='Prediction Log'!J303)),"Y", IF(ISBLANK(Games!$B$2), "","N")))</f>
        <v/>
      </c>
      <c r="Z303" s="10" t="str">
        <f>Table13[[#This Row],[Market Overall  Correct]]</f>
        <v/>
      </c>
    </row>
    <row r="304" spans="1:26" x14ac:dyDescent="0.45">
      <c r="A304" s="51" t="str">
        <f>IF(ISBLANK(Games!$B304), "",Games!A304)</f>
        <v/>
      </c>
      <c r="B304" s="51" t="str">
        <f>IF(ISBLANK(Games!$B304), "",Games!B304)</f>
        <v/>
      </c>
      <c r="C304" s="51" t="str">
        <f>IF(ISBLANK(Games!$B304), "",Games!C304)</f>
        <v/>
      </c>
      <c r="D304" s="23" t="str">
        <f>IF(ISBLANK(Games!$B304), "",Games!D304)</f>
        <v/>
      </c>
      <c r="E304" s="23" t="str">
        <f>IF(ISBLANK(Games!$B304), "",Games!E304)</f>
        <v/>
      </c>
      <c r="F304" s="51" t="str">
        <f>IF(ISBLANK(Games!$B304), "",Games!F304)</f>
        <v/>
      </c>
      <c r="G304" s="51">
        <f>Games!G304</f>
        <v>0</v>
      </c>
      <c r="H304" s="51" t="str">
        <f>IF(ISBLANK(Games!$B304), "",Games!H304)</f>
        <v/>
      </c>
      <c r="I304" s="51" t="str">
        <f>IF(ISBLANK(Games!B304), "", IF(Table13[[#This Row],[Spread]]&lt;0, Table13[[#This Row],[Home]], Table13[[#This Row],[Away]]))</f>
        <v/>
      </c>
      <c r="J304" s="11"/>
      <c r="K304" s="11"/>
      <c r="L304" s="11"/>
      <c r="M304" s="50" t="str">
        <f>IF(ISBLANK(Table13[[#This Row],[Home Final]]), "",Table13[[#This Row],[Away Final]]-Table13[[#This Row],[Home Final]])</f>
        <v/>
      </c>
      <c r="N30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0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04" s="45" t="str">
        <f>IF(ISBLANK(Table13[[#This Row],[Side Result]]),"",IF(Table13[[#This Row],[Side Result]]=Table13[[#This Row],[Market Predicted Side]], "Y", "N"))</f>
        <v/>
      </c>
      <c r="Q30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04" s="43" t="str">
        <f>IF(ISBLANK(Table13[[#This Row],[Side Result]]),"",IF(Table13[[#This Row],[Side Result]]=Table13[[#This Row],[Model Predicted Side]], "Y", "N"))</f>
        <v/>
      </c>
      <c r="S304" s="43" t="str">
        <f>IF(ISBLANK(Table13[[#This Row],[Side Result]]), "", IF(Table13[[#This Row],[Model Overall Correct]]="N", "N", "Y"))</f>
        <v/>
      </c>
      <c r="T30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0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04" s="46" t="str">
        <f>IF(ISBLANK(Table13[[#This Row],[Side Result]]), "",ABS(Table13[[#This Row],[Difference from Market]]))</f>
        <v/>
      </c>
      <c r="W30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04" s="43" t="str">
        <f>IF(ISBLANK(Table13[[#This Row],[Side Result]]), "",ABS(Table13[[#This Row],[Difference from Prediction]]))</f>
        <v/>
      </c>
      <c r="Y304" s="10" t="str">
        <f>IF(OR(ISBLANK(Games!B304),ISBLANK(Table13[[#This Row],[Side Result]])), "",IF(OR(AND('Prediction Log'!D304&lt;0, 'Prediction Log'!J304='Prediction Log'!B304), AND('Prediction Log'!D304&gt;0, 'Prediction Log'!C304='Prediction Log'!J304)),"Y", IF(ISBLANK(Games!$B$2), "","N")))</f>
        <v/>
      </c>
      <c r="Z304" s="10" t="str">
        <f>Table13[[#This Row],[Market Overall  Correct]]</f>
        <v/>
      </c>
    </row>
    <row r="305" spans="1:26" x14ac:dyDescent="0.45">
      <c r="A305" s="51" t="str">
        <f>IF(ISBLANK(Games!$B305), "",Games!A305)</f>
        <v/>
      </c>
      <c r="B305" s="51" t="str">
        <f>IF(ISBLANK(Games!$B305), "",Games!B305)</f>
        <v/>
      </c>
      <c r="C305" s="51" t="str">
        <f>IF(ISBLANK(Games!$B305), "",Games!C305)</f>
        <v/>
      </c>
      <c r="D305" s="23" t="str">
        <f>IF(ISBLANK(Games!$B305), "",Games!D305)</f>
        <v/>
      </c>
      <c r="E305" s="23" t="str">
        <f>IF(ISBLANK(Games!$B305), "",Games!E305)</f>
        <v/>
      </c>
      <c r="F305" s="51" t="str">
        <f>IF(ISBLANK(Games!$B305), "",Games!F305)</f>
        <v/>
      </c>
      <c r="G305" s="51">
        <f>Games!G305</f>
        <v>0</v>
      </c>
      <c r="H305" s="51" t="str">
        <f>IF(ISBLANK(Games!$B305), "",Games!H305)</f>
        <v/>
      </c>
      <c r="I305" s="51" t="str">
        <f>IF(ISBLANK(Games!B305), "", IF(Table13[[#This Row],[Spread]]&lt;0, Table13[[#This Row],[Home]], Table13[[#This Row],[Away]]))</f>
        <v/>
      </c>
      <c r="J305" s="11"/>
      <c r="K305" s="11"/>
      <c r="L305" s="11"/>
      <c r="M305" s="50" t="str">
        <f>IF(ISBLANK(Table13[[#This Row],[Home Final]]), "",Table13[[#This Row],[Away Final]]-Table13[[#This Row],[Home Final]])</f>
        <v/>
      </c>
      <c r="N30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0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05" s="45" t="str">
        <f>IF(ISBLANK(Table13[[#This Row],[Side Result]]),"",IF(Table13[[#This Row],[Side Result]]=Table13[[#This Row],[Market Predicted Side]], "Y", "N"))</f>
        <v/>
      </c>
      <c r="Q30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05" s="43" t="str">
        <f>IF(ISBLANK(Table13[[#This Row],[Side Result]]),"",IF(Table13[[#This Row],[Side Result]]=Table13[[#This Row],[Model Predicted Side]], "Y", "N"))</f>
        <v/>
      </c>
      <c r="S305" s="43" t="str">
        <f>IF(ISBLANK(Table13[[#This Row],[Side Result]]), "", IF(Table13[[#This Row],[Model Overall Correct]]="N", "N", "Y"))</f>
        <v/>
      </c>
      <c r="T30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0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05" s="46" t="str">
        <f>IF(ISBLANK(Table13[[#This Row],[Side Result]]), "",ABS(Table13[[#This Row],[Difference from Market]]))</f>
        <v/>
      </c>
      <c r="W30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05" s="43" t="str">
        <f>IF(ISBLANK(Table13[[#This Row],[Side Result]]), "",ABS(Table13[[#This Row],[Difference from Prediction]]))</f>
        <v/>
      </c>
      <c r="Y305" s="10" t="str">
        <f>IF(OR(ISBLANK(Games!B305),ISBLANK(Table13[[#This Row],[Side Result]])), "",IF(OR(AND('Prediction Log'!D305&lt;0, 'Prediction Log'!J305='Prediction Log'!B305), AND('Prediction Log'!D305&gt;0, 'Prediction Log'!C305='Prediction Log'!J305)),"Y", IF(ISBLANK(Games!$B$2), "","N")))</f>
        <v/>
      </c>
      <c r="Z305" s="10" t="str">
        <f>Table13[[#This Row],[Market Overall  Correct]]</f>
        <v/>
      </c>
    </row>
    <row r="306" spans="1:26" x14ac:dyDescent="0.45">
      <c r="A306" s="51" t="str">
        <f>IF(ISBLANK(Games!$B306), "",Games!A306)</f>
        <v/>
      </c>
      <c r="B306" s="51" t="str">
        <f>IF(ISBLANK(Games!$B306), "",Games!B306)</f>
        <v/>
      </c>
      <c r="C306" s="51" t="str">
        <f>IF(ISBLANK(Games!$B306), "",Games!C306)</f>
        <v/>
      </c>
      <c r="D306" s="23" t="str">
        <f>IF(ISBLANK(Games!$B306), "",Games!D306)</f>
        <v/>
      </c>
      <c r="E306" s="23" t="str">
        <f>IF(ISBLANK(Games!$B306), "",Games!E306)</f>
        <v/>
      </c>
      <c r="F306" s="51" t="str">
        <f>IF(ISBLANK(Games!$B306), "",Games!F306)</f>
        <v/>
      </c>
      <c r="G306" s="51">
        <f>Games!G306</f>
        <v>0</v>
      </c>
      <c r="H306" s="51" t="str">
        <f>IF(ISBLANK(Games!$B306), "",Games!H306)</f>
        <v/>
      </c>
      <c r="I306" s="51" t="str">
        <f>IF(ISBLANK(Games!B306), "", IF(Table13[[#This Row],[Spread]]&lt;0, Table13[[#This Row],[Home]], Table13[[#This Row],[Away]]))</f>
        <v/>
      </c>
      <c r="J306" s="11"/>
      <c r="K306" s="11"/>
      <c r="L306" s="11"/>
      <c r="M306" s="50" t="str">
        <f>IF(ISBLANK(Table13[[#This Row],[Home Final]]), "",Table13[[#This Row],[Away Final]]-Table13[[#This Row],[Home Final]])</f>
        <v/>
      </c>
      <c r="N30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0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06" s="45" t="str">
        <f>IF(ISBLANK(Table13[[#This Row],[Side Result]]),"",IF(Table13[[#This Row],[Side Result]]=Table13[[#This Row],[Market Predicted Side]], "Y", "N"))</f>
        <v/>
      </c>
      <c r="Q30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06" s="43" t="str">
        <f>IF(ISBLANK(Table13[[#This Row],[Side Result]]),"",IF(Table13[[#This Row],[Side Result]]=Table13[[#This Row],[Model Predicted Side]], "Y", "N"))</f>
        <v/>
      </c>
      <c r="S306" s="43" t="str">
        <f>IF(ISBLANK(Table13[[#This Row],[Side Result]]), "", IF(Table13[[#This Row],[Model Overall Correct]]="N", "N", "Y"))</f>
        <v/>
      </c>
      <c r="T30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0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06" s="46" t="str">
        <f>IF(ISBLANK(Table13[[#This Row],[Side Result]]), "",ABS(Table13[[#This Row],[Difference from Market]]))</f>
        <v/>
      </c>
      <c r="W30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06" s="43" t="str">
        <f>IF(ISBLANK(Table13[[#This Row],[Side Result]]), "",ABS(Table13[[#This Row],[Difference from Prediction]]))</f>
        <v/>
      </c>
      <c r="Y306" s="10" t="str">
        <f>IF(OR(ISBLANK(Games!B306),ISBLANK(Table13[[#This Row],[Side Result]])), "",IF(OR(AND('Prediction Log'!D306&lt;0, 'Prediction Log'!J306='Prediction Log'!B306), AND('Prediction Log'!D306&gt;0, 'Prediction Log'!C306='Prediction Log'!J306)),"Y", IF(ISBLANK(Games!$B$2), "","N")))</f>
        <v/>
      </c>
      <c r="Z306" s="10" t="str">
        <f>Table13[[#This Row],[Market Overall  Correct]]</f>
        <v/>
      </c>
    </row>
    <row r="307" spans="1:26" x14ac:dyDescent="0.45">
      <c r="A307" s="51" t="str">
        <f>IF(ISBLANK(Games!$B307), "",Games!A307)</f>
        <v/>
      </c>
      <c r="B307" s="51" t="str">
        <f>IF(ISBLANK(Games!$B307), "",Games!B307)</f>
        <v/>
      </c>
      <c r="C307" s="51" t="str">
        <f>IF(ISBLANK(Games!$B307), "",Games!C307)</f>
        <v/>
      </c>
      <c r="D307" s="23" t="str">
        <f>IF(ISBLANK(Games!$B307), "",Games!D307)</f>
        <v/>
      </c>
      <c r="E307" s="23" t="str">
        <f>IF(ISBLANK(Games!$B307), "",Games!E307)</f>
        <v/>
      </c>
      <c r="F307" s="51" t="str">
        <f>IF(ISBLANK(Games!$B307), "",Games!F307)</f>
        <v/>
      </c>
      <c r="G307" s="51">
        <f>Games!G307</f>
        <v>0</v>
      </c>
      <c r="H307" s="51" t="str">
        <f>IF(ISBLANK(Games!$B307), "",Games!H307)</f>
        <v/>
      </c>
      <c r="I307" s="51" t="str">
        <f>IF(ISBLANK(Games!B307), "", IF(Table13[[#This Row],[Spread]]&lt;0, Table13[[#This Row],[Home]], Table13[[#This Row],[Away]]))</f>
        <v/>
      </c>
      <c r="J307" s="11"/>
      <c r="K307" s="11"/>
      <c r="L307" s="11"/>
      <c r="M307" s="50" t="str">
        <f>IF(ISBLANK(Table13[[#This Row],[Home Final]]), "",Table13[[#This Row],[Away Final]]-Table13[[#This Row],[Home Final]])</f>
        <v/>
      </c>
      <c r="N30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0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07" s="45" t="str">
        <f>IF(ISBLANK(Table13[[#This Row],[Side Result]]),"",IF(Table13[[#This Row],[Side Result]]=Table13[[#This Row],[Market Predicted Side]], "Y", "N"))</f>
        <v/>
      </c>
      <c r="Q30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07" s="43" t="str">
        <f>IF(ISBLANK(Table13[[#This Row],[Side Result]]),"",IF(Table13[[#This Row],[Side Result]]=Table13[[#This Row],[Model Predicted Side]], "Y", "N"))</f>
        <v/>
      </c>
      <c r="S307" s="43" t="str">
        <f>IF(ISBLANK(Table13[[#This Row],[Side Result]]), "", IF(Table13[[#This Row],[Model Overall Correct]]="N", "N", "Y"))</f>
        <v/>
      </c>
      <c r="T30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0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07" s="46" t="str">
        <f>IF(ISBLANK(Table13[[#This Row],[Side Result]]), "",ABS(Table13[[#This Row],[Difference from Market]]))</f>
        <v/>
      </c>
      <c r="W30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07" s="43" t="str">
        <f>IF(ISBLANK(Table13[[#This Row],[Side Result]]), "",ABS(Table13[[#This Row],[Difference from Prediction]]))</f>
        <v/>
      </c>
      <c r="Y307" s="10" t="str">
        <f>IF(OR(ISBLANK(Games!B307),ISBLANK(Table13[[#This Row],[Side Result]])), "",IF(OR(AND('Prediction Log'!D307&lt;0, 'Prediction Log'!J307='Prediction Log'!B307), AND('Prediction Log'!D307&gt;0, 'Prediction Log'!C307='Prediction Log'!J307)),"Y", IF(ISBLANK(Games!$B$2), "","N")))</f>
        <v/>
      </c>
      <c r="Z307" s="10" t="str">
        <f>Table13[[#This Row],[Market Overall  Correct]]</f>
        <v/>
      </c>
    </row>
    <row r="308" spans="1:26" x14ac:dyDescent="0.45">
      <c r="A308" s="51" t="str">
        <f>IF(ISBLANK(Games!$B308), "",Games!A308)</f>
        <v/>
      </c>
      <c r="B308" s="51" t="str">
        <f>IF(ISBLANK(Games!$B308), "",Games!B308)</f>
        <v/>
      </c>
      <c r="C308" s="51" t="str">
        <f>IF(ISBLANK(Games!$B308), "",Games!C308)</f>
        <v/>
      </c>
      <c r="D308" s="23" t="str">
        <f>IF(ISBLANK(Games!$B308), "",Games!D308)</f>
        <v/>
      </c>
      <c r="E308" s="23" t="str">
        <f>IF(ISBLANK(Games!$B308), "",Games!E308)</f>
        <v/>
      </c>
      <c r="F308" s="51" t="str">
        <f>IF(ISBLANK(Games!$B308), "",Games!F308)</f>
        <v/>
      </c>
      <c r="G308" s="51">
        <f>Games!G308</f>
        <v>0</v>
      </c>
      <c r="H308" s="51" t="str">
        <f>IF(ISBLANK(Games!$B308), "",Games!H308)</f>
        <v/>
      </c>
      <c r="I308" s="51" t="str">
        <f>IF(ISBLANK(Games!B308), "", IF(Table13[[#This Row],[Spread]]&lt;0, Table13[[#This Row],[Home]], Table13[[#This Row],[Away]]))</f>
        <v/>
      </c>
      <c r="J308" s="11"/>
      <c r="K308" s="11"/>
      <c r="L308" s="11"/>
      <c r="M308" s="50" t="str">
        <f>IF(ISBLANK(Table13[[#This Row],[Home Final]]), "",Table13[[#This Row],[Away Final]]-Table13[[#This Row],[Home Final]])</f>
        <v/>
      </c>
      <c r="N30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0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08" s="45" t="str">
        <f>IF(ISBLANK(Table13[[#This Row],[Side Result]]),"",IF(Table13[[#This Row],[Side Result]]=Table13[[#This Row],[Market Predicted Side]], "Y", "N"))</f>
        <v/>
      </c>
      <c r="Q30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08" s="43" t="str">
        <f>IF(ISBLANK(Table13[[#This Row],[Side Result]]),"",IF(Table13[[#This Row],[Side Result]]=Table13[[#This Row],[Model Predicted Side]], "Y", "N"))</f>
        <v/>
      </c>
      <c r="S308" s="43" t="str">
        <f>IF(ISBLANK(Table13[[#This Row],[Side Result]]), "", IF(Table13[[#This Row],[Model Overall Correct]]="N", "N", "Y"))</f>
        <v/>
      </c>
      <c r="T30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0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08" s="46" t="str">
        <f>IF(ISBLANK(Table13[[#This Row],[Side Result]]), "",ABS(Table13[[#This Row],[Difference from Market]]))</f>
        <v/>
      </c>
      <c r="W30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08" s="43" t="str">
        <f>IF(ISBLANK(Table13[[#This Row],[Side Result]]), "",ABS(Table13[[#This Row],[Difference from Prediction]]))</f>
        <v/>
      </c>
      <c r="Y308" s="10" t="str">
        <f>IF(OR(ISBLANK(Games!B308),ISBLANK(Table13[[#This Row],[Side Result]])), "",IF(OR(AND('Prediction Log'!D308&lt;0, 'Prediction Log'!J308='Prediction Log'!B308), AND('Prediction Log'!D308&gt;0, 'Prediction Log'!C308='Prediction Log'!J308)),"Y", IF(ISBLANK(Games!$B$2), "","N")))</f>
        <v/>
      </c>
      <c r="Z308" s="10" t="str">
        <f>Table13[[#This Row],[Market Overall  Correct]]</f>
        <v/>
      </c>
    </row>
    <row r="309" spans="1:26" x14ac:dyDescent="0.45">
      <c r="A309" s="51" t="str">
        <f>IF(ISBLANK(Games!$B309), "",Games!A309)</f>
        <v/>
      </c>
      <c r="B309" s="51" t="str">
        <f>IF(ISBLANK(Games!$B309), "",Games!B309)</f>
        <v/>
      </c>
      <c r="C309" s="51" t="str">
        <f>IF(ISBLANK(Games!$B309), "",Games!C309)</f>
        <v/>
      </c>
      <c r="D309" s="23" t="str">
        <f>IF(ISBLANK(Games!$B309), "",Games!D309)</f>
        <v/>
      </c>
      <c r="E309" s="23" t="str">
        <f>IF(ISBLANK(Games!$B309), "",Games!E309)</f>
        <v/>
      </c>
      <c r="F309" s="51" t="str">
        <f>IF(ISBLANK(Games!$B309), "",Games!F309)</f>
        <v/>
      </c>
      <c r="G309" s="51">
        <f>Games!G309</f>
        <v>0</v>
      </c>
      <c r="H309" s="51" t="str">
        <f>IF(ISBLANK(Games!$B309), "",Games!H309)</f>
        <v/>
      </c>
      <c r="I309" s="51" t="str">
        <f>IF(ISBLANK(Games!B309), "", IF(Table13[[#This Row],[Spread]]&lt;0, Table13[[#This Row],[Home]], Table13[[#This Row],[Away]]))</f>
        <v/>
      </c>
      <c r="J309" s="11"/>
      <c r="K309" s="11"/>
      <c r="L309" s="11"/>
      <c r="M309" s="50" t="str">
        <f>IF(ISBLANK(Table13[[#This Row],[Home Final]]), "",Table13[[#This Row],[Away Final]]-Table13[[#This Row],[Home Final]])</f>
        <v/>
      </c>
      <c r="N30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0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09" s="45" t="str">
        <f>IF(ISBLANK(Table13[[#This Row],[Side Result]]),"",IF(Table13[[#This Row],[Side Result]]=Table13[[#This Row],[Market Predicted Side]], "Y", "N"))</f>
        <v/>
      </c>
      <c r="Q30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09" s="43" t="str">
        <f>IF(ISBLANK(Table13[[#This Row],[Side Result]]),"",IF(Table13[[#This Row],[Side Result]]=Table13[[#This Row],[Model Predicted Side]], "Y", "N"))</f>
        <v/>
      </c>
      <c r="S309" s="43" t="str">
        <f>IF(ISBLANK(Table13[[#This Row],[Side Result]]), "", IF(Table13[[#This Row],[Model Overall Correct]]="N", "N", "Y"))</f>
        <v/>
      </c>
      <c r="T30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0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09" s="46" t="str">
        <f>IF(ISBLANK(Table13[[#This Row],[Side Result]]), "",ABS(Table13[[#This Row],[Difference from Market]]))</f>
        <v/>
      </c>
      <c r="W30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09" s="43" t="str">
        <f>IF(ISBLANK(Table13[[#This Row],[Side Result]]), "",ABS(Table13[[#This Row],[Difference from Prediction]]))</f>
        <v/>
      </c>
      <c r="Y309" s="10" t="str">
        <f>IF(OR(ISBLANK(Games!B309),ISBLANK(Table13[[#This Row],[Side Result]])), "",IF(OR(AND('Prediction Log'!D309&lt;0, 'Prediction Log'!J309='Prediction Log'!B309), AND('Prediction Log'!D309&gt;0, 'Prediction Log'!C309='Prediction Log'!J309)),"Y", IF(ISBLANK(Games!$B$2), "","N")))</f>
        <v/>
      </c>
      <c r="Z309" s="10" t="str">
        <f>Table13[[#This Row],[Market Overall  Correct]]</f>
        <v/>
      </c>
    </row>
    <row r="310" spans="1:26" x14ac:dyDescent="0.45">
      <c r="A310" s="51" t="str">
        <f>IF(ISBLANK(Games!$B310), "",Games!A310)</f>
        <v/>
      </c>
      <c r="B310" s="51" t="str">
        <f>IF(ISBLANK(Games!$B310), "",Games!B310)</f>
        <v/>
      </c>
      <c r="C310" s="51" t="str">
        <f>IF(ISBLANK(Games!$B310), "",Games!C310)</f>
        <v/>
      </c>
      <c r="D310" s="23" t="str">
        <f>IF(ISBLANK(Games!$B310), "",Games!D310)</f>
        <v/>
      </c>
      <c r="E310" s="23" t="str">
        <f>IF(ISBLANK(Games!$B310), "",Games!E310)</f>
        <v/>
      </c>
      <c r="F310" s="51" t="str">
        <f>IF(ISBLANK(Games!$B310), "",Games!F310)</f>
        <v/>
      </c>
      <c r="G310" s="51">
        <f>Games!G310</f>
        <v>0</v>
      </c>
      <c r="H310" s="51" t="str">
        <f>IF(ISBLANK(Games!$B310), "",Games!H310)</f>
        <v/>
      </c>
      <c r="I310" s="51" t="str">
        <f>IF(ISBLANK(Games!B310), "", IF(Table13[[#This Row],[Spread]]&lt;0, Table13[[#This Row],[Home]], Table13[[#This Row],[Away]]))</f>
        <v/>
      </c>
      <c r="J310" s="11"/>
      <c r="K310" s="11"/>
      <c r="L310" s="11"/>
      <c r="M310" s="50" t="str">
        <f>IF(ISBLANK(Table13[[#This Row],[Home Final]]), "",Table13[[#This Row],[Away Final]]-Table13[[#This Row],[Home Final]])</f>
        <v/>
      </c>
      <c r="N31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1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10" s="45" t="str">
        <f>IF(ISBLANK(Table13[[#This Row],[Side Result]]),"",IF(Table13[[#This Row],[Side Result]]=Table13[[#This Row],[Market Predicted Side]], "Y", "N"))</f>
        <v/>
      </c>
      <c r="Q31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10" s="43" t="str">
        <f>IF(ISBLANK(Table13[[#This Row],[Side Result]]),"",IF(Table13[[#This Row],[Side Result]]=Table13[[#This Row],[Model Predicted Side]], "Y", "N"))</f>
        <v/>
      </c>
      <c r="S310" s="43" t="str">
        <f>IF(ISBLANK(Table13[[#This Row],[Side Result]]), "", IF(Table13[[#This Row],[Model Overall Correct]]="N", "N", "Y"))</f>
        <v/>
      </c>
      <c r="T31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1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10" s="46" t="str">
        <f>IF(ISBLANK(Table13[[#This Row],[Side Result]]), "",ABS(Table13[[#This Row],[Difference from Market]]))</f>
        <v/>
      </c>
      <c r="W31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10" s="43" t="str">
        <f>IF(ISBLANK(Table13[[#This Row],[Side Result]]), "",ABS(Table13[[#This Row],[Difference from Prediction]]))</f>
        <v/>
      </c>
      <c r="Y310" s="10" t="str">
        <f>IF(OR(ISBLANK(Games!B310),ISBLANK(Table13[[#This Row],[Side Result]])), "",IF(OR(AND('Prediction Log'!D310&lt;0, 'Prediction Log'!J310='Prediction Log'!B310), AND('Prediction Log'!D310&gt;0, 'Prediction Log'!C310='Prediction Log'!J310)),"Y", IF(ISBLANK(Games!$B$2), "","N")))</f>
        <v/>
      </c>
      <c r="Z310" s="10" t="str">
        <f>Table13[[#This Row],[Market Overall  Correct]]</f>
        <v/>
      </c>
    </row>
    <row r="311" spans="1:26" x14ac:dyDescent="0.45">
      <c r="A311" s="51" t="str">
        <f>IF(ISBLANK(Games!$B311), "",Games!A311)</f>
        <v/>
      </c>
      <c r="B311" s="51" t="str">
        <f>IF(ISBLANK(Games!$B311), "",Games!B311)</f>
        <v/>
      </c>
      <c r="C311" s="51" t="str">
        <f>IF(ISBLANK(Games!$B311), "",Games!C311)</f>
        <v/>
      </c>
      <c r="D311" s="23" t="str">
        <f>IF(ISBLANK(Games!$B311), "",Games!D311)</f>
        <v/>
      </c>
      <c r="E311" s="23" t="str">
        <f>IF(ISBLANK(Games!$B311), "",Games!E311)</f>
        <v/>
      </c>
      <c r="F311" s="51" t="str">
        <f>IF(ISBLANK(Games!$B311), "",Games!F311)</f>
        <v/>
      </c>
      <c r="G311" s="51">
        <f>Games!G311</f>
        <v>0</v>
      </c>
      <c r="H311" s="51" t="str">
        <f>IF(ISBLANK(Games!$B311), "",Games!H311)</f>
        <v/>
      </c>
      <c r="I311" s="51" t="str">
        <f>IF(ISBLANK(Games!B311), "", IF(Table13[[#This Row],[Spread]]&lt;0, Table13[[#This Row],[Home]], Table13[[#This Row],[Away]]))</f>
        <v/>
      </c>
      <c r="J311" s="11"/>
      <c r="K311" s="11"/>
      <c r="L311" s="11"/>
      <c r="M311" s="50" t="str">
        <f>IF(ISBLANK(Table13[[#This Row],[Home Final]]), "",Table13[[#This Row],[Away Final]]-Table13[[#This Row],[Home Final]])</f>
        <v/>
      </c>
      <c r="N31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1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11" s="45" t="str">
        <f>IF(ISBLANK(Table13[[#This Row],[Side Result]]),"",IF(Table13[[#This Row],[Side Result]]=Table13[[#This Row],[Market Predicted Side]], "Y", "N"))</f>
        <v/>
      </c>
      <c r="Q31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11" s="43" t="str">
        <f>IF(ISBLANK(Table13[[#This Row],[Side Result]]),"",IF(Table13[[#This Row],[Side Result]]=Table13[[#This Row],[Model Predicted Side]], "Y", "N"))</f>
        <v/>
      </c>
      <c r="S311" s="43" t="str">
        <f>IF(ISBLANK(Table13[[#This Row],[Side Result]]), "", IF(Table13[[#This Row],[Model Overall Correct]]="N", "N", "Y"))</f>
        <v/>
      </c>
      <c r="T31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1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11" s="46" t="str">
        <f>IF(ISBLANK(Table13[[#This Row],[Side Result]]), "",ABS(Table13[[#This Row],[Difference from Market]]))</f>
        <v/>
      </c>
      <c r="W31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11" s="43" t="str">
        <f>IF(ISBLANK(Table13[[#This Row],[Side Result]]), "",ABS(Table13[[#This Row],[Difference from Prediction]]))</f>
        <v/>
      </c>
      <c r="Y311" s="10" t="str">
        <f>IF(OR(ISBLANK(Games!B311),ISBLANK(Table13[[#This Row],[Side Result]])), "",IF(OR(AND('Prediction Log'!D311&lt;0, 'Prediction Log'!J311='Prediction Log'!B311), AND('Prediction Log'!D311&gt;0, 'Prediction Log'!C311='Prediction Log'!J311)),"Y", IF(ISBLANK(Games!$B$2), "","N")))</f>
        <v/>
      </c>
      <c r="Z311" s="10" t="str">
        <f>Table13[[#This Row],[Market Overall  Correct]]</f>
        <v/>
      </c>
    </row>
    <row r="312" spans="1:26" x14ac:dyDescent="0.45">
      <c r="A312" s="51" t="str">
        <f>IF(ISBLANK(Games!$B312), "",Games!A312)</f>
        <v/>
      </c>
      <c r="B312" s="51" t="str">
        <f>IF(ISBLANK(Games!$B312), "",Games!B312)</f>
        <v/>
      </c>
      <c r="C312" s="51" t="str">
        <f>IF(ISBLANK(Games!$B312), "",Games!C312)</f>
        <v/>
      </c>
      <c r="D312" s="23" t="str">
        <f>IF(ISBLANK(Games!$B312), "",Games!D312)</f>
        <v/>
      </c>
      <c r="E312" s="23" t="str">
        <f>IF(ISBLANK(Games!$B312), "",Games!E312)</f>
        <v/>
      </c>
      <c r="F312" s="51" t="str">
        <f>IF(ISBLANK(Games!$B312), "",Games!F312)</f>
        <v/>
      </c>
      <c r="G312" s="51">
        <f>Games!G312</f>
        <v>0</v>
      </c>
      <c r="H312" s="51" t="str">
        <f>IF(ISBLANK(Games!$B312), "",Games!H312)</f>
        <v/>
      </c>
      <c r="I312" s="51" t="str">
        <f>IF(ISBLANK(Games!B312), "", IF(Table13[[#This Row],[Spread]]&lt;0, Table13[[#This Row],[Home]], Table13[[#This Row],[Away]]))</f>
        <v/>
      </c>
      <c r="J312" s="11"/>
      <c r="K312" s="11"/>
      <c r="L312" s="11"/>
      <c r="M312" s="50" t="str">
        <f>IF(ISBLANK(Table13[[#This Row],[Home Final]]), "",Table13[[#This Row],[Away Final]]-Table13[[#This Row],[Home Final]])</f>
        <v/>
      </c>
      <c r="N31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1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12" s="45" t="str">
        <f>IF(ISBLANK(Table13[[#This Row],[Side Result]]),"",IF(Table13[[#This Row],[Side Result]]=Table13[[#This Row],[Market Predicted Side]], "Y", "N"))</f>
        <v/>
      </c>
      <c r="Q31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12" s="43" t="str">
        <f>IF(ISBLANK(Table13[[#This Row],[Side Result]]),"",IF(Table13[[#This Row],[Side Result]]=Table13[[#This Row],[Model Predicted Side]], "Y", "N"))</f>
        <v/>
      </c>
      <c r="S312" s="43" t="str">
        <f>IF(ISBLANK(Table13[[#This Row],[Side Result]]), "", IF(Table13[[#This Row],[Model Overall Correct]]="N", "N", "Y"))</f>
        <v/>
      </c>
      <c r="T31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1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12" s="46" t="str">
        <f>IF(ISBLANK(Table13[[#This Row],[Side Result]]), "",ABS(Table13[[#This Row],[Difference from Market]]))</f>
        <v/>
      </c>
      <c r="W31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12" s="43" t="str">
        <f>IF(ISBLANK(Table13[[#This Row],[Side Result]]), "",ABS(Table13[[#This Row],[Difference from Prediction]]))</f>
        <v/>
      </c>
      <c r="Y312" s="10" t="str">
        <f>IF(OR(ISBLANK(Games!B312),ISBLANK(Table13[[#This Row],[Side Result]])), "",IF(OR(AND('Prediction Log'!D312&lt;0, 'Prediction Log'!J312='Prediction Log'!B312), AND('Prediction Log'!D312&gt;0, 'Prediction Log'!C312='Prediction Log'!J312)),"Y", IF(ISBLANK(Games!$B$2), "","N")))</f>
        <v/>
      </c>
      <c r="Z312" s="10" t="str">
        <f>Table13[[#This Row],[Market Overall  Correct]]</f>
        <v/>
      </c>
    </row>
    <row r="313" spans="1:26" x14ac:dyDescent="0.45">
      <c r="A313" s="51" t="str">
        <f>IF(ISBLANK(Games!$B313), "",Games!A313)</f>
        <v/>
      </c>
      <c r="B313" s="51" t="str">
        <f>IF(ISBLANK(Games!$B313), "",Games!B313)</f>
        <v/>
      </c>
      <c r="C313" s="51" t="str">
        <f>IF(ISBLANK(Games!$B313), "",Games!C313)</f>
        <v/>
      </c>
      <c r="D313" s="23" t="str">
        <f>IF(ISBLANK(Games!$B313), "",Games!D313)</f>
        <v/>
      </c>
      <c r="E313" s="23" t="str">
        <f>IF(ISBLANK(Games!$B313), "",Games!E313)</f>
        <v/>
      </c>
      <c r="F313" s="51" t="str">
        <f>IF(ISBLANK(Games!$B313), "",Games!F313)</f>
        <v/>
      </c>
      <c r="G313" s="51">
        <f>Games!G313</f>
        <v>0</v>
      </c>
      <c r="H313" s="51" t="str">
        <f>IF(ISBLANK(Games!$B313), "",Games!H313)</f>
        <v/>
      </c>
      <c r="I313" s="51" t="str">
        <f>IF(ISBLANK(Games!B313), "", IF(Table13[[#This Row],[Spread]]&lt;0, Table13[[#This Row],[Home]], Table13[[#This Row],[Away]]))</f>
        <v/>
      </c>
      <c r="J313" s="11"/>
      <c r="K313" s="11"/>
      <c r="L313" s="11"/>
      <c r="M313" s="50" t="str">
        <f>IF(ISBLANK(Table13[[#This Row],[Home Final]]), "",Table13[[#This Row],[Away Final]]-Table13[[#This Row],[Home Final]])</f>
        <v/>
      </c>
      <c r="N31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1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13" s="45" t="str">
        <f>IF(ISBLANK(Table13[[#This Row],[Side Result]]),"",IF(Table13[[#This Row],[Side Result]]=Table13[[#This Row],[Market Predicted Side]], "Y", "N"))</f>
        <v/>
      </c>
      <c r="Q31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13" s="43" t="str">
        <f>IF(ISBLANK(Table13[[#This Row],[Side Result]]),"",IF(Table13[[#This Row],[Side Result]]=Table13[[#This Row],[Model Predicted Side]], "Y", "N"))</f>
        <v/>
      </c>
      <c r="S313" s="43" t="str">
        <f>IF(ISBLANK(Table13[[#This Row],[Side Result]]), "", IF(Table13[[#This Row],[Model Overall Correct]]="N", "N", "Y"))</f>
        <v/>
      </c>
      <c r="T31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1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13" s="46" t="str">
        <f>IF(ISBLANK(Table13[[#This Row],[Side Result]]), "",ABS(Table13[[#This Row],[Difference from Market]]))</f>
        <v/>
      </c>
      <c r="W31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13" s="43" t="str">
        <f>IF(ISBLANK(Table13[[#This Row],[Side Result]]), "",ABS(Table13[[#This Row],[Difference from Prediction]]))</f>
        <v/>
      </c>
      <c r="Y313" s="10" t="str">
        <f>IF(OR(ISBLANK(Games!B313),ISBLANK(Table13[[#This Row],[Side Result]])), "",IF(OR(AND('Prediction Log'!D313&lt;0, 'Prediction Log'!J313='Prediction Log'!B313), AND('Prediction Log'!D313&gt;0, 'Prediction Log'!C313='Prediction Log'!J313)),"Y", IF(ISBLANK(Games!$B$2), "","N")))</f>
        <v/>
      </c>
      <c r="Z313" s="10" t="str">
        <f>Table13[[#This Row],[Market Overall  Correct]]</f>
        <v/>
      </c>
    </row>
    <row r="314" spans="1:26" x14ac:dyDescent="0.45">
      <c r="A314" s="51" t="str">
        <f>IF(ISBLANK(Games!$B314), "",Games!A314)</f>
        <v/>
      </c>
      <c r="B314" s="51" t="str">
        <f>IF(ISBLANK(Games!$B314), "",Games!B314)</f>
        <v/>
      </c>
      <c r="C314" s="51" t="str">
        <f>IF(ISBLANK(Games!$B314), "",Games!C314)</f>
        <v/>
      </c>
      <c r="D314" s="23" t="str">
        <f>IF(ISBLANK(Games!$B314), "",Games!D314)</f>
        <v/>
      </c>
      <c r="E314" s="23" t="str">
        <f>IF(ISBLANK(Games!$B314), "",Games!E314)</f>
        <v/>
      </c>
      <c r="F314" s="51" t="str">
        <f>IF(ISBLANK(Games!$B314), "",Games!F314)</f>
        <v/>
      </c>
      <c r="G314" s="51">
        <f>Games!G314</f>
        <v>0</v>
      </c>
      <c r="H314" s="51" t="str">
        <f>IF(ISBLANK(Games!$B314), "",Games!H314)</f>
        <v/>
      </c>
      <c r="I314" s="51" t="str">
        <f>IF(ISBLANK(Games!B314), "", IF(Table13[[#This Row],[Spread]]&lt;0, Table13[[#This Row],[Home]], Table13[[#This Row],[Away]]))</f>
        <v/>
      </c>
      <c r="J314" s="11"/>
      <c r="K314" s="11"/>
      <c r="L314" s="11"/>
      <c r="M314" s="50" t="str">
        <f>IF(ISBLANK(Table13[[#This Row],[Home Final]]), "",Table13[[#This Row],[Away Final]]-Table13[[#This Row],[Home Final]])</f>
        <v/>
      </c>
      <c r="N31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1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14" s="45" t="str">
        <f>IF(ISBLANK(Table13[[#This Row],[Side Result]]),"",IF(Table13[[#This Row],[Side Result]]=Table13[[#This Row],[Market Predicted Side]], "Y", "N"))</f>
        <v/>
      </c>
      <c r="Q31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14" s="43" t="str">
        <f>IF(ISBLANK(Table13[[#This Row],[Side Result]]),"",IF(Table13[[#This Row],[Side Result]]=Table13[[#This Row],[Model Predicted Side]], "Y", "N"))</f>
        <v/>
      </c>
      <c r="S314" s="43" t="str">
        <f>IF(ISBLANK(Table13[[#This Row],[Side Result]]), "", IF(Table13[[#This Row],[Model Overall Correct]]="N", "N", "Y"))</f>
        <v/>
      </c>
      <c r="T31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1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14" s="46" t="str">
        <f>IF(ISBLANK(Table13[[#This Row],[Side Result]]), "",ABS(Table13[[#This Row],[Difference from Market]]))</f>
        <v/>
      </c>
      <c r="W31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14" s="43" t="str">
        <f>IF(ISBLANK(Table13[[#This Row],[Side Result]]), "",ABS(Table13[[#This Row],[Difference from Prediction]]))</f>
        <v/>
      </c>
      <c r="Y314" s="10" t="str">
        <f>IF(OR(ISBLANK(Games!B314),ISBLANK(Table13[[#This Row],[Side Result]])), "",IF(OR(AND('Prediction Log'!D314&lt;0, 'Prediction Log'!J314='Prediction Log'!B314), AND('Prediction Log'!D314&gt;0, 'Prediction Log'!C314='Prediction Log'!J314)),"Y", IF(ISBLANK(Games!$B$2), "","N")))</f>
        <v/>
      </c>
      <c r="Z314" s="10" t="str">
        <f>Table13[[#This Row],[Market Overall  Correct]]</f>
        <v/>
      </c>
    </row>
    <row r="315" spans="1:26" x14ac:dyDescent="0.45">
      <c r="A315" s="51" t="str">
        <f>IF(ISBLANK(Games!$B315), "",Games!A315)</f>
        <v/>
      </c>
      <c r="B315" s="51" t="str">
        <f>IF(ISBLANK(Games!$B315), "",Games!B315)</f>
        <v/>
      </c>
      <c r="C315" s="51" t="str">
        <f>IF(ISBLANK(Games!$B315), "",Games!C315)</f>
        <v/>
      </c>
      <c r="D315" s="23" t="str">
        <f>IF(ISBLANK(Games!$B315), "",Games!D315)</f>
        <v/>
      </c>
      <c r="E315" s="23" t="str">
        <f>IF(ISBLANK(Games!$B315), "",Games!E315)</f>
        <v/>
      </c>
      <c r="F315" s="51" t="str">
        <f>IF(ISBLANK(Games!$B315), "",Games!F315)</f>
        <v/>
      </c>
      <c r="G315" s="51">
        <f>Games!G315</f>
        <v>0</v>
      </c>
      <c r="H315" s="51" t="str">
        <f>IF(ISBLANK(Games!$B315), "",Games!H315)</f>
        <v/>
      </c>
      <c r="I315" s="51" t="str">
        <f>IF(ISBLANK(Games!B315), "", IF(Table13[[#This Row],[Spread]]&lt;0, Table13[[#This Row],[Home]], Table13[[#This Row],[Away]]))</f>
        <v/>
      </c>
      <c r="J315" s="11"/>
      <c r="K315" s="11"/>
      <c r="L315" s="11"/>
      <c r="M315" s="50" t="str">
        <f>IF(ISBLANK(Table13[[#This Row],[Home Final]]), "",Table13[[#This Row],[Away Final]]-Table13[[#This Row],[Home Final]])</f>
        <v/>
      </c>
      <c r="N31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1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15" s="45" t="str">
        <f>IF(ISBLANK(Table13[[#This Row],[Side Result]]),"",IF(Table13[[#This Row],[Side Result]]=Table13[[#This Row],[Market Predicted Side]], "Y", "N"))</f>
        <v/>
      </c>
      <c r="Q31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15" s="43" t="str">
        <f>IF(ISBLANK(Table13[[#This Row],[Side Result]]),"",IF(Table13[[#This Row],[Side Result]]=Table13[[#This Row],[Model Predicted Side]], "Y", "N"))</f>
        <v/>
      </c>
      <c r="S315" s="43" t="str">
        <f>IF(ISBLANK(Table13[[#This Row],[Side Result]]), "", IF(Table13[[#This Row],[Model Overall Correct]]="N", "N", "Y"))</f>
        <v/>
      </c>
      <c r="T31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1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15" s="46" t="str">
        <f>IF(ISBLANK(Table13[[#This Row],[Side Result]]), "",ABS(Table13[[#This Row],[Difference from Market]]))</f>
        <v/>
      </c>
      <c r="W31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15" s="43" t="str">
        <f>IF(ISBLANK(Table13[[#This Row],[Side Result]]), "",ABS(Table13[[#This Row],[Difference from Prediction]]))</f>
        <v/>
      </c>
      <c r="Y315" s="10" t="str">
        <f>IF(OR(ISBLANK(Games!B315),ISBLANK(Table13[[#This Row],[Side Result]])), "",IF(OR(AND('Prediction Log'!D315&lt;0, 'Prediction Log'!J315='Prediction Log'!B315), AND('Prediction Log'!D315&gt;0, 'Prediction Log'!C315='Prediction Log'!J315)),"Y", IF(ISBLANK(Games!$B$2), "","N")))</f>
        <v/>
      </c>
      <c r="Z315" s="10" t="str">
        <f>Table13[[#This Row],[Market Overall  Correct]]</f>
        <v/>
      </c>
    </row>
    <row r="316" spans="1:26" x14ac:dyDescent="0.45">
      <c r="A316" s="51" t="str">
        <f>IF(ISBLANK(Games!$B316), "",Games!A316)</f>
        <v/>
      </c>
      <c r="B316" s="51" t="str">
        <f>IF(ISBLANK(Games!$B316), "",Games!B316)</f>
        <v/>
      </c>
      <c r="C316" s="51" t="str">
        <f>IF(ISBLANK(Games!$B316), "",Games!C316)</f>
        <v/>
      </c>
      <c r="D316" s="23" t="str">
        <f>IF(ISBLANK(Games!$B316), "",Games!D316)</f>
        <v/>
      </c>
      <c r="E316" s="23" t="str">
        <f>IF(ISBLANK(Games!$B316), "",Games!E316)</f>
        <v/>
      </c>
      <c r="F316" s="51" t="str">
        <f>IF(ISBLANK(Games!$B316), "",Games!F316)</f>
        <v/>
      </c>
      <c r="G316" s="51">
        <f>Games!G316</f>
        <v>0</v>
      </c>
      <c r="H316" s="51" t="str">
        <f>IF(ISBLANK(Games!$B316), "",Games!H316)</f>
        <v/>
      </c>
      <c r="I316" s="51" t="str">
        <f>IF(ISBLANK(Games!B316), "", IF(Table13[[#This Row],[Spread]]&lt;0, Table13[[#This Row],[Home]], Table13[[#This Row],[Away]]))</f>
        <v/>
      </c>
      <c r="J316" s="11"/>
      <c r="K316" s="11"/>
      <c r="L316" s="11"/>
      <c r="M316" s="50" t="str">
        <f>IF(ISBLANK(Table13[[#This Row],[Home Final]]), "",Table13[[#This Row],[Away Final]]-Table13[[#This Row],[Home Final]])</f>
        <v/>
      </c>
      <c r="N31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1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16" s="45" t="str">
        <f>IF(ISBLANK(Table13[[#This Row],[Side Result]]),"",IF(Table13[[#This Row],[Side Result]]=Table13[[#This Row],[Market Predicted Side]], "Y", "N"))</f>
        <v/>
      </c>
      <c r="Q31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16" s="43" t="str">
        <f>IF(ISBLANK(Table13[[#This Row],[Side Result]]),"",IF(Table13[[#This Row],[Side Result]]=Table13[[#This Row],[Model Predicted Side]], "Y", "N"))</f>
        <v/>
      </c>
      <c r="S316" s="43" t="str">
        <f>IF(ISBLANK(Table13[[#This Row],[Side Result]]), "", IF(Table13[[#This Row],[Model Overall Correct]]="N", "N", "Y"))</f>
        <v/>
      </c>
      <c r="T31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1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16" s="46" t="str">
        <f>IF(ISBLANK(Table13[[#This Row],[Side Result]]), "",ABS(Table13[[#This Row],[Difference from Market]]))</f>
        <v/>
      </c>
      <c r="W31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16" s="43" t="str">
        <f>IF(ISBLANK(Table13[[#This Row],[Side Result]]), "",ABS(Table13[[#This Row],[Difference from Prediction]]))</f>
        <v/>
      </c>
      <c r="Y316" s="10" t="str">
        <f>IF(OR(ISBLANK(Games!B316),ISBLANK(Table13[[#This Row],[Side Result]])), "",IF(OR(AND('Prediction Log'!D316&lt;0, 'Prediction Log'!J316='Prediction Log'!B316), AND('Prediction Log'!D316&gt;0, 'Prediction Log'!C316='Prediction Log'!J316)),"Y", IF(ISBLANK(Games!$B$2), "","N")))</f>
        <v/>
      </c>
      <c r="Z316" s="10" t="str">
        <f>Table13[[#This Row],[Market Overall  Correct]]</f>
        <v/>
      </c>
    </row>
    <row r="317" spans="1:26" x14ac:dyDescent="0.45">
      <c r="A317" s="51" t="str">
        <f>IF(ISBLANK(Games!$B317), "",Games!A317)</f>
        <v/>
      </c>
      <c r="B317" s="51" t="str">
        <f>IF(ISBLANK(Games!$B317), "",Games!B317)</f>
        <v/>
      </c>
      <c r="C317" s="51" t="str">
        <f>IF(ISBLANK(Games!$B317), "",Games!C317)</f>
        <v/>
      </c>
      <c r="D317" s="23" t="str">
        <f>IF(ISBLANK(Games!$B317), "",Games!D317)</f>
        <v/>
      </c>
      <c r="E317" s="23" t="str">
        <f>IF(ISBLANK(Games!$B317), "",Games!E317)</f>
        <v/>
      </c>
      <c r="F317" s="51" t="str">
        <f>IF(ISBLANK(Games!$B317), "",Games!F317)</f>
        <v/>
      </c>
      <c r="G317" s="51">
        <f>Games!G317</f>
        <v>0</v>
      </c>
      <c r="H317" s="51" t="str">
        <f>IF(ISBLANK(Games!$B317), "",Games!H317)</f>
        <v/>
      </c>
      <c r="I317" s="51" t="str">
        <f>IF(ISBLANK(Games!B317), "", IF(Table13[[#This Row],[Spread]]&lt;0, Table13[[#This Row],[Home]], Table13[[#This Row],[Away]]))</f>
        <v/>
      </c>
      <c r="J317" s="11"/>
      <c r="K317" s="11"/>
      <c r="L317" s="11"/>
      <c r="M317" s="50" t="str">
        <f>IF(ISBLANK(Table13[[#This Row],[Home Final]]), "",Table13[[#This Row],[Away Final]]-Table13[[#This Row],[Home Final]])</f>
        <v/>
      </c>
      <c r="N31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1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17" s="45" t="str">
        <f>IF(ISBLANK(Table13[[#This Row],[Side Result]]),"",IF(Table13[[#This Row],[Side Result]]=Table13[[#This Row],[Market Predicted Side]], "Y", "N"))</f>
        <v/>
      </c>
      <c r="Q31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17" s="43" t="str">
        <f>IF(ISBLANK(Table13[[#This Row],[Side Result]]),"",IF(Table13[[#This Row],[Side Result]]=Table13[[#This Row],[Model Predicted Side]], "Y", "N"))</f>
        <v/>
      </c>
      <c r="S317" s="43" t="str">
        <f>IF(ISBLANK(Table13[[#This Row],[Side Result]]), "", IF(Table13[[#This Row],[Model Overall Correct]]="N", "N", "Y"))</f>
        <v/>
      </c>
      <c r="T31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1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17" s="46" t="str">
        <f>IF(ISBLANK(Table13[[#This Row],[Side Result]]), "",ABS(Table13[[#This Row],[Difference from Market]]))</f>
        <v/>
      </c>
      <c r="W31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17" s="43" t="str">
        <f>IF(ISBLANK(Table13[[#This Row],[Side Result]]), "",ABS(Table13[[#This Row],[Difference from Prediction]]))</f>
        <v/>
      </c>
      <c r="Y317" s="10" t="str">
        <f>IF(OR(ISBLANK(Games!B317),ISBLANK(Table13[[#This Row],[Side Result]])), "",IF(OR(AND('Prediction Log'!D317&lt;0, 'Prediction Log'!J317='Prediction Log'!B317), AND('Prediction Log'!D317&gt;0, 'Prediction Log'!C317='Prediction Log'!J317)),"Y", IF(ISBLANK(Games!$B$2), "","N")))</f>
        <v/>
      </c>
      <c r="Z317" s="10" t="str">
        <f>Table13[[#This Row],[Market Overall  Correct]]</f>
        <v/>
      </c>
    </row>
    <row r="318" spans="1:26" x14ac:dyDescent="0.45">
      <c r="A318" s="51" t="str">
        <f>IF(ISBLANK(Games!$B318), "",Games!A318)</f>
        <v/>
      </c>
      <c r="B318" s="51" t="str">
        <f>IF(ISBLANK(Games!$B318), "",Games!B318)</f>
        <v/>
      </c>
      <c r="C318" s="51" t="str">
        <f>IF(ISBLANK(Games!$B318), "",Games!C318)</f>
        <v/>
      </c>
      <c r="D318" s="23" t="str">
        <f>IF(ISBLANK(Games!$B318), "",Games!D318)</f>
        <v/>
      </c>
      <c r="E318" s="23" t="str">
        <f>IF(ISBLANK(Games!$B318), "",Games!E318)</f>
        <v/>
      </c>
      <c r="F318" s="51" t="str">
        <f>IF(ISBLANK(Games!$B318), "",Games!F318)</f>
        <v/>
      </c>
      <c r="G318" s="51">
        <f>Games!G318</f>
        <v>0</v>
      </c>
      <c r="H318" s="51" t="str">
        <f>IF(ISBLANK(Games!$B318), "",Games!H318)</f>
        <v/>
      </c>
      <c r="I318" s="51" t="str">
        <f>IF(ISBLANK(Games!B318), "", IF(Table13[[#This Row],[Spread]]&lt;0, Table13[[#This Row],[Home]], Table13[[#This Row],[Away]]))</f>
        <v/>
      </c>
      <c r="J318" s="11"/>
      <c r="K318" s="11"/>
      <c r="L318" s="11"/>
      <c r="M318" s="50" t="str">
        <f>IF(ISBLANK(Table13[[#This Row],[Home Final]]), "",Table13[[#This Row],[Away Final]]-Table13[[#This Row],[Home Final]])</f>
        <v/>
      </c>
      <c r="N31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1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18" s="45" t="str">
        <f>IF(ISBLANK(Table13[[#This Row],[Side Result]]),"",IF(Table13[[#This Row],[Side Result]]=Table13[[#This Row],[Market Predicted Side]], "Y", "N"))</f>
        <v/>
      </c>
      <c r="Q31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18" s="43" t="str">
        <f>IF(ISBLANK(Table13[[#This Row],[Side Result]]),"",IF(Table13[[#This Row],[Side Result]]=Table13[[#This Row],[Model Predicted Side]], "Y", "N"))</f>
        <v/>
      </c>
      <c r="S318" s="43" t="str">
        <f>IF(ISBLANK(Table13[[#This Row],[Side Result]]), "", IF(Table13[[#This Row],[Model Overall Correct]]="N", "N", "Y"))</f>
        <v/>
      </c>
      <c r="T31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1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18" s="46" t="str">
        <f>IF(ISBLANK(Table13[[#This Row],[Side Result]]), "",ABS(Table13[[#This Row],[Difference from Market]]))</f>
        <v/>
      </c>
      <c r="W31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18" s="43" t="str">
        <f>IF(ISBLANK(Table13[[#This Row],[Side Result]]), "",ABS(Table13[[#This Row],[Difference from Prediction]]))</f>
        <v/>
      </c>
      <c r="Y318" s="10" t="str">
        <f>IF(OR(ISBLANK(Games!B318),ISBLANK(Table13[[#This Row],[Side Result]])), "",IF(OR(AND('Prediction Log'!D318&lt;0, 'Prediction Log'!J318='Prediction Log'!B318), AND('Prediction Log'!D318&gt;0, 'Prediction Log'!C318='Prediction Log'!J318)),"Y", IF(ISBLANK(Games!$B$2), "","N")))</f>
        <v/>
      </c>
      <c r="Z318" s="10" t="str">
        <f>Table13[[#This Row],[Market Overall  Correct]]</f>
        <v/>
      </c>
    </row>
    <row r="319" spans="1:26" x14ac:dyDescent="0.45">
      <c r="A319" s="51" t="str">
        <f>IF(ISBLANK(Games!$B319), "",Games!A319)</f>
        <v/>
      </c>
      <c r="B319" s="51" t="str">
        <f>IF(ISBLANK(Games!$B319), "",Games!B319)</f>
        <v/>
      </c>
      <c r="C319" s="51" t="str">
        <f>IF(ISBLANK(Games!$B319), "",Games!C319)</f>
        <v/>
      </c>
      <c r="D319" s="23" t="str">
        <f>IF(ISBLANK(Games!$B319), "",Games!D319)</f>
        <v/>
      </c>
      <c r="E319" s="23" t="str">
        <f>IF(ISBLANK(Games!$B319), "",Games!E319)</f>
        <v/>
      </c>
      <c r="F319" s="51" t="str">
        <f>IF(ISBLANK(Games!$B319), "",Games!F319)</f>
        <v/>
      </c>
      <c r="G319" s="51">
        <f>Games!G319</f>
        <v>0</v>
      </c>
      <c r="H319" s="51" t="str">
        <f>IF(ISBLANK(Games!$B319), "",Games!H319)</f>
        <v/>
      </c>
      <c r="I319" s="51" t="str">
        <f>IF(ISBLANK(Games!B319), "", IF(Table13[[#This Row],[Spread]]&lt;0, Table13[[#This Row],[Home]], Table13[[#This Row],[Away]]))</f>
        <v/>
      </c>
      <c r="J319" s="11"/>
      <c r="K319" s="11"/>
      <c r="L319" s="11"/>
      <c r="M319" s="50" t="str">
        <f>IF(ISBLANK(Table13[[#This Row],[Home Final]]), "",Table13[[#This Row],[Away Final]]-Table13[[#This Row],[Home Final]])</f>
        <v/>
      </c>
      <c r="N31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1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19" s="45" t="str">
        <f>IF(ISBLANK(Table13[[#This Row],[Side Result]]),"",IF(Table13[[#This Row],[Side Result]]=Table13[[#This Row],[Market Predicted Side]], "Y", "N"))</f>
        <v/>
      </c>
      <c r="Q31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19" s="43" t="str">
        <f>IF(ISBLANK(Table13[[#This Row],[Side Result]]),"",IF(Table13[[#This Row],[Side Result]]=Table13[[#This Row],[Model Predicted Side]], "Y", "N"))</f>
        <v/>
      </c>
      <c r="S319" s="43" t="str">
        <f>IF(ISBLANK(Table13[[#This Row],[Side Result]]), "", IF(Table13[[#This Row],[Model Overall Correct]]="N", "N", "Y"))</f>
        <v/>
      </c>
      <c r="T31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1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19" s="46" t="str">
        <f>IF(ISBLANK(Table13[[#This Row],[Side Result]]), "",ABS(Table13[[#This Row],[Difference from Market]]))</f>
        <v/>
      </c>
      <c r="W31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19" s="43" t="str">
        <f>IF(ISBLANK(Table13[[#This Row],[Side Result]]), "",ABS(Table13[[#This Row],[Difference from Prediction]]))</f>
        <v/>
      </c>
      <c r="Y319" s="10" t="str">
        <f>IF(OR(ISBLANK(Games!B319),ISBLANK(Table13[[#This Row],[Side Result]])), "",IF(OR(AND('Prediction Log'!D319&lt;0, 'Prediction Log'!J319='Prediction Log'!B319), AND('Prediction Log'!D319&gt;0, 'Prediction Log'!C319='Prediction Log'!J319)),"Y", IF(ISBLANK(Games!$B$2), "","N")))</f>
        <v/>
      </c>
      <c r="Z319" s="10" t="str">
        <f>Table13[[#This Row],[Market Overall  Correct]]</f>
        <v/>
      </c>
    </row>
    <row r="320" spans="1:26" x14ac:dyDescent="0.45">
      <c r="A320" s="51" t="str">
        <f>IF(ISBLANK(Games!$B320), "",Games!A320)</f>
        <v/>
      </c>
      <c r="B320" s="51" t="str">
        <f>IF(ISBLANK(Games!$B320), "",Games!B320)</f>
        <v/>
      </c>
      <c r="C320" s="51" t="str">
        <f>IF(ISBLANK(Games!$B320), "",Games!C320)</f>
        <v/>
      </c>
      <c r="D320" s="23" t="str">
        <f>IF(ISBLANK(Games!$B320), "",Games!D320)</f>
        <v/>
      </c>
      <c r="E320" s="23" t="str">
        <f>IF(ISBLANK(Games!$B320), "",Games!E320)</f>
        <v/>
      </c>
      <c r="F320" s="51" t="str">
        <f>IF(ISBLANK(Games!$B320), "",Games!F320)</f>
        <v/>
      </c>
      <c r="G320" s="51">
        <f>Games!G320</f>
        <v>0</v>
      </c>
      <c r="H320" s="51" t="str">
        <f>IF(ISBLANK(Games!$B320), "",Games!H320)</f>
        <v/>
      </c>
      <c r="I320" s="51" t="str">
        <f>IF(ISBLANK(Games!B320), "", IF(Table13[[#This Row],[Spread]]&lt;0, Table13[[#This Row],[Home]], Table13[[#This Row],[Away]]))</f>
        <v/>
      </c>
      <c r="J320" s="11"/>
      <c r="K320" s="11"/>
      <c r="L320" s="11"/>
      <c r="M320" s="50" t="str">
        <f>IF(ISBLANK(Table13[[#This Row],[Home Final]]), "",Table13[[#This Row],[Away Final]]-Table13[[#This Row],[Home Final]])</f>
        <v/>
      </c>
      <c r="N32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2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20" s="45" t="str">
        <f>IF(ISBLANK(Table13[[#This Row],[Side Result]]),"",IF(Table13[[#This Row],[Side Result]]=Table13[[#This Row],[Market Predicted Side]], "Y", "N"))</f>
        <v/>
      </c>
      <c r="Q32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20" s="43" t="str">
        <f>IF(ISBLANK(Table13[[#This Row],[Side Result]]),"",IF(Table13[[#This Row],[Side Result]]=Table13[[#This Row],[Model Predicted Side]], "Y", "N"))</f>
        <v/>
      </c>
      <c r="S320" s="43" t="str">
        <f>IF(ISBLANK(Table13[[#This Row],[Side Result]]), "", IF(Table13[[#This Row],[Model Overall Correct]]="N", "N", "Y"))</f>
        <v/>
      </c>
      <c r="T32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2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20" s="46" t="str">
        <f>IF(ISBLANK(Table13[[#This Row],[Side Result]]), "",ABS(Table13[[#This Row],[Difference from Market]]))</f>
        <v/>
      </c>
      <c r="W32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20" s="43" t="str">
        <f>IF(ISBLANK(Table13[[#This Row],[Side Result]]), "",ABS(Table13[[#This Row],[Difference from Prediction]]))</f>
        <v/>
      </c>
      <c r="Y320" s="10" t="str">
        <f>IF(OR(ISBLANK(Games!B320),ISBLANK(Table13[[#This Row],[Side Result]])), "",IF(OR(AND('Prediction Log'!D320&lt;0, 'Prediction Log'!J320='Prediction Log'!B320), AND('Prediction Log'!D320&gt;0, 'Prediction Log'!C320='Prediction Log'!J320)),"Y", IF(ISBLANK(Games!$B$2), "","N")))</f>
        <v/>
      </c>
      <c r="Z320" s="10" t="str">
        <f>Table13[[#This Row],[Market Overall  Correct]]</f>
        <v/>
      </c>
    </row>
    <row r="321" spans="1:26" x14ac:dyDescent="0.45">
      <c r="A321" s="51" t="str">
        <f>IF(ISBLANK(Games!$B321), "",Games!A321)</f>
        <v/>
      </c>
      <c r="B321" s="51" t="str">
        <f>IF(ISBLANK(Games!$B321), "",Games!B321)</f>
        <v/>
      </c>
      <c r="C321" s="51" t="str">
        <f>IF(ISBLANK(Games!$B321), "",Games!C321)</f>
        <v/>
      </c>
      <c r="D321" s="23" t="str">
        <f>IF(ISBLANK(Games!$B321), "",Games!D321)</f>
        <v/>
      </c>
      <c r="E321" s="23" t="str">
        <f>IF(ISBLANK(Games!$B321), "",Games!E321)</f>
        <v/>
      </c>
      <c r="F321" s="51" t="str">
        <f>IF(ISBLANK(Games!$B321), "",Games!F321)</f>
        <v/>
      </c>
      <c r="G321" s="51">
        <f>Games!G321</f>
        <v>0</v>
      </c>
      <c r="H321" s="51" t="str">
        <f>IF(ISBLANK(Games!$B321), "",Games!H321)</f>
        <v/>
      </c>
      <c r="I321" s="51" t="str">
        <f>IF(ISBLANK(Games!B321), "", IF(Table13[[#This Row],[Spread]]&lt;0, Table13[[#This Row],[Home]], Table13[[#This Row],[Away]]))</f>
        <v/>
      </c>
      <c r="J321" s="11"/>
      <c r="K321" s="11"/>
      <c r="L321" s="11"/>
      <c r="M321" s="50" t="str">
        <f>IF(ISBLANK(Table13[[#This Row],[Home Final]]), "",Table13[[#This Row],[Away Final]]-Table13[[#This Row],[Home Final]])</f>
        <v/>
      </c>
      <c r="N32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2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21" s="45" t="str">
        <f>IF(ISBLANK(Table13[[#This Row],[Side Result]]),"",IF(Table13[[#This Row],[Side Result]]=Table13[[#This Row],[Market Predicted Side]], "Y", "N"))</f>
        <v/>
      </c>
      <c r="Q32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21" s="43" t="str">
        <f>IF(ISBLANK(Table13[[#This Row],[Side Result]]),"",IF(Table13[[#This Row],[Side Result]]=Table13[[#This Row],[Model Predicted Side]], "Y", "N"))</f>
        <v/>
      </c>
      <c r="S321" s="43" t="str">
        <f>IF(ISBLANK(Table13[[#This Row],[Side Result]]), "", IF(Table13[[#This Row],[Model Overall Correct]]="N", "N", "Y"))</f>
        <v/>
      </c>
      <c r="T32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2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21" s="46" t="str">
        <f>IF(ISBLANK(Table13[[#This Row],[Side Result]]), "",ABS(Table13[[#This Row],[Difference from Market]]))</f>
        <v/>
      </c>
      <c r="W32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21" s="43" t="str">
        <f>IF(ISBLANK(Table13[[#This Row],[Side Result]]), "",ABS(Table13[[#This Row],[Difference from Prediction]]))</f>
        <v/>
      </c>
      <c r="Y321" s="10" t="str">
        <f>IF(OR(ISBLANK(Games!B321),ISBLANK(Table13[[#This Row],[Side Result]])), "",IF(OR(AND('Prediction Log'!D321&lt;0, 'Prediction Log'!J321='Prediction Log'!B321), AND('Prediction Log'!D321&gt;0, 'Prediction Log'!C321='Prediction Log'!J321)),"Y", IF(ISBLANK(Games!$B$2), "","N")))</f>
        <v/>
      </c>
      <c r="Z321" s="10" t="str">
        <f>Table13[[#This Row],[Market Overall  Correct]]</f>
        <v/>
      </c>
    </row>
    <row r="322" spans="1:26" x14ac:dyDescent="0.45">
      <c r="A322" s="51" t="str">
        <f>IF(ISBLANK(Games!$B322), "",Games!A322)</f>
        <v/>
      </c>
      <c r="B322" s="51" t="str">
        <f>IF(ISBLANK(Games!$B322), "",Games!B322)</f>
        <v/>
      </c>
      <c r="C322" s="51" t="str">
        <f>IF(ISBLANK(Games!$B322), "",Games!C322)</f>
        <v/>
      </c>
      <c r="D322" s="23" t="str">
        <f>IF(ISBLANK(Games!$B322), "",Games!D322)</f>
        <v/>
      </c>
      <c r="E322" s="23" t="str">
        <f>IF(ISBLANK(Games!$B322), "",Games!E322)</f>
        <v/>
      </c>
      <c r="F322" s="51" t="str">
        <f>IF(ISBLANK(Games!$B322), "",Games!F322)</f>
        <v/>
      </c>
      <c r="G322" s="51">
        <f>Games!G322</f>
        <v>0</v>
      </c>
      <c r="H322" s="51" t="str">
        <f>IF(ISBLANK(Games!$B322), "",Games!H322)</f>
        <v/>
      </c>
      <c r="I322" s="51" t="str">
        <f>IF(ISBLANK(Games!B322), "", IF(Table13[[#This Row],[Spread]]&lt;0, Table13[[#This Row],[Home]], Table13[[#This Row],[Away]]))</f>
        <v/>
      </c>
      <c r="J322" s="11"/>
      <c r="K322" s="11"/>
      <c r="L322" s="11"/>
      <c r="M322" s="50" t="str">
        <f>IF(ISBLANK(Table13[[#This Row],[Home Final]]), "",Table13[[#This Row],[Away Final]]-Table13[[#This Row],[Home Final]])</f>
        <v/>
      </c>
      <c r="N32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2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22" s="45" t="str">
        <f>IF(ISBLANK(Table13[[#This Row],[Side Result]]),"",IF(Table13[[#This Row],[Side Result]]=Table13[[#This Row],[Market Predicted Side]], "Y", "N"))</f>
        <v/>
      </c>
      <c r="Q32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22" s="43" t="str">
        <f>IF(ISBLANK(Table13[[#This Row],[Side Result]]),"",IF(Table13[[#This Row],[Side Result]]=Table13[[#This Row],[Model Predicted Side]], "Y", "N"))</f>
        <v/>
      </c>
      <c r="S322" s="43" t="str">
        <f>IF(ISBLANK(Table13[[#This Row],[Side Result]]), "", IF(Table13[[#This Row],[Model Overall Correct]]="N", "N", "Y"))</f>
        <v/>
      </c>
      <c r="T32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2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22" s="46" t="str">
        <f>IF(ISBLANK(Table13[[#This Row],[Side Result]]), "",ABS(Table13[[#This Row],[Difference from Market]]))</f>
        <v/>
      </c>
      <c r="W32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22" s="43" t="str">
        <f>IF(ISBLANK(Table13[[#This Row],[Side Result]]), "",ABS(Table13[[#This Row],[Difference from Prediction]]))</f>
        <v/>
      </c>
      <c r="Y322" s="10" t="str">
        <f>IF(OR(ISBLANK(Games!B322),ISBLANK(Table13[[#This Row],[Side Result]])), "",IF(OR(AND('Prediction Log'!D322&lt;0, 'Prediction Log'!J322='Prediction Log'!B322), AND('Prediction Log'!D322&gt;0, 'Prediction Log'!C322='Prediction Log'!J322)),"Y", IF(ISBLANK(Games!$B$2), "","N")))</f>
        <v/>
      </c>
      <c r="Z322" s="10" t="str">
        <f>Table13[[#This Row],[Market Overall  Correct]]</f>
        <v/>
      </c>
    </row>
    <row r="323" spans="1:26" x14ac:dyDescent="0.45">
      <c r="A323" s="51" t="str">
        <f>IF(ISBLANK(Games!$B323), "",Games!A323)</f>
        <v/>
      </c>
      <c r="B323" s="51" t="str">
        <f>IF(ISBLANK(Games!$B323), "",Games!B323)</f>
        <v/>
      </c>
      <c r="C323" s="51" t="str">
        <f>IF(ISBLANK(Games!$B323), "",Games!C323)</f>
        <v/>
      </c>
      <c r="D323" s="23" t="str">
        <f>IF(ISBLANK(Games!$B323), "",Games!D323)</f>
        <v/>
      </c>
      <c r="E323" s="23" t="str">
        <f>IF(ISBLANK(Games!$B323), "",Games!E323)</f>
        <v/>
      </c>
      <c r="F323" s="51" t="str">
        <f>IF(ISBLANK(Games!$B323), "",Games!F323)</f>
        <v/>
      </c>
      <c r="G323" s="51">
        <f>Games!G323</f>
        <v>0</v>
      </c>
      <c r="H323" s="51" t="str">
        <f>IF(ISBLANK(Games!$B323), "",Games!H323)</f>
        <v/>
      </c>
      <c r="I323" s="51" t="str">
        <f>IF(ISBLANK(Games!B323), "", IF(Table13[[#This Row],[Spread]]&lt;0, Table13[[#This Row],[Home]], Table13[[#This Row],[Away]]))</f>
        <v/>
      </c>
      <c r="J323" s="11"/>
      <c r="K323" s="11"/>
      <c r="L323" s="11"/>
      <c r="M323" s="50" t="str">
        <f>IF(ISBLANK(Table13[[#This Row],[Home Final]]), "",Table13[[#This Row],[Away Final]]-Table13[[#This Row],[Home Final]])</f>
        <v/>
      </c>
      <c r="N32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2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23" s="45" t="str">
        <f>IF(ISBLANK(Table13[[#This Row],[Side Result]]),"",IF(Table13[[#This Row],[Side Result]]=Table13[[#This Row],[Market Predicted Side]], "Y", "N"))</f>
        <v/>
      </c>
      <c r="Q32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23" s="43" t="str">
        <f>IF(ISBLANK(Table13[[#This Row],[Side Result]]),"",IF(Table13[[#This Row],[Side Result]]=Table13[[#This Row],[Model Predicted Side]], "Y", "N"))</f>
        <v/>
      </c>
      <c r="S323" s="43" t="str">
        <f>IF(ISBLANK(Table13[[#This Row],[Side Result]]), "", IF(Table13[[#This Row],[Model Overall Correct]]="N", "N", "Y"))</f>
        <v/>
      </c>
      <c r="T32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2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23" s="46" t="str">
        <f>IF(ISBLANK(Table13[[#This Row],[Side Result]]), "",ABS(Table13[[#This Row],[Difference from Market]]))</f>
        <v/>
      </c>
      <c r="W32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23" s="43" t="str">
        <f>IF(ISBLANK(Table13[[#This Row],[Side Result]]), "",ABS(Table13[[#This Row],[Difference from Prediction]]))</f>
        <v/>
      </c>
      <c r="Y323" s="10" t="str">
        <f>IF(OR(ISBLANK(Games!B323),ISBLANK(Table13[[#This Row],[Side Result]])), "",IF(OR(AND('Prediction Log'!D323&lt;0, 'Prediction Log'!J323='Prediction Log'!B323), AND('Prediction Log'!D323&gt;0, 'Prediction Log'!C323='Prediction Log'!J323)),"Y", IF(ISBLANK(Games!$B$2), "","N")))</f>
        <v/>
      </c>
      <c r="Z323" s="10" t="str">
        <f>Table13[[#This Row],[Market Overall  Correct]]</f>
        <v/>
      </c>
    </row>
    <row r="324" spans="1:26" x14ac:dyDescent="0.45">
      <c r="A324" s="51" t="str">
        <f>IF(ISBLANK(Games!$B324), "",Games!A324)</f>
        <v/>
      </c>
      <c r="B324" s="51" t="str">
        <f>IF(ISBLANK(Games!$B324), "",Games!B324)</f>
        <v/>
      </c>
      <c r="C324" s="51" t="str">
        <f>IF(ISBLANK(Games!$B324), "",Games!C324)</f>
        <v/>
      </c>
      <c r="D324" s="23" t="str">
        <f>IF(ISBLANK(Games!$B324), "",Games!D324)</f>
        <v/>
      </c>
      <c r="E324" s="23" t="str">
        <f>IF(ISBLANK(Games!$B324), "",Games!E324)</f>
        <v/>
      </c>
      <c r="F324" s="51" t="str">
        <f>IF(ISBLANK(Games!$B324), "",Games!F324)</f>
        <v/>
      </c>
      <c r="G324" s="51">
        <f>Games!G324</f>
        <v>0</v>
      </c>
      <c r="H324" s="51" t="str">
        <f>IF(ISBLANK(Games!$B324), "",Games!H324)</f>
        <v/>
      </c>
      <c r="I324" s="51" t="str">
        <f>IF(ISBLANK(Games!B324), "", IF(Table13[[#This Row],[Spread]]&lt;0, Table13[[#This Row],[Home]], Table13[[#This Row],[Away]]))</f>
        <v/>
      </c>
      <c r="J324" s="11"/>
      <c r="K324" s="11"/>
      <c r="L324" s="11"/>
      <c r="M324" s="50" t="str">
        <f>IF(ISBLANK(Table13[[#This Row],[Home Final]]), "",Table13[[#This Row],[Away Final]]-Table13[[#This Row],[Home Final]])</f>
        <v/>
      </c>
      <c r="N32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2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24" s="45" t="str">
        <f>IF(ISBLANK(Table13[[#This Row],[Side Result]]),"",IF(Table13[[#This Row],[Side Result]]=Table13[[#This Row],[Market Predicted Side]], "Y", "N"))</f>
        <v/>
      </c>
      <c r="Q32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24" s="43" t="str">
        <f>IF(ISBLANK(Table13[[#This Row],[Side Result]]),"",IF(Table13[[#This Row],[Side Result]]=Table13[[#This Row],[Model Predicted Side]], "Y", "N"))</f>
        <v/>
      </c>
      <c r="S324" s="43" t="str">
        <f>IF(ISBLANK(Table13[[#This Row],[Side Result]]), "", IF(Table13[[#This Row],[Model Overall Correct]]="N", "N", "Y"))</f>
        <v/>
      </c>
      <c r="T32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2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24" s="46" t="str">
        <f>IF(ISBLANK(Table13[[#This Row],[Side Result]]), "",ABS(Table13[[#This Row],[Difference from Market]]))</f>
        <v/>
      </c>
      <c r="W32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24" s="43" t="str">
        <f>IF(ISBLANK(Table13[[#This Row],[Side Result]]), "",ABS(Table13[[#This Row],[Difference from Prediction]]))</f>
        <v/>
      </c>
      <c r="Y324" s="10" t="str">
        <f>IF(OR(ISBLANK(Games!B324),ISBLANK(Table13[[#This Row],[Side Result]])), "",IF(OR(AND('Prediction Log'!D324&lt;0, 'Prediction Log'!J324='Prediction Log'!B324), AND('Prediction Log'!D324&gt;0, 'Prediction Log'!C324='Prediction Log'!J324)),"Y", IF(ISBLANK(Games!$B$2), "","N")))</f>
        <v/>
      </c>
      <c r="Z324" s="10" t="str">
        <f>Table13[[#This Row],[Market Overall  Correct]]</f>
        <v/>
      </c>
    </row>
    <row r="325" spans="1:26" x14ac:dyDescent="0.45">
      <c r="A325" s="51" t="str">
        <f>IF(ISBLANK(Games!$B325), "",Games!A325)</f>
        <v/>
      </c>
      <c r="B325" s="51" t="str">
        <f>IF(ISBLANK(Games!$B325), "",Games!B325)</f>
        <v/>
      </c>
      <c r="C325" s="51" t="str">
        <f>IF(ISBLANK(Games!$B325), "",Games!C325)</f>
        <v/>
      </c>
      <c r="D325" s="23" t="str">
        <f>IF(ISBLANK(Games!$B325), "",Games!D325)</f>
        <v/>
      </c>
      <c r="E325" s="23" t="str">
        <f>IF(ISBLANK(Games!$B325), "",Games!E325)</f>
        <v/>
      </c>
      <c r="F325" s="51" t="str">
        <f>IF(ISBLANK(Games!$B325), "",Games!F325)</f>
        <v/>
      </c>
      <c r="G325" s="51">
        <f>Games!G325</f>
        <v>0</v>
      </c>
      <c r="H325" s="51" t="str">
        <f>IF(ISBLANK(Games!$B325), "",Games!H325)</f>
        <v/>
      </c>
      <c r="I325" s="51" t="str">
        <f>IF(ISBLANK(Games!B325), "", IF(Table13[[#This Row],[Spread]]&lt;0, Table13[[#This Row],[Home]], Table13[[#This Row],[Away]]))</f>
        <v/>
      </c>
      <c r="J325" s="11"/>
      <c r="K325" s="11"/>
      <c r="L325" s="11"/>
      <c r="M325" s="50" t="str">
        <f>IF(ISBLANK(Table13[[#This Row],[Home Final]]), "",Table13[[#This Row],[Away Final]]-Table13[[#This Row],[Home Final]])</f>
        <v/>
      </c>
      <c r="N32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2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25" s="45" t="str">
        <f>IF(ISBLANK(Table13[[#This Row],[Side Result]]),"",IF(Table13[[#This Row],[Side Result]]=Table13[[#This Row],[Market Predicted Side]], "Y", "N"))</f>
        <v/>
      </c>
      <c r="Q32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25" s="43" t="str">
        <f>IF(ISBLANK(Table13[[#This Row],[Side Result]]),"",IF(Table13[[#This Row],[Side Result]]=Table13[[#This Row],[Model Predicted Side]], "Y", "N"))</f>
        <v/>
      </c>
      <c r="S325" s="43" t="str">
        <f>IF(ISBLANK(Table13[[#This Row],[Side Result]]), "", IF(Table13[[#This Row],[Model Overall Correct]]="N", "N", "Y"))</f>
        <v/>
      </c>
      <c r="T32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2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25" s="46" t="str">
        <f>IF(ISBLANK(Table13[[#This Row],[Side Result]]), "",ABS(Table13[[#This Row],[Difference from Market]]))</f>
        <v/>
      </c>
      <c r="W32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25" s="43" t="str">
        <f>IF(ISBLANK(Table13[[#This Row],[Side Result]]), "",ABS(Table13[[#This Row],[Difference from Prediction]]))</f>
        <v/>
      </c>
      <c r="Y325" s="10" t="str">
        <f>IF(OR(ISBLANK(Games!B325),ISBLANK(Table13[[#This Row],[Side Result]])), "",IF(OR(AND('Prediction Log'!D325&lt;0, 'Prediction Log'!J325='Prediction Log'!B325), AND('Prediction Log'!D325&gt;0, 'Prediction Log'!C325='Prediction Log'!J325)),"Y", IF(ISBLANK(Games!$B$2), "","N")))</f>
        <v/>
      </c>
      <c r="Z325" s="10" t="str">
        <f>Table13[[#This Row],[Market Overall  Correct]]</f>
        <v/>
      </c>
    </row>
    <row r="326" spans="1:26" x14ac:dyDescent="0.45">
      <c r="A326" s="51" t="str">
        <f>IF(ISBLANK(Games!$B326), "",Games!A326)</f>
        <v/>
      </c>
      <c r="B326" s="51" t="str">
        <f>IF(ISBLANK(Games!$B326), "",Games!B326)</f>
        <v/>
      </c>
      <c r="C326" s="51" t="str">
        <f>IF(ISBLANK(Games!$B326), "",Games!C326)</f>
        <v/>
      </c>
      <c r="D326" s="23" t="str">
        <f>IF(ISBLANK(Games!$B326), "",Games!D326)</f>
        <v/>
      </c>
      <c r="E326" s="23" t="str">
        <f>IF(ISBLANK(Games!$B326), "",Games!E326)</f>
        <v/>
      </c>
      <c r="F326" s="51" t="str">
        <f>IF(ISBLANK(Games!$B326), "",Games!F326)</f>
        <v/>
      </c>
      <c r="G326" s="51">
        <f>Games!G326</f>
        <v>0</v>
      </c>
      <c r="H326" s="51" t="str">
        <f>IF(ISBLANK(Games!$B326), "",Games!H326)</f>
        <v/>
      </c>
      <c r="I326" s="51" t="str">
        <f>IF(ISBLANK(Games!B326), "", IF(Table13[[#This Row],[Spread]]&lt;0, Table13[[#This Row],[Home]], Table13[[#This Row],[Away]]))</f>
        <v/>
      </c>
      <c r="J326" s="11"/>
      <c r="K326" s="11"/>
      <c r="L326" s="11"/>
      <c r="M326" s="50" t="str">
        <f>IF(ISBLANK(Table13[[#This Row],[Home Final]]), "",Table13[[#This Row],[Away Final]]-Table13[[#This Row],[Home Final]])</f>
        <v/>
      </c>
      <c r="N32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2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26" s="45" t="str">
        <f>IF(ISBLANK(Table13[[#This Row],[Side Result]]),"",IF(Table13[[#This Row],[Side Result]]=Table13[[#This Row],[Market Predicted Side]], "Y", "N"))</f>
        <v/>
      </c>
      <c r="Q32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26" s="43" t="str">
        <f>IF(ISBLANK(Table13[[#This Row],[Side Result]]),"",IF(Table13[[#This Row],[Side Result]]=Table13[[#This Row],[Model Predicted Side]], "Y", "N"))</f>
        <v/>
      </c>
      <c r="S326" s="43" t="str">
        <f>IF(ISBLANK(Table13[[#This Row],[Side Result]]), "", IF(Table13[[#This Row],[Model Overall Correct]]="N", "N", "Y"))</f>
        <v/>
      </c>
      <c r="T32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2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26" s="46" t="str">
        <f>IF(ISBLANK(Table13[[#This Row],[Side Result]]), "",ABS(Table13[[#This Row],[Difference from Market]]))</f>
        <v/>
      </c>
      <c r="W32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26" s="43" t="str">
        <f>IF(ISBLANK(Table13[[#This Row],[Side Result]]), "",ABS(Table13[[#This Row],[Difference from Prediction]]))</f>
        <v/>
      </c>
      <c r="Y326" s="10" t="str">
        <f>IF(OR(ISBLANK(Games!B326),ISBLANK(Table13[[#This Row],[Side Result]])), "",IF(OR(AND('Prediction Log'!D326&lt;0, 'Prediction Log'!J326='Prediction Log'!B326), AND('Prediction Log'!D326&gt;0, 'Prediction Log'!C326='Prediction Log'!J326)),"Y", IF(ISBLANK(Games!$B$2), "","N")))</f>
        <v/>
      </c>
      <c r="Z326" s="10" t="str">
        <f>Table13[[#This Row],[Market Overall  Correct]]</f>
        <v/>
      </c>
    </row>
    <row r="327" spans="1:26" x14ac:dyDescent="0.45">
      <c r="A327" s="51" t="str">
        <f>IF(ISBLANK(Games!$B327), "",Games!A327)</f>
        <v/>
      </c>
      <c r="B327" s="51" t="str">
        <f>IF(ISBLANK(Games!$B327), "",Games!B327)</f>
        <v/>
      </c>
      <c r="C327" s="51" t="str">
        <f>IF(ISBLANK(Games!$B327), "",Games!C327)</f>
        <v/>
      </c>
      <c r="D327" s="23" t="str">
        <f>IF(ISBLANK(Games!$B327), "",Games!D327)</f>
        <v/>
      </c>
      <c r="E327" s="23" t="str">
        <f>IF(ISBLANK(Games!$B327), "",Games!E327)</f>
        <v/>
      </c>
      <c r="F327" s="51" t="str">
        <f>IF(ISBLANK(Games!$B327), "",Games!F327)</f>
        <v/>
      </c>
      <c r="G327" s="51">
        <f>Games!G327</f>
        <v>0</v>
      </c>
      <c r="H327" s="51" t="str">
        <f>IF(ISBLANK(Games!$B327), "",Games!H327)</f>
        <v/>
      </c>
      <c r="I327" s="51" t="str">
        <f>IF(ISBLANK(Games!B327), "", IF(Table13[[#This Row],[Spread]]&lt;0, Table13[[#This Row],[Home]], Table13[[#This Row],[Away]]))</f>
        <v/>
      </c>
      <c r="J327" s="11"/>
      <c r="K327" s="11"/>
      <c r="L327" s="11"/>
      <c r="M327" s="50" t="str">
        <f>IF(ISBLANK(Table13[[#This Row],[Home Final]]), "",Table13[[#This Row],[Away Final]]-Table13[[#This Row],[Home Final]])</f>
        <v/>
      </c>
      <c r="N32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2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27" s="45" t="str">
        <f>IF(ISBLANK(Table13[[#This Row],[Side Result]]),"",IF(Table13[[#This Row],[Side Result]]=Table13[[#This Row],[Market Predicted Side]], "Y", "N"))</f>
        <v/>
      </c>
      <c r="Q32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27" s="43" t="str">
        <f>IF(ISBLANK(Table13[[#This Row],[Side Result]]),"",IF(Table13[[#This Row],[Side Result]]=Table13[[#This Row],[Model Predicted Side]], "Y", "N"))</f>
        <v/>
      </c>
      <c r="S327" s="43" t="str">
        <f>IF(ISBLANK(Table13[[#This Row],[Side Result]]), "", IF(Table13[[#This Row],[Model Overall Correct]]="N", "N", "Y"))</f>
        <v/>
      </c>
      <c r="T32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2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27" s="46" t="str">
        <f>IF(ISBLANK(Table13[[#This Row],[Side Result]]), "",ABS(Table13[[#This Row],[Difference from Market]]))</f>
        <v/>
      </c>
      <c r="W32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27" s="43" t="str">
        <f>IF(ISBLANK(Table13[[#This Row],[Side Result]]), "",ABS(Table13[[#This Row],[Difference from Prediction]]))</f>
        <v/>
      </c>
      <c r="Y327" s="10" t="str">
        <f>IF(OR(ISBLANK(Games!B327),ISBLANK(Table13[[#This Row],[Side Result]])), "",IF(OR(AND('Prediction Log'!D327&lt;0, 'Prediction Log'!J327='Prediction Log'!B327), AND('Prediction Log'!D327&gt;0, 'Prediction Log'!C327='Prediction Log'!J327)),"Y", IF(ISBLANK(Games!$B$2), "","N")))</f>
        <v/>
      </c>
      <c r="Z327" s="10" t="str">
        <f>Table13[[#This Row],[Market Overall  Correct]]</f>
        <v/>
      </c>
    </row>
    <row r="328" spans="1:26" x14ac:dyDescent="0.45">
      <c r="A328" s="51" t="str">
        <f>IF(ISBLANK(Games!$B328), "",Games!A328)</f>
        <v/>
      </c>
      <c r="B328" s="51" t="str">
        <f>IF(ISBLANK(Games!$B328), "",Games!B328)</f>
        <v/>
      </c>
      <c r="C328" s="51" t="str">
        <f>IF(ISBLANK(Games!$B328), "",Games!C328)</f>
        <v/>
      </c>
      <c r="D328" s="23" t="str">
        <f>IF(ISBLANK(Games!$B328), "",Games!D328)</f>
        <v/>
      </c>
      <c r="E328" s="23" t="str">
        <f>IF(ISBLANK(Games!$B328), "",Games!E328)</f>
        <v/>
      </c>
      <c r="F328" s="51" t="str">
        <f>IF(ISBLANK(Games!$B328), "",Games!F328)</f>
        <v/>
      </c>
      <c r="G328" s="51">
        <f>Games!G328</f>
        <v>0</v>
      </c>
      <c r="H328" s="51" t="str">
        <f>IF(ISBLANK(Games!$B328), "",Games!H328)</f>
        <v/>
      </c>
      <c r="I328" s="51" t="str">
        <f>IF(ISBLANK(Games!B328), "", IF(Table13[[#This Row],[Spread]]&lt;0, Table13[[#This Row],[Home]], Table13[[#This Row],[Away]]))</f>
        <v/>
      </c>
      <c r="J328" s="11"/>
      <c r="K328" s="11"/>
      <c r="L328" s="11"/>
      <c r="M328" s="50" t="str">
        <f>IF(ISBLANK(Table13[[#This Row],[Home Final]]), "",Table13[[#This Row],[Away Final]]-Table13[[#This Row],[Home Final]])</f>
        <v/>
      </c>
      <c r="N32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2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28" s="45" t="str">
        <f>IF(ISBLANK(Table13[[#This Row],[Side Result]]),"",IF(Table13[[#This Row],[Side Result]]=Table13[[#This Row],[Market Predicted Side]], "Y", "N"))</f>
        <v/>
      </c>
      <c r="Q32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28" s="43" t="str">
        <f>IF(ISBLANK(Table13[[#This Row],[Side Result]]),"",IF(Table13[[#This Row],[Side Result]]=Table13[[#This Row],[Model Predicted Side]], "Y", "N"))</f>
        <v/>
      </c>
      <c r="S328" s="43" t="str">
        <f>IF(ISBLANK(Table13[[#This Row],[Side Result]]), "", IF(Table13[[#This Row],[Model Overall Correct]]="N", "N", "Y"))</f>
        <v/>
      </c>
      <c r="T32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2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28" s="46" t="str">
        <f>IF(ISBLANK(Table13[[#This Row],[Side Result]]), "",ABS(Table13[[#This Row],[Difference from Market]]))</f>
        <v/>
      </c>
      <c r="W32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28" s="43" t="str">
        <f>IF(ISBLANK(Table13[[#This Row],[Side Result]]), "",ABS(Table13[[#This Row],[Difference from Prediction]]))</f>
        <v/>
      </c>
      <c r="Y328" s="10" t="str">
        <f>IF(OR(ISBLANK(Games!B328),ISBLANK(Table13[[#This Row],[Side Result]])), "",IF(OR(AND('Prediction Log'!D328&lt;0, 'Prediction Log'!J328='Prediction Log'!B328), AND('Prediction Log'!D328&gt;0, 'Prediction Log'!C328='Prediction Log'!J328)),"Y", IF(ISBLANK(Games!$B$2), "","N")))</f>
        <v/>
      </c>
      <c r="Z328" s="10" t="str">
        <f>Table13[[#This Row],[Market Overall  Correct]]</f>
        <v/>
      </c>
    </row>
    <row r="329" spans="1:26" x14ac:dyDescent="0.45">
      <c r="A329" s="51" t="str">
        <f>IF(ISBLANK(Games!$B329), "",Games!A329)</f>
        <v/>
      </c>
      <c r="B329" s="51" t="str">
        <f>IF(ISBLANK(Games!$B329), "",Games!B329)</f>
        <v/>
      </c>
      <c r="C329" s="51" t="str">
        <f>IF(ISBLANK(Games!$B329), "",Games!C329)</f>
        <v/>
      </c>
      <c r="D329" s="23" t="str">
        <f>IF(ISBLANK(Games!$B329), "",Games!D329)</f>
        <v/>
      </c>
      <c r="E329" s="23" t="str">
        <f>IF(ISBLANK(Games!$B329), "",Games!E329)</f>
        <v/>
      </c>
      <c r="F329" s="51" t="str">
        <f>IF(ISBLANK(Games!$B329), "",Games!F329)</f>
        <v/>
      </c>
      <c r="G329" s="51">
        <f>Games!G329</f>
        <v>0</v>
      </c>
      <c r="H329" s="51" t="str">
        <f>IF(ISBLANK(Games!$B329), "",Games!H329)</f>
        <v/>
      </c>
      <c r="I329" s="51" t="str">
        <f>IF(ISBLANK(Games!B329), "", IF(Table13[[#This Row],[Spread]]&lt;0, Table13[[#This Row],[Home]], Table13[[#This Row],[Away]]))</f>
        <v/>
      </c>
      <c r="J329" s="11"/>
      <c r="K329" s="11"/>
      <c r="L329" s="11"/>
      <c r="M329" s="50" t="str">
        <f>IF(ISBLANK(Table13[[#This Row],[Home Final]]), "",Table13[[#This Row],[Away Final]]-Table13[[#This Row],[Home Final]])</f>
        <v/>
      </c>
      <c r="N32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2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29" s="45" t="str">
        <f>IF(ISBLANK(Table13[[#This Row],[Side Result]]),"",IF(Table13[[#This Row],[Side Result]]=Table13[[#This Row],[Market Predicted Side]], "Y", "N"))</f>
        <v/>
      </c>
      <c r="Q32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29" s="43" t="str">
        <f>IF(ISBLANK(Table13[[#This Row],[Side Result]]),"",IF(Table13[[#This Row],[Side Result]]=Table13[[#This Row],[Model Predicted Side]], "Y", "N"))</f>
        <v/>
      </c>
      <c r="S329" s="43" t="str">
        <f>IF(ISBLANK(Table13[[#This Row],[Side Result]]), "", IF(Table13[[#This Row],[Model Overall Correct]]="N", "N", "Y"))</f>
        <v/>
      </c>
      <c r="T32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2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29" s="46" t="str">
        <f>IF(ISBLANK(Table13[[#This Row],[Side Result]]), "",ABS(Table13[[#This Row],[Difference from Market]]))</f>
        <v/>
      </c>
      <c r="W32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29" s="43" t="str">
        <f>IF(ISBLANK(Table13[[#This Row],[Side Result]]), "",ABS(Table13[[#This Row],[Difference from Prediction]]))</f>
        <v/>
      </c>
      <c r="Y329" s="10" t="str">
        <f>IF(OR(ISBLANK(Games!B329),ISBLANK(Table13[[#This Row],[Side Result]])), "",IF(OR(AND('Prediction Log'!D329&lt;0, 'Prediction Log'!J329='Prediction Log'!B329), AND('Prediction Log'!D329&gt;0, 'Prediction Log'!C329='Prediction Log'!J329)),"Y", IF(ISBLANK(Games!$B$2), "","N")))</f>
        <v/>
      </c>
      <c r="Z329" s="10" t="str">
        <f>Table13[[#This Row],[Market Overall  Correct]]</f>
        <v/>
      </c>
    </row>
    <row r="330" spans="1:26" x14ac:dyDescent="0.45">
      <c r="A330" s="51" t="str">
        <f>IF(ISBLANK(Games!$B330), "",Games!A330)</f>
        <v/>
      </c>
      <c r="B330" s="51" t="str">
        <f>IF(ISBLANK(Games!$B330), "",Games!B330)</f>
        <v/>
      </c>
      <c r="C330" s="51" t="str">
        <f>IF(ISBLANK(Games!$B330), "",Games!C330)</f>
        <v/>
      </c>
      <c r="D330" s="23" t="str">
        <f>IF(ISBLANK(Games!$B330), "",Games!D330)</f>
        <v/>
      </c>
      <c r="E330" s="23" t="str">
        <f>IF(ISBLANK(Games!$B330), "",Games!E330)</f>
        <v/>
      </c>
      <c r="F330" s="51" t="str">
        <f>IF(ISBLANK(Games!$B330), "",Games!F330)</f>
        <v/>
      </c>
      <c r="G330" s="51">
        <f>Games!G330</f>
        <v>0</v>
      </c>
      <c r="H330" s="51" t="str">
        <f>IF(ISBLANK(Games!$B330), "",Games!H330)</f>
        <v/>
      </c>
      <c r="I330" s="51" t="str">
        <f>IF(ISBLANK(Games!B330), "", IF(Table13[[#This Row],[Spread]]&lt;0, Table13[[#This Row],[Home]], Table13[[#This Row],[Away]]))</f>
        <v/>
      </c>
      <c r="J330" s="11"/>
      <c r="K330" s="11"/>
      <c r="L330" s="11"/>
      <c r="M330" s="50" t="str">
        <f>IF(ISBLANK(Table13[[#This Row],[Home Final]]), "",Table13[[#This Row],[Away Final]]-Table13[[#This Row],[Home Final]])</f>
        <v/>
      </c>
      <c r="N33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3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30" s="45" t="str">
        <f>IF(ISBLANK(Table13[[#This Row],[Side Result]]),"",IF(Table13[[#This Row],[Side Result]]=Table13[[#This Row],[Market Predicted Side]], "Y", "N"))</f>
        <v/>
      </c>
      <c r="Q33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30" s="43" t="str">
        <f>IF(ISBLANK(Table13[[#This Row],[Side Result]]),"",IF(Table13[[#This Row],[Side Result]]=Table13[[#This Row],[Model Predicted Side]], "Y", "N"))</f>
        <v/>
      </c>
      <c r="S330" s="43" t="str">
        <f>IF(ISBLANK(Table13[[#This Row],[Side Result]]), "", IF(Table13[[#This Row],[Model Overall Correct]]="N", "N", "Y"))</f>
        <v/>
      </c>
      <c r="T33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3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30" s="46" t="str">
        <f>IF(ISBLANK(Table13[[#This Row],[Side Result]]), "",ABS(Table13[[#This Row],[Difference from Market]]))</f>
        <v/>
      </c>
      <c r="W33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30" s="43" t="str">
        <f>IF(ISBLANK(Table13[[#This Row],[Side Result]]), "",ABS(Table13[[#This Row],[Difference from Prediction]]))</f>
        <v/>
      </c>
      <c r="Y330" s="10" t="str">
        <f>IF(OR(ISBLANK(Games!B330),ISBLANK(Table13[[#This Row],[Side Result]])), "",IF(OR(AND('Prediction Log'!D330&lt;0, 'Prediction Log'!J330='Prediction Log'!B330), AND('Prediction Log'!D330&gt;0, 'Prediction Log'!C330='Prediction Log'!J330)),"Y", IF(ISBLANK(Games!$B$2), "","N")))</f>
        <v/>
      </c>
      <c r="Z330" s="10" t="str">
        <f>Table13[[#This Row],[Market Overall  Correct]]</f>
        <v/>
      </c>
    </row>
    <row r="331" spans="1:26" x14ac:dyDescent="0.45">
      <c r="A331" s="51" t="str">
        <f>IF(ISBLANK(Games!$B331), "",Games!A331)</f>
        <v/>
      </c>
      <c r="B331" s="51" t="str">
        <f>IF(ISBLANK(Games!$B331), "",Games!B331)</f>
        <v/>
      </c>
      <c r="C331" s="51" t="str">
        <f>IF(ISBLANK(Games!$B331), "",Games!C331)</f>
        <v/>
      </c>
      <c r="D331" s="23" t="str">
        <f>IF(ISBLANK(Games!$B331), "",Games!D331)</f>
        <v/>
      </c>
      <c r="E331" s="23" t="str">
        <f>IF(ISBLANK(Games!$B331), "",Games!E331)</f>
        <v/>
      </c>
      <c r="F331" s="51" t="str">
        <f>IF(ISBLANK(Games!$B331), "",Games!F331)</f>
        <v/>
      </c>
      <c r="G331" s="51">
        <f>Games!G331</f>
        <v>0</v>
      </c>
      <c r="H331" s="51" t="str">
        <f>IF(ISBLANK(Games!$B331), "",Games!H331)</f>
        <v/>
      </c>
      <c r="I331" s="51" t="str">
        <f>IF(ISBLANK(Games!B331), "", IF(Table13[[#This Row],[Spread]]&lt;0, Table13[[#This Row],[Home]], Table13[[#This Row],[Away]]))</f>
        <v/>
      </c>
      <c r="J331" s="11"/>
      <c r="K331" s="11"/>
      <c r="L331" s="11"/>
      <c r="M331" s="50" t="str">
        <f>IF(ISBLANK(Table13[[#This Row],[Home Final]]), "",Table13[[#This Row],[Away Final]]-Table13[[#This Row],[Home Final]])</f>
        <v/>
      </c>
      <c r="N33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3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31" s="45" t="str">
        <f>IF(ISBLANK(Table13[[#This Row],[Side Result]]),"",IF(Table13[[#This Row],[Side Result]]=Table13[[#This Row],[Market Predicted Side]], "Y", "N"))</f>
        <v/>
      </c>
      <c r="Q33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31" s="43" t="str">
        <f>IF(ISBLANK(Table13[[#This Row],[Side Result]]),"",IF(Table13[[#This Row],[Side Result]]=Table13[[#This Row],[Model Predicted Side]], "Y", "N"))</f>
        <v/>
      </c>
      <c r="S331" s="43" t="str">
        <f>IF(ISBLANK(Table13[[#This Row],[Side Result]]), "", IF(Table13[[#This Row],[Model Overall Correct]]="N", "N", "Y"))</f>
        <v/>
      </c>
      <c r="T33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3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31" s="46" t="str">
        <f>IF(ISBLANK(Table13[[#This Row],[Side Result]]), "",ABS(Table13[[#This Row],[Difference from Market]]))</f>
        <v/>
      </c>
      <c r="W33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31" s="43" t="str">
        <f>IF(ISBLANK(Table13[[#This Row],[Side Result]]), "",ABS(Table13[[#This Row],[Difference from Prediction]]))</f>
        <v/>
      </c>
      <c r="Y331" s="10" t="str">
        <f>IF(OR(ISBLANK(Games!B331),ISBLANK(Table13[[#This Row],[Side Result]])), "",IF(OR(AND('Prediction Log'!D331&lt;0, 'Prediction Log'!J331='Prediction Log'!B331), AND('Prediction Log'!D331&gt;0, 'Prediction Log'!C331='Prediction Log'!J331)),"Y", IF(ISBLANK(Games!$B$2), "","N")))</f>
        <v/>
      </c>
      <c r="Z331" s="10" t="str">
        <f>Table13[[#This Row],[Market Overall  Correct]]</f>
        <v/>
      </c>
    </row>
    <row r="332" spans="1:26" x14ac:dyDescent="0.45">
      <c r="A332" s="51" t="str">
        <f>IF(ISBLANK(Games!$B332), "",Games!A332)</f>
        <v/>
      </c>
      <c r="B332" s="51" t="str">
        <f>IF(ISBLANK(Games!$B332), "",Games!B332)</f>
        <v/>
      </c>
      <c r="C332" s="51" t="str">
        <f>IF(ISBLANK(Games!$B332), "",Games!C332)</f>
        <v/>
      </c>
      <c r="D332" s="23" t="str">
        <f>IF(ISBLANK(Games!$B332), "",Games!D332)</f>
        <v/>
      </c>
      <c r="E332" s="23" t="str">
        <f>IF(ISBLANK(Games!$B332), "",Games!E332)</f>
        <v/>
      </c>
      <c r="F332" s="51" t="str">
        <f>IF(ISBLANK(Games!$B332), "",Games!F332)</f>
        <v/>
      </c>
      <c r="G332" s="51">
        <f>Games!G332</f>
        <v>0</v>
      </c>
      <c r="H332" s="51" t="str">
        <f>IF(ISBLANK(Games!$B332), "",Games!H332)</f>
        <v/>
      </c>
      <c r="I332" s="51" t="str">
        <f>IF(ISBLANK(Games!B332), "", IF(Table13[[#This Row],[Spread]]&lt;0, Table13[[#This Row],[Home]], Table13[[#This Row],[Away]]))</f>
        <v/>
      </c>
      <c r="J332" s="11"/>
      <c r="K332" s="11"/>
      <c r="L332" s="11"/>
      <c r="M332" s="50" t="str">
        <f>IF(ISBLANK(Table13[[#This Row],[Home Final]]), "",Table13[[#This Row],[Away Final]]-Table13[[#This Row],[Home Final]])</f>
        <v/>
      </c>
      <c r="N33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3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32" s="45" t="str">
        <f>IF(ISBLANK(Table13[[#This Row],[Side Result]]),"",IF(Table13[[#This Row],[Side Result]]=Table13[[#This Row],[Market Predicted Side]], "Y", "N"))</f>
        <v/>
      </c>
      <c r="Q33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32" s="43" t="str">
        <f>IF(ISBLANK(Table13[[#This Row],[Side Result]]),"",IF(Table13[[#This Row],[Side Result]]=Table13[[#This Row],[Model Predicted Side]], "Y", "N"))</f>
        <v/>
      </c>
      <c r="S332" s="43" t="str">
        <f>IF(ISBLANK(Table13[[#This Row],[Side Result]]), "", IF(Table13[[#This Row],[Model Overall Correct]]="N", "N", "Y"))</f>
        <v/>
      </c>
      <c r="T33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3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32" s="46" t="str">
        <f>IF(ISBLANK(Table13[[#This Row],[Side Result]]), "",ABS(Table13[[#This Row],[Difference from Market]]))</f>
        <v/>
      </c>
      <c r="W33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32" s="43" t="str">
        <f>IF(ISBLANK(Table13[[#This Row],[Side Result]]), "",ABS(Table13[[#This Row],[Difference from Prediction]]))</f>
        <v/>
      </c>
      <c r="Y332" s="10" t="str">
        <f>IF(OR(ISBLANK(Games!B332),ISBLANK(Table13[[#This Row],[Side Result]])), "",IF(OR(AND('Prediction Log'!D332&lt;0, 'Prediction Log'!J332='Prediction Log'!B332), AND('Prediction Log'!D332&gt;0, 'Prediction Log'!C332='Prediction Log'!J332)),"Y", IF(ISBLANK(Games!$B$2), "","N")))</f>
        <v/>
      </c>
      <c r="Z332" s="10" t="str">
        <f>Table13[[#This Row],[Market Overall  Correct]]</f>
        <v/>
      </c>
    </row>
    <row r="333" spans="1:26" x14ac:dyDescent="0.45">
      <c r="A333" s="51" t="str">
        <f>IF(ISBLANK(Games!$B333), "",Games!A333)</f>
        <v/>
      </c>
      <c r="B333" s="51" t="str">
        <f>IF(ISBLANK(Games!$B333), "",Games!B333)</f>
        <v/>
      </c>
      <c r="C333" s="51" t="str">
        <f>IF(ISBLANK(Games!$B333), "",Games!C333)</f>
        <v/>
      </c>
      <c r="D333" s="23" t="str">
        <f>IF(ISBLANK(Games!$B333), "",Games!D333)</f>
        <v/>
      </c>
      <c r="E333" s="23" t="str">
        <f>IF(ISBLANK(Games!$B333), "",Games!E333)</f>
        <v/>
      </c>
      <c r="F333" s="51" t="str">
        <f>IF(ISBLANK(Games!$B333), "",Games!F333)</f>
        <v/>
      </c>
      <c r="G333" s="51">
        <f>Games!G333</f>
        <v>0</v>
      </c>
      <c r="H333" s="51" t="str">
        <f>IF(ISBLANK(Games!$B333), "",Games!H333)</f>
        <v/>
      </c>
      <c r="I333" s="51" t="str">
        <f>IF(ISBLANK(Games!B333), "", IF(Table13[[#This Row],[Spread]]&lt;0, Table13[[#This Row],[Home]], Table13[[#This Row],[Away]]))</f>
        <v/>
      </c>
      <c r="J333" s="11"/>
      <c r="K333" s="11"/>
      <c r="L333" s="11"/>
      <c r="M333" s="50" t="str">
        <f>IF(ISBLANK(Table13[[#This Row],[Home Final]]), "",Table13[[#This Row],[Away Final]]-Table13[[#This Row],[Home Final]])</f>
        <v/>
      </c>
      <c r="N33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3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33" s="45" t="str">
        <f>IF(ISBLANK(Table13[[#This Row],[Side Result]]),"",IF(Table13[[#This Row],[Side Result]]=Table13[[#This Row],[Market Predicted Side]], "Y", "N"))</f>
        <v/>
      </c>
      <c r="Q33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33" s="43" t="str">
        <f>IF(ISBLANK(Table13[[#This Row],[Side Result]]),"",IF(Table13[[#This Row],[Side Result]]=Table13[[#This Row],[Model Predicted Side]], "Y", "N"))</f>
        <v/>
      </c>
      <c r="S333" s="43" t="str">
        <f>IF(ISBLANK(Table13[[#This Row],[Side Result]]), "", IF(Table13[[#This Row],[Model Overall Correct]]="N", "N", "Y"))</f>
        <v/>
      </c>
      <c r="T33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3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33" s="46" t="str">
        <f>IF(ISBLANK(Table13[[#This Row],[Side Result]]), "",ABS(Table13[[#This Row],[Difference from Market]]))</f>
        <v/>
      </c>
      <c r="W33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33" s="43" t="str">
        <f>IF(ISBLANK(Table13[[#This Row],[Side Result]]), "",ABS(Table13[[#This Row],[Difference from Prediction]]))</f>
        <v/>
      </c>
      <c r="Y333" s="10" t="str">
        <f>IF(OR(ISBLANK(Games!B333),ISBLANK(Table13[[#This Row],[Side Result]])), "",IF(OR(AND('Prediction Log'!D333&lt;0, 'Prediction Log'!J333='Prediction Log'!B333), AND('Prediction Log'!D333&gt;0, 'Prediction Log'!C333='Prediction Log'!J333)),"Y", IF(ISBLANK(Games!$B$2), "","N")))</f>
        <v/>
      </c>
      <c r="Z333" s="10" t="str">
        <f>Table13[[#This Row],[Market Overall  Correct]]</f>
        <v/>
      </c>
    </row>
    <row r="334" spans="1:26" x14ac:dyDescent="0.45">
      <c r="A334" s="51" t="str">
        <f>IF(ISBLANK(Games!$B334), "",Games!A334)</f>
        <v/>
      </c>
      <c r="B334" s="51" t="str">
        <f>IF(ISBLANK(Games!$B334), "",Games!B334)</f>
        <v/>
      </c>
      <c r="C334" s="51" t="str">
        <f>IF(ISBLANK(Games!$B334), "",Games!C334)</f>
        <v/>
      </c>
      <c r="D334" s="23" t="str">
        <f>IF(ISBLANK(Games!$B334), "",Games!D334)</f>
        <v/>
      </c>
      <c r="E334" s="23" t="str">
        <f>IF(ISBLANK(Games!$B334), "",Games!E334)</f>
        <v/>
      </c>
      <c r="F334" s="51" t="str">
        <f>IF(ISBLANK(Games!$B334), "",Games!F334)</f>
        <v/>
      </c>
      <c r="G334" s="51">
        <f>Games!G334</f>
        <v>0</v>
      </c>
      <c r="H334" s="51" t="str">
        <f>IF(ISBLANK(Games!$B334), "",Games!H334)</f>
        <v/>
      </c>
      <c r="I334" s="51" t="str">
        <f>IF(ISBLANK(Games!B334), "", IF(Table13[[#This Row],[Spread]]&lt;0, Table13[[#This Row],[Home]], Table13[[#This Row],[Away]]))</f>
        <v/>
      </c>
      <c r="J334" s="11"/>
      <c r="K334" s="11"/>
      <c r="L334" s="11"/>
      <c r="M334" s="50" t="str">
        <f>IF(ISBLANK(Table13[[#This Row],[Home Final]]), "",Table13[[#This Row],[Away Final]]-Table13[[#This Row],[Home Final]])</f>
        <v/>
      </c>
      <c r="N33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3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34" s="45" t="str">
        <f>IF(ISBLANK(Table13[[#This Row],[Side Result]]),"",IF(Table13[[#This Row],[Side Result]]=Table13[[#This Row],[Market Predicted Side]], "Y", "N"))</f>
        <v/>
      </c>
      <c r="Q33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34" s="43" t="str">
        <f>IF(ISBLANK(Table13[[#This Row],[Side Result]]),"",IF(Table13[[#This Row],[Side Result]]=Table13[[#This Row],[Model Predicted Side]], "Y", "N"))</f>
        <v/>
      </c>
      <c r="S334" s="43" t="str">
        <f>IF(ISBLANK(Table13[[#This Row],[Side Result]]), "", IF(Table13[[#This Row],[Model Overall Correct]]="N", "N", "Y"))</f>
        <v/>
      </c>
      <c r="T33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3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34" s="46" t="str">
        <f>IF(ISBLANK(Table13[[#This Row],[Side Result]]), "",ABS(Table13[[#This Row],[Difference from Market]]))</f>
        <v/>
      </c>
      <c r="W33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34" s="43" t="str">
        <f>IF(ISBLANK(Table13[[#This Row],[Side Result]]), "",ABS(Table13[[#This Row],[Difference from Prediction]]))</f>
        <v/>
      </c>
      <c r="Y334" s="10" t="str">
        <f>IF(OR(ISBLANK(Games!B334),ISBLANK(Table13[[#This Row],[Side Result]])), "",IF(OR(AND('Prediction Log'!D334&lt;0, 'Prediction Log'!J334='Prediction Log'!B334), AND('Prediction Log'!D334&gt;0, 'Prediction Log'!C334='Prediction Log'!J334)),"Y", IF(ISBLANK(Games!$B$2), "","N")))</f>
        <v/>
      </c>
      <c r="Z334" s="10" t="str">
        <f>Table13[[#This Row],[Market Overall  Correct]]</f>
        <v/>
      </c>
    </row>
    <row r="335" spans="1:26" x14ac:dyDescent="0.45">
      <c r="A335" s="51" t="str">
        <f>IF(ISBLANK(Games!$B335), "",Games!A335)</f>
        <v/>
      </c>
      <c r="B335" s="51" t="str">
        <f>IF(ISBLANK(Games!$B335), "",Games!B335)</f>
        <v/>
      </c>
      <c r="C335" s="51" t="str">
        <f>IF(ISBLANK(Games!$B335), "",Games!C335)</f>
        <v/>
      </c>
      <c r="D335" s="23" t="str">
        <f>IF(ISBLANK(Games!$B335), "",Games!D335)</f>
        <v/>
      </c>
      <c r="E335" s="23" t="str">
        <f>IF(ISBLANK(Games!$B335), "",Games!E335)</f>
        <v/>
      </c>
      <c r="F335" s="51" t="str">
        <f>IF(ISBLANK(Games!$B335), "",Games!F335)</f>
        <v/>
      </c>
      <c r="G335" s="51">
        <f>Games!G335</f>
        <v>0</v>
      </c>
      <c r="H335" s="51" t="str">
        <f>IF(ISBLANK(Games!$B335), "",Games!H335)</f>
        <v/>
      </c>
      <c r="I335" s="51" t="str">
        <f>IF(ISBLANK(Games!B335), "", IF(Table13[[#This Row],[Spread]]&lt;0, Table13[[#This Row],[Home]], Table13[[#This Row],[Away]]))</f>
        <v/>
      </c>
      <c r="J335" s="11"/>
      <c r="K335" s="11"/>
      <c r="L335" s="11"/>
      <c r="M335" s="50" t="str">
        <f>IF(ISBLANK(Table13[[#This Row],[Home Final]]), "",Table13[[#This Row],[Away Final]]-Table13[[#This Row],[Home Final]])</f>
        <v/>
      </c>
      <c r="N33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3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35" s="45" t="str">
        <f>IF(ISBLANK(Table13[[#This Row],[Side Result]]),"",IF(Table13[[#This Row],[Side Result]]=Table13[[#This Row],[Market Predicted Side]], "Y", "N"))</f>
        <v/>
      </c>
      <c r="Q33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35" s="43" t="str">
        <f>IF(ISBLANK(Table13[[#This Row],[Side Result]]),"",IF(Table13[[#This Row],[Side Result]]=Table13[[#This Row],[Model Predicted Side]], "Y", "N"))</f>
        <v/>
      </c>
      <c r="S335" s="43" t="str">
        <f>IF(ISBLANK(Table13[[#This Row],[Side Result]]), "", IF(Table13[[#This Row],[Model Overall Correct]]="N", "N", "Y"))</f>
        <v/>
      </c>
      <c r="T33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3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35" s="46" t="str">
        <f>IF(ISBLANK(Table13[[#This Row],[Side Result]]), "",ABS(Table13[[#This Row],[Difference from Market]]))</f>
        <v/>
      </c>
      <c r="W33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35" s="43" t="str">
        <f>IF(ISBLANK(Table13[[#This Row],[Side Result]]), "",ABS(Table13[[#This Row],[Difference from Prediction]]))</f>
        <v/>
      </c>
      <c r="Y335" s="10" t="str">
        <f>IF(OR(ISBLANK(Games!B335),ISBLANK(Table13[[#This Row],[Side Result]])), "",IF(OR(AND('Prediction Log'!D335&lt;0, 'Prediction Log'!J335='Prediction Log'!B335), AND('Prediction Log'!D335&gt;0, 'Prediction Log'!C335='Prediction Log'!J335)),"Y", IF(ISBLANK(Games!$B$2), "","N")))</f>
        <v/>
      </c>
      <c r="Z335" s="10" t="str">
        <f>Table13[[#This Row],[Market Overall  Correct]]</f>
        <v/>
      </c>
    </row>
    <row r="336" spans="1:26" x14ac:dyDescent="0.45">
      <c r="A336" s="51" t="str">
        <f>IF(ISBLANK(Games!$B336), "",Games!A336)</f>
        <v/>
      </c>
      <c r="B336" s="51" t="str">
        <f>IF(ISBLANK(Games!$B336), "",Games!B336)</f>
        <v/>
      </c>
      <c r="C336" s="51" t="str">
        <f>IF(ISBLANK(Games!$B336), "",Games!C336)</f>
        <v/>
      </c>
      <c r="D336" s="23" t="str">
        <f>IF(ISBLANK(Games!$B336), "",Games!D336)</f>
        <v/>
      </c>
      <c r="E336" s="23" t="str">
        <f>IF(ISBLANK(Games!$B336), "",Games!E336)</f>
        <v/>
      </c>
      <c r="F336" s="51" t="str">
        <f>IF(ISBLANK(Games!$B336), "",Games!F336)</f>
        <v/>
      </c>
      <c r="G336" s="51">
        <f>Games!G336</f>
        <v>0</v>
      </c>
      <c r="H336" s="51" t="str">
        <f>IF(ISBLANK(Games!$B336), "",Games!H336)</f>
        <v/>
      </c>
      <c r="I336" s="51" t="str">
        <f>IF(ISBLANK(Games!B336), "", IF(Table13[[#This Row],[Spread]]&lt;0, Table13[[#This Row],[Home]], Table13[[#This Row],[Away]]))</f>
        <v/>
      </c>
      <c r="J336" s="11"/>
      <c r="K336" s="11"/>
      <c r="L336" s="11"/>
      <c r="M336" s="50" t="str">
        <f>IF(ISBLANK(Table13[[#This Row],[Home Final]]), "",Table13[[#This Row],[Away Final]]-Table13[[#This Row],[Home Final]])</f>
        <v/>
      </c>
      <c r="N33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3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36" s="45" t="str">
        <f>IF(ISBLANK(Table13[[#This Row],[Side Result]]),"",IF(Table13[[#This Row],[Side Result]]=Table13[[#This Row],[Market Predicted Side]], "Y", "N"))</f>
        <v/>
      </c>
      <c r="Q33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36" s="43" t="str">
        <f>IF(ISBLANK(Table13[[#This Row],[Side Result]]),"",IF(Table13[[#This Row],[Side Result]]=Table13[[#This Row],[Model Predicted Side]], "Y", "N"))</f>
        <v/>
      </c>
      <c r="S336" s="43" t="str">
        <f>IF(ISBLANK(Table13[[#This Row],[Side Result]]), "", IF(Table13[[#This Row],[Model Overall Correct]]="N", "N", "Y"))</f>
        <v/>
      </c>
      <c r="T33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3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36" s="46" t="str">
        <f>IF(ISBLANK(Table13[[#This Row],[Side Result]]), "",ABS(Table13[[#This Row],[Difference from Market]]))</f>
        <v/>
      </c>
      <c r="W33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36" s="43" t="str">
        <f>IF(ISBLANK(Table13[[#This Row],[Side Result]]), "",ABS(Table13[[#This Row],[Difference from Prediction]]))</f>
        <v/>
      </c>
      <c r="Y336" s="10" t="str">
        <f>IF(OR(ISBLANK(Games!B336),ISBLANK(Table13[[#This Row],[Side Result]])), "",IF(OR(AND('Prediction Log'!D336&lt;0, 'Prediction Log'!J336='Prediction Log'!B336), AND('Prediction Log'!D336&gt;0, 'Prediction Log'!C336='Prediction Log'!J336)),"Y", IF(ISBLANK(Games!$B$2), "","N")))</f>
        <v/>
      </c>
      <c r="Z336" s="10" t="str">
        <f>Table13[[#This Row],[Market Overall  Correct]]</f>
        <v/>
      </c>
    </row>
    <row r="337" spans="1:26" x14ac:dyDescent="0.45">
      <c r="A337" s="51" t="str">
        <f>IF(ISBLANK(Games!$B337), "",Games!A337)</f>
        <v/>
      </c>
      <c r="B337" s="51" t="str">
        <f>IF(ISBLANK(Games!$B337), "",Games!B337)</f>
        <v/>
      </c>
      <c r="C337" s="51" t="str">
        <f>IF(ISBLANK(Games!$B337), "",Games!C337)</f>
        <v/>
      </c>
      <c r="D337" s="23" t="str">
        <f>IF(ISBLANK(Games!$B337), "",Games!D337)</f>
        <v/>
      </c>
      <c r="E337" s="23" t="str">
        <f>IF(ISBLANK(Games!$B337), "",Games!E337)</f>
        <v/>
      </c>
      <c r="F337" s="51" t="str">
        <f>IF(ISBLANK(Games!$B337), "",Games!F337)</f>
        <v/>
      </c>
      <c r="G337" s="51">
        <f>Games!G337</f>
        <v>0</v>
      </c>
      <c r="H337" s="51" t="str">
        <f>IF(ISBLANK(Games!$B337), "",Games!H337)</f>
        <v/>
      </c>
      <c r="I337" s="51" t="str">
        <f>IF(ISBLANK(Games!B337), "", IF(Table13[[#This Row],[Spread]]&lt;0, Table13[[#This Row],[Home]], Table13[[#This Row],[Away]]))</f>
        <v/>
      </c>
      <c r="J337" s="11"/>
      <c r="K337" s="11"/>
      <c r="L337" s="11"/>
      <c r="M337" s="50" t="str">
        <f>IF(ISBLANK(Table13[[#This Row],[Home Final]]), "",Table13[[#This Row],[Away Final]]-Table13[[#This Row],[Home Final]])</f>
        <v/>
      </c>
      <c r="N33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3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37" s="45" t="str">
        <f>IF(ISBLANK(Table13[[#This Row],[Side Result]]),"",IF(Table13[[#This Row],[Side Result]]=Table13[[#This Row],[Market Predicted Side]], "Y", "N"))</f>
        <v/>
      </c>
      <c r="Q33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37" s="43" t="str">
        <f>IF(ISBLANK(Table13[[#This Row],[Side Result]]),"",IF(Table13[[#This Row],[Side Result]]=Table13[[#This Row],[Model Predicted Side]], "Y", "N"))</f>
        <v/>
      </c>
      <c r="S337" s="43" t="str">
        <f>IF(ISBLANK(Table13[[#This Row],[Side Result]]), "", IF(Table13[[#This Row],[Model Overall Correct]]="N", "N", "Y"))</f>
        <v/>
      </c>
      <c r="T33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3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37" s="46" t="str">
        <f>IF(ISBLANK(Table13[[#This Row],[Side Result]]), "",ABS(Table13[[#This Row],[Difference from Market]]))</f>
        <v/>
      </c>
      <c r="W33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37" s="43" t="str">
        <f>IF(ISBLANK(Table13[[#This Row],[Side Result]]), "",ABS(Table13[[#This Row],[Difference from Prediction]]))</f>
        <v/>
      </c>
      <c r="Y337" s="10" t="str">
        <f>IF(OR(ISBLANK(Games!B337),ISBLANK(Table13[[#This Row],[Side Result]])), "",IF(OR(AND('Prediction Log'!D337&lt;0, 'Prediction Log'!J337='Prediction Log'!B337), AND('Prediction Log'!D337&gt;0, 'Prediction Log'!C337='Prediction Log'!J337)),"Y", IF(ISBLANK(Games!$B$2), "","N")))</f>
        <v/>
      </c>
      <c r="Z337" s="10" t="str">
        <f>Table13[[#This Row],[Market Overall  Correct]]</f>
        <v/>
      </c>
    </row>
    <row r="338" spans="1:26" x14ac:dyDescent="0.45">
      <c r="A338" s="51" t="str">
        <f>IF(ISBLANK(Games!$B338), "",Games!A338)</f>
        <v/>
      </c>
      <c r="B338" s="51" t="str">
        <f>IF(ISBLANK(Games!$B338), "",Games!B338)</f>
        <v/>
      </c>
      <c r="C338" s="51" t="str">
        <f>IF(ISBLANK(Games!$B338), "",Games!C338)</f>
        <v/>
      </c>
      <c r="D338" s="23" t="str">
        <f>IF(ISBLANK(Games!$B338), "",Games!D338)</f>
        <v/>
      </c>
      <c r="E338" s="23" t="str">
        <f>IF(ISBLANK(Games!$B338), "",Games!E338)</f>
        <v/>
      </c>
      <c r="F338" s="51" t="str">
        <f>IF(ISBLANK(Games!$B338), "",Games!F338)</f>
        <v/>
      </c>
      <c r="G338" s="51">
        <f>Games!G338</f>
        <v>0</v>
      </c>
      <c r="H338" s="51" t="str">
        <f>IF(ISBLANK(Games!$B338), "",Games!H338)</f>
        <v/>
      </c>
      <c r="I338" s="51" t="str">
        <f>IF(ISBLANK(Games!B338), "", IF(Table13[[#This Row],[Spread]]&lt;0, Table13[[#This Row],[Home]], Table13[[#This Row],[Away]]))</f>
        <v/>
      </c>
      <c r="J338" s="11"/>
      <c r="K338" s="11"/>
      <c r="L338" s="11"/>
      <c r="M338" s="50" t="str">
        <f>IF(ISBLANK(Table13[[#This Row],[Home Final]]), "",Table13[[#This Row],[Away Final]]-Table13[[#This Row],[Home Final]])</f>
        <v/>
      </c>
      <c r="N33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3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38" s="45" t="str">
        <f>IF(ISBLANK(Table13[[#This Row],[Side Result]]),"",IF(Table13[[#This Row],[Side Result]]=Table13[[#This Row],[Market Predicted Side]], "Y", "N"))</f>
        <v/>
      </c>
      <c r="Q33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38" s="43" t="str">
        <f>IF(ISBLANK(Table13[[#This Row],[Side Result]]),"",IF(Table13[[#This Row],[Side Result]]=Table13[[#This Row],[Model Predicted Side]], "Y", "N"))</f>
        <v/>
      </c>
      <c r="S338" s="43" t="str">
        <f>IF(ISBLANK(Table13[[#This Row],[Side Result]]), "", IF(Table13[[#This Row],[Model Overall Correct]]="N", "N", "Y"))</f>
        <v/>
      </c>
      <c r="T33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3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38" s="46" t="str">
        <f>IF(ISBLANK(Table13[[#This Row],[Side Result]]), "",ABS(Table13[[#This Row],[Difference from Market]]))</f>
        <v/>
      </c>
      <c r="W33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38" s="43" t="str">
        <f>IF(ISBLANK(Table13[[#This Row],[Side Result]]), "",ABS(Table13[[#This Row],[Difference from Prediction]]))</f>
        <v/>
      </c>
      <c r="Y338" s="10" t="str">
        <f>IF(OR(ISBLANK(Games!B338),ISBLANK(Table13[[#This Row],[Side Result]])), "",IF(OR(AND('Prediction Log'!D338&lt;0, 'Prediction Log'!J338='Prediction Log'!B338), AND('Prediction Log'!D338&gt;0, 'Prediction Log'!C338='Prediction Log'!J338)),"Y", IF(ISBLANK(Games!$B$2), "","N")))</f>
        <v/>
      </c>
      <c r="Z338" s="10" t="str">
        <f>Table13[[#This Row],[Market Overall  Correct]]</f>
        <v/>
      </c>
    </row>
    <row r="339" spans="1:26" x14ac:dyDescent="0.45">
      <c r="A339" s="51" t="str">
        <f>IF(ISBLANK(Games!$B339), "",Games!A339)</f>
        <v/>
      </c>
      <c r="B339" s="51" t="str">
        <f>IF(ISBLANK(Games!$B339), "",Games!B339)</f>
        <v/>
      </c>
      <c r="C339" s="51" t="str">
        <f>IF(ISBLANK(Games!$B339), "",Games!C339)</f>
        <v/>
      </c>
      <c r="D339" s="23" t="str">
        <f>IF(ISBLANK(Games!$B339), "",Games!D339)</f>
        <v/>
      </c>
      <c r="E339" s="23" t="str">
        <f>IF(ISBLANK(Games!$B339), "",Games!E339)</f>
        <v/>
      </c>
      <c r="F339" s="51" t="str">
        <f>IF(ISBLANK(Games!$B339), "",Games!F339)</f>
        <v/>
      </c>
      <c r="G339" s="51">
        <f>Games!G339</f>
        <v>0</v>
      </c>
      <c r="H339" s="51" t="str">
        <f>IF(ISBLANK(Games!$B339), "",Games!H339)</f>
        <v/>
      </c>
      <c r="I339" s="51" t="str">
        <f>IF(ISBLANK(Games!B339), "", IF(Table13[[#This Row],[Spread]]&lt;0, Table13[[#This Row],[Home]], Table13[[#This Row],[Away]]))</f>
        <v/>
      </c>
      <c r="J339" s="11"/>
      <c r="K339" s="11"/>
      <c r="L339" s="11"/>
      <c r="M339" s="50" t="str">
        <f>IF(ISBLANK(Table13[[#This Row],[Home Final]]), "",Table13[[#This Row],[Away Final]]-Table13[[#This Row],[Home Final]])</f>
        <v/>
      </c>
      <c r="N33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3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39" s="45" t="str">
        <f>IF(ISBLANK(Table13[[#This Row],[Side Result]]),"",IF(Table13[[#This Row],[Side Result]]=Table13[[#This Row],[Market Predicted Side]], "Y", "N"))</f>
        <v/>
      </c>
      <c r="Q33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39" s="43" t="str">
        <f>IF(ISBLANK(Table13[[#This Row],[Side Result]]),"",IF(Table13[[#This Row],[Side Result]]=Table13[[#This Row],[Model Predicted Side]], "Y", "N"))</f>
        <v/>
      </c>
      <c r="S339" s="43" t="str">
        <f>IF(ISBLANK(Table13[[#This Row],[Side Result]]), "", IF(Table13[[#This Row],[Model Overall Correct]]="N", "N", "Y"))</f>
        <v/>
      </c>
      <c r="T33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3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39" s="46" t="str">
        <f>IF(ISBLANK(Table13[[#This Row],[Side Result]]), "",ABS(Table13[[#This Row],[Difference from Market]]))</f>
        <v/>
      </c>
      <c r="W33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39" s="43" t="str">
        <f>IF(ISBLANK(Table13[[#This Row],[Side Result]]), "",ABS(Table13[[#This Row],[Difference from Prediction]]))</f>
        <v/>
      </c>
      <c r="Y339" s="10" t="str">
        <f>IF(OR(ISBLANK(Games!B339),ISBLANK(Table13[[#This Row],[Side Result]])), "",IF(OR(AND('Prediction Log'!D339&lt;0, 'Prediction Log'!J339='Prediction Log'!B339), AND('Prediction Log'!D339&gt;0, 'Prediction Log'!C339='Prediction Log'!J339)),"Y", IF(ISBLANK(Games!$B$2), "","N")))</f>
        <v/>
      </c>
      <c r="Z339" s="10" t="str">
        <f>Table13[[#This Row],[Market Overall  Correct]]</f>
        <v/>
      </c>
    </row>
    <row r="340" spans="1:26" x14ac:dyDescent="0.45">
      <c r="A340" s="51" t="str">
        <f>IF(ISBLANK(Games!$B340), "",Games!A340)</f>
        <v/>
      </c>
      <c r="B340" s="51" t="str">
        <f>IF(ISBLANK(Games!$B340), "",Games!B340)</f>
        <v/>
      </c>
      <c r="C340" s="51" t="str">
        <f>IF(ISBLANK(Games!$B340), "",Games!C340)</f>
        <v/>
      </c>
      <c r="D340" s="23" t="str">
        <f>IF(ISBLANK(Games!$B340), "",Games!D340)</f>
        <v/>
      </c>
      <c r="E340" s="23" t="str">
        <f>IF(ISBLANK(Games!$B340), "",Games!E340)</f>
        <v/>
      </c>
      <c r="F340" s="51" t="str">
        <f>IF(ISBLANK(Games!$B340), "",Games!F340)</f>
        <v/>
      </c>
      <c r="G340" s="51">
        <f>Games!G340</f>
        <v>0</v>
      </c>
      <c r="H340" s="51" t="str">
        <f>IF(ISBLANK(Games!$B340), "",Games!H340)</f>
        <v/>
      </c>
      <c r="I340" s="51" t="str">
        <f>IF(ISBLANK(Games!B340), "", IF(Table13[[#This Row],[Spread]]&lt;0, Table13[[#This Row],[Home]], Table13[[#This Row],[Away]]))</f>
        <v/>
      </c>
      <c r="J340" s="11"/>
      <c r="K340" s="11"/>
      <c r="L340" s="11"/>
      <c r="M340" s="50" t="str">
        <f>IF(ISBLANK(Table13[[#This Row],[Home Final]]), "",Table13[[#This Row],[Away Final]]-Table13[[#This Row],[Home Final]])</f>
        <v/>
      </c>
      <c r="N34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4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40" s="45" t="str">
        <f>IF(ISBLANK(Table13[[#This Row],[Side Result]]),"",IF(Table13[[#This Row],[Side Result]]=Table13[[#This Row],[Market Predicted Side]], "Y", "N"))</f>
        <v/>
      </c>
      <c r="Q34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40" s="43" t="str">
        <f>IF(ISBLANK(Table13[[#This Row],[Side Result]]),"",IF(Table13[[#This Row],[Side Result]]=Table13[[#This Row],[Model Predicted Side]], "Y", "N"))</f>
        <v/>
      </c>
      <c r="S340" s="43" t="str">
        <f>IF(ISBLANK(Table13[[#This Row],[Side Result]]), "", IF(Table13[[#This Row],[Model Overall Correct]]="N", "N", "Y"))</f>
        <v/>
      </c>
      <c r="T34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4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40" s="46" t="str">
        <f>IF(ISBLANK(Table13[[#This Row],[Side Result]]), "",ABS(Table13[[#This Row],[Difference from Market]]))</f>
        <v/>
      </c>
      <c r="W34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40" s="43" t="str">
        <f>IF(ISBLANK(Table13[[#This Row],[Side Result]]), "",ABS(Table13[[#This Row],[Difference from Prediction]]))</f>
        <v/>
      </c>
      <c r="Y340" s="10" t="str">
        <f>IF(OR(ISBLANK(Games!B340),ISBLANK(Table13[[#This Row],[Side Result]])), "",IF(OR(AND('Prediction Log'!D340&lt;0, 'Prediction Log'!J340='Prediction Log'!B340), AND('Prediction Log'!D340&gt;0, 'Prediction Log'!C340='Prediction Log'!J340)),"Y", IF(ISBLANK(Games!$B$2), "","N")))</f>
        <v/>
      </c>
      <c r="Z340" s="10" t="str">
        <f>Table13[[#This Row],[Market Overall  Correct]]</f>
        <v/>
      </c>
    </row>
    <row r="341" spans="1:26" x14ac:dyDescent="0.45">
      <c r="A341" s="51" t="str">
        <f>IF(ISBLANK(Games!$B341), "",Games!A341)</f>
        <v/>
      </c>
      <c r="B341" s="51" t="str">
        <f>IF(ISBLANK(Games!$B341), "",Games!B341)</f>
        <v/>
      </c>
      <c r="C341" s="51" t="str">
        <f>IF(ISBLANK(Games!$B341), "",Games!C341)</f>
        <v/>
      </c>
      <c r="D341" s="23" t="str">
        <f>IF(ISBLANK(Games!$B341), "",Games!D341)</f>
        <v/>
      </c>
      <c r="E341" s="23" t="str">
        <f>IF(ISBLANK(Games!$B341), "",Games!E341)</f>
        <v/>
      </c>
      <c r="F341" s="51" t="str">
        <f>IF(ISBLANK(Games!$B341), "",Games!F341)</f>
        <v/>
      </c>
      <c r="G341" s="51">
        <f>Games!G341</f>
        <v>0</v>
      </c>
      <c r="H341" s="51" t="str">
        <f>IF(ISBLANK(Games!$B341), "",Games!H341)</f>
        <v/>
      </c>
      <c r="I341" s="51" t="str">
        <f>IF(ISBLANK(Games!B341), "", IF(Table13[[#This Row],[Spread]]&lt;0, Table13[[#This Row],[Home]], Table13[[#This Row],[Away]]))</f>
        <v/>
      </c>
      <c r="J341" s="11"/>
      <c r="K341" s="11"/>
      <c r="L341" s="11"/>
      <c r="M341" s="50" t="str">
        <f>IF(ISBLANK(Table13[[#This Row],[Home Final]]), "",Table13[[#This Row],[Away Final]]-Table13[[#This Row],[Home Final]])</f>
        <v/>
      </c>
      <c r="N34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4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41" s="45" t="str">
        <f>IF(ISBLANK(Table13[[#This Row],[Side Result]]),"",IF(Table13[[#This Row],[Side Result]]=Table13[[#This Row],[Market Predicted Side]], "Y", "N"))</f>
        <v/>
      </c>
      <c r="Q34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41" s="43" t="str">
        <f>IF(ISBLANK(Table13[[#This Row],[Side Result]]),"",IF(Table13[[#This Row],[Side Result]]=Table13[[#This Row],[Model Predicted Side]], "Y", "N"))</f>
        <v/>
      </c>
      <c r="S341" s="43" t="str">
        <f>IF(ISBLANK(Table13[[#This Row],[Side Result]]), "", IF(Table13[[#This Row],[Model Overall Correct]]="N", "N", "Y"))</f>
        <v/>
      </c>
      <c r="T34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4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41" s="46" t="str">
        <f>IF(ISBLANK(Table13[[#This Row],[Side Result]]), "",ABS(Table13[[#This Row],[Difference from Market]]))</f>
        <v/>
      </c>
      <c r="W34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41" s="43" t="str">
        <f>IF(ISBLANK(Table13[[#This Row],[Side Result]]), "",ABS(Table13[[#This Row],[Difference from Prediction]]))</f>
        <v/>
      </c>
      <c r="Y341" s="10" t="str">
        <f>IF(OR(ISBLANK(Games!B341),ISBLANK(Table13[[#This Row],[Side Result]])), "",IF(OR(AND('Prediction Log'!D341&lt;0, 'Prediction Log'!J341='Prediction Log'!B341), AND('Prediction Log'!D341&gt;0, 'Prediction Log'!C341='Prediction Log'!J341)),"Y", IF(ISBLANK(Games!$B$2), "","N")))</f>
        <v/>
      </c>
      <c r="Z341" s="10" t="str">
        <f>Table13[[#This Row],[Market Overall  Correct]]</f>
        <v/>
      </c>
    </row>
    <row r="342" spans="1:26" x14ac:dyDescent="0.45">
      <c r="A342" s="51" t="str">
        <f>IF(ISBLANK(Games!$B342), "",Games!A342)</f>
        <v/>
      </c>
      <c r="B342" s="51" t="str">
        <f>IF(ISBLANK(Games!$B342), "",Games!B342)</f>
        <v/>
      </c>
      <c r="C342" s="51" t="str">
        <f>IF(ISBLANK(Games!$B342), "",Games!C342)</f>
        <v/>
      </c>
      <c r="D342" s="23" t="str">
        <f>IF(ISBLANK(Games!$B342), "",Games!D342)</f>
        <v/>
      </c>
      <c r="E342" s="23" t="str">
        <f>IF(ISBLANK(Games!$B342), "",Games!E342)</f>
        <v/>
      </c>
      <c r="F342" s="51" t="str">
        <f>IF(ISBLANK(Games!$B342), "",Games!F342)</f>
        <v/>
      </c>
      <c r="G342" s="51">
        <f>Games!G342</f>
        <v>0</v>
      </c>
      <c r="H342" s="51" t="str">
        <f>IF(ISBLANK(Games!$B342), "",Games!H342)</f>
        <v/>
      </c>
      <c r="I342" s="51" t="str">
        <f>IF(ISBLANK(Games!B342), "", IF(Table13[[#This Row],[Spread]]&lt;0, Table13[[#This Row],[Home]], Table13[[#This Row],[Away]]))</f>
        <v/>
      </c>
      <c r="J342" s="11"/>
      <c r="K342" s="11"/>
      <c r="L342" s="11"/>
      <c r="M342" s="50" t="str">
        <f>IF(ISBLANK(Table13[[#This Row],[Home Final]]), "",Table13[[#This Row],[Away Final]]-Table13[[#This Row],[Home Final]])</f>
        <v/>
      </c>
      <c r="N34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4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42" s="45" t="str">
        <f>IF(ISBLANK(Table13[[#This Row],[Side Result]]),"",IF(Table13[[#This Row],[Side Result]]=Table13[[#This Row],[Market Predicted Side]], "Y", "N"))</f>
        <v/>
      </c>
      <c r="Q34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42" s="43" t="str">
        <f>IF(ISBLANK(Table13[[#This Row],[Side Result]]),"",IF(Table13[[#This Row],[Side Result]]=Table13[[#This Row],[Model Predicted Side]], "Y", "N"))</f>
        <v/>
      </c>
      <c r="S342" s="43" t="str">
        <f>IF(ISBLANK(Table13[[#This Row],[Side Result]]), "", IF(Table13[[#This Row],[Model Overall Correct]]="N", "N", "Y"))</f>
        <v/>
      </c>
      <c r="T34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4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42" s="46" t="str">
        <f>IF(ISBLANK(Table13[[#This Row],[Side Result]]), "",ABS(Table13[[#This Row],[Difference from Market]]))</f>
        <v/>
      </c>
      <c r="W34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42" s="43" t="str">
        <f>IF(ISBLANK(Table13[[#This Row],[Side Result]]), "",ABS(Table13[[#This Row],[Difference from Prediction]]))</f>
        <v/>
      </c>
      <c r="Y342" s="10" t="str">
        <f>IF(OR(ISBLANK(Games!B342),ISBLANK(Table13[[#This Row],[Side Result]])), "",IF(OR(AND('Prediction Log'!D342&lt;0, 'Prediction Log'!J342='Prediction Log'!B342), AND('Prediction Log'!D342&gt;0, 'Prediction Log'!C342='Prediction Log'!J342)),"Y", IF(ISBLANK(Games!$B$2), "","N")))</f>
        <v/>
      </c>
      <c r="Z342" s="10" t="str">
        <f>Table13[[#This Row],[Market Overall  Correct]]</f>
        <v/>
      </c>
    </row>
    <row r="343" spans="1:26" x14ac:dyDescent="0.45">
      <c r="A343" s="51" t="str">
        <f>IF(ISBLANK(Games!$B343), "",Games!A343)</f>
        <v/>
      </c>
      <c r="B343" s="51" t="str">
        <f>IF(ISBLANK(Games!$B343), "",Games!B343)</f>
        <v/>
      </c>
      <c r="C343" s="51" t="str">
        <f>IF(ISBLANK(Games!$B343), "",Games!C343)</f>
        <v/>
      </c>
      <c r="D343" s="23" t="str">
        <f>IF(ISBLANK(Games!$B343), "",Games!D343)</f>
        <v/>
      </c>
      <c r="E343" s="23" t="str">
        <f>IF(ISBLANK(Games!$B343), "",Games!E343)</f>
        <v/>
      </c>
      <c r="F343" s="51" t="str">
        <f>IF(ISBLANK(Games!$B343), "",Games!F343)</f>
        <v/>
      </c>
      <c r="G343" s="51">
        <f>Games!G343</f>
        <v>0</v>
      </c>
      <c r="H343" s="51" t="str">
        <f>IF(ISBLANK(Games!$B343), "",Games!H343)</f>
        <v/>
      </c>
      <c r="I343" s="51" t="str">
        <f>IF(ISBLANK(Games!B343), "", IF(Table13[[#This Row],[Spread]]&lt;0, Table13[[#This Row],[Home]], Table13[[#This Row],[Away]]))</f>
        <v/>
      </c>
      <c r="J343" s="11"/>
      <c r="K343" s="11"/>
      <c r="L343" s="11"/>
      <c r="M343" s="50" t="str">
        <f>IF(ISBLANK(Table13[[#This Row],[Home Final]]), "",Table13[[#This Row],[Away Final]]-Table13[[#This Row],[Home Final]])</f>
        <v/>
      </c>
      <c r="N34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4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43" s="45" t="str">
        <f>IF(ISBLANK(Table13[[#This Row],[Side Result]]),"",IF(Table13[[#This Row],[Side Result]]=Table13[[#This Row],[Market Predicted Side]], "Y", "N"))</f>
        <v/>
      </c>
      <c r="Q34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43" s="43" t="str">
        <f>IF(ISBLANK(Table13[[#This Row],[Side Result]]),"",IF(Table13[[#This Row],[Side Result]]=Table13[[#This Row],[Model Predicted Side]], "Y", "N"))</f>
        <v/>
      </c>
      <c r="S343" s="43" t="str">
        <f>IF(ISBLANK(Table13[[#This Row],[Side Result]]), "", IF(Table13[[#This Row],[Model Overall Correct]]="N", "N", "Y"))</f>
        <v/>
      </c>
      <c r="T34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4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43" s="46" t="str">
        <f>IF(ISBLANK(Table13[[#This Row],[Side Result]]), "",ABS(Table13[[#This Row],[Difference from Market]]))</f>
        <v/>
      </c>
      <c r="W34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43" s="43" t="str">
        <f>IF(ISBLANK(Table13[[#This Row],[Side Result]]), "",ABS(Table13[[#This Row],[Difference from Prediction]]))</f>
        <v/>
      </c>
      <c r="Y343" s="10" t="str">
        <f>IF(OR(ISBLANK(Games!B343),ISBLANK(Table13[[#This Row],[Side Result]])), "",IF(OR(AND('Prediction Log'!D343&lt;0, 'Prediction Log'!J343='Prediction Log'!B343), AND('Prediction Log'!D343&gt;0, 'Prediction Log'!C343='Prediction Log'!J343)),"Y", IF(ISBLANK(Games!$B$2), "","N")))</f>
        <v/>
      </c>
      <c r="Z343" s="10" t="str">
        <f>Table13[[#This Row],[Market Overall  Correct]]</f>
        <v/>
      </c>
    </row>
    <row r="344" spans="1:26" x14ac:dyDescent="0.45">
      <c r="A344" s="51" t="str">
        <f>IF(ISBLANK(Games!$B344), "",Games!A344)</f>
        <v/>
      </c>
      <c r="B344" s="51" t="str">
        <f>IF(ISBLANK(Games!$B344), "",Games!B344)</f>
        <v/>
      </c>
      <c r="C344" s="51" t="str">
        <f>IF(ISBLANK(Games!$B344), "",Games!C344)</f>
        <v/>
      </c>
      <c r="D344" s="23" t="str">
        <f>IF(ISBLANK(Games!$B344), "",Games!D344)</f>
        <v/>
      </c>
      <c r="E344" s="23" t="str">
        <f>IF(ISBLANK(Games!$B344), "",Games!E344)</f>
        <v/>
      </c>
      <c r="F344" s="51" t="str">
        <f>IF(ISBLANK(Games!$B344), "",Games!F344)</f>
        <v/>
      </c>
      <c r="G344" s="51">
        <f>Games!G344</f>
        <v>0</v>
      </c>
      <c r="H344" s="51" t="str">
        <f>IF(ISBLANK(Games!$B344), "",Games!H344)</f>
        <v/>
      </c>
      <c r="I344" s="51" t="str">
        <f>IF(ISBLANK(Games!B344), "", IF(Table13[[#This Row],[Spread]]&lt;0, Table13[[#This Row],[Home]], Table13[[#This Row],[Away]]))</f>
        <v/>
      </c>
      <c r="J344" s="11"/>
      <c r="K344" s="11"/>
      <c r="L344" s="11"/>
      <c r="M344" s="50" t="str">
        <f>IF(ISBLANK(Table13[[#This Row],[Home Final]]), "",Table13[[#This Row],[Away Final]]-Table13[[#This Row],[Home Final]])</f>
        <v/>
      </c>
      <c r="N34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4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44" s="45" t="str">
        <f>IF(ISBLANK(Table13[[#This Row],[Side Result]]),"",IF(Table13[[#This Row],[Side Result]]=Table13[[#This Row],[Market Predicted Side]], "Y", "N"))</f>
        <v/>
      </c>
      <c r="Q34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44" s="43" t="str">
        <f>IF(ISBLANK(Table13[[#This Row],[Side Result]]),"",IF(Table13[[#This Row],[Side Result]]=Table13[[#This Row],[Model Predicted Side]], "Y", "N"))</f>
        <v/>
      </c>
      <c r="S344" s="43" t="str">
        <f>IF(ISBLANK(Table13[[#This Row],[Side Result]]), "", IF(Table13[[#This Row],[Model Overall Correct]]="N", "N", "Y"))</f>
        <v/>
      </c>
      <c r="T34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4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44" s="46" t="str">
        <f>IF(ISBLANK(Table13[[#This Row],[Side Result]]), "",ABS(Table13[[#This Row],[Difference from Market]]))</f>
        <v/>
      </c>
      <c r="W34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44" s="43" t="str">
        <f>IF(ISBLANK(Table13[[#This Row],[Side Result]]), "",ABS(Table13[[#This Row],[Difference from Prediction]]))</f>
        <v/>
      </c>
      <c r="Y344" s="10" t="str">
        <f>IF(OR(ISBLANK(Games!B344),ISBLANK(Table13[[#This Row],[Side Result]])), "",IF(OR(AND('Prediction Log'!D344&lt;0, 'Prediction Log'!J344='Prediction Log'!B344), AND('Prediction Log'!D344&gt;0, 'Prediction Log'!C344='Prediction Log'!J344)),"Y", IF(ISBLANK(Games!$B$2), "","N")))</f>
        <v/>
      </c>
      <c r="Z344" s="10" t="str">
        <f>Table13[[#This Row],[Market Overall  Correct]]</f>
        <v/>
      </c>
    </row>
    <row r="345" spans="1:26" x14ac:dyDescent="0.45">
      <c r="A345" s="51" t="str">
        <f>IF(ISBLANK(Games!$B345), "",Games!A345)</f>
        <v/>
      </c>
      <c r="B345" s="51" t="str">
        <f>IF(ISBLANK(Games!$B345), "",Games!B345)</f>
        <v/>
      </c>
      <c r="C345" s="51" t="str">
        <f>IF(ISBLANK(Games!$B345), "",Games!C345)</f>
        <v/>
      </c>
      <c r="D345" s="23" t="str">
        <f>IF(ISBLANK(Games!$B345), "",Games!D345)</f>
        <v/>
      </c>
      <c r="E345" s="23" t="str">
        <f>IF(ISBLANK(Games!$B345), "",Games!E345)</f>
        <v/>
      </c>
      <c r="F345" s="51" t="str">
        <f>IF(ISBLANK(Games!$B345), "",Games!F345)</f>
        <v/>
      </c>
      <c r="G345" s="51">
        <f>Games!G345</f>
        <v>0</v>
      </c>
      <c r="H345" s="51" t="str">
        <f>IF(ISBLANK(Games!$B345), "",Games!H345)</f>
        <v/>
      </c>
      <c r="I345" s="51" t="str">
        <f>IF(ISBLANK(Games!B345), "", IF(Table13[[#This Row],[Spread]]&lt;0, Table13[[#This Row],[Home]], Table13[[#This Row],[Away]]))</f>
        <v/>
      </c>
      <c r="J345" s="11"/>
      <c r="K345" s="11"/>
      <c r="L345" s="11"/>
      <c r="M345" s="50" t="str">
        <f>IF(ISBLANK(Table13[[#This Row],[Home Final]]), "",Table13[[#This Row],[Away Final]]-Table13[[#This Row],[Home Final]])</f>
        <v/>
      </c>
      <c r="N34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4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45" s="45" t="str">
        <f>IF(ISBLANK(Table13[[#This Row],[Side Result]]),"",IF(Table13[[#This Row],[Side Result]]=Table13[[#This Row],[Market Predicted Side]], "Y", "N"))</f>
        <v/>
      </c>
      <c r="Q34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45" s="43" t="str">
        <f>IF(ISBLANK(Table13[[#This Row],[Side Result]]),"",IF(Table13[[#This Row],[Side Result]]=Table13[[#This Row],[Model Predicted Side]], "Y", "N"))</f>
        <v/>
      </c>
      <c r="S345" s="43" t="str">
        <f>IF(ISBLANK(Table13[[#This Row],[Side Result]]), "", IF(Table13[[#This Row],[Model Overall Correct]]="N", "N", "Y"))</f>
        <v/>
      </c>
      <c r="T34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4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45" s="46" t="str">
        <f>IF(ISBLANK(Table13[[#This Row],[Side Result]]), "",ABS(Table13[[#This Row],[Difference from Market]]))</f>
        <v/>
      </c>
      <c r="W34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45" s="43" t="str">
        <f>IF(ISBLANK(Table13[[#This Row],[Side Result]]), "",ABS(Table13[[#This Row],[Difference from Prediction]]))</f>
        <v/>
      </c>
      <c r="Y345" s="10" t="str">
        <f>IF(OR(ISBLANK(Games!B345),ISBLANK(Table13[[#This Row],[Side Result]])), "",IF(OR(AND('Prediction Log'!D345&lt;0, 'Prediction Log'!J345='Prediction Log'!B345), AND('Prediction Log'!D345&gt;0, 'Prediction Log'!C345='Prediction Log'!J345)),"Y", IF(ISBLANK(Games!$B$2), "","N")))</f>
        <v/>
      </c>
      <c r="Z345" s="10" t="str">
        <f>Table13[[#This Row],[Market Overall  Correct]]</f>
        <v/>
      </c>
    </row>
    <row r="346" spans="1:26" x14ac:dyDescent="0.45">
      <c r="A346" s="51" t="str">
        <f>IF(ISBLANK(Games!$B346), "",Games!A346)</f>
        <v/>
      </c>
      <c r="B346" s="51" t="str">
        <f>IF(ISBLANK(Games!$B346), "",Games!B346)</f>
        <v/>
      </c>
      <c r="C346" s="51" t="str">
        <f>IF(ISBLANK(Games!$B346), "",Games!C346)</f>
        <v/>
      </c>
      <c r="D346" s="23" t="str">
        <f>IF(ISBLANK(Games!$B346), "",Games!D346)</f>
        <v/>
      </c>
      <c r="E346" s="23" t="str">
        <f>IF(ISBLANK(Games!$B346), "",Games!E346)</f>
        <v/>
      </c>
      <c r="F346" s="51" t="str">
        <f>IF(ISBLANK(Games!$B346), "",Games!F346)</f>
        <v/>
      </c>
      <c r="G346" s="51">
        <f>Games!G346</f>
        <v>0</v>
      </c>
      <c r="H346" s="51" t="str">
        <f>IF(ISBLANK(Games!$B346), "",Games!H346)</f>
        <v/>
      </c>
      <c r="I346" s="51" t="str">
        <f>IF(ISBLANK(Games!B346), "", IF(Table13[[#This Row],[Spread]]&lt;0, Table13[[#This Row],[Home]], Table13[[#This Row],[Away]]))</f>
        <v/>
      </c>
      <c r="J346" s="11"/>
      <c r="K346" s="11"/>
      <c r="L346" s="11"/>
      <c r="M346" s="50" t="str">
        <f>IF(ISBLANK(Table13[[#This Row],[Home Final]]), "",Table13[[#This Row],[Away Final]]-Table13[[#This Row],[Home Final]])</f>
        <v/>
      </c>
      <c r="N34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4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46" s="45" t="str">
        <f>IF(ISBLANK(Table13[[#This Row],[Side Result]]),"",IF(Table13[[#This Row],[Side Result]]=Table13[[#This Row],[Market Predicted Side]], "Y", "N"))</f>
        <v/>
      </c>
      <c r="Q34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46" s="43" t="str">
        <f>IF(ISBLANK(Table13[[#This Row],[Side Result]]),"",IF(Table13[[#This Row],[Side Result]]=Table13[[#This Row],[Model Predicted Side]], "Y", "N"))</f>
        <v/>
      </c>
      <c r="S346" s="43" t="str">
        <f>IF(ISBLANK(Table13[[#This Row],[Side Result]]), "", IF(Table13[[#This Row],[Model Overall Correct]]="N", "N", "Y"))</f>
        <v/>
      </c>
      <c r="T34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4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46" s="46" t="str">
        <f>IF(ISBLANK(Table13[[#This Row],[Side Result]]), "",ABS(Table13[[#This Row],[Difference from Market]]))</f>
        <v/>
      </c>
      <c r="W34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46" s="43" t="str">
        <f>IF(ISBLANK(Table13[[#This Row],[Side Result]]), "",ABS(Table13[[#This Row],[Difference from Prediction]]))</f>
        <v/>
      </c>
      <c r="Y346" s="10" t="str">
        <f>IF(OR(ISBLANK(Games!B346),ISBLANK(Table13[[#This Row],[Side Result]])), "",IF(OR(AND('Prediction Log'!D346&lt;0, 'Prediction Log'!J346='Prediction Log'!B346), AND('Prediction Log'!D346&gt;0, 'Prediction Log'!C346='Prediction Log'!J346)),"Y", IF(ISBLANK(Games!$B$2), "","N")))</f>
        <v/>
      </c>
      <c r="Z346" s="10" t="str">
        <f>Table13[[#This Row],[Market Overall  Correct]]</f>
        <v/>
      </c>
    </row>
    <row r="347" spans="1:26" x14ac:dyDescent="0.45">
      <c r="A347" s="51" t="str">
        <f>IF(ISBLANK(Games!$B347), "",Games!A347)</f>
        <v/>
      </c>
      <c r="B347" s="51" t="str">
        <f>IF(ISBLANK(Games!$B347), "",Games!B347)</f>
        <v/>
      </c>
      <c r="C347" s="51" t="str">
        <f>IF(ISBLANK(Games!$B347), "",Games!C347)</f>
        <v/>
      </c>
      <c r="D347" s="23" t="str">
        <f>IF(ISBLANK(Games!$B347), "",Games!D347)</f>
        <v/>
      </c>
      <c r="E347" s="23" t="str">
        <f>IF(ISBLANK(Games!$B347), "",Games!E347)</f>
        <v/>
      </c>
      <c r="F347" s="51" t="str">
        <f>IF(ISBLANK(Games!$B347), "",Games!F347)</f>
        <v/>
      </c>
      <c r="G347" s="51">
        <f>Games!G347</f>
        <v>0</v>
      </c>
      <c r="H347" s="51" t="str">
        <f>IF(ISBLANK(Games!$B347), "",Games!H347)</f>
        <v/>
      </c>
      <c r="I347" s="51" t="str">
        <f>IF(ISBLANK(Games!B347), "", IF(Table13[[#This Row],[Spread]]&lt;0, Table13[[#This Row],[Home]], Table13[[#This Row],[Away]]))</f>
        <v/>
      </c>
      <c r="J347" s="11"/>
      <c r="K347" s="11"/>
      <c r="L347" s="11"/>
      <c r="M347" s="50" t="str">
        <f>IF(ISBLANK(Table13[[#This Row],[Home Final]]), "",Table13[[#This Row],[Away Final]]-Table13[[#This Row],[Home Final]])</f>
        <v/>
      </c>
      <c r="N34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4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47" s="45" t="str">
        <f>IF(ISBLANK(Table13[[#This Row],[Side Result]]),"",IF(Table13[[#This Row],[Side Result]]=Table13[[#This Row],[Market Predicted Side]], "Y", "N"))</f>
        <v/>
      </c>
      <c r="Q34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47" s="43" t="str">
        <f>IF(ISBLANK(Table13[[#This Row],[Side Result]]),"",IF(Table13[[#This Row],[Side Result]]=Table13[[#This Row],[Model Predicted Side]], "Y", "N"))</f>
        <v/>
      </c>
      <c r="S347" s="43" t="str">
        <f>IF(ISBLANK(Table13[[#This Row],[Side Result]]), "", IF(Table13[[#This Row],[Model Overall Correct]]="N", "N", "Y"))</f>
        <v/>
      </c>
      <c r="T34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4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47" s="46" t="str">
        <f>IF(ISBLANK(Table13[[#This Row],[Side Result]]), "",ABS(Table13[[#This Row],[Difference from Market]]))</f>
        <v/>
      </c>
      <c r="W34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47" s="43" t="str">
        <f>IF(ISBLANK(Table13[[#This Row],[Side Result]]), "",ABS(Table13[[#This Row],[Difference from Prediction]]))</f>
        <v/>
      </c>
      <c r="Y347" s="10" t="str">
        <f>IF(OR(ISBLANK(Games!B347),ISBLANK(Table13[[#This Row],[Side Result]])), "",IF(OR(AND('Prediction Log'!D347&lt;0, 'Prediction Log'!J347='Prediction Log'!B347), AND('Prediction Log'!D347&gt;0, 'Prediction Log'!C347='Prediction Log'!J347)),"Y", IF(ISBLANK(Games!$B$2), "","N")))</f>
        <v/>
      </c>
      <c r="Z347" s="10" t="str">
        <f>Table13[[#This Row],[Market Overall  Correct]]</f>
        <v/>
      </c>
    </row>
    <row r="348" spans="1:26" x14ac:dyDescent="0.45">
      <c r="A348" s="51" t="str">
        <f>IF(ISBLANK(Games!$B348), "",Games!A348)</f>
        <v/>
      </c>
      <c r="B348" s="51" t="str">
        <f>IF(ISBLANK(Games!$B348), "",Games!B348)</f>
        <v/>
      </c>
      <c r="C348" s="51" t="str">
        <f>IF(ISBLANK(Games!$B348), "",Games!C348)</f>
        <v/>
      </c>
      <c r="D348" s="23" t="str">
        <f>IF(ISBLANK(Games!$B348), "",Games!D348)</f>
        <v/>
      </c>
      <c r="E348" s="23" t="str">
        <f>IF(ISBLANK(Games!$B348), "",Games!E348)</f>
        <v/>
      </c>
      <c r="F348" s="51" t="str">
        <f>IF(ISBLANK(Games!$B348), "",Games!F348)</f>
        <v/>
      </c>
      <c r="G348" s="51">
        <f>Games!G348</f>
        <v>0</v>
      </c>
      <c r="H348" s="51" t="str">
        <f>IF(ISBLANK(Games!$B348), "",Games!H348)</f>
        <v/>
      </c>
      <c r="I348" s="51" t="str">
        <f>IF(ISBLANK(Games!B348), "", IF(Table13[[#This Row],[Spread]]&lt;0, Table13[[#This Row],[Home]], Table13[[#This Row],[Away]]))</f>
        <v/>
      </c>
      <c r="J348" s="11"/>
      <c r="K348" s="11"/>
      <c r="L348" s="11"/>
      <c r="M348" s="50" t="str">
        <f>IF(ISBLANK(Table13[[#This Row],[Home Final]]), "",Table13[[#This Row],[Away Final]]-Table13[[#This Row],[Home Final]])</f>
        <v/>
      </c>
      <c r="N34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4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48" s="45" t="str">
        <f>IF(ISBLANK(Table13[[#This Row],[Side Result]]),"",IF(Table13[[#This Row],[Side Result]]=Table13[[#This Row],[Market Predicted Side]], "Y", "N"))</f>
        <v/>
      </c>
      <c r="Q34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48" s="43" t="str">
        <f>IF(ISBLANK(Table13[[#This Row],[Side Result]]),"",IF(Table13[[#This Row],[Side Result]]=Table13[[#This Row],[Model Predicted Side]], "Y", "N"))</f>
        <v/>
      </c>
      <c r="S348" s="43" t="str">
        <f>IF(ISBLANK(Table13[[#This Row],[Side Result]]), "", IF(Table13[[#This Row],[Model Overall Correct]]="N", "N", "Y"))</f>
        <v/>
      </c>
      <c r="T34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4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48" s="46" t="str">
        <f>IF(ISBLANK(Table13[[#This Row],[Side Result]]), "",ABS(Table13[[#This Row],[Difference from Market]]))</f>
        <v/>
      </c>
      <c r="W34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48" s="43" t="str">
        <f>IF(ISBLANK(Table13[[#This Row],[Side Result]]), "",ABS(Table13[[#This Row],[Difference from Prediction]]))</f>
        <v/>
      </c>
      <c r="Y348" s="10" t="str">
        <f>IF(OR(ISBLANK(Games!B348),ISBLANK(Table13[[#This Row],[Side Result]])), "",IF(OR(AND('Prediction Log'!D348&lt;0, 'Prediction Log'!J348='Prediction Log'!B348), AND('Prediction Log'!D348&gt;0, 'Prediction Log'!C348='Prediction Log'!J348)),"Y", IF(ISBLANK(Games!$B$2), "","N")))</f>
        <v/>
      </c>
      <c r="Z348" s="10" t="str">
        <f>Table13[[#This Row],[Market Overall  Correct]]</f>
        <v/>
      </c>
    </row>
    <row r="349" spans="1:26" x14ac:dyDescent="0.45">
      <c r="A349" s="51" t="str">
        <f>IF(ISBLANK(Games!$B349), "",Games!A349)</f>
        <v/>
      </c>
      <c r="B349" s="51" t="str">
        <f>IF(ISBLANK(Games!$B349), "",Games!B349)</f>
        <v/>
      </c>
      <c r="C349" s="51" t="str">
        <f>IF(ISBLANK(Games!$B349), "",Games!C349)</f>
        <v/>
      </c>
      <c r="D349" s="23" t="str">
        <f>IF(ISBLANK(Games!$B349), "",Games!D349)</f>
        <v/>
      </c>
      <c r="E349" s="23" t="str">
        <f>IF(ISBLANK(Games!$B349), "",Games!E349)</f>
        <v/>
      </c>
      <c r="F349" s="51" t="str">
        <f>IF(ISBLANK(Games!$B349), "",Games!F349)</f>
        <v/>
      </c>
      <c r="G349" s="51">
        <f>Games!G349</f>
        <v>0</v>
      </c>
      <c r="H349" s="51" t="str">
        <f>IF(ISBLANK(Games!$B349), "",Games!H349)</f>
        <v/>
      </c>
      <c r="I349" s="51" t="str">
        <f>IF(ISBLANK(Games!B349), "", IF(Table13[[#This Row],[Spread]]&lt;0, Table13[[#This Row],[Home]], Table13[[#This Row],[Away]]))</f>
        <v/>
      </c>
      <c r="J349" s="11"/>
      <c r="K349" s="11"/>
      <c r="L349" s="11"/>
      <c r="M349" s="50" t="str">
        <f>IF(ISBLANK(Table13[[#This Row],[Home Final]]), "",Table13[[#This Row],[Away Final]]-Table13[[#This Row],[Home Final]])</f>
        <v/>
      </c>
      <c r="N34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4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49" s="45" t="str">
        <f>IF(ISBLANK(Table13[[#This Row],[Side Result]]),"",IF(Table13[[#This Row],[Side Result]]=Table13[[#This Row],[Market Predicted Side]], "Y", "N"))</f>
        <v/>
      </c>
      <c r="Q34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49" s="43" t="str">
        <f>IF(ISBLANK(Table13[[#This Row],[Side Result]]),"",IF(Table13[[#This Row],[Side Result]]=Table13[[#This Row],[Model Predicted Side]], "Y", "N"))</f>
        <v/>
      </c>
      <c r="S349" s="43" t="str">
        <f>IF(ISBLANK(Table13[[#This Row],[Side Result]]), "", IF(Table13[[#This Row],[Model Overall Correct]]="N", "N", "Y"))</f>
        <v/>
      </c>
      <c r="T34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4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49" s="46" t="str">
        <f>IF(ISBLANK(Table13[[#This Row],[Side Result]]), "",ABS(Table13[[#This Row],[Difference from Market]]))</f>
        <v/>
      </c>
      <c r="W34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49" s="43" t="str">
        <f>IF(ISBLANK(Table13[[#This Row],[Side Result]]), "",ABS(Table13[[#This Row],[Difference from Prediction]]))</f>
        <v/>
      </c>
      <c r="Y349" s="10" t="str">
        <f>IF(OR(ISBLANK(Games!B349),ISBLANK(Table13[[#This Row],[Side Result]])), "",IF(OR(AND('Prediction Log'!D349&lt;0, 'Prediction Log'!J349='Prediction Log'!B349), AND('Prediction Log'!D349&gt;0, 'Prediction Log'!C349='Prediction Log'!J349)),"Y", IF(ISBLANK(Games!$B$2), "","N")))</f>
        <v/>
      </c>
      <c r="Z349" s="10" t="str">
        <f>Table13[[#This Row],[Market Overall  Correct]]</f>
        <v/>
      </c>
    </row>
    <row r="350" spans="1:26" x14ac:dyDescent="0.45">
      <c r="A350" s="51" t="str">
        <f>IF(ISBLANK(Games!$B350), "",Games!A350)</f>
        <v/>
      </c>
      <c r="B350" s="51" t="str">
        <f>IF(ISBLANK(Games!$B350), "",Games!B350)</f>
        <v/>
      </c>
      <c r="C350" s="51" t="str">
        <f>IF(ISBLANK(Games!$B350), "",Games!C350)</f>
        <v/>
      </c>
      <c r="D350" s="23" t="str">
        <f>IF(ISBLANK(Games!$B350), "",Games!D350)</f>
        <v/>
      </c>
      <c r="E350" s="23" t="str">
        <f>IF(ISBLANK(Games!$B350), "",Games!E350)</f>
        <v/>
      </c>
      <c r="F350" s="51" t="str">
        <f>IF(ISBLANK(Games!$B350), "",Games!F350)</f>
        <v/>
      </c>
      <c r="G350" s="51">
        <f>Games!G350</f>
        <v>0</v>
      </c>
      <c r="H350" s="51" t="str">
        <f>IF(ISBLANK(Games!$B350), "",Games!H350)</f>
        <v/>
      </c>
      <c r="I350" s="51" t="str">
        <f>IF(ISBLANK(Games!B350), "", IF(Table13[[#This Row],[Spread]]&lt;0, Table13[[#This Row],[Home]], Table13[[#This Row],[Away]]))</f>
        <v/>
      </c>
      <c r="J350" s="11"/>
      <c r="K350" s="11"/>
      <c r="L350" s="11"/>
      <c r="M350" s="50" t="str">
        <f>IF(ISBLANK(Table13[[#This Row],[Home Final]]), "",Table13[[#This Row],[Away Final]]-Table13[[#This Row],[Home Final]])</f>
        <v/>
      </c>
      <c r="N35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5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50" s="45" t="str">
        <f>IF(ISBLANK(Table13[[#This Row],[Side Result]]),"",IF(Table13[[#This Row],[Side Result]]=Table13[[#This Row],[Market Predicted Side]], "Y", "N"))</f>
        <v/>
      </c>
      <c r="Q35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50" s="43" t="str">
        <f>IF(ISBLANK(Table13[[#This Row],[Side Result]]),"",IF(Table13[[#This Row],[Side Result]]=Table13[[#This Row],[Model Predicted Side]], "Y", "N"))</f>
        <v/>
      </c>
      <c r="S350" s="43" t="str">
        <f>IF(ISBLANK(Table13[[#This Row],[Side Result]]), "", IF(Table13[[#This Row],[Model Overall Correct]]="N", "N", "Y"))</f>
        <v/>
      </c>
      <c r="T35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5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50" s="46" t="str">
        <f>IF(ISBLANK(Table13[[#This Row],[Side Result]]), "",ABS(Table13[[#This Row],[Difference from Market]]))</f>
        <v/>
      </c>
      <c r="W35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50" s="43" t="str">
        <f>IF(ISBLANK(Table13[[#This Row],[Side Result]]), "",ABS(Table13[[#This Row],[Difference from Prediction]]))</f>
        <v/>
      </c>
      <c r="Y350" s="10" t="str">
        <f>IF(OR(ISBLANK(Games!B350),ISBLANK(Table13[[#This Row],[Side Result]])), "",IF(OR(AND('Prediction Log'!D350&lt;0, 'Prediction Log'!J350='Prediction Log'!B350), AND('Prediction Log'!D350&gt;0, 'Prediction Log'!C350='Prediction Log'!J350)),"Y", IF(ISBLANK(Games!$B$2), "","N")))</f>
        <v/>
      </c>
      <c r="Z350" s="10" t="str">
        <f>Table13[[#This Row],[Market Overall  Correct]]</f>
        <v/>
      </c>
    </row>
    <row r="351" spans="1:26" x14ac:dyDescent="0.45">
      <c r="A351" s="51" t="str">
        <f>IF(ISBLANK(Games!$B351), "",Games!A351)</f>
        <v/>
      </c>
      <c r="B351" s="51" t="str">
        <f>IF(ISBLANK(Games!$B351), "",Games!B351)</f>
        <v/>
      </c>
      <c r="C351" s="51" t="str">
        <f>IF(ISBLANK(Games!$B351), "",Games!C351)</f>
        <v/>
      </c>
      <c r="D351" s="23" t="str">
        <f>IF(ISBLANK(Games!$B351), "",Games!D351)</f>
        <v/>
      </c>
      <c r="E351" s="23" t="str">
        <f>IF(ISBLANK(Games!$B351), "",Games!E351)</f>
        <v/>
      </c>
      <c r="F351" s="51" t="str">
        <f>IF(ISBLANK(Games!$B351), "",Games!F351)</f>
        <v/>
      </c>
      <c r="G351" s="51">
        <f>Games!G351</f>
        <v>0</v>
      </c>
      <c r="H351" s="51" t="str">
        <f>IF(ISBLANK(Games!$B351), "",Games!H351)</f>
        <v/>
      </c>
      <c r="I351" s="51" t="str">
        <f>IF(ISBLANK(Games!B351), "", IF(Table13[[#This Row],[Spread]]&lt;0, Table13[[#This Row],[Home]], Table13[[#This Row],[Away]]))</f>
        <v/>
      </c>
      <c r="J351" s="11"/>
      <c r="K351" s="11"/>
      <c r="L351" s="11"/>
      <c r="M351" s="50" t="str">
        <f>IF(ISBLANK(Table13[[#This Row],[Home Final]]), "",Table13[[#This Row],[Away Final]]-Table13[[#This Row],[Home Final]])</f>
        <v/>
      </c>
      <c r="N35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5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51" s="45" t="str">
        <f>IF(ISBLANK(Table13[[#This Row],[Side Result]]),"",IF(Table13[[#This Row],[Side Result]]=Table13[[#This Row],[Market Predicted Side]], "Y", "N"))</f>
        <v/>
      </c>
      <c r="Q35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51" s="43" t="str">
        <f>IF(ISBLANK(Table13[[#This Row],[Side Result]]),"",IF(Table13[[#This Row],[Side Result]]=Table13[[#This Row],[Model Predicted Side]], "Y", "N"))</f>
        <v/>
      </c>
      <c r="S351" s="43" t="str">
        <f>IF(ISBLANK(Table13[[#This Row],[Side Result]]), "", IF(Table13[[#This Row],[Model Overall Correct]]="N", "N", "Y"))</f>
        <v/>
      </c>
      <c r="T35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5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51" s="46" t="str">
        <f>IF(ISBLANK(Table13[[#This Row],[Side Result]]), "",ABS(Table13[[#This Row],[Difference from Market]]))</f>
        <v/>
      </c>
      <c r="W35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51" s="43" t="str">
        <f>IF(ISBLANK(Table13[[#This Row],[Side Result]]), "",ABS(Table13[[#This Row],[Difference from Prediction]]))</f>
        <v/>
      </c>
      <c r="Y351" s="10" t="str">
        <f>IF(OR(ISBLANK(Games!B351),ISBLANK(Table13[[#This Row],[Side Result]])), "",IF(OR(AND('Prediction Log'!D351&lt;0, 'Prediction Log'!J351='Prediction Log'!B351), AND('Prediction Log'!D351&gt;0, 'Prediction Log'!C351='Prediction Log'!J351)),"Y", IF(ISBLANK(Games!$B$2), "","N")))</f>
        <v/>
      </c>
      <c r="Z351" s="10" t="str">
        <f>Table13[[#This Row],[Market Overall  Correct]]</f>
        <v/>
      </c>
    </row>
    <row r="352" spans="1:26" x14ac:dyDescent="0.45">
      <c r="A352" s="51" t="str">
        <f>IF(ISBLANK(Games!$B352), "",Games!A352)</f>
        <v/>
      </c>
      <c r="B352" s="51" t="str">
        <f>IF(ISBLANK(Games!$B352), "",Games!B352)</f>
        <v/>
      </c>
      <c r="C352" s="51" t="str">
        <f>IF(ISBLANK(Games!$B352), "",Games!C352)</f>
        <v/>
      </c>
      <c r="D352" s="23" t="str">
        <f>IF(ISBLANK(Games!$B352), "",Games!D352)</f>
        <v/>
      </c>
      <c r="E352" s="23" t="str">
        <f>IF(ISBLANK(Games!$B352), "",Games!E352)</f>
        <v/>
      </c>
      <c r="F352" s="51" t="str">
        <f>IF(ISBLANK(Games!$B352), "",Games!F352)</f>
        <v/>
      </c>
      <c r="G352" s="51">
        <f>Games!G352</f>
        <v>0</v>
      </c>
      <c r="H352" s="51" t="str">
        <f>IF(ISBLANK(Games!$B352), "",Games!H352)</f>
        <v/>
      </c>
      <c r="I352" s="51" t="str">
        <f>IF(ISBLANK(Games!B352), "", IF(Table13[[#This Row],[Spread]]&lt;0, Table13[[#This Row],[Home]], Table13[[#This Row],[Away]]))</f>
        <v/>
      </c>
      <c r="J352" s="11"/>
      <c r="K352" s="11"/>
      <c r="L352" s="11"/>
      <c r="M352" s="50" t="str">
        <f>IF(ISBLANK(Table13[[#This Row],[Home Final]]), "",Table13[[#This Row],[Away Final]]-Table13[[#This Row],[Home Final]])</f>
        <v/>
      </c>
      <c r="N35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5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52" s="45" t="str">
        <f>IF(ISBLANK(Table13[[#This Row],[Side Result]]),"",IF(Table13[[#This Row],[Side Result]]=Table13[[#This Row],[Market Predicted Side]], "Y", "N"))</f>
        <v/>
      </c>
      <c r="Q35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52" s="43" t="str">
        <f>IF(ISBLANK(Table13[[#This Row],[Side Result]]),"",IF(Table13[[#This Row],[Side Result]]=Table13[[#This Row],[Model Predicted Side]], "Y", "N"))</f>
        <v/>
      </c>
      <c r="S352" s="43" t="str">
        <f>IF(ISBLANK(Table13[[#This Row],[Side Result]]), "", IF(Table13[[#This Row],[Model Overall Correct]]="N", "N", "Y"))</f>
        <v/>
      </c>
      <c r="T35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5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52" s="46" t="str">
        <f>IF(ISBLANK(Table13[[#This Row],[Side Result]]), "",ABS(Table13[[#This Row],[Difference from Market]]))</f>
        <v/>
      </c>
      <c r="W35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52" s="43" t="str">
        <f>IF(ISBLANK(Table13[[#This Row],[Side Result]]), "",ABS(Table13[[#This Row],[Difference from Prediction]]))</f>
        <v/>
      </c>
      <c r="Y352" s="10" t="str">
        <f>IF(OR(ISBLANK(Games!B352),ISBLANK(Table13[[#This Row],[Side Result]])), "",IF(OR(AND('Prediction Log'!D352&lt;0, 'Prediction Log'!J352='Prediction Log'!B352), AND('Prediction Log'!D352&gt;0, 'Prediction Log'!C352='Prediction Log'!J352)),"Y", IF(ISBLANK(Games!$B$2), "","N")))</f>
        <v/>
      </c>
      <c r="Z352" s="10" t="str">
        <f>Table13[[#This Row],[Market Overall  Correct]]</f>
        <v/>
      </c>
    </row>
    <row r="353" spans="1:26" x14ac:dyDescent="0.45">
      <c r="A353" s="51" t="str">
        <f>IF(ISBLANK(Games!$B353), "",Games!A353)</f>
        <v/>
      </c>
      <c r="B353" s="51" t="str">
        <f>IF(ISBLANK(Games!$B353), "",Games!B353)</f>
        <v/>
      </c>
      <c r="C353" s="51" t="str">
        <f>IF(ISBLANK(Games!$B353), "",Games!C353)</f>
        <v/>
      </c>
      <c r="D353" s="23" t="str">
        <f>IF(ISBLANK(Games!$B353), "",Games!D353)</f>
        <v/>
      </c>
      <c r="E353" s="23" t="str">
        <f>IF(ISBLANK(Games!$B353), "",Games!E353)</f>
        <v/>
      </c>
      <c r="F353" s="51" t="str">
        <f>IF(ISBLANK(Games!$B353), "",Games!F353)</f>
        <v/>
      </c>
      <c r="G353" s="51">
        <f>Games!G353</f>
        <v>0</v>
      </c>
      <c r="H353" s="51" t="str">
        <f>IF(ISBLANK(Games!$B353), "",Games!H353)</f>
        <v/>
      </c>
      <c r="I353" s="51" t="str">
        <f>IF(ISBLANK(Games!B353), "", IF(Table13[[#This Row],[Spread]]&lt;0, Table13[[#This Row],[Home]], Table13[[#This Row],[Away]]))</f>
        <v/>
      </c>
      <c r="J353" s="11"/>
      <c r="K353" s="11"/>
      <c r="L353" s="11"/>
      <c r="M353" s="50" t="str">
        <f>IF(ISBLANK(Table13[[#This Row],[Home Final]]), "",Table13[[#This Row],[Away Final]]-Table13[[#This Row],[Home Final]])</f>
        <v/>
      </c>
      <c r="N35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5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53" s="45" t="str">
        <f>IF(ISBLANK(Table13[[#This Row],[Side Result]]),"",IF(Table13[[#This Row],[Side Result]]=Table13[[#This Row],[Market Predicted Side]], "Y", "N"))</f>
        <v/>
      </c>
      <c r="Q35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53" s="43" t="str">
        <f>IF(ISBLANK(Table13[[#This Row],[Side Result]]),"",IF(Table13[[#This Row],[Side Result]]=Table13[[#This Row],[Model Predicted Side]], "Y", "N"))</f>
        <v/>
      </c>
      <c r="S353" s="43" t="str">
        <f>IF(ISBLANK(Table13[[#This Row],[Side Result]]), "", IF(Table13[[#This Row],[Model Overall Correct]]="N", "N", "Y"))</f>
        <v/>
      </c>
      <c r="T35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5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53" s="46" t="str">
        <f>IF(ISBLANK(Table13[[#This Row],[Side Result]]), "",ABS(Table13[[#This Row],[Difference from Market]]))</f>
        <v/>
      </c>
      <c r="W35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53" s="43" t="str">
        <f>IF(ISBLANK(Table13[[#This Row],[Side Result]]), "",ABS(Table13[[#This Row],[Difference from Prediction]]))</f>
        <v/>
      </c>
      <c r="Y353" s="10" t="str">
        <f>IF(OR(ISBLANK(Games!B353),ISBLANK(Table13[[#This Row],[Side Result]])), "",IF(OR(AND('Prediction Log'!D353&lt;0, 'Prediction Log'!J353='Prediction Log'!B353), AND('Prediction Log'!D353&gt;0, 'Prediction Log'!C353='Prediction Log'!J353)),"Y", IF(ISBLANK(Games!$B$2), "","N")))</f>
        <v/>
      </c>
      <c r="Z353" s="10" t="str">
        <f>Table13[[#This Row],[Market Overall  Correct]]</f>
        <v/>
      </c>
    </row>
    <row r="354" spans="1:26" x14ac:dyDescent="0.45">
      <c r="A354" s="51" t="str">
        <f>IF(ISBLANK(Games!$B354), "",Games!A354)</f>
        <v/>
      </c>
      <c r="B354" s="51" t="str">
        <f>IF(ISBLANK(Games!$B354), "",Games!B354)</f>
        <v/>
      </c>
      <c r="C354" s="51" t="str">
        <f>IF(ISBLANK(Games!$B354), "",Games!C354)</f>
        <v/>
      </c>
      <c r="D354" s="23" t="str">
        <f>IF(ISBLANK(Games!$B354), "",Games!D354)</f>
        <v/>
      </c>
      <c r="E354" s="23" t="str">
        <f>IF(ISBLANK(Games!$B354), "",Games!E354)</f>
        <v/>
      </c>
      <c r="F354" s="51" t="str">
        <f>IF(ISBLANK(Games!$B354), "",Games!F354)</f>
        <v/>
      </c>
      <c r="G354" s="51">
        <f>Games!G354</f>
        <v>0</v>
      </c>
      <c r="H354" s="51" t="str">
        <f>IF(ISBLANK(Games!$B354), "",Games!H354)</f>
        <v/>
      </c>
      <c r="I354" s="51" t="str">
        <f>IF(ISBLANK(Games!B354), "", IF(Table13[[#This Row],[Spread]]&lt;0, Table13[[#This Row],[Home]], Table13[[#This Row],[Away]]))</f>
        <v/>
      </c>
      <c r="J354" s="11"/>
      <c r="K354" s="11"/>
      <c r="L354" s="11"/>
      <c r="M354" s="50" t="str">
        <f>IF(ISBLANK(Table13[[#This Row],[Home Final]]), "",Table13[[#This Row],[Away Final]]-Table13[[#This Row],[Home Final]])</f>
        <v/>
      </c>
      <c r="N35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5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54" s="45" t="str">
        <f>IF(ISBLANK(Table13[[#This Row],[Side Result]]),"",IF(Table13[[#This Row],[Side Result]]=Table13[[#This Row],[Market Predicted Side]], "Y", "N"))</f>
        <v/>
      </c>
      <c r="Q35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54" s="43" t="str">
        <f>IF(ISBLANK(Table13[[#This Row],[Side Result]]),"",IF(Table13[[#This Row],[Side Result]]=Table13[[#This Row],[Model Predicted Side]], "Y", "N"))</f>
        <v/>
      </c>
      <c r="S354" s="43" t="str">
        <f>IF(ISBLANK(Table13[[#This Row],[Side Result]]), "", IF(Table13[[#This Row],[Model Overall Correct]]="N", "N", "Y"))</f>
        <v/>
      </c>
      <c r="T35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5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54" s="46" t="str">
        <f>IF(ISBLANK(Table13[[#This Row],[Side Result]]), "",ABS(Table13[[#This Row],[Difference from Market]]))</f>
        <v/>
      </c>
      <c r="W35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54" s="43" t="str">
        <f>IF(ISBLANK(Table13[[#This Row],[Side Result]]), "",ABS(Table13[[#This Row],[Difference from Prediction]]))</f>
        <v/>
      </c>
      <c r="Y354" s="10" t="str">
        <f>IF(OR(ISBLANK(Games!B354),ISBLANK(Table13[[#This Row],[Side Result]])), "",IF(OR(AND('Prediction Log'!D354&lt;0, 'Prediction Log'!J354='Prediction Log'!B354), AND('Prediction Log'!D354&gt;0, 'Prediction Log'!C354='Prediction Log'!J354)),"Y", IF(ISBLANK(Games!$B$2), "","N")))</f>
        <v/>
      </c>
      <c r="Z354" s="10" t="str">
        <f>Table13[[#This Row],[Market Overall  Correct]]</f>
        <v/>
      </c>
    </row>
    <row r="355" spans="1:26" x14ac:dyDescent="0.45">
      <c r="A355" s="51" t="str">
        <f>IF(ISBLANK(Games!$B355), "",Games!A355)</f>
        <v/>
      </c>
      <c r="B355" s="51" t="str">
        <f>IF(ISBLANK(Games!$B355), "",Games!B355)</f>
        <v/>
      </c>
      <c r="C355" s="51" t="str">
        <f>IF(ISBLANK(Games!$B355), "",Games!C355)</f>
        <v/>
      </c>
      <c r="D355" s="23" t="str">
        <f>IF(ISBLANK(Games!$B355), "",Games!D355)</f>
        <v/>
      </c>
      <c r="E355" s="23" t="str">
        <f>IF(ISBLANK(Games!$B355), "",Games!E355)</f>
        <v/>
      </c>
      <c r="F355" s="51" t="str">
        <f>IF(ISBLANK(Games!$B355), "",Games!F355)</f>
        <v/>
      </c>
      <c r="G355" s="51">
        <f>Games!G355</f>
        <v>0</v>
      </c>
      <c r="H355" s="51" t="str">
        <f>IF(ISBLANK(Games!$B355), "",Games!H355)</f>
        <v/>
      </c>
      <c r="I355" s="51" t="str">
        <f>IF(ISBLANK(Games!B355), "", IF(Table13[[#This Row],[Spread]]&lt;0, Table13[[#This Row],[Home]], Table13[[#This Row],[Away]]))</f>
        <v/>
      </c>
      <c r="J355" s="11"/>
      <c r="K355" s="11"/>
      <c r="L355" s="11"/>
      <c r="M355" s="50" t="str">
        <f>IF(ISBLANK(Table13[[#This Row],[Home Final]]), "",Table13[[#This Row],[Away Final]]-Table13[[#This Row],[Home Final]])</f>
        <v/>
      </c>
      <c r="N35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5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55" s="45" t="str">
        <f>IF(ISBLANK(Table13[[#This Row],[Side Result]]),"",IF(Table13[[#This Row],[Side Result]]=Table13[[#This Row],[Market Predicted Side]], "Y", "N"))</f>
        <v/>
      </c>
      <c r="Q35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55" s="43" t="str">
        <f>IF(ISBLANK(Table13[[#This Row],[Side Result]]),"",IF(Table13[[#This Row],[Side Result]]=Table13[[#This Row],[Model Predicted Side]], "Y", "N"))</f>
        <v/>
      </c>
      <c r="S355" s="43" t="str">
        <f>IF(ISBLANK(Table13[[#This Row],[Side Result]]), "", IF(Table13[[#This Row],[Model Overall Correct]]="N", "N", "Y"))</f>
        <v/>
      </c>
      <c r="T35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5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55" s="46" t="str">
        <f>IF(ISBLANK(Table13[[#This Row],[Side Result]]), "",ABS(Table13[[#This Row],[Difference from Market]]))</f>
        <v/>
      </c>
      <c r="W35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55" s="43" t="str">
        <f>IF(ISBLANK(Table13[[#This Row],[Side Result]]), "",ABS(Table13[[#This Row],[Difference from Prediction]]))</f>
        <v/>
      </c>
      <c r="Y355" s="10" t="str">
        <f>IF(OR(ISBLANK(Games!B355),ISBLANK(Table13[[#This Row],[Side Result]])), "",IF(OR(AND('Prediction Log'!D355&lt;0, 'Prediction Log'!J355='Prediction Log'!B355), AND('Prediction Log'!D355&gt;0, 'Prediction Log'!C355='Prediction Log'!J355)),"Y", IF(ISBLANK(Games!$B$2), "","N")))</f>
        <v/>
      </c>
      <c r="Z355" s="10" t="str">
        <f>Table13[[#This Row],[Market Overall  Correct]]</f>
        <v/>
      </c>
    </row>
    <row r="356" spans="1:26" x14ac:dyDescent="0.45">
      <c r="A356" s="51" t="str">
        <f>IF(ISBLANK(Games!$B356), "",Games!A356)</f>
        <v/>
      </c>
      <c r="B356" s="51" t="str">
        <f>IF(ISBLANK(Games!$B356), "",Games!B356)</f>
        <v/>
      </c>
      <c r="C356" s="51" t="str">
        <f>IF(ISBLANK(Games!$B356), "",Games!C356)</f>
        <v/>
      </c>
      <c r="D356" s="23" t="str">
        <f>IF(ISBLANK(Games!$B356), "",Games!D356)</f>
        <v/>
      </c>
      <c r="E356" s="23" t="str">
        <f>IF(ISBLANK(Games!$B356), "",Games!E356)</f>
        <v/>
      </c>
      <c r="F356" s="51" t="str">
        <f>IF(ISBLANK(Games!$B356), "",Games!F356)</f>
        <v/>
      </c>
      <c r="G356" s="51">
        <f>Games!G356</f>
        <v>0</v>
      </c>
      <c r="H356" s="51" t="str">
        <f>IF(ISBLANK(Games!$B356), "",Games!H356)</f>
        <v/>
      </c>
      <c r="I356" s="51" t="str">
        <f>IF(ISBLANK(Games!B356), "", IF(Table13[[#This Row],[Spread]]&lt;0, Table13[[#This Row],[Home]], Table13[[#This Row],[Away]]))</f>
        <v/>
      </c>
      <c r="J356" s="11"/>
      <c r="K356" s="11"/>
      <c r="L356" s="11"/>
      <c r="M356" s="50" t="str">
        <f>IF(ISBLANK(Table13[[#This Row],[Home Final]]), "",Table13[[#This Row],[Away Final]]-Table13[[#This Row],[Home Final]])</f>
        <v/>
      </c>
      <c r="N35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5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56" s="45" t="str">
        <f>IF(ISBLANK(Table13[[#This Row],[Side Result]]),"",IF(Table13[[#This Row],[Side Result]]=Table13[[#This Row],[Market Predicted Side]], "Y", "N"))</f>
        <v/>
      </c>
      <c r="Q35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56" s="43" t="str">
        <f>IF(ISBLANK(Table13[[#This Row],[Side Result]]),"",IF(Table13[[#This Row],[Side Result]]=Table13[[#This Row],[Model Predicted Side]], "Y", "N"))</f>
        <v/>
      </c>
      <c r="S356" s="43" t="str">
        <f>IF(ISBLANK(Table13[[#This Row],[Side Result]]), "", IF(Table13[[#This Row],[Model Overall Correct]]="N", "N", "Y"))</f>
        <v/>
      </c>
      <c r="T35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5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56" s="46" t="str">
        <f>IF(ISBLANK(Table13[[#This Row],[Side Result]]), "",ABS(Table13[[#This Row],[Difference from Market]]))</f>
        <v/>
      </c>
      <c r="W35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56" s="43" t="str">
        <f>IF(ISBLANK(Table13[[#This Row],[Side Result]]), "",ABS(Table13[[#This Row],[Difference from Prediction]]))</f>
        <v/>
      </c>
      <c r="Y356" s="10" t="str">
        <f>IF(OR(ISBLANK(Games!B356),ISBLANK(Table13[[#This Row],[Side Result]])), "",IF(OR(AND('Prediction Log'!D356&lt;0, 'Prediction Log'!J356='Prediction Log'!B356), AND('Prediction Log'!D356&gt;0, 'Prediction Log'!C356='Prediction Log'!J356)),"Y", IF(ISBLANK(Games!$B$2), "","N")))</f>
        <v/>
      </c>
      <c r="Z356" s="10" t="str">
        <f>Table13[[#This Row],[Market Overall  Correct]]</f>
        <v/>
      </c>
    </row>
    <row r="357" spans="1:26" x14ac:dyDescent="0.45">
      <c r="A357" s="51" t="str">
        <f>IF(ISBLANK(Games!$B357), "",Games!A357)</f>
        <v/>
      </c>
      <c r="B357" s="51" t="str">
        <f>IF(ISBLANK(Games!$B357), "",Games!B357)</f>
        <v/>
      </c>
      <c r="C357" s="51" t="str">
        <f>IF(ISBLANK(Games!$B357), "",Games!C357)</f>
        <v/>
      </c>
      <c r="D357" s="23" t="str">
        <f>IF(ISBLANK(Games!$B357), "",Games!D357)</f>
        <v/>
      </c>
      <c r="E357" s="23" t="str">
        <f>IF(ISBLANK(Games!$B357), "",Games!E357)</f>
        <v/>
      </c>
      <c r="F357" s="51" t="str">
        <f>IF(ISBLANK(Games!$B357), "",Games!F357)</f>
        <v/>
      </c>
      <c r="G357" s="51">
        <f>Games!G357</f>
        <v>0</v>
      </c>
      <c r="H357" s="51" t="str">
        <f>IF(ISBLANK(Games!$B357), "",Games!H357)</f>
        <v/>
      </c>
      <c r="I357" s="51" t="str">
        <f>IF(ISBLANK(Games!B357), "", IF(Table13[[#This Row],[Spread]]&lt;0, Table13[[#This Row],[Home]], Table13[[#This Row],[Away]]))</f>
        <v/>
      </c>
      <c r="J357" s="11"/>
      <c r="K357" s="11"/>
      <c r="L357" s="11"/>
      <c r="M357" s="50" t="str">
        <f>IF(ISBLANK(Table13[[#This Row],[Home Final]]), "",Table13[[#This Row],[Away Final]]-Table13[[#This Row],[Home Final]])</f>
        <v/>
      </c>
      <c r="N35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5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57" s="45" t="str">
        <f>IF(ISBLANK(Table13[[#This Row],[Side Result]]),"",IF(Table13[[#This Row],[Side Result]]=Table13[[#This Row],[Market Predicted Side]], "Y", "N"))</f>
        <v/>
      </c>
      <c r="Q35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57" s="43" t="str">
        <f>IF(ISBLANK(Table13[[#This Row],[Side Result]]),"",IF(Table13[[#This Row],[Side Result]]=Table13[[#This Row],[Model Predicted Side]], "Y", "N"))</f>
        <v/>
      </c>
      <c r="S357" s="43" t="str">
        <f>IF(ISBLANK(Table13[[#This Row],[Side Result]]), "", IF(Table13[[#This Row],[Model Overall Correct]]="N", "N", "Y"))</f>
        <v/>
      </c>
      <c r="T35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5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57" s="46" t="str">
        <f>IF(ISBLANK(Table13[[#This Row],[Side Result]]), "",ABS(Table13[[#This Row],[Difference from Market]]))</f>
        <v/>
      </c>
      <c r="W35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57" s="43" t="str">
        <f>IF(ISBLANK(Table13[[#This Row],[Side Result]]), "",ABS(Table13[[#This Row],[Difference from Prediction]]))</f>
        <v/>
      </c>
      <c r="Y357" s="10" t="str">
        <f>IF(OR(ISBLANK(Games!B357),ISBLANK(Table13[[#This Row],[Side Result]])), "",IF(OR(AND('Prediction Log'!D357&lt;0, 'Prediction Log'!J357='Prediction Log'!B357), AND('Prediction Log'!D357&gt;0, 'Prediction Log'!C357='Prediction Log'!J357)),"Y", IF(ISBLANK(Games!$B$2), "","N")))</f>
        <v/>
      </c>
      <c r="Z357" s="10" t="str">
        <f>Table13[[#This Row],[Market Overall  Correct]]</f>
        <v/>
      </c>
    </row>
    <row r="358" spans="1:26" x14ac:dyDescent="0.45">
      <c r="A358" s="51" t="str">
        <f>IF(ISBLANK(Games!$B358), "",Games!A358)</f>
        <v/>
      </c>
      <c r="B358" s="51" t="str">
        <f>IF(ISBLANK(Games!$B358), "",Games!B358)</f>
        <v/>
      </c>
      <c r="C358" s="51" t="str">
        <f>IF(ISBLANK(Games!$B358), "",Games!C358)</f>
        <v/>
      </c>
      <c r="D358" s="23" t="str">
        <f>IF(ISBLANK(Games!$B358), "",Games!D358)</f>
        <v/>
      </c>
      <c r="E358" s="23" t="str">
        <f>IF(ISBLANK(Games!$B358), "",Games!E358)</f>
        <v/>
      </c>
      <c r="F358" s="51" t="str">
        <f>IF(ISBLANK(Games!$B358), "",Games!F358)</f>
        <v/>
      </c>
      <c r="G358" s="51">
        <f>Games!G358</f>
        <v>0</v>
      </c>
      <c r="H358" s="51" t="str">
        <f>IF(ISBLANK(Games!$B358), "",Games!H358)</f>
        <v/>
      </c>
      <c r="I358" s="51" t="str">
        <f>IF(ISBLANK(Games!B358), "", IF(Table13[[#This Row],[Spread]]&lt;0, Table13[[#This Row],[Home]], Table13[[#This Row],[Away]]))</f>
        <v/>
      </c>
      <c r="J358" s="11"/>
      <c r="K358" s="11"/>
      <c r="L358" s="11"/>
      <c r="M358" s="50" t="str">
        <f>IF(ISBLANK(Table13[[#This Row],[Home Final]]), "",Table13[[#This Row],[Away Final]]-Table13[[#This Row],[Home Final]])</f>
        <v/>
      </c>
      <c r="N35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5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58" s="45" t="str">
        <f>IF(ISBLANK(Table13[[#This Row],[Side Result]]),"",IF(Table13[[#This Row],[Side Result]]=Table13[[#This Row],[Market Predicted Side]], "Y", "N"))</f>
        <v/>
      </c>
      <c r="Q35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58" s="43" t="str">
        <f>IF(ISBLANK(Table13[[#This Row],[Side Result]]),"",IF(Table13[[#This Row],[Side Result]]=Table13[[#This Row],[Model Predicted Side]], "Y", "N"))</f>
        <v/>
      </c>
      <c r="S358" s="43" t="str">
        <f>IF(ISBLANK(Table13[[#This Row],[Side Result]]), "", IF(Table13[[#This Row],[Model Overall Correct]]="N", "N", "Y"))</f>
        <v/>
      </c>
      <c r="T35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5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58" s="46" t="str">
        <f>IF(ISBLANK(Table13[[#This Row],[Side Result]]), "",ABS(Table13[[#This Row],[Difference from Market]]))</f>
        <v/>
      </c>
      <c r="W35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58" s="43" t="str">
        <f>IF(ISBLANK(Table13[[#This Row],[Side Result]]), "",ABS(Table13[[#This Row],[Difference from Prediction]]))</f>
        <v/>
      </c>
      <c r="Y358" s="10" t="str">
        <f>IF(OR(ISBLANK(Games!B358),ISBLANK(Table13[[#This Row],[Side Result]])), "",IF(OR(AND('Prediction Log'!D358&lt;0, 'Prediction Log'!J358='Prediction Log'!B358), AND('Prediction Log'!D358&gt;0, 'Prediction Log'!C358='Prediction Log'!J358)),"Y", IF(ISBLANK(Games!$B$2), "","N")))</f>
        <v/>
      </c>
      <c r="Z358" s="10" t="str">
        <f>Table13[[#This Row],[Market Overall  Correct]]</f>
        <v/>
      </c>
    </row>
    <row r="359" spans="1:26" x14ac:dyDescent="0.45">
      <c r="A359" s="51" t="str">
        <f>IF(ISBLANK(Games!$B359), "",Games!A359)</f>
        <v/>
      </c>
      <c r="B359" s="51" t="str">
        <f>IF(ISBLANK(Games!$B359), "",Games!B359)</f>
        <v/>
      </c>
      <c r="C359" s="51" t="str">
        <f>IF(ISBLANK(Games!$B359), "",Games!C359)</f>
        <v/>
      </c>
      <c r="D359" s="23" t="str">
        <f>IF(ISBLANK(Games!$B359), "",Games!D359)</f>
        <v/>
      </c>
      <c r="E359" s="23" t="str">
        <f>IF(ISBLANK(Games!$B359), "",Games!E359)</f>
        <v/>
      </c>
      <c r="F359" s="51" t="str">
        <f>IF(ISBLANK(Games!$B359), "",Games!F359)</f>
        <v/>
      </c>
      <c r="G359" s="51">
        <f>Games!G359</f>
        <v>0</v>
      </c>
      <c r="H359" s="51" t="str">
        <f>IF(ISBLANK(Games!$B359), "",Games!H359)</f>
        <v/>
      </c>
      <c r="I359" s="51" t="str">
        <f>IF(ISBLANK(Games!B359), "", IF(Table13[[#This Row],[Spread]]&lt;0, Table13[[#This Row],[Home]], Table13[[#This Row],[Away]]))</f>
        <v/>
      </c>
      <c r="J359" s="11"/>
      <c r="K359" s="11"/>
      <c r="L359" s="11"/>
      <c r="M359" s="50" t="str">
        <f>IF(ISBLANK(Table13[[#This Row],[Home Final]]), "",Table13[[#This Row],[Away Final]]-Table13[[#This Row],[Home Final]])</f>
        <v/>
      </c>
      <c r="N35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5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59" s="45" t="str">
        <f>IF(ISBLANK(Table13[[#This Row],[Side Result]]),"",IF(Table13[[#This Row],[Side Result]]=Table13[[#This Row],[Market Predicted Side]], "Y", "N"))</f>
        <v/>
      </c>
      <c r="Q35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59" s="43" t="str">
        <f>IF(ISBLANK(Table13[[#This Row],[Side Result]]),"",IF(Table13[[#This Row],[Side Result]]=Table13[[#This Row],[Model Predicted Side]], "Y", "N"))</f>
        <v/>
      </c>
      <c r="S359" s="43" t="str">
        <f>IF(ISBLANK(Table13[[#This Row],[Side Result]]), "", IF(Table13[[#This Row],[Model Overall Correct]]="N", "N", "Y"))</f>
        <v/>
      </c>
      <c r="T35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5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59" s="46" t="str">
        <f>IF(ISBLANK(Table13[[#This Row],[Side Result]]), "",ABS(Table13[[#This Row],[Difference from Market]]))</f>
        <v/>
      </c>
      <c r="W35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59" s="43" t="str">
        <f>IF(ISBLANK(Table13[[#This Row],[Side Result]]), "",ABS(Table13[[#This Row],[Difference from Prediction]]))</f>
        <v/>
      </c>
      <c r="Y359" s="10" t="str">
        <f>IF(OR(ISBLANK(Games!B359),ISBLANK(Table13[[#This Row],[Side Result]])), "",IF(OR(AND('Prediction Log'!D359&lt;0, 'Prediction Log'!J359='Prediction Log'!B359), AND('Prediction Log'!D359&gt;0, 'Prediction Log'!C359='Prediction Log'!J359)),"Y", IF(ISBLANK(Games!$B$2), "","N")))</f>
        <v/>
      </c>
      <c r="Z359" s="10" t="str">
        <f>Table13[[#This Row],[Market Overall  Correct]]</f>
        <v/>
      </c>
    </row>
    <row r="360" spans="1:26" x14ac:dyDescent="0.45">
      <c r="A360" s="51" t="str">
        <f>IF(ISBLANK(Games!$B360), "",Games!A360)</f>
        <v/>
      </c>
      <c r="B360" s="51" t="str">
        <f>IF(ISBLANK(Games!$B360), "",Games!B360)</f>
        <v/>
      </c>
      <c r="C360" s="51" t="str">
        <f>IF(ISBLANK(Games!$B360), "",Games!C360)</f>
        <v/>
      </c>
      <c r="D360" s="23" t="str">
        <f>IF(ISBLANK(Games!$B360), "",Games!D360)</f>
        <v/>
      </c>
      <c r="E360" s="23" t="str">
        <f>IF(ISBLANK(Games!$B360), "",Games!E360)</f>
        <v/>
      </c>
      <c r="F360" s="51" t="str">
        <f>IF(ISBLANK(Games!$B360), "",Games!F360)</f>
        <v/>
      </c>
      <c r="G360" s="51">
        <f>Games!G360</f>
        <v>0</v>
      </c>
      <c r="H360" s="51" t="str">
        <f>IF(ISBLANK(Games!$B360), "",Games!H360)</f>
        <v/>
      </c>
      <c r="I360" s="51" t="str">
        <f>IF(ISBLANK(Games!B360), "", IF(Table13[[#This Row],[Spread]]&lt;0, Table13[[#This Row],[Home]], Table13[[#This Row],[Away]]))</f>
        <v/>
      </c>
      <c r="J360" s="11"/>
      <c r="K360" s="11"/>
      <c r="L360" s="11"/>
      <c r="M360" s="50" t="str">
        <f>IF(ISBLANK(Table13[[#This Row],[Home Final]]), "",Table13[[#This Row],[Away Final]]-Table13[[#This Row],[Home Final]])</f>
        <v/>
      </c>
      <c r="N36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6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60" s="45" t="str">
        <f>IF(ISBLANK(Table13[[#This Row],[Side Result]]),"",IF(Table13[[#This Row],[Side Result]]=Table13[[#This Row],[Market Predicted Side]], "Y", "N"))</f>
        <v/>
      </c>
      <c r="Q36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60" s="43" t="str">
        <f>IF(ISBLANK(Table13[[#This Row],[Side Result]]),"",IF(Table13[[#This Row],[Side Result]]=Table13[[#This Row],[Model Predicted Side]], "Y", "N"))</f>
        <v/>
      </c>
      <c r="S360" s="43" t="str">
        <f>IF(ISBLANK(Table13[[#This Row],[Side Result]]), "", IF(Table13[[#This Row],[Model Overall Correct]]="N", "N", "Y"))</f>
        <v/>
      </c>
      <c r="T36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6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60" s="46" t="str">
        <f>IF(ISBLANK(Table13[[#This Row],[Side Result]]), "",ABS(Table13[[#This Row],[Difference from Market]]))</f>
        <v/>
      </c>
      <c r="W36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60" s="43" t="str">
        <f>IF(ISBLANK(Table13[[#This Row],[Side Result]]), "",ABS(Table13[[#This Row],[Difference from Prediction]]))</f>
        <v/>
      </c>
      <c r="Y360" s="10" t="str">
        <f>IF(OR(ISBLANK(Games!B360),ISBLANK(Table13[[#This Row],[Side Result]])), "",IF(OR(AND('Prediction Log'!D360&lt;0, 'Prediction Log'!J360='Prediction Log'!B360), AND('Prediction Log'!D360&gt;0, 'Prediction Log'!C360='Prediction Log'!J360)),"Y", IF(ISBLANK(Games!$B$2), "","N")))</f>
        <v/>
      </c>
      <c r="Z360" s="10" t="str">
        <f>Table13[[#This Row],[Market Overall  Correct]]</f>
        <v/>
      </c>
    </row>
    <row r="361" spans="1:26" x14ac:dyDescent="0.45">
      <c r="A361" s="51" t="str">
        <f>IF(ISBLANK(Games!$B361), "",Games!A361)</f>
        <v/>
      </c>
      <c r="B361" s="51" t="str">
        <f>IF(ISBLANK(Games!$B361), "",Games!B361)</f>
        <v/>
      </c>
      <c r="C361" s="51" t="str">
        <f>IF(ISBLANK(Games!$B361), "",Games!C361)</f>
        <v/>
      </c>
      <c r="D361" s="23" t="str">
        <f>IF(ISBLANK(Games!$B361), "",Games!D361)</f>
        <v/>
      </c>
      <c r="E361" s="23" t="str">
        <f>IF(ISBLANK(Games!$B361), "",Games!E361)</f>
        <v/>
      </c>
      <c r="F361" s="51" t="str">
        <f>IF(ISBLANK(Games!$B361), "",Games!F361)</f>
        <v/>
      </c>
      <c r="G361" s="51">
        <f>Games!G361</f>
        <v>0</v>
      </c>
      <c r="H361" s="51" t="str">
        <f>IF(ISBLANK(Games!$B361), "",Games!H361)</f>
        <v/>
      </c>
      <c r="I361" s="51" t="str">
        <f>IF(ISBLANK(Games!B361), "", IF(Table13[[#This Row],[Spread]]&lt;0, Table13[[#This Row],[Home]], Table13[[#This Row],[Away]]))</f>
        <v/>
      </c>
      <c r="J361" s="11"/>
      <c r="K361" s="11"/>
      <c r="L361" s="11"/>
      <c r="M361" s="50" t="str">
        <f>IF(ISBLANK(Table13[[#This Row],[Home Final]]), "",Table13[[#This Row],[Away Final]]-Table13[[#This Row],[Home Final]])</f>
        <v/>
      </c>
      <c r="N36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6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61" s="45" t="str">
        <f>IF(ISBLANK(Table13[[#This Row],[Side Result]]),"",IF(Table13[[#This Row],[Side Result]]=Table13[[#This Row],[Market Predicted Side]], "Y", "N"))</f>
        <v/>
      </c>
      <c r="Q36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61" s="43" t="str">
        <f>IF(ISBLANK(Table13[[#This Row],[Side Result]]),"",IF(Table13[[#This Row],[Side Result]]=Table13[[#This Row],[Model Predicted Side]], "Y", "N"))</f>
        <v/>
      </c>
      <c r="S361" s="43" t="str">
        <f>IF(ISBLANK(Table13[[#This Row],[Side Result]]), "", IF(Table13[[#This Row],[Model Overall Correct]]="N", "N", "Y"))</f>
        <v/>
      </c>
      <c r="T36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6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61" s="46" t="str">
        <f>IF(ISBLANK(Table13[[#This Row],[Side Result]]), "",ABS(Table13[[#This Row],[Difference from Market]]))</f>
        <v/>
      </c>
      <c r="W36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61" s="43" t="str">
        <f>IF(ISBLANK(Table13[[#This Row],[Side Result]]), "",ABS(Table13[[#This Row],[Difference from Prediction]]))</f>
        <v/>
      </c>
      <c r="Y361" s="10" t="str">
        <f>IF(OR(ISBLANK(Games!B361),ISBLANK(Table13[[#This Row],[Side Result]])), "",IF(OR(AND('Prediction Log'!D361&lt;0, 'Prediction Log'!J361='Prediction Log'!B361), AND('Prediction Log'!D361&gt;0, 'Prediction Log'!C361='Prediction Log'!J361)),"Y", IF(ISBLANK(Games!$B$2), "","N")))</f>
        <v/>
      </c>
      <c r="Z361" s="10" t="str">
        <f>Table13[[#This Row],[Market Overall  Correct]]</f>
        <v/>
      </c>
    </row>
    <row r="362" spans="1:26" x14ac:dyDescent="0.45">
      <c r="A362" s="51" t="str">
        <f>IF(ISBLANK(Games!$B362), "",Games!A362)</f>
        <v/>
      </c>
      <c r="B362" s="51" t="str">
        <f>IF(ISBLANK(Games!$B362), "",Games!B362)</f>
        <v/>
      </c>
      <c r="C362" s="51" t="str">
        <f>IF(ISBLANK(Games!$B362), "",Games!C362)</f>
        <v/>
      </c>
      <c r="D362" s="23" t="str">
        <f>IF(ISBLANK(Games!$B362), "",Games!D362)</f>
        <v/>
      </c>
      <c r="E362" s="23" t="str">
        <f>IF(ISBLANK(Games!$B362), "",Games!E362)</f>
        <v/>
      </c>
      <c r="F362" s="51" t="str">
        <f>IF(ISBLANK(Games!$B362), "",Games!F362)</f>
        <v/>
      </c>
      <c r="G362" s="51">
        <f>Games!G362</f>
        <v>0</v>
      </c>
      <c r="H362" s="51" t="str">
        <f>IF(ISBLANK(Games!$B362), "",Games!H362)</f>
        <v/>
      </c>
      <c r="I362" s="51" t="str">
        <f>IF(ISBLANK(Games!B362), "", IF(Table13[[#This Row],[Spread]]&lt;0, Table13[[#This Row],[Home]], Table13[[#This Row],[Away]]))</f>
        <v/>
      </c>
      <c r="J362" s="11"/>
      <c r="K362" s="11"/>
      <c r="L362" s="11"/>
      <c r="M362" s="50" t="str">
        <f>IF(ISBLANK(Table13[[#This Row],[Home Final]]), "",Table13[[#This Row],[Away Final]]-Table13[[#This Row],[Home Final]])</f>
        <v/>
      </c>
      <c r="N36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6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62" s="45" t="str">
        <f>IF(ISBLANK(Table13[[#This Row],[Side Result]]),"",IF(Table13[[#This Row],[Side Result]]=Table13[[#This Row],[Market Predicted Side]], "Y", "N"))</f>
        <v/>
      </c>
      <c r="Q36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62" s="43" t="str">
        <f>IF(ISBLANK(Table13[[#This Row],[Side Result]]),"",IF(Table13[[#This Row],[Side Result]]=Table13[[#This Row],[Model Predicted Side]], "Y", "N"))</f>
        <v/>
      </c>
      <c r="S362" s="43" t="str">
        <f>IF(ISBLANK(Table13[[#This Row],[Side Result]]), "", IF(Table13[[#This Row],[Model Overall Correct]]="N", "N", "Y"))</f>
        <v/>
      </c>
      <c r="T36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6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62" s="46" t="str">
        <f>IF(ISBLANK(Table13[[#This Row],[Side Result]]), "",ABS(Table13[[#This Row],[Difference from Market]]))</f>
        <v/>
      </c>
      <c r="W36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62" s="43" t="str">
        <f>IF(ISBLANK(Table13[[#This Row],[Side Result]]), "",ABS(Table13[[#This Row],[Difference from Prediction]]))</f>
        <v/>
      </c>
      <c r="Y362" s="10" t="str">
        <f>IF(OR(ISBLANK(Games!B362),ISBLANK(Table13[[#This Row],[Side Result]])), "",IF(OR(AND('Prediction Log'!D362&lt;0, 'Prediction Log'!J362='Prediction Log'!B362), AND('Prediction Log'!D362&gt;0, 'Prediction Log'!C362='Prediction Log'!J362)),"Y", IF(ISBLANK(Games!$B$2), "","N")))</f>
        <v/>
      </c>
      <c r="Z362" s="10" t="str">
        <f>Table13[[#This Row],[Market Overall  Correct]]</f>
        <v/>
      </c>
    </row>
    <row r="363" spans="1:26" x14ac:dyDescent="0.45">
      <c r="A363" s="51" t="str">
        <f>IF(ISBLANK(Games!$B363), "",Games!A363)</f>
        <v/>
      </c>
      <c r="B363" s="51" t="str">
        <f>IF(ISBLANK(Games!$B363), "",Games!B363)</f>
        <v/>
      </c>
      <c r="C363" s="51" t="str">
        <f>IF(ISBLANK(Games!$B363), "",Games!C363)</f>
        <v/>
      </c>
      <c r="D363" s="23" t="str">
        <f>IF(ISBLANK(Games!$B363), "",Games!D363)</f>
        <v/>
      </c>
      <c r="E363" s="23" t="str">
        <f>IF(ISBLANK(Games!$B363), "",Games!E363)</f>
        <v/>
      </c>
      <c r="F363" s="51" t="str">
        <f>IF(ISBLANK(Games!$B363), "",Games!F363)</f>
        <v/>
      </c>
      <c r="G363" s="51">
        <f>Games!G363</f>
        <v>0</v>
      </c>
      <c r="H363" s="51" t="str">
        <f>IF(ISBLANK(Games!$B363), "",Games!H363)</f>
        <v/>
      </c>
      <c r="I363" s="51" t="str">
        <f>IF(ISBLANK(Games!B363), "", IF(Table13[[#This Row],[Spread]]&lt;0, Table13[[#This Row],[Home]], Table13[[#This Row],[Away]]))</f>
        <v/>
      </c>
      <c r="J363" s="11"/>
      <c r="K363" s="11"/>
      <c r="L363" s="11"/>
      <c r="M363" s="50" t="str">
        <f>IF(ISBLANK(Table13[[#This Row],[Home Final]]), "",Table13[[#This Row],[Away Final]]-Table13[[#This Row],[Home Final]])</f>
        <v/>
      </c>
      <c r="N36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6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63" s="45" t="str">
        <f>IF(ISBLANK(Table13[[#This Row],[Side Result]]),"",IF(Table13[[#This Row],[Side Result]]=Table13[[#This Row],[Market Predicted Side]], "Y", "N"))</f>
        <v/>
      </c>
      <c r="Q36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63" s="43" t="str">
        <f>IF(ISBLANK(Table13[[#This Row],[Side Result]]),"",IF(Table13[[#This Row],[Side Result]]=Table13[[#This Row],[Model Predicted Side]], "Y", "N"))</f>
        <v/>
      </c>
      <c r="S363" s="43" t="str">
        <f>IF(ISBLANK(Table13[[#This Row],[Side Result]]), "", IF(Table13[[#This Row],[Model Overall Correct]]="N", "N", "Y"))</f>
        <v/>
      </c>
      <c r="T36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6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63" s="46" t="str">
        <f>IF(ISBLANK(Table13[[#This Row],[Side Result]]), "",ABS(Table13[[#This Row],[Difference from Market]]))</f>
        <v/>
      </c>
      <c r="W36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63" s="43" t="str">
        <f>IF(ISBLANK(Table13[[#This Row],[Side Result]]), "",ABS(Table13[[#This Row],[Difference from Prediction]]))</f>
        <v/>
      </c>
      <c r="Y363" s="10" t="str">
        <f>IF(OR(ISBLANK(Games!B363),ISBLANK(Table13[[#This Row],[Side Result]])), "",IF(OR(AND('Prediction Log'!D363&lt;0, 'Prediction Log'!J363='Prediction Log'!B363), AND('Prediction Log'!D363&gt;0, 'Prediction Log'!C363='Prediction Log'!J363)),"Y", IF(ISBLANK(Games!$B$2), "","N")))</f>
        <v/>
      </c>
      <c r="Z363" s="10" t="str">
        <f>Table13[[#This Row],[Market Overall  Correct]]</f>
        <v/>
      </c>
    </row>
    <row r="364" spans="1:26" x14ac:dyDescent="0.45">
      <c r="A364" s="51" t="str">
        <f>IF(ISBLANK(Games!$B364), "",Games!A364)</f>
        <v/>
      </c>
      <c r="B364" s="51" t="str">
        <f>IF(ISBLANK(Games!$B364), "",Games!B364)</f>
        <v/>
      </c>
      <c r="C364" s="51" t="str">
        <f>IF(ISBLANK(Games!$B364), "",Games!C364)</f>
        <v/>
      </c>
      <c r="D364" s="23" t="str">
        <f>IF(ISBLANK(Games!$B364), "",Games!D364)</f>
        <v/>
      </c>
      <c r="E364" s="23" t="str">
        <f>IF(ISBLANK(Games!$B364), "",Games!E364)</f>
        <v/>
      </c>
      <c r="F364" s="51" t="str">
        <f>IF(ISBLANK(Games!$B364), "",Games!F364)</f>
        <v/>
      </c>
      <c r="G364" s="51">
        <f>Games!G364</f>
        <v>0</v>
      </c>
      <c r="H364" s="51" t="str">
        <f>IF(ISBLANK(Games!$B364), "",Games!H364)</f>
        <v/>
      </c>
      <c r="I364" s="51" t="str">
        <f>IF(ISBLANK(Games!B364), "", IF(Table13[[#This Row],[Spread]]&lt;0, Table13[[#This Row],[Home]], Table13[[#This Row],[Away]]))</f>
        <v/>
      </c>
      <c r="J364" s="11"/>
      <c r="K364" s="11"/>
      <c r="L364" s="11"/>
      <c r="M364" s="50" t="str">
        <f>IF(ISBLANK(Table13[[#This Row],[Home Final]]), "",Table13[[#This Row],[Away Final]]-Table13[[#This Row],[Home Final]])</f>
        <v/>
      </c>
      <c r="N36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6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64" s="45" t="str">
        <f>IF(ISBLANK(Table13[[#This Row],[Side Result]]),"",IF(Table13[[#This Row],[Side Result]]=Table13[[#This Row],[Market Predicted Side]], "Y", "N"))</f>
        <v/>
      </c>
      <c r="Q36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64" s="43" t="str">
        <f>IF(ISBLANK(Table13[[#This Row],[Side Result]]),"",IF(Table13[[#This Row],[Side Result]]=Table13[[#This Row],[Model Predicted Side]], "Y", "N"))</f>
        <v/>
      </c>
      <c r="S364" s="43" t="str">
        <f>IF(ISBLANK(Table13[[#This Row],[Side Result]]), "", IF(Table13[[#This Row],[Model Overall Correct]]="N", "N", "Y"))</f>
        <v/>
      </c>
      <c r="T36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6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64" s="46" t="str">
        <f>IF(ISBLANK(Table13[[#This Row],[Side Result]]), "",ABS(Table13[[#This Row],[Difference from Market]]))</f>
        <v/>
      </c>
      <c r="W36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64" s="43" t="str">
        <f>IF(ISBLANK(Table13[[#This Row],[Side Result]]), "",ABS(Table13[[#This Row],[Difference from Prediction]]))</f>
        <v/>
      </c>
      <c r="Y364" s="10" t="str">
        <f>IF(OR(ISBLANK(Games!B364),ISBLANK(Table13[[#This Row],[Side Result]])), "",IF(OR(AND('Prediction Log'!D364&lt;0, 'Prediction Log'!J364='Prediction Log'!B364), AND('Prediction Log'!D364&gt;0, 'Prediction Log'!C364='Prediction Log'!J364)),"Y", IF(ISBLANK(Games!$B$2), "","N")))</f>
        <v/>
      </c>
      <c r="Z364" s="10" t="str">
        <f>Table13[[#This Row],[Market Overall  Correct]]</f>
        <v/>
      </c>
    </row>
    <row r="365" spans="1:26" x14ac:dyDescent="0.45">
      <c r="A365" s="51" t="str">
        <f>IF(ISBLANK(Games!$B365), "",Games!A365)</f>
        <v/>
      </c>
      <c r="B365" s="51" t="str">
        <f>IF(ISBLANK(Games!$B365), "",Games!B365)</f>
        <v/>
      </c>
      <c r="C365" s="51" t="str">
        <f>IF(ISBLANK(Games!$B365), "",Games!C365)</f>
        <v/>
      </c>
      <c r="D365" s="23" t="str">
        <f>IF(ISBLANK(Games!$B365), "",Games!D365)</f>
        <v/>
      </c>
      <c r="E365" s="23" t="str">
        <f>IF(ISBLANK(Games!$B365), "",Games!E365)</f>
        <v/>
      </c>
      <c r="F365" s="51" t="str">
        <f>IF(ISBLANK(Games!$B365), "",Games!F365)</f>
        <v/>
      </c>
      <c r="G365" s="51">
        <f>Games!G365</f>
        <v>0</v>
      </c>
      <c r="H365" s="51" t="str">
        <f>IF(ISBLANK(Games!$B365), "",Games!H365)</f>
        <v/>
      </c>
      <c r="I365" s="51" t="str">
        <f>IF(ISBLANK(Games!B365), "", IF(Table13[[#This Row],[Spread]]&lt;0, Table13[[#This Row],[Home]], Table13[[#This Row],[Away]]))</f>
        <v/>
      </c>
      <c r="J365" s="11"/>
      <c r="K365" s="11"/>
      <c r="L365" s="11"/>
      <c r="M365" s="50" t="str">
        <f>IF(ISBLANK(Table13[[#This Row],[Home Final]]), "",Table13[[#This Row],[Away Final]]-Table13[[#This Row],[Home Final]])</f>
        <v/>
      </c>
      <c r="N36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6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65" s="45" t="str">
        <f>IF(ISBLANK(Table13[[#This Row],[Side Result]]),"",IF(Table13[[#This Row],[Side Result]]=Table13[[#This Row],[Market Predicted Side]], "Y", "N"))</f>
        <v/>
      </c>
      <c r="Q36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65" s="43" t="str">
        <f>IF(ISBLANK(Table13[[#This Row],[Side Result]]),"",IF(Table13[[#This Row],[Side Result]]=Table13[[#This Row],[Model Predicted Side]], "Y", "N"))</f>
        <v/>
      </c>
      <c r="S365" s="43" t="str">
        <f>IF(ISBLANK(Table13[[#This Row],[Side Result]]), "", IF(Table13[[#This Row],[Model Overall Correct]]="N", "N", "Y"))</f>
        <v/>
      </c>
      <c r="T36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6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65" s="46" t="str">
        <f>IF(ISBLANK(Table13[[#This Row],[Side Result]]), "",ABS(Table13[[#This Row],[Difference from Market]]))</f>
        <v/>
      </c>
      <c r="W36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65" s="43" t="str">
        <f>IF(ISBLANK(Table13[[#This Row],[Side Result]]), "",ABS(Table13[[#This Row],[Difference from Prediction]]))</f>
        <v/>
      </c>
      <c r="Y365" s="10" t="str">
        <f>IF(OR(ISBLANK(Games!B365),ISBLANK(Table13[[#This Row],[Side Result]])), "",IF(OR(AND('Prediction Log'!D365&lt;0, 'Prediction Log'!J365='Prediction Log'!B365), AND('Prediction Log'!D365&gt;0, 'Prediction Log'!C365='Prediction Log'!J365)),"Y", IF(ISBLANK(Games!$B$2), "","N")))</f>
        <v/>
      </c>
      <c r="Z365" s="10" t="str">
        <f>Table13[[#This Row],[Market Overall  Correct]]</f>
        <v/>
      </c>
    </row>
    <row r="366" spans="1:26" x14ac:dyDescent="0.45">
      <c r="A366" s="51" t="str">
        <f>IF(ISBLANK(Games!$B366), "",Games!A366)</f>
        <v/>
      </c>
      <c r="B366" s="51" t="str">
        <f>IF(ISBLANK(Games!$B366), "",Games!B366)</f>
        <v/>
      </c>
      <c r="C366" s="51" t="str">
        <f>IF(ISBLANK(Games!$B366), "",Games!C366)</f>
        <v/>
      </c>
      <c r="D366" s="23" t="str">
        <f>IF(ISBLANK(Games!$B366), "",Games!D366)</f>
        <v/>
      </c>
      <c r="E366" s="23" t="str">
        <f>IF(ISBLANK(Games!$B366), "",Games!E366)</f>
        <v/>
      </c>
      <c r="F366" s="51" t="str">
        <f>IF(ISBLANK(Games!$B366), "",Games!F366)</f>
        <v/>
      </c>
      <c r="G366" s="51">
        <f>Games!G366</f>
        <v>0</v>
      </c>
      <c r="H366" s="51" t="str">
        <f>IF(ISBLANK(Games!$B366), "",Games!H366)</f>
        <v/>
      </c>
      <c r="I366" s="51" t="str">
        <f>IF(ISBLANK(Games!B366), "", IF(Table13[[#This Row],[Spread]]&lt;0, Table13[[#This Row],[Home]], Table13[[#This Row],[Away]]))</f>
        <v/>
      </c>
      <c r="J366" s="11"/>
      <c r="K366" s="11"/>
      <c r="L366" s="11"/>
      <c r="M366" s="50" t="str">
        <f>IF(ISBLANK(Table13[[#This Row],[Home Final]]), "",Table13[[#This Row],[Away Final]]-Table13[[#This Row],[Home Final]])</f>
        <v/>
      </c>
      <c r="N36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6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66" s="45" t="str">
        <f>IF(ISBLANK(Table13[[#This Row],[Side Result]]),"",IF(Table13[[#This Row],[Side Result]]=Table13[[#This Row],[Market Predicted Side]], "Y", "N"))</f>
        <v/>
      </c>
      <c r="Q36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66" s="43" t="str">
        <f>IF(ISBLANK(Table13[[#This Row],[Side Result]]),"",IF(Table13[[#This Row],[Side Result]]=Table13[[#This Row],[Model Predicted Side]], "Y", "N"))</f>
        <v/>
      </c>
      <c r="S366" s="43" t="str">
        <f>IF(ISBLANK(Table13[[#This Row],[Side Result]]), "", IF(Table13[[#This Row],[Model Overall Correct]]="N", "N", "Y"))</f>
        <v/>
      </c>
      <c r="T36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6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66" s="46" t="str">
        <f>IF(ISBLANK(Table13[[#This Row],[Side Result]]), "",ABS(Table13[[#This Row],[Difference from Market]]))</f>
        <v/>
      </c>
      <c r="W36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66" s="43" t="str">
        <f>IF(ISBLANK(Table13[[#This Row],[Side Result]]), "",ABS(Table13[[#This Row],[Difference from Prediction]]))</f>
        <v/>
      </c>
      <c r="Y366" s="10" t="str">
        <f>IF(OR(ISBLANK(Games!B366),ISBLANK(Table13[[#This Row],[Side Result]])), "",IF(OR(AND('Prediction Log'!D366&lt;0, 'Prediction Log'!J366='Prediction Log'!B366), AND('Prediction Log'!D366&gt;0, 'Prediction Log'!C366='Prediction Log'!J366)),"Y", IF(ISBLANK(Games!$B$2), "","N")))</f>
        <v/>
      </c>
      <c r="Z366" s="10" t="str">
        <f>Table13[[#This Row],[Market Overall  Correct]]</f>
        <v/>
      </c>
    </row>
    <row r="367" spans="1:26" x14ac:dyDescent="0.45">
      <c r="A367" s="51" t="str">
        <f>IF(ISBLANK(Games!$B367), "",Games!A367)</f>
        <v/>
      </c>
      <c r="B367" s="51" t="str">
        <f>IF(ISBLANK(Games!$B367), "",Games!B367)</f>
        <v/>
      </c>
      <c r="C367" s="51" t="str">
        <f>IF(ISBLANK(Games!$B367), "",Games!C367)</f>
        <v/>
      </c>
      <c r="D367" s="23" t="str">
        <f>IF(ISBLANK(Games!$B367), "",Games!D367)</f>
        <v/>
      </c>
      <c r="E367" s="23" t="str">
        <f>IF(ISBLANK(Games!$B367), "",Games!E367)</f>
        <v/>
      </c>
      <c r="F367" s="51" t="str">
        <f>IF(ISBLANK(Games!$B367), "",Games!F367)</f>
        <v/>
      </c>
      <c r="G367" s="51">
        <f>Games!G367</f>
        <v>0</v>
      </c>
      <c r="H367" s="51" t="str">
        <f>IF(ISBLANK(Games!$B367), "",Games!H367)</f>
        <v/>
      </c>
      <c r="I367" s="51" t="str">
        <f>IF(ISBLANK(Games!B367), "", IF(Table13[[#This Row],[Spread]]&lt;0, Table13[[#This Row],[Home]], Table13[[#This Row],[Away]]))</f>
        <v/>
      </c>
      <c r="J367" s="11"/>
      <c r="K367" s="11"/>
      <c r="L367" s="11"/>
      <c r="M367" s="50" t="str">
        <f>IF(ISBLANK(Table13[[#This Row],[Home Final]]), "",Table13[[#This Row],[Away Final]]-Table13[[#This Row],[Home Final]])</f>
        <v/>
      </c>
      <c r="N36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6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67" s="45" t="str">
        <f>IF(ISBLANK(Table13[[#This Row],[Side Result]]),"",IF(Table13[[#This Row],[Side Result]]=Table13[[#This Row],[Market Predicted Side]], "Y", "N"))</f>
        <v/>
      </c>
      <c r="Q36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67" s="43" t="str">
        <f>IF(ISBLANK(Table13[[#This Row],[Side Result]]),"",IF(Table13[[#This Row],[Side Result]]=Table13[[#This Row],[Model Predicted Side]], "Y", "N"))</f>
        <v/>
      </c>
      <c r="S367" s="43" t="str">
        <f>IF(ISBLANK(Table13[[#This Row],[Side Result]]), "", IF(Table13[[#This Row],[Model Overall Correct]]="N", "N", "Y"))</f>
        <v/>
      </c>
      <c r="T36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6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67" s="46" t="str">
        <f>IF(ISBLANK(Table13[[#This Row],[Side Result]]), "",ABS(Table13[[#This Row],[Difference from Market]]))</f>
        <v/>
      </c>
      <c r="W36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67" s="43" t="str">
        <f>IF(ISBLANK(Table13[[#This Row],[Side Result]]), "",ABS(Table13[[#This Row],[Difference from Prediction]]))</f>
        <v/>
      </c>
      <c r="Y367" s="10" t="str">
        <f>IF(OR(ISBLANK(Games!B367),ISBLANK(Table13[[#This Row],[Side Result]])), "",IF(OR(AND('Prediction Log'!D367&lt;0, 'Prediction Log'!J367='Prediction Log'!B367), AND('Prediction Log'!D367&gt;0, 'Prediction Log'!C367='Prediction Log'!J367)),"Y", IF(ISBLANK(Games!$B$2), "","N")))</f>
        <v/>
      </c>
      <c r="Z367" s="10" t="str">
        <f>Table13[[#This Row],[Market Overall  Correct]]</f>
        <v/>
      </c>
    </row>
    <row r="368" spans="1:26" x14ac:dyDescent="0.45">
      <c r="A368" s="51" t="str">
        <f>IF(ISBLANK(Games!$B368), "",Games!A368)</f>
        <v/>
      </c>
      <c r="B368" s="51" t="str">
        <f>IF(ISBLANK(Games!$B368), "",Games!B368)</f>
        <v/>
      </c>
      <c r="C368" s="51" t="str">
        <f>IF(ISBLANK(Games!$B368), "",Games!C368)</f>
        <v/>
      </c>
      <c r="D368" s="23" t="str">
        <f>IF(ISBLANK(Games!$B368), "",Games!D368)</f>
        <v/>
      </c>
      <c r="E368" s="23" t="str">
        <f>IF(ISBLANK(Games!$B368), "",Games!E368)</f>
        <v/>
      </c>
      <c r="F368" s="51" t="str">
        <f>IF(ISBLANK(Games!$B368), "",Games!F368)</f>
        <v/>
      </c>
      <c r="G368" s="51">
        <f>Games!G368</f>
        <v>0</v>
      </c>
      <c r="H368" s="51" t="str">
        <f>IF(ISBLANK(Games!$B368), "",Games!H368)</f>
        <v/>
      </c>
      <c r="I368" s="51" t="str">
        <f>IF(ISBLANK(Games!B368), "", IF(Table13[[#This Row],[Spread]]&lt;0, Table13[[#This Row],[Home]], Table13[[#This Row],[Away]]))</f>
        <v/>
      </c>
      <c r="J368" s="11"/>
      <c r="K368" s="11"/>
      <c r="L368" s="11"/>
      <c r="M368" s="50" t="str">
        <f>IF(ISBLANK(Table13[[#This Row],[Home Final]]), "",Table13[[#This Row],[Away Final]]-Table13[[#This Row],[Home Final]])</f>
        <v/>
      </c>
      <c r="N36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6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68" s="45" t="str">
        <f>IF(ISBLANK(Table13[[#This Row],[Side Result]]),"",IF(Table13[[#This Row],[Side Result]]=Table13[[#This Row],[Market Predicted Side]], "Y", "N"))</f>
        <v/>
      </c>
      <c r="Q36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68" s="43" t="str">
        <f>IF(ISBLANK(Table13[[#This Row],[Side Result]]),"",IF(Table13[[#This Row],[Side Result]]=Table13[[#This Row],[Model Predicted Side]], "Y", "N"))</f>
        <v/>
      </c>
      <c r="S368" s="43" t="str">
        <f>IF(ISBLANK(Table13[[#This Row],[Side Result]]), "", IF(Table13[[#This Row],[Model Overall Correct]]="N", "N", "Y"))</f>
        <v/>
      </c>
      <c r="T36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6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68" s="46" t="str">
        <f>IF(ISBLANK(Table13[[#This Row],[Side Result]]), "",ABS(Table13[[#This Row],[Difference from Market]]))</f>
        <v/>
      </c>
      <c r="W36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68" s="43" t="str">
        <f>IF(ISBLANK(Table13[[#This Row],[Side Result]]), "",ABS(Table13[[#This Row],[Difference from Prediction]]))</f>
        <v/>
      </c>
      <c r="Y368" s="10" t="str">
        <f>IF(OR(ISBLANK(Games!B368),ISBLANK(Table13[[#This Row],[Side Result]])), "",IF(OR(AND('Prediction Log'!D368&lt;0, 'Prediction Log'!J368='Prediction Log'!B368), AND('Prediction Log'!D368&gt;0, 'Prediction Log'!C368='Prediction Log'!J368)),"Y", IF(ISBLANK(Games!$B$2), "","N")))</f>
        <v/>
      </c>
      <c r="Z368" s="10" t="str">
        <f>Table13[[#This Row],[Market Overall  Correct]]</f>
        <v/>
      </c>
    </row>
    <row r="369" spans="1:26" x14ac:dyDescent="0.45">
      <c r="A369" s="51" t="str">
        <f>IF(ISBLANK(Games!$B369), "",Games!A369)</f>
        <v/>
      </c>
      <c r="B369" s="51" t="str">
        <f>IF(ISBLANK(Games!$B369), "",Games!B369)</f>
        <v/>
      </c>
      <c r="C369" s="51" t="str">
        <f>IF(ISBLANK(Games!$B369), "",Games!C369)</f>
        <v/>
      </c>
      <c r="D369" s="23" t="str">
        <f>IF(ISBLANK(Games!$B369), "",Games!D369)</f>
        <v/>
      </c>
      <c r="E369" s="23" t="str">
        <f>IF(ISBLANK(Games!$B369), "",Games!E369)</f>
        <v/>
      </c>
      <c r="F369" s="51" t="str">
        <f>IF(ISBLANK(Games!$B369), "",Games!F369)</f>
        <v/>
      </c>
      <c r="G369" s="51">
        <f>Games!G369</f>
        <v>0</v>
      </c>
      <c r="H369" s="51" t="str">
        <f>IF(ISBLANK(Games!$B369), "",Games!H369)</f>
        <v/>
      </c>
      <c r="I369" s="51" t="str">
        <f>IF(ISBLANK(Games!B369), "", IF(Table13[[#This Row],[Spread]]&lt;0, Table13[[#This Row],[Home]], Table13[[#This Row],[Away]]))</f>
        <v/>
      </c>
      <c r="J369" s="11"/>
      <c r="K369" s="11"/>
      <c r="L369" s="11"/>
      <c r="M369" s="50" t="str">
        <f>IF(ISBLANK(Table13[[#This Row],[Home Final]]), "",Table13[[#This Row],[Away Final]]-Table13[[#This Row],[Home Final]])</f>
        <v/>
      </c>
      <c r="N36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6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69" s="45" t="str">
        <f>IF(ISBLANK(Table13[[#This Row],[Side Result]]),"",IF(Table13[[#This Row],[Side Result]]=Table13[[#This Row],[Market Predicted Side]], "Y", "N"))</f>
        <v/>
      </c>
      <c r="Q36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69" s="43" t="str">
        <f>IF(ISBLANK(Table13[[#This Row],[Side Result]]),"",IF(Table13[[#This Row],[Side Result]]=Table13[[#This Row],[Model Predicted Side]], "Y", "N"))</f>
        <v/>
      </c>
      <c r="S369" s="43" t="str">
        <f>IF(ISBLANK(Table13[[#This Row],[Side Result]]), "", IF(Table13[[#This Row],[Model Overall Correct]]="N", "N", "Y"))</f>
        <v/>
      </c>
      <c r="T36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6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69" s="46" t="str">
        <f>IF(ISBLANK(Table13[[#This Row],[Side Result]]), "",ABS(Table13[[#This Row],[Difference from Market]]))</f>
        <v/>
      </c>
      <c r="W36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69" s="43" t="str">
        <f>IF(ISBLANK(Table13[[#This Row],[Side Result]]), "",ABS(Table13[[#This Row],[Difference from Prediction]]))</f>
        <v/>
      </c>
      <c r="Y369" s="10" t="str">
        <f>IF(OR(ISBLANK(Games!B369),ISBLANK(Table13[[#This Row],[Side Result]])), "",IF(OR(AND('Prediction Log'!D369&lt;0, 'Prediction Log'!J369='Prediction Log'!B369), AND('Prediction Log'!D369&gt;0, 'Prediction Log'!C369='Prediction Log'!J369)),"Y", IF(ISBLANK(Games!$B$2), "","N")))</f>
        <v/>
      </c>
      <c r="Z369" s="10" t="str">
        <f>Table13[[#This Row],[Market Overall  Correct]]</f>
        <v/>
      </c>
    </row>
    <row r="370" spans="1:26" x14ac:dyDescent="0.45">
      <c r="A370" s="51" t="str">
        <f>IF(ISBLANK(Games!$B370), "",Games!A370)</f>
        <v/>
      </c>
      <c r="B370" s="51" t="str">
        <f>IF(ISBLANK(Games!$B370), "",Games!B370)</f>
        <v/>
      </c>
      <c r="C370" s="51" t="str">
        <f>IF(ISBLANK(Games!$B370), "",Games!C370)</f>
        <v/>
      </c>
      <c r="D370" s="23" t="str">
        <f>IF(ISBLANK(Games!$B370), "",Games!D370)</f>
        <v/>
      </c>
      <c r="E370" s="23" t="str">
        <f>IF(ISBLANK(Games!$B370), "",Games!E370)</f>
        <v/>
      </c>
      <c r="F370" s="51" t="str">
        <f>IF(ISBLANK(Games!$B370), "",Games!F370)</f>
        <v/>
      </c>
      <c r="G370" s="51">
        <f>Games!G370</f>
        <v>0</v>
      </c>
      <c r="H370" s="51" t="str">
        <f>IF(ISBLANK(Games!$B370), "",Games!H370)</f>
        <v/>
      </c>
      <c r="I370" s="51" t="str">
        <f>IF(ISBLANK(Games!B370), "", IF(Table13[[#This Row],[Spread]]&lt;0, Table13[[#This Row],[Home]], Table13[[#This Row],[Away]]))</f>
        <v/>
      </c>
      <c r="J370" s="11"/>
      <c r="K370" s="11"/>
      <c r="L370" s="11"/>
      <c r="M370" s="50" t="str">
        <f>IF(ISBLANK(Table13[[#This Row],[Home Final]]), "",Table13[[#This Row],[Away Final]]-Table13[[#This Row],[Home Final]])</f>
        <v/>
      </c>
      <c r="N37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7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70" s="45" t="str">
        <f>IF(ISBLANK(Table13[[#This Row],[Side Result]]),"",IF(Table13[[#This Row],[Side Result]]=Table13[[#This Row],[Market Predicted Side]], "Y", "N"))</f>
        <v/>
      </c>
      <c r="Q37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70" s="43" t="str">
        <f>IF(ISBLANK(Table13[[#This Row],[Side Result]]),"",IF(Table13[[#This Row],[Side Result]]=Table13[[#This Row],[Model Predicted Side]], "Y", "N"))</f>
        <v/>
      </c>
      <c r="S370" s="43" t="str">
        <f>IF(ISBLANK(Table13[[#This Row],[Side Result]]), "", IF(Table13[[#This Row],[Model Overall Correct]]="N", "N", "Y"))</f>
        <v/>
      </c>
      <c r="T37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7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70" s="46" t="str">
        <f>IF(ISBLANK(Table13[[#This Row],[Side Result]]), "",ABS(Table13[[#This Row],[Difference from Market]]))</f>
        <v/>
      </c>
      <c r="W37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70" s="43" t="str">
        <f>IF(ISBLANK(Table13[[#This Row],[Side Result]]), "",ABS(Table13[[#This Row],[Difference from Prediction]]))</f>
        <v/>
      </c>
      <c r="Y370" s="10" t="str">
        <f>IF(OR(ISBLANK(Games!B370),ISBLANK(Table13[[#This Row],[Side Result]])), "",IF(OR(AND('Prediction Log'!D370&lt;0, 'Prediction Log'!J370='Prediction Log'!B370), AND('Prediction Log'!D370&gt;0, 'Prediction Log'!C370='Prediction Log'!J370)),"Y", IF(ISBLANK(Games!$B$2), "","N")))</f>
        <v/>
      </c>
      <c r="Z370" s="10" t="str">
        <f>Table13[[#This Row],[Market Overall  Correct]]</f>
        <v/>
      </c>
    </row>
    <row r="371" spans="1:26" x14ac:dyDescent="0.45">
      <c r="A371" s="51" t="str">
        <f>IF(ISBLANK(Games!$B371), "",Games!A371)</f>
        <v/>
      </c>
      <c r="B371" s="51" t="str">
        <f>IF(ISBLANK(Games!$B371), "",Games!B371)</f>
        <v/>
      </c>
      <c r="C371" s="51" t="str">
        <f>IF(ISBLANK(Games!$B371), "",Games!C371)</f>
        <v/>
      </c>
      <c r="D371" s="23" t="str">
        <f>IF(ISBLANK(Games!$B371), "",Games!D371)</f>
        <v/>
      </c>
      <c r="E371" s="23" t="str">
        <f>IF(ISBLANK(Games!$B371), "",Games!E371)</f>
        <v/>
      </c>
      <c r="F371" s="51" t="str">
        <f>IF(ISBLANK(Games!$B371), "",Games!F371)</f>
        <v/>
      </c>
      <c r="G371" s="51">
        <f>Games!G371</f>
        <v>0</v>
      </c>
      <c r="H371" s="51" t="str">
        <f>IF(ISBLANK(Games!$B371), "",Games!H371)</f>
        <v/>
      </c>
      <c r="I371" s="51" t="str">
        <f>IF(ISBLANK(Games!B371), "", IF(Table13[[#This Row],[Spread]]&lt;0, Table13[[#This Row],[Home]], Table13[[#This Row],[Away]]))</f>
        <v/>
      </c>
      <c r="J371" s="11"/>
      <c r="K371" s="11"/>
      <c r="L371" s="11"/>
      <c r="M371" s="50" t="str">
        <f>IF(ISBLANK(Table13[[#This Row],[Home Final]]), "",Table13[[#This Row],[Away Final]]-Table13[[#This Row],[Home Final]])</f>
        <v/>
      </c>
      <c r="N37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7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71" s="45" t="str">
        <f>IF(ISBLANK(Table13[[#This Row],[Side Result]]),"",IF(Table13[[#This Row],[Side Result]]=Table13[[#This Row],[Market Predicted Side]], "Y", "N"))</f>
        <v/>
      </c>
      <c r="Q37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71" s="43" t="str">
        <f>IF(ISBLANK(Table13[[#This Row],[Side Result]]),"",IF(Table13[[#This Row],[Side Result]]=Table13[[#This Row],[Model Predicted Side]], "Y", "N"))</f>
        <v/>
      </c>
      <c r="S371" s="43" t="str">
        <f>IF(ISBLANK(Table13[[#This Row],[Side Result]]), "", IF(Table13[[#This Row],[Model Overall Correct]]="N", "N", "Y"))</f>
        <v/>
      </c>
      <c r="T37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7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71" s="46" t="str">
        <f>IF(ISBLANK(Table13[[#This Row],[Side Result]]), "",ABS(Table13[[#This Row],[Difference from Market]]))</f>
        <v/>
      </c>
      <c r="W37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71" s="43" t="str">
        <f>IF(ISBLANK(Table13[[#This Row],[Side Result]]), "",ABS(Table13[[#This Row],[Difference from Prediction]]))</f>
        <v/>
      </c>
      <c r="Y371" s="10" t="str">
        <f>IF(OR(ISBLANK(Games!B371),ISBLANK(Table13[[#This Row],[Side Result]])), "",IF(OR(AND('Prediction Log'!D371&lt;0, 'Prediction Log'!J371='Prediction Log'!B371), AND('Prediction Log'!D371&gt;0, 'Prediction Log'!C371='Prediction Log'!J371)),"Y", IF(ISBLANK(Games!$B$2), "","N")))</f>
        <v/>
      </c>
      <c r="Z371" s="10" t="str">
        <f>Table13[[#This Row],[Market Overall  Correct]]</f>
        <v/>
      </c>
    </row>
    <row r="372" spans="1:26" x14ac:dyDescent="0.45">
      <c r="A372" s="51" t="str">
        <f>IF(ISBLANK(Games!$B372), "",Games!A372)</f>
        <v/>
      </c>
      <c r="B372" s="51" t="str">
        <f>IF(ISBLANK(Games!$B372), "",Games!B372)</f>
        <v/>
      </c>
      <c r="C372" s="51" t="str">
        <f>IF(ISBLANK(Games!$B372), "",Games!C372)</f>
        <v/>
      </c>
      <c r="D372" s="23" t="str">
        <f>IF(ISBLANK(Games!$B372), "",Games!D372)</f>
        <v/>
      </c>
      <c r="E372" s="23" t="str">
        <f>IF(ISBLANK(Games!$B372), "",Games!E372)</f>
        <v/>
      </c>
      <c r="F372" s="51" t="str">
        <f>IF(ISBLANK(Games!$B372), "",Games!F372)</f>
        <v/>
      </c>
      <c r="G372" s="51">
        <f>Games!G372</f>
        <v>0</v>
      </c>
      <c r="H372" s="51" t="str">
        <f>IF(ISBLANK(Games!$B372), "",Games!H372)</f>
        <v/>
      </c>
      <c r="I372" s="51" t="str">
        <f>IF(ISBLANK(Games!B372), "", IF(Table13[[#This Row],[Spread]]&lt;0, Table13[[#This Row],[Home]], Table13[[#This Row],[Away]]))</f>
        <v/>
      </c>
      <c r="J372" s="11"/>
      <c r="K372" s="11"/>
      <c r="L372" s="11"/>
      <c r="M372" s="50" t="str">
        <f>IF(ISBLANK(Table13[[#This Row],[Home Final]]), "",Table13[[#This Row],[Away Final]]-Table13[[#This Row],[Home Final]])</f>
        <v/>
      </c>
      <c r="N37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7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72" s="45" t="str">
        <f>IF(ISBLANK(Table13[[#This Row],[Side Result]]),"",IF(Table13[[#This Row],[Side Result]]=Table13[[#This Row],[Market Predicted Side]], "Y", "N"))</f>
        <v/>
      </c>
      <c r="Q37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72" s="43" t="str">
        <f>IF(ISBLANK(Table13[[#This Row],[Side Result]]),"",IF(Table13[[#This Row],[Side Result]]=Table13[[#This Row],[Model Predicted Side]], "Y", "N"))</f>
        <v/>
      </c>
      <c r="S372" s="43" t="str">
        <f>IF(ISBLANK(Table13[[#This Row],[Side Result]]), "", IF(Table13[[#This Row],[Model Overall Correct]]="N", "N", "Y"))</f>
        <v/>
      </c>
      <c r="T37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7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72" s="46" t="str">
        <f>IF(ISBLANK(Table13[[#This Row],[Side Result]]), "",ABS(Table13[[#This Row],[Difference from Market]]))</f>
        <v/>
      </c>
      <c r="W37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72" s="43" t="str">
        <f>IF(ISBLANK(Table13[[#This Row],[Side Result]]), "",ABS(Table13[[#This Row],[Difference from Prediction]]))</f>
        <v/>
      </c>
      <c r="Y372" s="10" t="str">
        <f>IF(OR(ISBLANK(Games!B372),ISBLANK(Table13[[#This Row],[Side Result]])), "",IF(OR(AND('Prediction Log'!D372&lt;0, 'Prediction Log'!J372='Prediction Log'!B372), AND('Prediction Log'!D372&gt;0, 'Prediction Log'!C372='Prediction Log'!J372)),"Y", IF(ISBLANK(Games!$B$2), "","N")))</f>
        <v/>
      </c>
      <c r="Z372" s="10" t="str">
        <f>Table13[[#This Row],[Market Overall  Correct]]</f>
        <v/>
      </c>
    </row>
    <row r="373" spans="1:26" x14ac:dyDescent="0.45">
      <c r="A373" s="51" t="str">
        <f>IF(ISBLANK(Games!$B373), "",Games!A373)</f>
        <v/>
      </c>
      <c r="B373" s="51" t="str">
        <f>IF(ISBLANK(Games!$B373), "",Games!B373)</f>
        <v/>
      </c>
      <c r="C373" s="51" t="str">
        <f>IF(ISBLANK(Games!$B373), "",Games!C373)</f>
        <v/>
      </c>
      <c r="D373" s="23" t="str">
        <f>IF(ISBLANK(Games!$B373), "",Games!D373)</f>
        <v/>
      </c>
      <c r="E373" s="23" t="str">
        <f>IF(ISBLANK(Games!$B373), "",Games!E373)</f>
        <v/>
      </c>
      <c r="F373" s="51" t="str">
        <f>IF(ISBLANK(Games!$B373), "",Games!F373)</f>
        <v/>
      </c>
      <c r="G373" s="51">
        <f>Games!G373</f>
        <v>0</v>
      </c>
      <c r="H373" s="51" t="str">
        <f>IF(ISBLANK(Games!$B373), "",Games!H373)</f>
        <v/>
      </c>
      <c r="I373" s="51" t="str">
        <f>IF(ISBLANK(Games!B373), "", IF(Table13[[#This Row],[Spread]]&lt;0, Table13[[#This Row],[Home]], Table13[[#This Row],[Away]]))</f>
        <v/>
      </c>
      <c r="J373" s="11"/>
      <c r="K373" s="11"/>
      <c r="L373" s="11"/>
      <c r="M373" s="50" t="str">
        <f>IF(ISBLANK(Table13[[#This Row],[Home Final]]), "",Table13[[#This Row],[Away Final]]-Table13[[#This Row],[Home Final]])</f>
        <v/>
      </c>
      <c r="N37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7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73" s="45" t="str">
        <f>IF(ISBLANK(Table13[[#This Row],[Side Result]]),"",IF(Table13[[#This Row],[Side Result]]=Table13[[#This Row],[Market Predicted Side]], "Y", "N"))</f>
        <v/>
      </c>
      <c r="Q37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73" s="43" t="str">
        <f>IF(ISBLANK(Table13[[#This Row],[Side Result]]),"",IF(Table13[[#This Row],[Side Result]]=Table13[[#This Row],[Model Predicted Side]], "Y", "N"))</f>
        <v/>
      </c>
      <c r="S373" s="43" t="str">
        <f>IF(ISBLANK(Table13[[#This Row],[Side Result]]), "", IF(Table13[[#This Row],[Model Overall Correct]]="N", "N", "Y"))</f>
        <v/>
      </c>
      <c r="T37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7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73" s="46" t="str">
        <f>IF(ISBLANK(Table13[[#This Row],[Side Result]]), "",ABS(Table13[[#This Row],[Difference from Market]]))</f>
        <v/>
      </c>
      <c r="W37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73" s="43" t="str">
        <f>IF(ISBLANK(Table13[[#This Row],[Side Result]]), "",ABS(Table13[[#This Row],[Difference from Prediction]]))</f>
        <v/>
      </c>
      <c r="Y373" s="10" t="str">
        <f>IF(OR(ISBLANK(Games!B373),ISBLANK(Table13[[#This Row],[Side Result]])), "",IF(OR(AND('Prediction Log'!D373&lt;0, 'Prediction Log'!J373='Prediction Log'!B373), AND('Prediction Log'!D373&gt;0, 'Prediction Log'!C373='Prediction Log'!J373)),"Y", IF(ISBLANK(Games!$B$2), "","N")))</f>
        <v/>
      </c>
      <c r="Z373" s="10" t="str">
        <f>Table13[[#This Row],[Market Overall  Correct]]</f>
        <v/>
      </c>
    </row>
    <row r="374" spans="1:26" x14ac:dyDescent="0.45">
      <c r="A374" s="51" t="str">
        <f>IF(ISBLANK(Games!$B374), "",Games!A374)</f>
        <v/>
      </c>
      <c r="B374" s="51" t="str">
        <f>IF(ISBLANK(Games!$B374), "",Games!B374)</f>
        <v/>
      </c>
      <c r="C374" s="51" t="str">
        <f>IF(ISBLANK(Games!$B374), "",Games!C374)</f>
        <v/>
      </c>
      <c r="D374" s="23" t="str">
        <f>IF(ISBLANK(Games!$B374), "",Games!D374)</f>
        <v/>
      </c>
      <c r="E374" s="23" t="str">
        <f>IF(ISBLANK(Games!$B374), "",Games!E374)</f>
        <v/>
      </c>
      <c r="F374" s="51" t="str">
        <f>IF(ISBLANK(Games!$B374), "",Games!F374)</f>
        <v/>
      </c>
      <c r="G374" s="51">
        <f>Games!G374</f>
        <v>0</v>
      </c>
      <c r="H374" s="51" t="str">
        <f>IF(ISBLANK(Games!$B374), "",Games!H374)</f>
        <v/>
      </c>
      <c r="I374" s="51" t="str">
        <f>IF(ISBLANK(Games!B374), "", IF(Table13[[#This Row],[Spread]]&lt;0, Table13[[#This Row],[Home]], Table13[[#This Row],[Away]]))</f>
        <v/>
      </c>
      <c r="J374" s="11"/>
      <c r="K374" s="11"/>
      <c r="L374" s="11"/>
      <c r="M374" s="50" t="str">
        <f>IF(ISBLANK(Table13[[#This Row],[Home Final]]), "",Table13[[#This Row],[Away Final]]-Table13[[#This Row],[Home Final]])</f>
        <v/>
      </c>
      <c r="N37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7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74" s="45" t="str">
        <f>IF(ISBLANK(Table13[[#This Row],[Side Result]]),"",IF(Table13[[#This Row],[Side Result]]=Table13[[#This Row],[Market Predicted Side]], "Y", "N"))</f>
        <v/>
      </c>
      <c r="Q37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74" s="43" t="str">
        <f>IF(ISBLANK(Table13[[#This Row],[Side Result]]),"",IF(Table13[[#This Row],[Side Result]]=Table13[[#This Row],[Model Predicted Side]], "Y", "N"))</f>
        <v/>
      </c>
      <c r="S374" s="43" t="str">
        <f>IF(ISBLANK(Table13[[#This Row],[Side Result]]), "", IF(Table13[[#This Row],[Model Overall Correct]]="N", "N", "Y"))</f>
        <v/>
      </c>
      <c r="T37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7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74" s="46" t="str">
        <f>IF(ISBLANK(Table13[[#This Row],[Side Result]]), "",ABS(Table13[[#This Row],[Difference from Market]]))</f>
        <v/>
      </c>
      <c r="W37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74" s="43" t="str">
        <f>IF(ISBLANK(Table13[[#This Row],[Side Result]]), "",ABS(Table13[[#This Row],[Difference from Prediction]]))</f>
        <v/>
      </c>
      <c r="Y374" s="10" t="str">
        <f>IF(OR(ISBLANK(Games!B374),ISBLANK(Table13[[#This Row],[Side Result]])), "",IF(OR(AND('Prediction Log'!D374&lt;0, 'Prediction Log'!J374='Prediction Log'!B374), AND('Prediction Log'!D374&gt;0, 'Prediction Log'!C374='Prediction Log'!J374)),"Y", IF(ISBLANK(Games!$B$2), "","N")))</f>
        <v/>
      </c>
      <c r="Z374" s="10" t="str">
        <f>Table13[[#This Row],[Market Overall  Correct]]</f>
        <v/>
      </c>
    </row>
    <row r="375" spans="1:26" x14ac:dyDescent="0.45">
      <c r="A375" s="51" t="str">
        <f>IF(ISBLANK(Games!$B375), "",Games!A375)</f>
        <v/>
      </c>
      <c r="B375" s="51" t="str">
        <f>IF(ISBLANK(Games!$B375), "",Games!B375)</f>
        <v/>
      </c>
      <c r="C375" s="51" t="str">
        <f>IF(ISBLANK(Games!$B375), "",Games!C375)</f>
        <v/>
      </c>
      <c r="D375" s="23" t="str">
        <f>IF(ISBLANK(Games!$B375), "",Games!D375)</f>
        <v/>
      </c>
      <c r="E375" s="23" t="str">
        <f>IF(ISBLANK(Games!$B375), "",Games!E375)</f>
        <v/>
      </c>
      <c r="F375" s="51" t="str">
        <f>IF(ISBLANK(Games!$B375), "",Games!F375)</f>
        <v/>
      </c>
      <c r="G375" s="51">
        <f>Games!G375</f>
        <v>0</v>
      </c>
      <c r="H375" s="51" t="str">
        <f>IF(ISBLANK(Games!$B375), "",Games!H375)</f>
        <v/>
      </c>
      <c r="I375" s="51" t="str">
        <f>IF(ISBLANK(Games!B375), "", IF(Table13[[#This Row],[Spread]]&lt;0, Table13[[#This Row],[Home]], Table13[[#This Row],[Away]]))</f>
        <v/>
      </c>
      <c r="J375" s="11"/>
      <c r="K375" s="11"/>
      <c r="L375" s="11"/>
      <c r="M375" s="50" t="str">
        <f>IF(ISBLANK(Table13[[#This Row],[Home Final]]), "",Table13[[#This Row],[Away Final]]-Table13[[#This Row],[Home Final]])</f>
        <v/>
      </c>
      <c r="N37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7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75" s="45" t="str">
        <f>IF(ISBLANK(Table13[[#This Row],[Side Result]]),"",IF(Table13[[#This Row],[Side Result]]=Table13[[#This Row],[Market Predicted Side]], "Y", "N"))</f>
        <v/>
      </c>
      <c r="Q37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75" s="43" t="str">
        <f>IF(ISBLANK(Table13[[#This Row],[Side Result]]),"",IF(Table13[[#This Row],[Side Result]]=Table13[[#This Row],[Model Predicted Side]], "Y", "N"))</f>
        <v/>
      </c>
      <c r="S375" s="43" t="str">
        <f>IF(ISBLANK(Table13[[#This Row],[Side Result]]), "", IF(Table13[[#This Row],[Model Overall Correct]]="N", "N", "Y"))</f>
        <v/>
      </c>
      <c r="T37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7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75" s="46" t="str">
        <f>IF(ISBLANK(Table13[[#This Row],[Side Result]]), "",ABS(Table13[[#This Row],[Difference from Market]]))</f>
        <v/>
      </c>
      <c r="W37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75" s="43" t="str">
        <f>IF(ISBLANK(Table13[[#This Row],[Side Result]]), "",ABS(Table13[[#This Row],[Difference from Prediction]]))</f>
        <v/>
      </c>
      <c r="Y375" s="10" t="str">
        <f>IF(OR(ISBLANK(Games!B375),ISBLANK(Table13[[#This Row],[Side Result]])), "",IF(OR(AND('Prediction Log'!D375&lt;0, 'Prediction Log'!J375='Prediction Log'!B375), AND('Prediction Log'!D375&gt;0, 'Prediction Log'!C375='Prediction Log'!J375)),"Y", IF(ISBLANK(Games!$B$2), "","N")))</f>
        <v/>
      </c>
      <c r="Z375" s="10" t="str">
        <f>Table13[[#This Row],[Market Overall  Correct]]</f>
        <v/>
      </c>
    </row>
    <row r="376" spans="1:26" x14ac:dyDescent="0.45">
      <c r="A376" s="51" t="str">
        <f>IF(ISBLANK(Games!$B376), "",Games!A376)</f>
        <v/>
      </c>
      <c r="B376" s="51" t="str">
        <f>IF(ISBLANK(Games!$B376), "",Games!B376)</f>
        <v/>
      </c>
      <c r="C376" s="51" t="str">
        <f>IF(ISBLANK(Games!$B376), "",Games!C376)</f>
        <v/>
      </c>
      <c r="D376" s="23" t="str">
        <f>IF(ISBLANK(Games!$B376), "",Games!D376)</f>
        <v/>
      </c>
      <c r="E376" s="23" t="str">
        <f>IF(ISBLANK(Games!$B376), "",Games!E376)</f>
        <v/>
      </c>
      <c r="F376" s="51" t="str">
        <f>IF(ISBLANK(Games!$B376), "",Games!F376)</f>
        <v/>
      </c>
      <c r="G376" s="51">
        <f>Games!G376</f>
        <v>0</v>
      </c>
      <c r="H376" s="51" t="str">
        <f>IF(ISBLANK(Games!$B376), "",Games!H376)</f>
        <v/>
      </c>
      <c r="I376" s="51" t="str">
        <f>IF(ISBLANK(Games!B376), "", IF(Table13[[#This Row],[Spread]]&lt;0, Table13[[#This Row],[Home]], Table13[[#This Row],[Away]]))</f>
        <v/>
      </c>
      <c r="J376" s="11"/>
      <c r="K376" s="11"/>
      <c r="L376" s="11"/>
      <c r="M376" s="50" t="str">
        <f>IF(ISBLANK(Table13[[#This Row],[Home Final]]), "",Table13[[#This Row],[Away Final]]-Table13[[#This Row],[Home Final]])</f>
        <v/>
      </c>
      <c r="N37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7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76" s="45" t="str">
        <f>IF(ISBLANK(Table13[[#This Row],[Side Result]]),"",IF(Table13[[#This Row],[Side Result]]=Table13[[#This Row],[Market Predicted Side]], "Y", "N"))</f>
        <v/>
      </c>
      <c r="Q37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76" s="43" t="str">
        <f>IF(ISBLANK(Table13[[#This Row],[Side Result]]),"",IF(Table13[[#This Row],[Side Result]]=Table13[[#This Row],[Model Predicted Side]], "Y", "N"))</f>
        <v/>
      </c>
      <c r="S376" s="43" t="str">
        <f>IF(ISBLANK(Table13[[#This Row],[Side Result]]), "", IF(Table13[[#This Row],[Model Overall Correct]]="N", "N", "Y"))</f>
        <v/>
      </c>
      <c r="T37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7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76" s="46" t="str">
        <f>IF(ISBLANK(Table13[[#This Row],[Side Result]]), "",ABS(Table13[[#This Row],[Difference from Market]]))</f>
        <v/>
      </c>
      <c r="W37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76" s="43" t="str">
        <f>IF(ISBLANK(Table13[[#This Row],[Side Result]]), "",ABS(Table13[[#This Row],[Difference from Prediction]]))</f>
        <v/>
      </c>
      <c r="Y376" s="10" t="str">
        <f>IF(OR(ISBLANK(Games!B376),ISBLANK(Table13[[#This Row],[Side Result]])), "",IF(OR(AND('Prediction Log'!D376&lt;0, 'Prediction Log'!J376='Prediction Log'!B376), AND('Prediction Log'!D376&gt;0, 'Prediction Log'!C376='Prediction Log'!J376)),"Y", IF(ISBLANK(Games!$B$2), "","N")))</f>
        <v/>
      </c>
      <c r="Z376" s="10" t="str">
        <f>Table13[[#This Row],[Market Overall  Correct]]</f>
        <v/>
      </c>
    </row>
    <row r="377" spans="1:26" x14ac:dyDescent="0.45">
      <c r="A377" s="51" t="str">
        <f>IF(ISBLANK(Games!$B377), "",Games!A377)</f>
        <v/>
      </c>
      <c r="B377" s="51" t="str">
        <f>IF(ISBLANK(Games!$B377), "",Games!B377)</f>
        <v/>
      </c>
      <c r="C377" s="51" t="str">
        <f>IF(ISBLANK(Games!$B377), "",Games!C377)</f>
        <v/>
      </c>
      <c r="D377" s="23" t="str">
        <f>IF(ISBLANK(Games!$B377), "",Games!D377)</f>
        <v/>
      </c>
      <c r="E377" s="23" t="str">
        <f>IF(ISBLANK(Games!$B377), "",Games!E377)</f>
        <v/>
      </c>
      <c r="F377" s="51" t="str">
        <f>IF(ISBLANK(Games!$B377), "",Games!F377)</f>
        <v/>
      </c>
      <c r="G377" s="51">
        <f>Games!G377</f>
        <v>0</v>
      </c>
      <c r="H377" s="51" t="str">
        <f>IF(ISBLANK(Games!$B377), "",Games!H377)</f>
        <v/>
      </c>
      <c r="I377" s="51" t="str">
        <f>IF(ISBLANK(Games!B377), "", IF(Table13[[#This Row],[Spread]]&lt;0, Table13[[#This Row],[Home]], Table13[[#This Row],[Away]]))</f>
        <v/>
      </c>
      <c r="J377" s="11"/>
      <c r="K377" s="11"/>
      <c r="L377" s="11"/>
      <c r="M377" s="50" t="str">
        <f>IF(ISBLANK(Table13[[#This Row],[Home Final]]), "",Table13[[#This Row],[Away Final]]-Table13[[#This Row],[Home Final]])</f>
        <v/>
      </c>
      <c r="N37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7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77" s="45" t="str">
        <f>IF(ISBLANK(Table13[[#This Row],[Side Result]]),"",IF(Table13[[#This Row],[Side Result]]=Table13[[#This Row],[Market Predicted Side]], "Y", "N"))</f>
        <v/>
      </c>
      <c r="Q37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77" s="43" t="str">
        <f>IF(ISBLANK(Table13[[#This Row],[Side Result]]),"",IF(Table13[[#This Row],[Side Result]]=Table13[[#This Row],[Model Predicted Side]], "Y", "N"))</f>
        <v/>
      </c>
      <c r="S377" s="43" t="str">
        <f>IF(ISBLANK(Table13[[#This Row],[Side Result]]), "", IF(Table13[[#This Row],[Model Overall Correct]]="N", "N", "Y"))</f>
        <v/>
      </c>
      <c r="T37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7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77" s="46" t="str">
        <f>IF(ISBLANK(Table13[[#This Row],[Side Result]]), "",ABS(Table13[[#This Row],[Difference from Market]]))</f>
        <v/>
      </c>
      <c r="W37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77" s="43" t="str">
        <f>IF(ISBLANK(Table13[[#This Row],[Side Result]]), "",ABS(Table13[[#This Row],[Difference from Prediction]]))</f>
        <v/>
      </c>
      <c r="Y377" s="10" t="str">
        <f>IF(OR(ISBLANK(Games!B377),ISBLANK(Table13[[#This Row],[Side Result]])), "",IF(OR(AND('Prediction Log'!D377&lt;0, 'Prediction Log'!J377='Prediction Log'!B377), AND('Prediction Log'!D377&gt;0, 'Prediction Log'!C377='Prediction Log'!J377)),"Y", IF(ISBLANK(Games!$B$2), "","N")))</f>
        <v/>
      </c>
      <c r="Z377" s="10" t="str">
        <f>Table13[[#This Row],[Market Overall  Correct]]</f>
        <v/>
      </c>
    </row>
    <row r="378" spans="1:26" x14ac:dyDescent="0.45">
      <c r="A378" s="51" t="str">
        <f>IF(ISBLANK(Games!$B378), "",Games!A378)</f>
        <v/>
      </c>
      <c r="B378" s="51" t="str">
        <f>IF(ISBLANK(Games!$B378), "",Games!B378)</f>
        <v/>
      </c>
      <c r="C378" s="51" t="str">
        <f>IF(ISBLANK(Games!$B378), "",Games!C378)</f>
        <v/>
      </c>
      <c r="D378" s="23" t="str">
        <f>IF(ISBLANK(Games!$B378), "",Games!D378)</f>
        <v/>
      </c>
      <c r="E378" s="23" t="str">
        <f>IF(ISBLANK(Games!$B378), "",Games!E378)</f>
        <v/>
      </c>
      <c r="F378" s="51" t="str">
        <f>IF(ISBLANK(Games!$B378), "",Games!F378)</f>
        <v/>
      </c>
      <c r="G378" s="51">
        <f>Games!G378</f>
        <v>0</v>
      </c>
      <c r="H378" s="51" t="str">
        <f>IF(ISBLANK(Games!$B378), "",Games!H378)</f>
        <v/>
      </c>
      <c r="I378" s="51" t="str">
        <f>IF(ISBLANK(Games!B378), "", IF(Table13[[#This Row],[Spread]]&lt;0, Table13[[#This Row],[Home]], Table13[[#This Row],[Away]]))</f>
        <v/>
      </c>
      <c r="J378" s="11"/>
      <c r="K378" s="11"/>
      <c r="L378" s="11"/>
      <c r="M378" s="50" t="str">
        <f>IF(ISBLANK(Table13[[#This Row],[Home Final]]), "",Table13[[#This Row],[Away Final]]-Table13[[#This Row],[Home Final]])</f>
        <v/>
      </c>
      <c r="N37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7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78" s="45" t="str">
        <f>IF(ISBLANK(Table13[[#This Row],[Side Result]]),"",IF(Table13[[#This Row],[Side Result]]=Table13[[#This Row],[Market Predicted Side]], "Y", "N"))</f>
        <v/>
      </c>
      <c r="Q37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78" s="43" t="str">
        <f>IF(ISBLANK(Table13[[#This Row],[Side Result]]),"",IF(Table13[[#This Row],[Side Result]]=Table13[[#This Row],[Model Predicted Side]], "Y", "N"))</f>
        <v/>
      </c>
      <c r="S378" s="43" t="str">
        <f>IF(ISBLANK(Table13[[#This Row],[Side Result]]), "", IF(Table13[[#This Row],[Model Overall Correct]]="N", "N", "Y"))</f>
        <v/>
      </c>
      <c r="T37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7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78" s="46" t="str">
        <f>IF(ISBLANK(Table13[[#This Row],[Side Result]]), "",ABS(Table13[[#This Row],[Difference from Market]]))</f>
        <v/>
      </c>
      <c r="W37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78" s="43" t="str">
        <f>IF(ISBLANK(Table13[[#This Row],[Side Result]]), "",ABS(Table13[[#This Row],[Difference from Prediction]]))</f>
        <v/>
      </c>
      <c r="Y378" s="10" t="str">
        <f>IF(OR(ISBLANK(Games!B378),ISBLANK(Table13[[#This Row],[Side Result]])), "",IF(OR(AND('Prediction Log'!D378&lt;0, 'Prediction Log'!J378='Prediction Log'!B378), AND('Prediction Log'!D378&gt;0, 'Prediction Log'!C378='Prediction Log'!J378)),"Y", IF(ISBLANK(Games!$B$2), "","N")))</f>
        <v/>
      </c>
      <c r="Z378" s="10" t="str">
        <f>Table13[[#This Row],[Market Overall  Correct]]</f>
        <v/>
      </c>
    </row>
    <row r="379" spans="1:26" x14ac:dyDescent="0.45">
      <c r="A379" s="51" t="str">
        <f>IF(ISBLANK(Games!$B379), "",Games!A379)</f>
        <v/>
      </c>
      <c r="B379" s="51" t="str">
        <f>IF(ISBLANK(Games!$B379), "",Games!B379)</f>
        <v/>
      </c>
      <c r="C379" s="51" t="str">
        <f>IF(ISBLANK(Games!$B379), "",Games!C379)</f>
        <v/>
      </c>
      <c r="D379" s="23" t="str">
        <f>IF(ISBLANK(Games!$B379), "",Games!D379)</f>
        <v/>
      </c>
      <c r="E379" s="23" t="str">
        <f>IF(ISBLANK(Games!$B379), "",Games!E379)</f>
        <v/>
      </c>
      <c r="F379" s="51" t="str">
        <f>IF(ISBLANK(Games!$B379), "",Games!F379)</f>
        <v/>
      </c>
      <c r="G379" s="51">
        <f>Games!G379</f>
        <v>0</v>
      </c>
      <c r="H379" s="51" t="str">
        <f>IF(ISBLANK(Games!$B379), "",Games!H379)</f>
        <v/>
      </c>
      <c r="I379" s="51" t="str">
        <f>IF(ISBLANK(Games!B379), "", IF(Table13[[#This Row],[Spread]]&lt;0, Table13[[#This Row],[Home]], Table13[[#This Row],[Away]]))</f>
        <v/>
      </c>
      <c r="J379" s="11"/>
      <c r="K379" s="11"/>
      <c r="L379" s="11"/>
      <c r="M379" s="50" t="str">
        <f>IF(ISBLANK(Table13[[#This Row],[Home Final]]), "",Table13[[#This Row],[Away Final]]-Table13[[#This Row],[Home Final]])</f>
        <v/>
      </c>
      <c r="N37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7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79" s="45" t="str">
        <f>IF(ISBLANK(Table13[[#This Row],[Side Result]]),"",IF(Table13[[#This Row],[Side Result]]=Table13[[#This Row],[Market Predicted Side]], "Y", "N"))</f>
        <v/>
      </c>
      <c r="Q37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79" s="43" t="str">
        <f>IF(ISBLANK(Table13[[#This Row],[Side Result]]),"",IF(Table13[[#This Row],[Side Result]]=Table13[[#This Row],[Model Predicted Side]], "Y", "N"))</f>
        <v/>
      </c>
      <c r="S379" s="43" t="str">
        <f>IF(ISBLANK(Table13[[#This Row],[Side Result]]), "", IF(Table13[[#This Row],[Model Overall Correct]]="N", "N", "Y"))</f>
        <v/>
      </c>
      <c r="T37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7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79" s="46" t="str">
        <f>IF(ISBLANK(Table13[[#This Row],[Side Result]]), "",ABS(Table13[[#This Row],[Difference from Market]]))</f>
        <v/>
      </c>
      <c r="W37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79" s="43" t="str">
        <f>IF(ISBLANK(Table13[[#This Row],[Side Result]]), "",ABS(Table13[[#This Row],[Difference from Prediction]]))</f>
        <v/>
      </c>
      <c r="Y379" s="10" t="str">
        <f>IF(OR(ISBLANK(Games!B379),ISBLANK(Table13[[#This Row],[Side Result]])), "",IF(OR(AND('Prediction Log'!D379&lt;0, 'Prediction Log'!J379='Prediction Log'!B379), AND('Prediction Log'!D379&gt;0, 'Prediction Log'!C379='Prediction Log'!J379)),"Y", IF(ISBLANK(Games!$B$2), "","N")))</f>
        <v/>
      </c>
      <c r="Z379" s="10" t="str">
        <f>Table13[[#This Row],[Market Overall  Correct]]</f>
        <v/>
      </c>
    </row>
    <row r="380" spans="1:26" x14ac:dyDescent="0.45">
      <c r="A380" s="51" t="str">
        <f>IF(ISBLANK(Games!$B380), "",Games!A380)</f>
        <v/>
      </c>
      <c r="B380" s="51" t="str">
        <f>IF(ISBLANK(Games!$B380), "",Games!B380)</f>
        <v/>
      </c>
      <c r="C380" s="51" t="str">
        <f>IF(ISBLANK(Games!$B380), "",Games!C380)</f>
        <v/>
      </c>
      <c r="D380" s="23" t="str">
        <f>IF(ISBLANK(Games!$B380), "",Games!D380)</f>
        <v/>
      </c>
      <c r="E380" s="23" t="str">
        <f>IF(ISBLANK(Games!$B380), "",Games!E380)</f>
        <v/>
      </c>
      <c r="F380" s="51" t="str">
        <f>IF(ISBLANK(Games!$B380), "",Games!F380)</f>
        <v/>
      </c>
      <c r="G380" s="51">
        <f>Games!G380</f>
        <v>0</v>
      </c>
      <c r="H380" s="51" t="str">
        <f>IF(ISBLANK(Games!$B380), "",Games!H380)</f>
        <v/>
      </c>
      <c r="I380" s="51" t="str">
        <f>IF(ISBLANK(Games!B380), "", IF(Table13[[#This Row],[Spread]]&lt;0, Table13[[#This Row],[Home]], Table13[[#This Row],[Away]]))</f>
        <v/>
      </c>
      <c r="J380" s="11"/>
      <c r="K380" s="11"/>
      <c r="L380" s="11"/>
      <c r="M380" s="50" t="str">
        <f>IF(ISBLANK(Table13[[#This Row],[Home Final]]), "",Table13[[#This Row],[Away Final]]-Table13[[#This Row],[Home Final]])</f>
        <v/>
      </c>
      <c r="N38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8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80" s="45" t="str">
        <f>IF(ISBLANK(Table13[[#This Row],[Side Result]]),"",IF(Table13[[#This Row],[Side Result]]=Table13[[#This Row],[Market Predicted Side]], "Y", "N"))</f>
        <v/>
      </c>
      <c r="Q38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80" s="43" t="str">
        <f>IF(ISBLANK(Table13[[#This Row],[Side Result]]),"",IF(Table13[[#This Row],[Side Result]]=Table13[[#This Row],[Model Predicted Side]], "Y", "N"))</f>
        <v/>
      </c>
      <c r="S380" s="43" t="str">
        <f>IF(ISBLANK(Table13[[#This Row],[Side Result]]), "", IF(Table13[[#This Row],[Model Overall Correct]]="N", "N", "Y"))</f>
        <v/>
      </c>
      <c r="T38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8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80" s="46" t="str">
        <f>IF(ISBLANK(Table13[[#This Row],[Side Result]]), "",ABS(Table13[[#This Row],[Difference from Market]]))</f>
        <v/>
      </c>
      <c r="W38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80" s="43" t="str">
        <f>IF(ISBLANK(Table13[[#This Row],[Side Result]]), "",ABS(Table13[[#This Row],[Difference from Prediction]]))</f>
        <v/>
      </c>
      <c r="Y380" s="10" t="str">
        <f>IF(OR(ISBLANK(Games!B380),ISBLANK(Table13[[#This Row],[Side Result]])), "",IF(OR(AND('Prediction Log'!D380&lt;0, 'Prediction Log'!J380='Prediction Log'!B380), AND('Prediction Log'!D380&gt;0, 'Prediction Log'!C380='Prediction Log'!J380)),"Y", IF(ISBLANK(Games!$B$2), "","N")))</f>
        <v/>
      </c>
      <c r="Z380" s="10" t="str">
        <f>Table13[[#This Row],[Market Overall  Correct]]</f>
        <v/>
      </c>
    </row>
    <row r="381" spans="1:26" x14ac:dyDescent="0.45">
      <c r="A381" s="51" t="str">
        <f>IF(ISBLANK(Games!$B381), "",Games!A381)</f>
        <v/>
      </c>
      <c r="B381" s="51" t="str">
        <f>IF(ISBLANK(Games!$B381), "",Games!B381)</f>
        <v/>
      </c>
      <c r="C381" s="51" t="str">
        <f>IF(ISBLANK(Games!$B381), "",Games!C381)</f>
        <v/>
      </c>
      <c r="D381" s="23" t="str">
        <f>IF(ISBLANK(Games!$B381), "",Games!D381)</f>
        <v/>
      </c>
      <c r="E381" s="23" t="str">
        <f>IF(ISBLANK(Games!$B381), "",Games!E381)</f>
        <v/>
      </c>
      <c r="F381" s="51" t="str">
        <f>IF(ISBLANK(Games!$B381), "",Games!F381)</f>
        <v/>
      </c>
      <c r="G381" s="51">
        <f>Games!G381</f>
        <v>0</v>
      </c>
      <c r="H381" s="51" t="str">
        <f>IF(ISBLANK(Games!$B381), "",Games!H381)</f>
        <v/>
      </c>
      <c r="I381" s="51" t="str">
        <f>IF(ISBLANK(Games!B381), "", IF(Table13[[#This Row],[Spread]]&lt;0, Table13[[#This Row],[Home]], Table13[[#This Row],[Away]]))</f>
        <v/>
      </c>
      <c r="J381" s="11"/>
      <c r="K381" s="11"/>
      <c r="L381" s="11"/>
      <c r="M381" s="50" t="str">
        <f>IF(ISBLANK(Table13[[#This Row],[Home Final]]), "",Table13[[#This Row],[Away Final]]-Table13[[#This Row],[Home Final]])</f>
        <v/>
      </c>
      <c r="N38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8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81" s="45" t="str">
        <f>IF(ISBLANK(Table13[[#This Row],[Side Result]]),"",IF(Table13[[#This Row],[Side Result]]=Table13[[#This Row],[Market Predicted Side]], "Y", "N"))</f>
        <v/>
      </c>
      <c r="Q38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81" s="43" t="str">
        <f>IF(ISBLANK(Table13[[#This Row],[Side Result]]),"",IF(Table13[[#This Row],[Side Result]]=Table13[[#This Row],[Model Predicted Side]], "Y", "N"))</f>
        <v/>
      </c>
      <c r="S381" s="43" t="str">
        <f>IF(ISBLANK(Table13[[#This Row],[Side Result]]), "", IF(Table13[[#This Row],[Model Overall Correct]]="N", "N", "Y"))</f>
        <v/>
      </c>
      <c r="T38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8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81" s="46" t="str">
        <f>IF(ISBLANK(Table13[[#This Row],[Side Result]]), "",ABS(Table13[[#This Row],[Difference from Market]]))</f>
        <v/>
      </c>
      <c r="W38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81" s="43" t="str">
        <f>IF(ISBLANK(Table13[[#This Row],[Side Result]]), "",ABS(Table13[[#This Row],[Difference from Prediction]]))</f>
        <v/>
      </c>
      <c r="Y381" s="10" t="str">
        <f>IF(OR(ISBLANK(Games!B381),ISBLANK(Table13[[#This Row],[Side Result]])), "",IF(OR(AND('Prediction Log'!D381&lt;0, 'Prediction Log'!J381='Prediction Log'!B381), AND('Prediction Log'!D381&gt;0, 'Prediction Log'!C381='Prediction Log'!J381)),"Y", IF(ISBLANK(Games!$B$2), "","N")))</f>
        <v/>
      </c>
      <c r="Z381" s="10" t="str">
        <f>Table13[[#This Row],[Market Overall  Correct]]</f>
        <v/>
      </c>
    </row>
    <row r="382" spans="1:26" x14ac:dyDescent="0.45">
      <c r="A382" s="51" t="str">
        <f>IF(ISBLANK(Games!$B382), "",Games!A382)</f>
        <v/>
      </c>
      <c r="B382" s="51" t="str">
        <f>IF(ISBLANK(Games!$B382), "",Games!B382)</f>
        <v/>
      </c>
      <c r="C382" s="51" t="str">
        <f>IF(ISBLANK(Games!$B382), "",Games!C382)</f>
        <v/>
      </c>
      <c r="D382" s="23" t="str">
        <f>IF(ISBLANK(Games!$B382), "",Games!D382)</f>
        <v/>
      </c>
      <c r="E382" s="23" t="str">
        <f>IF(ISBLANK(Games!$B382), "",Games!E382)</f>
        <v/>
      </c>
      <c r="F382" s="51" t="str">
        <f>IF(ISBLANK(Games!$B382), "",Games!F382)</f>
        <v/>
      </c>
      <c r="G382" s="51">
        <f>Games!G382</f>
        <v>0</v>
      </c>
      <c r="H382" s="51" t="str">
        <f>IF(ISBLANK(Games!$B382), "",Games!H382)</f>
        <v/>
      </c>
      <c r="I382" s="51" t="str">
        <f>IF(ISBLANK(Games!B382), "", IF(Table13[[#This Row],[Spread]]&lt;0, Table13[[#This Row],[Home]], Table13[[#This Row],[Away]]))</f>
        <v/>
      </c>
      <c r="J382" s="11"/>
      <c r="K382" s="11"/>
      <c r="L382" s="11"/>
      <c r="M382" s="50" t="str">
        <f>IF(ISBLANK(Table13[[#This Row],[Home Final]]), "",Table13[[#This Row],[Away Final]]-Table13[[#This Row],[Home Final]])</f>
        <v/>
      </c>
      <c r="N38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8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82" s="45" t="str">
        <f>IF(ISBLANK(Table13[[#This Row],[Side Result]]),"",IF(Table13[[#This Row],[Side Result]]=Table13[[#This Row],[Market Predicted Side]], "Y", "N"))</f>
        <v/>
      </c>
      <c r="Q38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82" s="43" t="str">
        <f>IF(ISBLANK(Table13[[#This Row],[Side Result]]),"",IF(Table13[[#This Row],[Side Result]]=Table13[[#This Row],[Model Predicted Side]], "Y", "N"))</f>
        <v/>
      </c>
      <c r="S382" s="43" t="str">
        <f>IF(ISBLANK(Table13[[#This Row],[Side Result]]), "", IF(Table13[[#This Row],[Model Overall Correct]]="N", "N", "Y"))</f>
        <v/>
      </c>
      <c r="T38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8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82" s="46" t="str">
        <f>IF(ISBLANK(Table13[[#This Row],[Side Result]]), "",ABS(Table13[[#This Row],[Difference from Market]]))</f>
        <v/>
      </c>
      <c r="W38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82" s="43" t="str">
        <f>IF(ISBLANK(Table13[[#This Row],[Side Result]]), "",ABS(Table13[[#This Row],[Difference from Prediction]]))</f>
        <v/>
      </c>
      <c r="Y382" s="10" t="str">
        <f>IF(OR(ISBLANK(Games!B382),ISBLANK(Table13[[#This Row],[Side Result]])), "",IF(OR(AND('Prediction Log'!D382&lt;0, 'Prediction Log'!J382='Prediction Log'!B382), AND('Prediction Log'!D382&gt;0, 'Prediction Log'!C382='Prediction Log'!J382)),"Y", IF(ISBLANK(Games!$B$2), "","N")))</f>
        <v/>
      </c>
      <c r="Z382" s="10" t="str">
        <f>Table13[[#This Row],[Market Overall  Correct]]</f>
        <v/>
      </c>
    </row>
    <row r="383" spans="1:26" x14ac:dyDescent="0.45">
      <c r="A383" s="51" t="str">
        <f>IF(ISBLANK(Games!$B383), "",Games!A383)</f>
        <v/>
      </c>
      <c r="B383" s="51" t="str">
        <f>IF(ISBLANK(Games!$B383), "",Games!B383)</f>
        <v/>
      </c>
      <c r="C383" s="51" t="str">
        <f>IF(ISBLANK(Games!$B383), "",Games!C383)</f>
        <v/>
      </c>
      <c r="D383" s="23" t="str">
        <f>IF(ISBLANK(Games!$B383), "",Games!D383)</f>
        <v/>
      </c>
      <c r="E383" s="23" t="str">
        <f>IF(ISBLANK(Games!$B383), "",Games!E383)</f>
        <v/>
      </c>
      <c r="F383" s="51" t="str">
        <f>IF(ISBLANK(Games!$B383), "",Games!F383)</f>
        <v/>
      </c>
      <c r="G383" s="51">
        <f>Games!G383</f>
        <v>0</v>
      </c>
      <c r="H383" s="51" t="str">
        <f>IF(ISBLANK(Games!$B383), "",Games!H383)</f>
        <v/>
      </c>
      <c r="I383" s="51" t="str">
        <f>IF(ISBLANK(Games!B383), "", IF(Table13[[#This Row],[Spread]]&lt;0, Table13[[#This Row],[Home]], Table13[[#This Row],[Away]]))</f>
        <v/>
      </c>
      <c r="J383" s="11"/>
      <c r="K383" s="11"/>
      <c r="L383" s="11"/>
      <c r="M383" s="50" t="str">
        <f>IF(ISBLANK(Table13[[#This Row],[Home Final]]), "",Table13[[#This Row],[Away Final]]-Table13[[#This Row],[Home Final]])</f>
        <v/>
      </c>
      <c r="N38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8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83" s="45" t="str">
        <f>IF(ISBLANK(Table13[[#This Row],[Side Result]]),"",IF(Table13[[#This Row],[Side Result]]=Table13[[#This Row],[Market Predicted Side]], "Y", "N"))</f>
        <v/>
      </c>
      <c r="Q38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83" s="43" t="str">
        <f>IF(ISBLANK(Table13[[#This Row],[Side Result]]),"",IF(Table13[[#This Row],[Side Result]]=Table13[[#This Row],[Model Predicted Side]], "Y", "N"))</f>
        <v/>
      </c>
      <c r="S383" s="43" t="str">
        <f>IF(ISBLANK(Table13[[#This Row],[Side Result]]), "", IF(Table13[[#This Row],[Model Overall Correct]]="N", "N", "Y"))</f>
        <v/>
      </c>
      <c r="T38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8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83" s="46" t="str">
        <f>IF(ISBLANK(Table13[[#This Row],[Side Result]]), "",ABS(Table13[[#This Row],[Difference from Market]]))</f>
        <v/>
      </c>
      <c r="W38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83" s="43" t="str">
        <f>IF(ISBLANK(Table13[[#This Row],[Side Result]]), "",ABS(Table13[[#This Row],[Difference from Prediction]]))</f>
        <v/>
      </c>
      <c r="Y383" s="10" t="str">
        <f>IF(OR(ISBLANK(Games!B383),ISBLANK(Table13[[#This Row],[Side Result]])), "",IF(OR(AND('Prediction Log'!D383&lt;0, 'Prediction Log'!J383='Prediction Log'!B383), AND('Prediction Log'!D383&gt;0, 'Prediction Log'!C383='Prediction Log'!J383)),"Y", IF(ISBLANK(Games!$B$2), "","N")))</f>
        <v/>
      </c>
      <c r="Z383" s="10" t="str">
        <f>Table13[[#This Row],[Market Overall  Correct]]</f>
        <v/>
      </c>
    </row>
    <row r="384" spans="1:26" x14ac:dyDescent="0.45">
      <c r="A384" s="51" t="str">
        <f>IF(ISBLANK(Games!$B384), "",Games!A384)</f>
        <v/>
      </c>
      <c r="B384" s="51" t="str">
        <f>IF(ISBLANK(Games!$B384), "",Games!B384)</f>
        <v/>
      </c>
      <c r="C384" s="51" t="str">
        <f>IF(ISBLANK(Games!$B384), "",Games!C384)</f>
        <v/>
      </c>
      <c r="D384" s="23" t="str">
        <f>IF(ISBLANK(Games!$B384), "",Games!D384)</f>
        <v/>
      </c>
      <c r="E384" s="23" t="str">
        <f>IF(ISBLANK(Games!$B384), "",Games!E384)</f>
        <v/>
      </c>
      <c r="F384" s="51" t="str">
        <f>IF(ISBLANK(Games!$B384), "",Games!F384)</f>
        <v/>
      </c>
      <c r="G384" s="51">
        <f>Games!G384</f>
        <v>0</v>
      </c>
      <c r="H384" s="51" t="str">
        <f>IF(ISBLANK(Games!$B384), "",Games!H384)</f>
        <v/>
      </c>
      <c r="I384" s="51" t="str">
        <f>IF(ISBLANK(Games!B384), "", IF(Table13[[#This Row],[Spread]]&lt;0, Table13[[#This Row],[Home]], Table13[[#This Row],[Away]]))</f>
        <v/>
      </c>
      <c r="J384" s="11"/>
      <c r="K384" s="11"/>
      <c r="L384" s="11"/>
      <c r="M384" s="50" t="str">
        <f>IF(ISBLANK(Table13[[#This Row],[Home Final]]), "",Table13[[#This Row],[Away Final]]-Table13[[#This Row],[Home Final]])</f>
        <v/>
      </c>
      <c r="N38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8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84" s="45" t="str">
        <f>IF(ISBLANK(Table13[[#This Row],[Side Result]]),"",IF(Table13[[#This Row],[Side Result]]=Table13[[#This Row],[Market Predicted Side]], "Y", "N"))</f>
        <v/>
      </c>
      <c r="Q38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84" s="43" t="str">
        <f>IF(ISBLANK(Table13[[#This Row],[Side Result]]),"",IF(Table13[[#This Row],[Side Result]]=Table13[[#This Row],[Model Predicted Side]], "Y", "N"))</f>
        <v/>
      </c>
      <c r="S384" s="43" t="str">
        <f>IF(ISBLANK(Table13[[#This Row],[Side Result]]), "", IF(Table13[[#This Row],[Model Overall Correct]]="N", "N", "Y"))</f>
        <v/>
      </c>
      <c r="T38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8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84" s="46" t="str">
        <f>IF(ISBLANK(Table13[[#This Row],[Side Result]]), "",ABS(Table13[[#This Row],[Difference from Market]]))</f>
        <v/>
      </c>
      <c r="W38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84" s="43" t="str">
        <f>IF(ISBLANK(Table13[[#This Row],[Side Result]]), "",ABS(Table13[[#This Row],[Difference from Prediction]]))</f>
        <v/>
      </c>
      <c r="Y384" s="10" t="str">
        <f>IF(OR(ISBLANK(Games!B384),ISBLANK(Table13[[#This Row],[Side Result]])), "",IF(OR(AND('Prediction Log'!D384&lt;0, 'Prediction Log'!J384='Prediction Log'!B384), AND('Prediction Log'!D384&gt;0, 'Prediction Log'!C384='Prediction Log'!J384)),"Y", IF(ISBLANK(Games!$B$2), "","N")))</f>
        <v/>
      </c>
      <c r="Z384" s="10" t="str">
        <f>Table13[[#This Row],[Market Overall  Correct]]</f>
        <v/>
      </c>
    </row>
    <row r="385" spans="1:26" x14ac:dyDescent="0.45">
      <c r="A385" s="51" t="str">
        <f>IF(ISBLANK(Games!$B385), "",Games!A385)</f>
        <v/>
      </c>
      <c r="B385" s="51" t="str">
        <f>IF(ISBLANK(Games!$B385), "",Games!B385)</f>
        <v/>
      </c>
      <c r="C385" s="51" t="str">
        <f>IF(ISBLANK(Games!$B385), "",Games!C385)</f>
        <v/>
      </c>
      <c r="D385" s="23" t="str">
        <f>IF(ISBLANK(Games!$B385), "",Games!D385)</f>
        <v/>
      </c>
      <c r="E385" s="23" t="str">
        <f>IF(ISBLANK(Games!$B385), "",Games!E385)</f>
        <v/>
      </c>
      <c r="F385" s="51" t="str">
        <f>IF(ISBLANK(Games!$B385), "",Games!F385)</f>
        <v/>
      </c>
      <c r="G385" s="51">
        <f>Games!G385</f>
        <v>0</v>
      </c>
      <c r="H385" s="51" t="str">
        <f>IF(ISBLANK(Games!$B385), "",Games!H385)</f>
        <v/>
      </c>
      <c r="I385" s="51" t="str">
        <f>IF(ISBLANK(Games!B385), "", IF(Table13[[#This Row],[Spread]]&lt;0, Table13[[#This Row],[Home]], Table13[[#This Row],[Away]]))</f>
        <v/>
      </c>
      <c r="J385" s="11"/>
      <c r="K385" s="11"/>
      <c r="L385" s="11"/>
      <c r="M385" s="50" t="str">
        <f>IF(ISBLANK(Table13[[#This Row],[Home Final]]), "",Table13[[#This Row],[Away Final]]-Table13[[#This Row],[Home Final]])</f>
        <v/>
      </c>
      <c r="N38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8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85" s="45" t="str">
        <f>IF(ISBLANK(Table13[[#This Row],[Side Result]]),"",IF(Table13[[#This Row],[Side Result]]=Table13[[#This Row],[Market Predicted Side]], "Y", "N"))</f>
        <v/>
      </c>
      <c r="Q38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85" s="43" t="str">
        <f>IF(ISBLANK(Table13[[#This Row],[Side Result]]),"",IF(Table13[[#This Row],[Side Result]]=Table13[[#This Row],[Model Predicted Side]], "Y", "N"))</f>
        <v/>
      </c>
      <c r="S385" s="43" t="str">
        <f>IF(ISBLANK(Table13[[#This Row],[Side Result]]), "", IF(Table13[[#This Row],[Model Overall Correct]]="N", "N", "Y"))</f>
        <v/>
      </c>
      <c r="T38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8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85" s="46" t="str">
        <f>IF(ISBLANK(Table13[[#This Row],[Side Result]]), "",ABS(Table13[[#This Row],[Difference from Market]]))</f>
        <v/>
      </c>
      <c r="W38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85" s="43" t="str">
        <f>IF(ISBLANK(Table13[[#This Row],[Side Result]]), "",ABS(Table13[[#This Row],[Difference from Prediction]]))</f>
        <v/>
      </c>
      <c r="Y385" s="10" t="str">
        <f>IF(OR(ISBLANK(Games!B385),ISBLANK(Table13[[#This Row],[Side Result]])), "",IF(OR(AND('Prediction Log'!D385&lt;0, 'Prediction Log'!J385='Prediction Log'!B385), AND('Prediction Log'!D385&gt;0, 'Prediction Log'!C385='Prediction Log'!J385)),"Y", IF(ISBLANK(Games!$B$2), "","N")))</f>
        <v/>
      </c>
      <c r="Z385" s="10" t="str">
        <f>Table13[[#This Row],[Market Overall  Correct]]</f>
        <v/>
      </c>
    </row>
    <row r="386" spans="1:26" x14ac:dyDescent="0.45">
      <c r="A386" s="51" t="str">
        <f>IF(ISBLANK(Games!$B386), "",Games!A386)</f>
        <v/>
      </c>
      <c r="B386" s="51" t="str">
        <f>IF(ISBLANK(Games!$B386), "",Games!B386)</f>
        <v/>
      </c>
      <c r="C386" s="51" t="str">
        <f>IF(ISBLANK(Games!$B386), "",Games!C386)</f>
        <v/>
      </c>
      <c r="D386" s="23" t="str">
        <f>IF(ISBLANK(Games!$B386), "",Games!D386)</f>
        <v/>
      </c>
      <c r="E386" s="23" t="str">
        <f>IF(ISBLANK(Games!$B386), "",Games!E386)</f>
        <v/>
      </c>
      <c r="F386" s="51" t="str">
        <f>IF(ISBLANK(Games!$B386), "",Games!F386)</f>
        <v/>
      </c>
      <c r="G386" s="51">
        <f>Games!G386</f>
        <v>0</v>
      </c>
      <c r="H386" s="51" t="str">
        <f>IF(ISBLANK(Games!$B386), "",Games!H386)</f>
        <v/>
      </c>
      <c r="I386" s="51" t="str">
        <f>IF(ISBLANK(Games!B386), "", IF(Table13[[#This Row],[Spread]]&lt;0, Table13[[#This Row],[Home]], Table13[[#This Row],[Away]]))</f>
        <v/>
      </c>
      <c r="J386" s="11"/>
      <c r="K386" s="11"/>
      <c r="L386" s="11"/>
      <c r="M386" s="50" t="str">
        <f>IF(ISBLANK(Table13[[#This Row],[Home Final]]), "",Table13[[#This Row],[Away Final]]-Table13[[#This Row],[Home Final]])</f>
        <v/>
      </c>
      <c r="N38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8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86" s="45" t="str">
        <f>IF(ISBLANK(Table13[[#This Row],[Side Result]]),"",IF(Table13[[#This Row],[Side Result]]=Table13[[#This Row],[Market Predicted Side]], "Y", "N"))</f>
        <v/>
      </c>
      <c r="Q38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86" s="43" t="str">
        <f>IF(ISBLANK(Table13[[#This Row],[Side Result]]),"",IF(Table13[[#This Row],[Side Result]]=Table13[[#This Row],[Model Predicted Side]], "Y", "N"))</f>
        <v/>
      </c>
      <c r="S386" s="43" t="str">
        <f>IF(ISBLANK(Table13[[#This Row],[Side Result]]), "", IF(Table13[[#This Row],[Model Overall Correct]]="N", "N", "Y"))</f>
        <v/>
      </c>
      <c r="T38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8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86" s="46" t="str">
        <f>IF(ISBLANK(Table13[[#This Row],[Side Result]]), "",ABS(Table13[[#This Row],[Difference from Market]]))</f>
        <v/>
      </c>
      <c r="W38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86" s="43" t="str">
        <f>IF(ISBLANK(Table13[[#This Row],[Side Result]]), "",ABS(Table13[[#This Row],[Difference from Prediction]]))</f>
        <v/>
      </c>
      <c r="Y386" s="10" t="str">
        <f>IF(OR(ISBLANK(Games!B386),ISBLANK(Table13[[#This Row],[Side Result]])), "",IF(OR(AND('Prediction Log'!D386&lt;0, 'Prediction Log'!J386='Prediction Log'!B386), AND('Prediction Log'!D386&gt;0, 'Prediction Log'!C386='Prediction Log'!J386)),"Y", IF(ISBLANK(Games!$B$2), "","N")))</f>
        <v/>
      </c>
      <c r="Z386" s="10" t="str">
        <f>Table13[[#This Row],[Market Overall  Correct]]</f>
        <v/>
      </c>
    </row>
    <row r="387" spans="1:26" x14ac:dyDescent="0.45">
      <c r="A387" s="51" t="str">
        <f>IF(ISBLANK(Games!$B387), "",Games!A387)</f>
        <v/>
      </c>
      <c r="B387" s="51" t="str">
        <f>IF(ISBLANK(Games!$B387), "",Games!B387)</f>
        <v/>
      </c>
      <c r="C387" s="51" t="str">
        <f>IF(ISBLANK(Games!$B387), "",Games!C387)</f>
        <v/>
      </c>
      <c r="D387" s="23" t="str">
        <f>IF(ISBLANK(Games!$B387), "",Games!D387)</f>
        <v/>
      </c>
      <c r="E387" s="23" t="str">
        <f>IF(ISBLANK(Games!$B387), "",Games!E387)</f>
        <v/>
      </c>
      <c r="F387" s="51" t="str">
        <f>IF(ISBLANK(Games!$B387), "",Games!F387)</f>
        <v/>
      </c>
      <c r="G387" s="51">
        <f>Games!G387</f>
        <v>0</v>
      </c>
      <c r="H387" s="51" t="str">
        <f>IF(ISBLANK(Games!$B387), "",Games!H387)</f>
        <v/>
      </c>
      <c r="I387" s="51" t="str">
        <f>IF(ISBLANK(Games!B387), "", IF(Table13[[#This Row],[Spread]]&lt;0, Table13[[#This Row],[Home]], Table13[[#This Row],[Away]]))</f>
        <v/>
      </c>
      <c r="J387" s="11"/>
      <c r="K387" s="11"/>
      <c r="L387" s="11"/>
      <c r="M387" s="50" t="str">
        <f>IF(ISBLANK(Table13[[#This Row],[Home Final]]), "",Table13[[#This Row],[Away Final]]-Table13[[#This Row],[Home Final]])</f>
        <v/>
      </c>
      <c r="N38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8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87" s="45" t="str">
        <f>IF(ISBLANK(Table13[[#This Row],[Side Result]]),"",IF(Table13[[#This Row],[Side Result]]=Table13[[#This Row],[Market Predicted Side]], "Y", "N"))</f>
        <v/>
      </c>
      <c r="Q38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87" s="43" t="str">
        <f>IF(ISBLANK(Table13[[#This Row],[Side Result]]),"",IF(Table13[[#This Row],[Side Result]]=Table13[[#This Row],[Model Predicted Side]], "Y", "N"))</f>
        <v/>
      </c>
      <c r="S387" s="43" t="str">
        <f>IF(ISBLANK(Table13[[#This Row],[Side Result]]), "", IF(Table13[[#This Row],[Model Overall Correct]]="N", "N", "Y"))</f>
        <v/>
      </c>
      <c r="T38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8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87" s="46" t="str">
        <f>IF(ISBLANK(Table13[[#This Row],[Side Result]]), "",ABS(Table13[[#This Row],[Difference from Market]]))</f>
        <v/>
      </c>
      <c r="W38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87" s="43" t="str">
        <f>IF(ISBLANK(Table13[[#This Row],[Side Result]]), "",ABS(Table13[[#This Row],[Difference from Prediction]]))</f>
        <v/>
      </c>
      <c r="Y387" s="10" t="str">
        <f>IF(OR(ISBLANK(Games!B387),ISBLANK(Table13[[#This Row],[Side Result]])), "",IF(OR(AND('Prediction Log'!D387&lt;0, 'Prediction Log'!J387='Prediction Log'!B387), AND('Prediction Log'!D387&gt;0, 'Prediction Log'!C387='Prediction Log'!J387)),"Y", IF(ISBLANK(Games!$B$2), "","N")))</f>
        <v/>
      </c>
      <c r="Z387" s="10" t="str">
        <f>Table13[[#This Row],[Market Overall  Correct]]</f>
        <v/>
      </c>
    </row>
    <row r="388" spans="1:26" x14ac:dyDescent="0.45">
      <c r="A388" s="51" t="str">
        <f>IF(ISBLANK(Games!$B388), "",Games!A388)</f>
        <v/>
      </c>
      <c r="B388" s="51" t="str">
        <f>IF(ISBLANK(Games!$B388), "",Games!B388)</f>
        <v/>
      </c>
      <c r="C388" s="51" t="str">
        <f>IF(ISBLANK(Games!$B388), "",Games!C388)</f>
        <v/>
      </c>
      <c r="D388" s="23" t="str">
        <f>IF(ISBLANK(Games!$B388), "",Games!D388)</f>
        <v/>
      </c>
      <c r="E388" s="23" t="str">
        <f>IF(ISBLANK(Games!$B388), "",Games!E388)</f>
        <v/>
      </c>
      <c r="F388" s="51" t="str">
        <f>IF(ISBLANK(Games!$B388), "",Games!F388)</f>
        <v/>
      </c>
      <c r="G388" s="51">
        <f>Games!G388</f>
        <v>0</v>
      </c>
      <c r="H388" s="51" t="str">
        <f>IF(ISBLANK(Games!$B388), "",Games!H388)</f>
        <v/>
      </c>
      <c r="I388" s="51" t="str">
        <f>IF(ISBLANK(Games!B388), "", IF(Table13[[#This Row],[Spread]]&lt;0, Table13[[#This Row],[Home]], Table13[[#This Row],[Away]]))</f>
        <v/>
      </c>
      <c r="J388" s="11"/>
      <c r="K388" s="11"/>
      <c r="L388" s="11"/>
      <c r="M388" s="50" t="str">
        <f>IF(ISBLANK(Table13[[#This Row],[Home Final]]), "",Table13[[#This Row],[Away Final]]-Table13[[#This Row],[Home Final]])</f>
        <v/>
      </c>
      <c r="N38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8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88" s="45" t="str">
        <f>IF(ISBLANK(Table13[[#This Row],[Side Result]]),"",IF(Table13[[#This Row],[Side Result]]=Table13[[#This Row],[Market Predicted Side]], "Y", "N"))</f>
        <v/>
      </c>
      <c r="Q38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88" s="43" t="str">
        <f>IF(ISBLANK(Table13[[#This Row],[Side Result]]),"",IF(Table13[[#This Row],[Side Result]]=Table13[[#This Row],[Model Predicted Side]], "Y", "N"))</f>
        <v/>
      </c>
      <c r="S388" s="43" t="str">
        <f>IF(ISBLANK(Table13[[#This Row],[Side Result]]), "", IF(Table13[[#This Row],[Model Overall Correct]]="N", "N", "Y"))</f>
        <v/>
      </c>
      <c r="T38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8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88" s="46" t="str">
        <f>IF(ISBLANK(Table13[[#This Row],[Side Result]]), "",ABS(Table13[[#This Row],[Difference from Market]]))</f>
        <v/>
      </c>
      <c r="W38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88" s="43" t="str">
        <f>IF(ISBLANK(Table13[[#This Row],[Side Result]]), "",ABS(Table13[[#This Row],[Difference from Prediction]]))</f>
        <v/>
      </c>
      <c r="Y388" s="10" t="str">
        <f>IF(OR(ISBLANK(Games!B388),ISBLANK(Table13[[#This Row],[Side Result]])), "",IF(OR(AND('Prediction Log'!D388&lt;0, 'Prediction Log'!J388='Prediction Log'!B388), AND('Prediction Log'!D388&gt;0, 'Prediction Log'!C388='Prediction Log'!J388)),"Y", IF(ISBLANK(Games!$B$2), "","N")))</f>
        <v/>
      </c>
      <c r="Z388" s="10" t="str">
        <f>Table13[[#This Row],[Market Overall  Correct]]</f>
        <v/>
      </c>
    </row>
    <row r="389" spans="1:26" x14ac:dyDescent="0.45">
      <c r="A389" s="51" t="str">
        <f>IF(ISBLANK(Games!$B389), "",Games!A389)</f>
        <v/>
      </c>
      <c r="B389" s="51" t="str">
        <f>IF(ISBLANK(Games!$B389), "",Games!B389)</f>
        <v/>
      </c>
      <c r="C389" s="51" t="str">
        <f>IF(ISBLANK(Games!$B389), "",Games!C389)</f>
        <v/>
      </c>
      <c r="D389" s="23" t="str">
        <f>IF(ISBLANK(Games!$B389), "",Games!D389)</f>
        <v/>
      </c>
      <c r="E389" s="23" t="str">
        <f>IF(ISBLANK(Games!$B389), "",Games!E389)</f>
        <v/>
      </c>
      <c r="F389" s="51" t="str">
        <f>IF(ISBLANK(Games!$B389), "",Games!F389)</f>
        <v/>
      </c>
      <c r="G389" s="51">
        <f>Games!G389</f>
        <v>0</v>
      </c>
      <c r="H389" s="51" t="str">
        <f>IF(ISBLANK(Games!$B389), "",Games!H389)</f>
        <v/>
      </c>
      <c r="I389" s="51" t="str">
        <f>IF(ISBLANK(Games!B389), "", IF(Table13[[#This Row],[Spread]]&lt;0, Table13[[#This Row],[Home]], Table13[[#This Row],[Away]]))</f>
        <v/>
      </c>
      <c r="J389" s="11"/>
      <c r="K389" s="11"/>
      <c r="L389" s="11"/>
      <c r="M389" s="50" t="str">
        <f>IF(ISBLANK(Table13[[#This Row],[Home Final]]), "",Table13[[#This Row],[Away Final]]-Table13[[#This Row],[Home Final]])</f>
        <v/>
      </c>
      <c r="N38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8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89" s="45" t="str">
        <f>IF(ISBLANK(Table13[[#This Row],[Side Result]]),"",IF(Table13[[#This Row],[Side Result]]=Table13[[#This Row],[Market Predicted Side]], "Y", "N"))</f>
        <v/>
      </c>
      <c r="Q38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89" s="43" t="str">
        <f>IF(ISBLANK(Table13[[#This Row],[Side Result]]),"",IF(Table13[[#This Row],[Side Result]]=Table13[[#This Row],[Model Predicted Side]], "Y", "N"))</f>
        <v/>
      </c>
      <c r="S389" s="43" t="str">
        <f>IF(ISBLANK(Table13[[#This Row],[Side Result]]), "", IF(Table13[[#This Row],[Model Overall Correct]]="N", "N", "Y"))</f>
        <v/>
      </c>
      <c r="T38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8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89" s="46" t="str">
        <f>IF(ISBLANK(Table13[[#This Row],[Side Result]]), "",ABS(Table13[[#This Row],[Difference from Market]]))</f>
        <v/>
      </c>
      <c r="W38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89" s="43" t="str">
        <f>IF(ISBLANK(Table13[[#This Row],[Side Result]]), "",ABS(Table13[[#This Row],[Difference from Prediction]]))</f>
        <v/>
      </c>
      <c r="Y389" s="10" t="str">
        <f>IF(OR(ISBLANK(Games!B389),ISBLANK(Table13[[#This Row],[Side Result]])), "",IF(OR(AND('Prediction Log'!D389&lt;0, 'Prediction Log'!J389='Prediction Log'!B389), AND('Prediction Log'!D389&gt;0, 'Prediction Log'!C389='Prediction Log'!J389)),"Y", IF(ISBLANK(Games!$B$2), "","N")))</f>
        <v/>
      </c>
      <c r="Z389" s="10" t="str">
        <f>Table13[[#This Row],[Market Overall  Correct]]</f>
        <v/>
      </c>
    </row>
    <row r="390" spans="1:26" x14ac:dyDescent="0.45">
      <c r="A390" s="51" t="str">
        <f>IF(ISBLANK(Games!$B390), "",Games!A390)</f>
        <v/>
      </c>
      <c r="B390" s="51" t="str">
        <f>IF(ISBLANK(Games!$B390), "",Games!B390)</f>
        <v/>
      </c>
      <c r="C390" s="51" t="str">
        <f>IF(ISBLANK(Games!$B390), "",Games!C390)</f>
        <v/>
      </c>
      <c r="D390" s="23" t="str">
        <f>IF(ISBLANK(Games!$B390), "",Games!D390)</f>
        <v/>
      </c>
      <c r="E390" s="23" t="str">
        <f>IF(ISBLANK(Games!$B390), "",Games!E390)</f>
        <v/>
      </c>
      <c r="F390" s="51" t="str">
        <f>IF(ISBLANK(Games!$B390), "",Games!F390)</f>
        <v/>
      </c>
      <c r="G390" s="51">
        <f>Games!G390</f>
        <v>0</v>
      </c>
      <c r="H390" s="51" t="str">
        <f>IF(ISBLANK(Games!$B390), "",Games!H390)</f>
        <v/>
      </c>
      <c r="I390" s="51" t="str">
        <f>IF(ISBLANK(Games!B390), "", IF(Table13[[#This Row],[Spread]]&lt;0, Table13[[#This Row],[Home]], Table13[[#This Row],[Away]]))</f>
        <v/>
      </c>
      <c r="J390" s="11"/>
      <c r="K390" s="11"/>
      <c r="L390" s="11"/>
      <c r="M390" s="50" t="str">
        <f>IF(ISBLANK(Table13[[#This Row],[Home Final]]), "",Table13[[#This Row],[Away Final]]-Table13[[#This Row],[Home Final]])</f>
        <v/>
      </c>
      <c r="N39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9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90" s="45" t="str">
        <f>IF(ISBLANK(Table13[[#This Row],[Side Result]]),"",IF(Table13[[#This Row],[Side Result]]=Table13[[#This Row],[Market Predicted Side]], "Y", "N"))</f>
        <v/>
      </c>
      <c r="Q39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90" s="43" t="str">
        <f>IF(ISBLANK(Table13[[#This Row],[Side Result]]),"",IF(Table13[[#This Row],[Side Result]]=Table13[[#This Row],[Model Predicted Side]], "Y", "N"))</f>
        <v/>
      </c>
      <c r="S390" s="43" t="str">
        <f>IF(ISBLANK(Table13[[#This Row],[Side Result]]), "", IF(Table13[[#This Row],[Model Overall Correct]]="N", "N", "Y"))</f>
        <v/>
      </c>
      <c r="T39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9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90" s="46" t="str">
        <f>IF(ISBLANK(Table13[[#This Row],[Side Result]]), "",ABS(Table13[[#This Row],[Difference from Market]]))</f>
        <v/>
      </c>
      <c r="W39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90" s="43" t="str">
        <f>IF(ISBLANK(Table13[[#This Row],[Side Result]]), "",ABS(Table13[[#This Row],[Difference from Prediction]]))</f>
        <v/>
      </c>
      <c r="Y390" s="10" t="str">
        <f>IF(OR(ISBLANK(Games!B390),ISBLANK(Table13[[#This Row],[Side Result]])), "",IF(OR(AND('Prediction Log'!D390&lt;0, 'Prediction Log'!J390='Prediction Log'!B390), AND('Prediction Log'!D390&gt;0, 'Prediction Log'!C390='Prediction Log'!J390)),"Y", IF(ISBLANK(Games!$B$2), "","N")))</f>
        <v/>
      </c>
      <c r="Z390" s="10" t="str">
        <f>Table13[[#This Row],[Market Overall  Correct]]</f>
        <v/>
      </c>
    </row>
    <row r="391" spans="1:26" x14ac:dyDescent="0.45">
      <c r="A391" s="51" t="str">
        <f>IF(ISBLANK(Games!$B391), "",Games!A391)</f>
        <v/>
      </c>
      <c r="B391" s="51" t="str">
        <f>IF(ISBLANK(Games!$B391), "",Games!B391)</f>
        <v/>
      </c>
      <c r="C391" s="51" t="str">
        <f>IF(ISBLANK(Games!$B391), "",Games!C391)</f>
        <v/>
      </c>
      <c r="D391" s="23" t="str">
        <f>IF(ISBLANK(Games!$B391), "",Games!D391)</f>
        <v/>
      </c>
      <c r="E391" s="23" t="str">
        <f>IF(ISBLANK(Games!$B391), "",Games!E391)</f>
        <v/>
      </c>
      <c r="F391" s="51" t="str">
        <f>IF(ISBLANK(Games!$B391), "",Games!F391)</f>
        <v/>
      </c>
      <c r="G391" s="51">
        <f>Games!G391</f>
        <v>0</v>
      </c>
      <c r="H391" s="51" t="str">
        <f>IF(ISBLANK(Games!$B391), "",Games!H391)</f>
        <v/>
      </c>
      <c r="I391" s="51" t="str">
        <f>IF(ISBLANK(Games!B391), "", IF(Table13[[#This Row],[Spread]]&lt;0, Table13[[#This Row],[Home]], Table13[[#This Row],[Away]]))</f>
        <v/>
      </c>
      <c r="J391" s="11"/>
      <c r="K391" s="11"/>
      <c r="L391" s="11"/>
      <c r="M391" s="50" t="str">
        <f>IF(ISBLANK(Table13[[#This Row],[Home Final]]), "",Table13[[#This Row],[Away Final]]-Table13[[#This Row],[Home Final]])</f>
        <v/>
      </c>
      <c r="N39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9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91" s="45" t="str">
        <f>IF(ISBLANK(Table13[[#This Row],[Side Result]]),"",IF(Table13[[#This Row],[Side Result]]=Table13[[#This Row],[Market Predicted Side]], "Y", "N"))</f>
        <v/>
      </c>
      <c r="Q39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91" s="43" t="str">
        <f>IF(ISBLANK(Table13[[#This Row],[Side Result]]),"",IF(Table13[[#This Row],[Side Result]]=Table13[[#This Row],[Model Predicted Side]], "Y", "N"))</f>
        <v/>
      </c>
      <c r="S391" s="43" t="str">
        <f>IF(ISBLANK(Table13[[#This Row],[Side Result]]), "", IF(Table13[[#This Row],[Model Overall Correct]]="N", "N", "Y"))</f>
        <v/>
      </c>
      <c r="T39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9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91" s="46" t="str">
        <f>IF(ISBLANK(Table13[[#This Row],[Side Result]]), "",ABS(Table13[[#This Row],[Difference from Market]]))</f>
        <v/>
      </c>
      <c r="W39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91" s="43" t="str">
        <f>IF(ISBLANK(Table13[[#This Row],[Side Result]]), "",ABS(Table13[[#This Row],[Difference from Prediction]]))</f>
        <v/>
      </c>
      <c r="Y391" s="10" t="str">
        <f>IF(OR(ISBLANK(Games!B391),ISBLANK(Table13[[#This Row],[Side Result]])), "",IF(OR(AND('Prediction Log'!D391&lt;0, 'Prediction Log'!J391='Prediction Log'!B391), AND('Prediction Log'!D391&gt;0, 'Prediction Log'!C391='Prediction Log'!J391)),"Y", IF(ISBLANK(Games!$B$2), "","N")))</f>
        <v/>
      </c>
      <c r="Z391" s="10" t="str">
        <f>Table13[[#This Row],[Market Overall  Correct]]</f>
        <v/>
      </c>
    </row>
    <row r="392" spans="1:26" x14ac:dyDescent="0.45">
      <c r="A392" s="51" t="str">
        <f>IF(ISBLANK(Games!$B392), "",Games!A392)</f>
        <v/>
      </c>
      <c r="B392" s="51" t="str">
        <f>IF(ISBLANK(Games!$B392), "",Games!B392)</f>
        <v/>
      </c>
      <c r="C392" s="51" t="str">
        <f>IF(ISBLANK(Games!$B392), "",Games!C392)</f>
        <v/>
      </c>
      <c r="D392" s="23" t="str">
        <f>IF(ISBLANK(Games!$B392), "",Games!D392)</f>
        <v/>
      </c>
      <c r="E392" s="23" t="str">
        <f>IF(ISBLANK(Games!$B392), "",Games!E392)</f>
        <v/>
      </c>
      <c r="F392" s="51" t="str">
        <f>IF(ISBLANK(Games!$B392), "",Games!F392)</f>
        <v/>
      </c>
      <c r="G392" s="51">
        <f>Games!G392</f>
        <v>0</v>
      </c>
      <c r="H392" s="51" t="str">
        <f>IF(ISBLANK(Games!$B392), "",Games!H392)</f>
        <v/>
      </c>
      <c r="I392" s="51" t="str">
        <f>IF(ISBLANK(Games!B392), "", IF(Table13[[#This Row],[Spread]]&lt;0, Table13[[#This Row],[Home]], Table13[[#This Row],[Away]]))</f>
        <v/>
      </c>
      <c r="J392" s="11"/>
      <c r="K392" s="11"/>
      <c r="L392" s="11"/>
      <c r="M392" s="50" t="str">
        <f>IF(ISBLANK(Table13[[#This Row],[Home Final]]), "",Table13[[#This Row],[Away Final]]-Table13[[#This Row],[Home Final]])</f>
        <v/>
      </c>
      <c r="N39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9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92" s="45" t="str">
        <f>IF(ISBLANK(Table13[[#This Row],[Side Result]]),"",IF(Table13[[#This Row],[Side Result]]=Table13[[#This Row],[Market Predicted Side]], "Y", "N"))</f>
        <v/>
      </c>
      <c r="Q39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92" s="43" t="str">
        <f>IF(ISBLANK(Table13[[#This Row],[Side Result]]),"",IF(Table13[[#This Row],[Side Result]]=Table13[[#This Row],[Model Predicted Side]], "Y", "N"))</f>
        <v/>
      </c>
      <c r="S392" s="43" t="str">
        <f>IF(ISBLANK(Table13[[#This Row],[Side Result]]), "", IF(Table13[[#This Row],[Model Overall Correct]]="N", "N", "Y"))</f>
        <v/>
      </c>
      <c r="T39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9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92" s="46" t="str">
        <f>IF(ISBLANK(Table13[[#This Row],[Side Result]]), "",ABS(Table13[[#This Row],[Difference from Market]]))</f>
        <v/>
      </c>
      <c r="W39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92" s="43" t="str">
        <f>IF(ISBLANK(Table13[[#This Row],[Side Result]]), "",ABS(Table13[[#This Row],[Difference from Prediction]]))</f>
        <v/>
      </c>
      <c r="Y392" s="10" t="str">
        <f>IF(OR(ISBLANK(Games!B392),ISBLANK(Table13[[#This Row],[Side Result]])), "",IF(OR(AND('Prediction Log'!D392&lt;0, 'Prediction Log'!J392='Prediction Log'!B392), AND('Prediction Log'!D392&gt;0, 'Prediction Log'!C392='Prediction Log'!J392)),"Y", IF(ISBLANK(Games!$B$2), "","N")))</f>
        <v/>
      </c>
      <c r="Z392" s="10" t="str">
        <f>Table13[[#This Row],[Market Overall  Correct]]</f>
        <v/>
      </c>
    </row>
    <row r="393" spans="1:26" x14ac:dyDescent="0.45">
      <c r="A393" s="51" t="str">
        <f>IF(ISBLANK(Games!$B393), "",Games!A393)</f>
        <v/>
      </c>
      <c r="B393" s="51" t="str">
        <f>IF(ISBLANK(Games!$B393), "",Games!B393)</f>
        <v/>
      </c>
      <c r="C393" s="51" t="str">
        <f>IF(ISBLANK(Games!$B393), "",Games!C393)</f>
        <v/>
      </c>
      <c r="D393" s="23" t="str">
        <f>IF(ISBLANK(Games!$B393), "",Games!D393)</f>
        <v/>
      </c>
      <c r="E393" s="23" t="str">
        <f>IF(ISBLANK(Games!$B393), "",Games!E393)</f>
        <v/>
      </c>
      <c r="F393" s="51" t="str">
        <f>IF(ISBLANK(Games!$B393), "",Games!F393)</f>
        <v/>
      </c>
      <c r="G393" s="51">
        <f>Games!G393</f>
        <v>0</v>
      </c>
      <c r="H393" s="51" t="str">
        <f>IF(ISBLANK(Games!$B393), "",Games!H393)</f>
        <v/>
      </c>
      <c r="I393" s="51" t="str">
        <f>IF(ISBLANK(Games!B393), "", IF(Table13[[#This Row],[Spread]]&lt;0, Table13[[#This Row],[Home]], Table13[[#This Row],[Away]]))</f>
        <v/>
      </c>
      <c r="J393" s="11"/>
      <c r="K393" s="11"/>
      <c r="L393" s="11"/>
      <c r="M393" s="50" t="str">
        <f>IF(ISBLANK(Table13[[#This Row],[Home Final]]), "",Table13[[#This Row],[Away Final]]-Table13[[#This Row],[Home Final]])</f>
        <v/>
      </c>
      <c r="N39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9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93" s="45" t="str">
        <f>IF(ISBLANK(Table13[[#This Row],[Side Result]]),"",IF(Table13[[#This Row],[Side Result]]=Table13[[#This Row],[Market Predicted Side]], "Y", "N"))</f>
        <v/>
      </c>
      <c r="Q39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93" s="43" t="str">
        <f>IF(ISBLANK(Table13[[#This Row],[Side Result]]),"",IF(Table13[[#This Row],[Side Result]]=Table13[[#This Row],[Model Predicted Side]], "Y", "N"))</f>
        <v/>
      </c>
      <c r="S393" s="43" t="str">
        <f>IF(ISBLANK(Table13[[#This Row],[Side Result]]), "", IF(Table13[[#This Row],[Model Overall Correct]]="N", "N", "Y"))</f>
        <v/>
      </c>
      <c r="T39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9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93" s="46" t="str">
        <f>IF(ISBLANK(Table13[[#This Row],[Side Result]]), "",ABS(Table13[[#This Row],[Difference from Market]]))</f>
        <v/>
      </c>
      <c r="W39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93" s="43" t="str">
        <f>IF(ISBLANK(Table13[[#This Row],[Side Result]]), "",ABS(Table13[[#This Row],[Difference from Prediction]]))</f>
        <v/>
      </c>
      <c r="Y393" s="10" t="str">
        <f>IF(OR(ISBLANK(Games!B393),ISBLANK(Table13[[#This Row],[Side Result]])), "",IF(OR(AND('Prediction Log'!D393&lt;0, 'Prediction Log'!J393='Prediction Log'!B393), AND('Prediction Log'!D393&gt;0, 'Prediction Log'!C393='Prediction Log'!J393)),"Y", IF(ISBLANK(Games!$B$2), "","N")))</f>
        <v/>
      </c>
      <c r="Z393" s="10" t="str">
        <f>Table13[[#This Row],[Market Overall  Correct]]</f>
        <v/>
      </c>
    </row>
    <row r="394" spans="1:26" x14ac:dyDescent="0.45">
      <c r="A394" s="51" t="str">
        <f>IF(ISBLANK(Games!$B394), "",Games!A394)</f>
        <v/>
      </c>
      <c r="B394" s="51" t="str">
        <f>IF(ISBLANK(Games!$B394), "",Games!B394)</f>
        <v/>
      </c>
      <c r="C394" s="51" t="str">
        <f>IF(ISBLANK(Games!$B394), "",Games!C394)</f>
        <v/>
      </c>
      <c r="D394" s="23" t="str">
        <f>IF(ISBLANK(Games!$B394), "",Games!D394)</f>
        <v/>
      </c>
      <c r="E394" s="23" t="str">
        <f>IF(ISBLANK(Games!$B394), "",Games!E394)</f>
        <v/>
      </c>
      <c r="F394" s="51" t="str">
        <f>IF(ISBLANK(Games!$B394), "",Games!F394)</f>
        <v/>
      </c>
      <c r="G394" s="51">
        <f>Games!G394</f>
        <v>0</v>
      </c>
      <c r="H394" s="51" t="str">
        <f>IF(ISBLANK(Games!$B394), "",Games!H394)</f>
        <v/>
      </c>
      <c r="I394" s="51" t="str">
        <f>IF(ISBLANK(Games!B394), "", IF(Table13[[#This Row],[Spread]]&lt;0, Table13[[#This Row],[Home]], Table13[[#This Row],[Away]]))</f>
        <v/>
      </c>
      <c r="J394" s="11"/>
      <c r="K394" s="11"/>
      <c r="L394" s="11"/>
      <c r="M394" s="50" t="str">
        <f>IF(ISBLANK(Table13[[#This Row],[Home Final]]), "",Table13[[#This Row],[Away Final]]-Table13[[#This Row],[Home Final]])</f>
        <v/>
      </c>
      <c r="N39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9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94" s="45" t="str">
        <f>IF(ISBLANK(Table13[[#This Row],[Side Result]]),"",IF(Table13[[#This Row],[Side Result]]=Table13[[#This Row],[Market Predicted Side]], "Y", "N"))</f>
        <v/>
      </c>
      <c r="Q39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94" s="43" t="str">
        <f>IF(ISBLANK(Table13[[#This Row],[Side Result]]),"",IF(Table13[[#This Row],[Side Result]]=Table13[[#This Row],[Model Predicted Side]], "Y", "N"))</f>
        <v/>
      </c>
      <c r="S394" s="43" t="str">
        <f>IF(ISBLANK(Table13[[#This Row],[Side Result]]), "", IF(Table13[[#This Row],[Model Overall Correct]]="N", "N", "Y"))</f>
        <v/>
      </c>
      <c r="T39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9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94" s="46" t="str">
        <f>IF(ISBLANK(Table13[[#This Row],[Side Result]]), "",ABS(Table13[[#This Row],[Difference from Market]]))</f>
        <v/>
      </c>
      <c r="W39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94" s="43" t="str">
        <f>IF(ISBLANK(Table13[[#This Row],[Side Result]]), "",ABS(Table13[[#This Row],[Difference from Prediction]]))</f>
        <v/>
      </c>
      <c r="Y394" s="10" t="str">
        <f>IF(OR(ISBLANK(Games!B394),ISBLANK(Table13[[#This Row],[Side Result]])), "",IF(OR(AND('Prediction Log'!D394&lt;0, 'Prediction Log'!J394='Prediction Log'!B394), AND('Prediction Log'!D394&gt;0, 'Prediction Log'!C394='Prediction Log'!J394)),"Y", IF(ISBLANK(Games!$B$2), "","N")))</f>
        <v/>
      </c>
      <c r="Z394" s="10" t="str">
        <f>Table13[[#This Row],[Market Overall  Correct]]</f>
        <v/>
      </c>
    </row>
    <row r="395" spans="1:26" x14ac:dyDescent="0.45">
      <c r="A395" s="51" t="str">
        <f>IF(ISBLANK(Games!$B395), "",Games!A395)</f>
        <v/>
      </c>
      <c r="B395" s="51" t="str">
        <f>IF(ISBLANK(Games!$B395), "",Games!B395)</f>
        <v/>
      </c>
      <c r="C395" s="51" t="str">
        <f>IF(ISBLANK(Games!$B395), "",Games!C395)</f>
        <v/>
      </c>
      <c r="D395" s="23" t="str">
        <f>IF(ISBLANK(Games!$B395), "",Games!D395)</f>
        <v/>
      </c>
      <c r="E395" s="23" t="str">
        <f>IF(ISBLANK(Games!$B395), "",Games!E395)</f>
        <v/>
      </c>
      <c r="F395" s="51" t="str">
        <f>IF(ISBLANK(Games!$B395), "",Games!F395)</f>
        <v/>
      </c>
      <c r="G395" s="51">
        <f>Games!G395</f>
        <v>0</v>
      </c>
      <c r="H395" s="51" t="str">
        <f>IF(ISBLANK(Games!$B395), "",Games!H395)</f>
        <v/>
      </c>
      <c r="I395" s="51" t="str">
        <f>IF(ISBLANK(Games!B395), "", IF(Table13[[#This Row],[Spread]]&lt;0, Table13[[#This Row],[Home]], Table13[[#This Row],[Away]]))</f>
        <v/>
      </c>
      <c r="J395" s="11"/>
      <c r="K395" s="11"/>
      <c r="L395" s="11"/>
      <c r="M395" s="50" t="str">
        <f>IF(ISBLANK(Table13[[#This Row],[Home Final]]), "",Table13[[#This Row],[Away Final]]-Table13[[#This Row],[Home Final]])</f>
        <v/>
      </c>
      <c r="N39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9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95" s="45" t="str">
        <f>IF(ISBLANK(Table13[[#This Row],[Side Result]]),"",IF(Table13[[#This Row],[Side Result]]=Table13[[#This Row],[Market Predicted Side]], "Y", "N"))</f>
        <v/>
      </c>
      <c r="Q39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95" s="43" t="str">
        <f>IF(ISBLANK(Table13[[#This Row],[Side Result]]),"",IF(Table13[[#This Row],[Side Result]]=Table13[[#This Row],[Model Predicted Side]], "Y", "N"))</f>
        <v/>
      </c>
      <c r="S395" s="43" t="str">
        <f>IF(ISBLANK(Table13[[#This Row],[Side Result]]), "", IF(Table13[[#This Row],[Model Overall Correct]]="N", "N", "Y"))</f>
        <v/>
      </c>
      <c r="T39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9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95" s="46" t="str">
        <f>IF(ISBLANK(Table13[[#This Row],[Side Result]]), "",ABS(Table13[[#This Row],[Difference from Market]]))</f>
        <v/>
      </c>
      <c r="W39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95" s="43" t="str">
        <f>IF(ISBLANK(Table13[[#This Row],[Side Result]]), "",ABS(Table13[[#This Row],[Difference from Prediction]]))</f>
        <v/>
      </c>
      <c r="Y395" s="10" t="str">
        <f>IF(OR(ISBLANK(Games!B395),ISBLANK(Table13[[#This Row],[Side Result]])), "",IF(OR(AND('Prediction Log'!D395&lt;0, 'Prediction Log'!J395='Prediction Log'!B395), AND('Prediction Log'!D395&gt;0, 'Prediction Log'!C395='Prediction Log'!J395)),"Y", IF(ISBLANK(Games!$B$2), "","N")))</f>
        <v/>
      </c>
      <c r="Z395" s="10" t="str">
        <f>Table13[[#This Row],[Market Overall  Correct]]</f>
        <v/>
      </c>
    </row>
    <row r="396" spans="1:26" x14ac:dyDescent="0.45">
      <c r="A396" s="51" t="str">
        <f>IF(ISBLANK(Games!$B396), "",Games!A396)</f>
        <v/>
      </c>
      <c r="B396" s="51" t="str">
        <f>IF(ISBLANK(Games!$B396), "",Games!B396)</f>
        <v/>
      </c>
      <c r="C396" s="51" t="str">
        <f>IF(ISBLANK(Games!$B396), "",Games!C396)</f>
        <v/>
      </c>
      <c r="D396" s="23" t="str">
        <f>IF(ISBLANK(Games!$B396), "",Games!D396)</f>
        <v/>
      </c>
      <c r="E396" s="23" t="str">
        <f>IF(ISBLANK(Games!$B396), "",Games!E396)</f>
        <v/>
      </c>
      <c r="F396" s="51" t="str">
        <f>IF(ISBLANK(Games!$B396), "",Games!F396)</f>
        <v/>
      </c>
      <c r="G396" s="51">
        <f>Games!G396</f>
        <v>0</v>
      </c>
      <c r="H396" s="51" t="str">
        <f>IF(ISBLANK(Games!$B396), "",Games!H396)</f>
        <v/>
      </c>
      <c r="I396" s="51" t="str">
        <f>IF(ISBLANK(Games!B396), "", IF(Table13[[#This Row],[Spread]]&lt;0, Table13[[#This Row],[Home]], Table13[[#This Row],[Away]]))</f>
        <v/>
      </c>
      <c r="J396" s="11"/>
      <c r="K396" s="11"/>
      <c r="L396" s="11"/>
      <c r="M396" s="50" t="str">
        <f>IF(ISBLANK(Table13[[#This Row],[Home Final]]), "",Table13[[#This Row],[Away Final]]-Table13[[#This Row],[Home Final]])</f>
        <v/>
      </c>
      <c r="N39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9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96" s="45" t="str">
        <f>IF(ISBLANK(Table13[[#This Row],[Side Result]]),"",IF(Table13[[#This Row],[Side Result]]=Table13[[#This Row],[Market Predicted Side]], "Y", "N"))</f>
        <v/>
      </c>
      <c r="Q39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96" s="43" t="str">
        <f>IF(ISBLANK(Table13[[#This Row],[Side Result]]),"",IF(Table13[[#This Row],[Side Result]]=Table13[[#This Row],[Model Predicted Side]], "Y", "N"))</f>
        <v/>
      </c>
      <c r="S396" s="43" t="str">
        <f>IF(ISBLANK(Table13[[#This Row],[Side Result]]), "", IF(Table13[[#This Row],[Model Overall Correct]]="N", "N", "Y"))</f>
        <v/>
      </c>
      <c r="T39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9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96" s="46" t="str">
        <f>IF(ISBLANK(Table13[[#This Row],[Side Result]]), "",ABS(Table13[[#This Row],[Difference from Market]]))</f>
        <v/>
      </c>
      <c r="W39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96" s="43" t="str">
        <f>IF(ISBLANK(Table13[[#This Row],[Side Result]]), "",ABS(Table13[[#This Row],[Difference from Prediction]]))</f>
        <v/>
      </c>
      <c r="Y396" s="10" t="str">
        <f>IF(OR(ISBLANK(Games!B396),ISBLANK(Table13[[#This Row],[Side Result]])), "",IF(OR(AND('Prediction Log'!D396&lt;0, 'Prediction Log'!J396='Prediction Log'!B396), AND('Prediction Log'!D396&gt;0, 'Prediction Log'!C396='Prediction Log'!J396)),"Y", IF(ISBLANK(Games!$B$2), "","N")))</f>
        <v/>
      </c>
      <c r="Z396" s="10" t="str">
        <f>Table13[[#This Row],[Market Overall  Correct]]</f>
        <v/>
      </c>
    </row>
    <row r="397" spans="1:26" x14ac:dyDescent="0.45">
      <c r="A397" s="51" t="str">
        <f>IF(ISBLANK(Games!$B397), "",Games!A397)</f>
        <v/>
      </c>
      <c r="B397" s="51" t="str">
        <f>IF(ISBLANK(Games!$B397), "",Games!B397)</f>
        <v/>
      </c>
      <c r="C397" s="51" t="str">
        <f>IF(ISBLANK(Games!$B397), "",Games!C397)</f>
        <v/>
      </c>
      <c r="D397" s="23" t="str">
        <f>IF(ISBLANK(Games!$B397), "",Games!D397)</f>
        <v/>
      </c>
      <c r="E397" s="23" t="str">
        <f>IF(ISBLANK(Games!$B397), "",Games!E397)</f>
        <v/>
      </c>
      <c r="F397" s="51" t="str">
        <f>IF(ISBLANK(Games!$B397), "",Games!F397)</f>
        <v/>
      </c>
      <c r="G397" s="51">
        <f>Games!G397</f>
        <v>0</v>
      </c>
      <c r="H397" s="51" t="str">
        <f>IF(ISBLANK(Games!$B397), "",Games!H397)</f>
        <v/>
      </c>
      <c r="I397" s="51" t="str">
        <f>IF(ISBLANK(Games!B397), "", IF(Table13[[#This Row],[Spread]]&lt;0, Table13[[#This Row],[Home]], Table13[[#This Row],[Away]]))</f>
        <v/>
      </c>
      <c r="J397" s="11"/>
      <c r="K397" s="11"/>
      <c r="L397" s="11"/>
      <c r="M397" s="50" t="str">
        <f>IF(ISBLANK(Table13[[#This Row],[Home Final]]), "",Table13[[#This Row],[Away Final]]-Table13[[#This Row],[Home Final]])</f>
        <v/>
      </c>
      <c r="N39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9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97" s="45" t="str">
        <f>IF(ISBLANK(Table13[[#This Row],[Side Result]]),"",IF(Table13[[#This Row],[Side Result]]=Table13[[#This Row],[Market Predicted Side]], "Y", "N"))</f>
        <v/>
      </c>
      <c r="Q39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97" s="43" t="str">
        <f>IF(ISBLANK(Table13[[#This Row],[Side Result]]),"",IF(Table13[[#This Row],[Side Result]]=Table13[[#This Row],[Model Predicted Side]], "Y", "N"))</f>
        <v/>
      </c>
      <c r="S397" s="43" t="str">
        <f>IF(ISBLANK(Table13[[#This Row],[Side Result]]), "", IF(Table13[[#This Row],[Model Overall Correct]]="N", "N", "Y"))</f>
        <v/>
      </c>
      <c r="T39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9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97" s="46" t="str">
        <f>IF(ISBLANK(Table13[[#This Row],[Side Result]]), "",ABS(Table13[[#This Row],[Difference from Market]]))</f>
        <v/>
      </c>
      <c r="W39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97" s="43" t="str">
        <f>IF(ISBLANK(Table13[[#This Row],[Side Result]]), "",ABS(Table13[[#This Row],[Difference from Prediction]]))</f>
        <v/>
      </c>
      <c r="Y397" s="10" t="str">
        <f>IF(OR(ISBLANK(Games!B397),ISBLANK(Table13[[#This Row],[Side Result]])), "",IF(OR(AND('Prediction Log'!D397&lt;0, 'Prediction Log'!J397='Prediction Log'!B397), AND('Prediction Log'!D397&gt;0, 'Prediction Log'!C397='Prediction Log'!J397)),"Y", IF(ISBLANK(Games!$B$2), "","N")))</f>
        <v/>
      </c>
      <c r="Z397" s="10" t="str">
        <f>Table13[[#This Row],[Market Overall  Correct]]</f>
        <v/>
      </c>
    </row>
    <row r="398" spans="1:26" x14ac:dyDescent="0.45">
      <c r="A398" s="51" t="str">
        <f>IF(ISBLANK(Games!$B398), "",Games!A398)</f>
        <v/>
      </c>
      <c r="B398" s="51" t="str">
        <f>IF(ISBLANK(Games!$B398), "",Games!B398)</f>
        <v/>
      </c>
      <c r="C398" s="51" t="str">
        <f>IF(ISBLANK(Games!$B398), "",Games!C398)</f>
        <v/>
      </c>
      <c r="D398" s="23" t="str">
        <f>IF(ISBLANK(Games!$B398), "",Games!D398)</f>
        <v/>
      </c>
      <c r="E398" s="23" t="str">
        <f>IF(ISBLANK(Games!$B398), "",Games!E398)</f>
        <v/>
      </c>
      <c r="F398" s="51" t="str">
        <f>IF(ISBLANK(Games!$B398), "",Games!F398)</f>
        <v/>
      </c>
      <c r="G398" s="51">
        <f>Games!G398</f>
        <v>0</v>
      </c>
      <c r="H398" s="51" t="str">
        <f>IF(ISBLANK(Games!$B398), "",Games!H398)</f>
        <v/>
      </c>
      <c r="I398" s="51" t="str">
        <f>IF(ISBLANK(Games!B398), "", IF(Table13[[#This Row],[Spread]]&lt;0, Table13[[#This Row],[Home]], Table13[[#This Row],[Away]]))</f>
        <v/>
      </c>
      <c r="J398" s="11"/>
      <c r="K398" s="11"/>
      <c r="L398" s="11"/>
      <c r="M398" s="50" t="str">
        <f>IF(ISBLANK(Table13[[#This Row],[Home Final]]), "",Table13[[#This Row],[Away Final]]-Table13[[#This Row],[Home Final]])</f>
        <v/>
      </c>
      <c r="N39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9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98" s="45" t="str">
        <f>IF(ISBLANK(Table13[[#This Row],[Side Result]]),"",IF(Table13[[#This Row],[Side Result]]=Table13[[#This Row],[Market Predicted Side]], "Y", "N"))</f>
        <v/>
      </c>
      <c r="Q39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98" s="43" t="str">
        <f>IF(ISBLANK(Table13[[#This Row],[Side Result]]),"",IF(Table13[[#This Row],[Side Result]]=Table13[[#This Row],[Model Predicted Side]], "Y", "N"))</f>
        <v/>
      </c>
      <c r="S398" s="43" t="str">
        <f>IF(ISBLANK(Table13[[#This Row],[Side Result]]), "", IF(Table13[[#This Row],[Model Overall Correct]]="N", "N", "Y"))</f>
        <v/>
      </c>
      <c r="T39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9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98" s="46" t="str">
        <f>IF(ISBLANK(Table13[[#This Row],[Side Result]]), "",ABS(Table13[[#This Row],[Difference from Market]]))</f>
        <v/>
      </c>
      <c r="W39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98" s="43" t="str">
        <f>IF(ISBLANK(Table13[[#This Row],[Side Result]]), "",ABS(Table13[[#This Row],[Difference from Prediction]]))</f>
        <v/>
      </c>
      <c r="Y398" s="10" t="str">
        <f>IF(OR(ISBLANK(Games!B398),ISBLANK(Table13[[#This Row],[Side Result]])), "",IF(OR(AND('Prediction Log'!D398&lt;0, 'Prediction Log'!J398='Prediction Log'!B398), AND('Prediction Log'!D398&gt;0, 'Prediction Log'!C398='Prediction Log'!J398)),"Y", IF(ISBLANK(Games!$B$2), "","N")))</f>
        <v/>
      </c>
      <c r="Z398" s="10" t="str">
        <f>Table13[[#This Row],[Market Overall  Correct]]</f>
        <v/>
      </c>
    </row>
    <row r="399" spans="1:26" x14ac:dyDescent="0.45">
      <c r="A399" s="51" t="str">
        <f>IF(ISBLANK(Games!$B399), "",Games!A399)</f>
        <v/>
      </c>
      <c r="B399" s="51" t="str">
        <f>IF(ISBLANK(Games!$B399), "",Games!B399)</f>
        <v/>
      </c>
      <c r="C399" s="51" t="str">
        <f>IF(ISBLANK(Games!$B399), "",Games!C399)</f>
        <v/>
      </c>
      <c r="D399" s="23" t="str">
        <f>IF(ISBLANK(Games!$B399), "",Games!D399)</f>
        <v/>
      </c>
      <c r="E399" s="23" t="str">
        <f>IF(ISBLANK(Games!$B399), "",Games!E399)</f>
        <v/>
      </c>
      <c r="F399" s="51" t="str">
        <f>IF(ISBLANK(Games!$B399), "",Games!F399)</f>
        <v/>
      </c>
      <c r="G399" s="51">
        <f>Games!G399</f>
        <v>0</v>
      </c>
      <c r="H399" s="51" t="str">
        <f>IF(ISBLANK(Games!$B399), "",Games!H399)</f>
        <v/>
      </c>
      <c r="I399" s="51" t="str">
        <f>IF(ISBLANK(Games!B399), "", IF(Table13[[#This Row],[Spread]]&lt;0, Table13[[#This Row],[Home]], Table13[[#This Row],[Away]]))</f>
        <v/>
      </c>
      <c r="J399" s="11"/>
      <c r="K399" s="11"/>
      <c r="L399" s="11"/>
      <c r="M399" s="50" t="str">
        <f>IF(ISBLANK(Table13[[#This Row],[Home Final]]), "",Table13[[#This Row],[Away Final]]-Table13[[#This Row],[Home Final]])</f>
        <v/>
      </c>
      <c r="N39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39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399" s="45" t="str">
        <f>IF(ISBLANK(Table13[[#This Row],[Side Result]]),"",IF(Table13[[#This Row],[Side Result]]=Table13[[#This Row],[Market Predicted Side]], "Y", "N"))</f>
        <v/>
      </c>
      <c r="Q39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399" s="43" t="str">
        <f>IF(ISBLANK(Table13[[#This Row],[Side Result]]),"",IF(Table13[[#This Row],[Side Result]]=Table13[[#This Row],[Model Predicted Side]], "Y", "N"))</f>
        <v/>
      </c>
      <c r="S399" s="43" t="str">
        <f>IF(ISBLANK(Table13[[#This Row],[Side Result]]), "", IF(Table13[[#This Row],[Model Overall Correct]]="N", "N", "Y"))</f>
        <v/>
      </c>
      <c r="T39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39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399" s="46" t="str">
        <f>IF(ISBLANK(Table13[[#This Row],[Side Result]]), "",ABS(Table13[[#This Row],[Difference from Market]]))</f>
        <v/>
      </c>
      <c r="W39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399" s="43" t="str">
        <f>IF(ISBLANK(Table13[[#This Row],[Side Result]]), "",ABS(Table13[[#This Row],[Difference from Prediction]]))</f>
        <v/>
      </c>
      <c r="Y399" s="10" t="str">
        <f>IF(OR(ISBLANK(Games!B399),ISBLANK(Table13[[#This Row],[Side Result]])), "",IF(OR(AND('Prediction Log'!D399&lt;0, 'Prediction Log'!J399='Prediction Log'!B399), AND('Prediction Log'!D399&gt;0, 'Prediction Log'!C399='Prediction Log'!J399)),"Y", IF(ISBLANK(Games!$B$2), "","N")))</f>
        <v/>
      </c>
      <c r="Z399" s="10" t="str">
        <f>Table13[[#This Row],[Market Overall  Correct]]</f>
        <v/>
      </c>
    </row>
    <row r="400" spans="1:26" x14ac:dyDescent="0.45">
      <c r="A400" s="51" t="str">
        <f>IF(ISBLANK(Games!$B400), "",Games!A400)</f>
        <v/>
      </c>
      <c r="B400" s="51" t="str">
        <f>IF(ISBLANK(Games!$B400), "",Games!B400)</f>
        <v/>
      </c>
      <c r="C400" s="51" t="str">
        <f>IF(ISBLANK(Games!$B400), "",Games!C400)</f>
        <v/>
      </c>
      <c r="D400" s="23" t="str">
        <f>IF(ISBLANK(Games!$B400), "",Games!D400)</f>
        <v/>
      </c>
      <c r="E400" s="23" t="str">
        <f>IF(ISBLANK(Games!$B400), "",Games!E400)</f>
        <v/>
      </c>
      <c r="F400" s="51" t="str">
        <f>IF(ISBLANK(Games!$B400), "",Games!F400)</f>
        <v/>
      </c>
      <c r="G400" s="51">
        <f>Games!G400</f>
        <v>0</v>
      </c>
      <c r="H400" s="51" t="str">
        <f>IF(ISBLANK(Games!$B400), "",Games!H400)</f>
        <v/>
      </c>
      <c r="I400" s="51" t="str">
        <f>IF(ISBLANK(Games!B400), "", IF(Table13[[#This Row],[Spread]]&lt;0, Table13[[#This Row],[Home]], Table13[[#This Row],[Away]]))</f>
        <v/>
      </c>
      <c r="J400" s="11"/>
      <c r="K400" s="11"/>
      <c r="L400" s="11"/>
      <c r="M400" s="50" t="str">
        <f>IF(ISBLANK(Table13[[#This Row],[Home Final]]), "",Table13[[#This Row],[Away Final]]-Table13[[#This Row],[Home Final]])</f>
        <v/>
      </c>
      <c r="N40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0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00" s="45" t="str">
        <f>IF(ISBLANK(Table13[[#This Row],[Side Result]]),"",IF(Table13[[#This Row],[Side Result]]=Table13[[#This Row],[Market Predicted Side]], "Y", "N"))</f>
        <v/>
      </c>
      <c r="Q40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00" s="43" t="str">
        <f>IF(ISBLANK(Table13[[#This Row],[Side Result]]),"",IF(Table13[[#This Row],[Side Result]]=Table13[[#This Row],[Model Predicted Side]], "Y", "N"))</f>
        <v/>
      </c>
      <c r="S400" s="43" t="str">
        <f>IF(ISBLANK(Table13[[#This Row],[Side Result]]), "", IF(Table13[[#This Row],[Model Overall Correct]]="N", "N", "Y"))</f>
        <v/>
      </c>
      <c r="T40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0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00" s="46" t="str">
        <f>IF(ISBLANK(Table13[[#This Row],[Side Result]]), "",ABS(Table13[[#This Row],[Difference from Market]]))</f>
        <v/>
      </c>
      <c r="W40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00" s="43" t="str">
        <f>IF(ISBLANK(Table13[[#This Row],[Side Result]]), "",ABS(Table13[[#This Row],[Difference from Prediction]]))</f>
        <v/>
      </c>
      <c r="Y400" s="10" t="str">
        <f>IF(OR(ISBLANK(Games!B400),ISBLANK(Table13[[#This Row],[Side Result]])), "",IF(OR(AND('Prediction Log'!D400&lt;0, 'Prediction Log'!J400='Prediction Log'!B400), AND('Prediction Log'!D400&gt;0, 'Prediction Log'!C400='Prediction Log'!J400)),"Y", IF(ISBLANK(Games!$B$2), "","N")))</f>
        <v/>
      </c>
      <c r="Z400" s="10" t="str">
        <f>Table13[[#This Row],[Market Overall  Correct]]</f>
        <v/>
      </c>
    </row>
    <row r="401" spans="1:26" x14ac:dyDescent="0.45">
      <c r="A401" s="51" t="str">
        <f>IF(ISBLANK(Games!$B401), "",Games!A401)</f>
        <v/>
      </c>
      <c r="B401" s="51" t="str">
        <f>IF(ISBLANK(Games!$B401), "",Games!B401)</f>
        <v/>
      </c>
      <c r="C401" s="51" t="str">
        <f>IF(ISBLANK(Games!$B401), "",Games!C401)</f>
        <v/>
      </c>
      <c r="D401" s="23" t="str">
        <f>IF(ISBLANK(Games!$B401), "",Games!D401)</f>
        <v/>
      </c>
      <c r="E401" s="23" t="str">
        <f>IF(ISBLANK(Games!$B401), "",Games!E401)</f>
        <v/>
      </c>
      <c r="F401" s="51" t="str">
        <f>IF(ISBLANK(Games!$B401), "",Games!F401)</f>
        <v/>
      </c>
      <c r="G401" s="51">
        <f>Games!G401</f>
        <v>0</v>
      </c>
      <c r="H401" s="51" t="str">
        <f>IF(ISBLANK(Games!$B401), "",Games!H401)</f>
        <v/>
      </c>
      <c r="I401" s="51" t="str">
        <f>IF(ISBLANK(Games!B401), "", IF(Table13[[#This Row],[Spread]]&lt;0, Table13[[#This Row],[Home]], Table13[[#This Row],[Away]]))</f>
        <v/>
      </c>
      <c r="J401" s="11"/>
      <c r="K401" s="11"/>
      <c r="L401" s="11"/>
      <c r="M401" s="50" t="str">
        <f>IF(ISBLANK(Table13[[#This Row],[Home Final]]), "",Table13[[#This Row],[Away Final]]-Table13[[#This Row],[Home Final]])</f>
        <v/>
      </c>
      <c r="N40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0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01" s="45" t="str">
        <f>IF(ISBLANK(Table13[[#This Row],[Side Result]]),"",IF(Table13[[#This Row],[Side Result]]=Table13[[#This Row],[Market Predicted Side]], "Y", "N"))</f>
        <v/>
      </c>
      <c r="Q40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01" s="43" t="str">
        <f>IF(ISBLANK(Table13[[#This Row],[Side Result]]),"",IF(Table13[[#This Row],[Side Result]]=Table13[[#This Row],[Model Predicted Side]], "Y", "N"))</f>
        <v/>
      </c>
      <c r="S401" s="43" t="str">
        <f>IF(ISBLANK(Table13[[#This Row],[Side Result]]), "", IF(Table13[[#This Row],[Model Overall Correct]]="N", "N", "Y"))</f>
        <v/>
      </c>
      <c r="T40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0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01" s="46" t="str">
        <f>IF(ISBLANK(Table13[[#This Row],[Side Result]]), "",ABS(Table13[[#This Row],[Difference from Market]]))</f>
        <v/>
      </c>
      <c r="W40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01" s="43" t="str">
        <f>IF(ISBLANK(Table13[[#This Row],[Side Result]]), "",ABS(Table13[[#This Row],[Difference from Prediction]]))</f>
        <v/>
      </c>
      <c r="Y401" s="10" t="str">
        <f>IF(OR(ISBLANK(Games!B401),ISBLANK(Table13[[#This Row],[Side Result]])), "",IF(OR(AND('Prediction Log'!D401&lt;0, 'Prediction Log'!J401='Prediction Log'!B401), AND('Prediction Log'!D401&gt;0, 'Prediction Log'!C401='Prediction Log'!J401)),"Y", IF(ISBLANK(Games!$B$2), "","N")))</f>
        <v/>
      </c>
      <c r="Z401" s="10" t="str">
        <f>Table13[[#This Row],[Market Overall  Correct]]</f>
        <v/>
      </c>
    </row>
    <row r="402" spans="1:26" x14ac:dyDescent="0.45">
      <c r="A402" s="51" t="str">
        <f>IF(ISBLANK(Games!$B402), "",Games!A402)</f>
        <v/>
      </c>
      <c r="B402" s="51" t="str">
        <f>IF(ISBLANK(Games!$B402), "",Games!B402)</f>
        <v/>
      </c>
      <c r="C402" s="51" t="str">
        <f>IF(ISBLANK(Games!$B402), "",Games!C402)</f>
        <v/>
      </c>
      <c r="D402" s="23" t="str">
        <f>IF(ISBLANK(Games!$B402), "",Games!D402)</f>
        <v/>
      </c>
      <c r="E402" s="23" t="str">
        <f>IF(ISBLANK(Games!$B402), "",Games!E402)</f>
        <v/>
      </c>
      <c r="F402" s="51" t="str">
        <f>IF(ISBLANK(Games!$B402), "",Games!F402)</f>
        <v/>
      </c>
      <c r="G402" s="51">
        <f>Games!G402</f>
        <v>0</v>
      </c>
      <c r="H402" s="51" t="str">
        <f>IF(ISBLANK(Games!$B402), "",Games!H402)</f>
        <v/>
      </c>
      <c r="I402" s="51" t="str">
        <f>IF(ISBLANK(Games!B402), "", IF(Table13[[#This Row],[Spread]]&lt;0, Table13[[#This Row],[Home]], Table13[[#This Row],[Away]]))</f>
        <v/>
      </c>
      <c r="J402" s="11"/>
      <c r="K402" s="11"/>
      <c r="L402" s="11"/>
      <c r="M402" s="50" t="str">
        <f>IF(ISBLANK(Table13[[#This Row],[Home Final]]), "",Table13[[#This Row],[Away Final]]-Table13[[#This Row],[Home Final]])</f>
        <v/>
      </c>
      <c r="N40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0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02" s="45" t="str">
        <f>IF(ISBLANK(Table13[[#This Row],[Side Result]]),"",IF(Table13[[#This Row],[Side Result]]=Table13[[#This Row],[Market Predicted Side]], "Y", "N"))</f>
        <v/>
      </c>
      <c r="Q40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02" s="43" t="str">
        <f>IF(ISBLANK(Table13[[#This Row],[Side Result]]),"",IF(Table13[[#This Row],[Side Result]]=Table13[[#This Row],[Model Predicted Side]], "Y", "N"))</f>
        <v/>
      </c>
      <c r="S402" s="43" t="str">
        <f>IF(ISBLANK(Table13[[#This Row],[Side Result]]), "", IF(Table13[[#This Row],[Model Overall Correct]]="N", "N", "Y"))</f>
        <v/>
      </c>
      <c r="T40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0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02" s="46" t="str">
        <f>IF(ISBLANK(Table13[[#This Row],[Side Result]]), "",ABS(Table13[[#This Row],[Difference from Market]]))</f>
        <v/>
      </c>
      <c r="W40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02" s="43" t="str">
        <f>IF(ISBLANK(Table13[[#This Row],[Side Result]]), "",ABS(Table13[[#This Row],[Difference from Prediction]]))</f>
        <v/>
      </c>
      <c r="Y402" s="10" t="str">
        <f>IF(OR(ISBLANK(Games!B402),ISBLANK(Table13[[#This Row],[Side Result]])), "",IF(OR(AND('Prediction Log'!D402&lt;0, 'Prediction Log'!J402='Prediction Log'!B402), AND('Prediction Log'!D402&gt;0, 'Prediction Log'!C402='Prediction Log'!J402)),"Y", IF(ISBLANK(Games!$B$2), "","N")))</f>
        <v/>
      </c>
      <c r="Z402" s="10" t="str">
        <f>Table13[[#This Row],[Market Overall  Correct]]</f>
        <v/>
      </c>
    </row>
    <row r="403" spans="1:26" x14ac:dyDescent="0.45">
      <c r="A403" s="51" t="str">
        <f>IF(ISBLANK(Games!$B403), "",Games!A403)</f>
        <v/>
      </c>
      <c r="B403" s="51" t="str">
        <f>IF(ISBLANK(Games!$B403), "",Games!B403)</f>
        <v/>
      </c>
      <c r="C403" s="51" t="str">
        <f>IF(ISBLANK(Games!$B403), "",Games!C403)</f>
        <v/>
      </c>
      <c r="D403" s="23" t="str">
        <f>IF(ISBLANK(Games!$B403), "",Games!D403)</f>
        <v/>
      </c>
      <c r="E403" s="23" t="str">
        <f>IF(ISBLANK(Games!$B403), "",Games!E403)</f>
        <v/>
      </c>
      <c r="F403" s="51" t="str">
        <f>IF(ISBLANK(Games!$B403), "",Games!F403)</f>
        <v/>
      </c>
      <c r="G403" s="51">
        <f>Games!G403</f>
        <v>0</v>
      </c>
      <c r="H403" s="51" t="str">
        <f>IF(ISBLANK(Games!$B403), "",Games!H403)</f>
        <v/>
      </c>
      <c r="I403" s="51" t="str">
        <f>IF(ISBLANK(Games!B403), "", IF(Table13[[#This Row],[Spread]]&lt;0, Table13[[#This Row],[Home]], Table13[[#This Row],[Away]]))</f>
        <v/>
      </c>
      <c r="J403" s="11"/>
      <c r="K403" s="11"/>
      <c r="L403" s="11"/>
      <c r="M403" s="50" t="str">
        <f>IF(ISBLANK(Table13[[#This Row],[Home Final]]), "",Table13[[#This Row],[Away Final]]-Table13[[#This Row],[Home Final]])</f>
        <v/>
      </c>
      <c r="N40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0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03" s="45" t="str">
        <f>IF(ISBLANK(Table13[[#This Row],[Side Result]]),"",IF(Table13[[#This Row],[Side Result]]=Table13[[#This Row],[Market Predicted Side]], "Y", "N"))</f>
        <v/>
      </c>
      <c r="Q40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03" s="43" t="str">
        <f>IF(ISBLANK(Table13[[#This Row],[Side Result]]),"",IF(Table13[[#This Row],[Side Result]]=Table13[[#This Row],[Model Predicted Side]], "Y", "N"))</f>
        <v/>
      </c>
      <c r="S403" s="43" t="str">
        <f>IF(ISBLANK(Table13[[#This Row],[Side Result]]), "", IF(Table13[[#This Row],[Model Overall Correct]]="N", "N", "Y"))</f>
        <v/>
      </c>
      <c r="T40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0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03" s="46" t="str">
        <f>IF(ISBLANK(Table13[[#This Row],[Side Result]]), "",ABS(Table13[[#This Row],[Difference from Market]]))</f>
        <v/>
      </c>
      <c r="W40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03" s="43" t="str">
        <f>IF(ISBLANK(Table13[[#This Row],[Side Result]]), "",ABS(Table13[[#This Row],[Difference from Prediction]]))</f>
        <v/>
      </c>
      <c r="Y403" s="10" t="str">
        <f>IF(OR(ISBLANK(Games!B403),ISBLANK(Table13[[#This Row],[Side Result]])), "",IF(OR(AND('Prediction Log'!D403&lt;0, 'Prediction Log'!J403='Prediction Log'!B403), AND('Prediction Log'!D403&gt;0, 'Prediction Log'!C403='Prediction Log'!J403)),"Y", IF(ISBLANK(Games!$B$2), "","N")))</f>
        <v/>
      </c>
      <c r="Z403" s="10" t="str">
        <f>Table13[[#This Row],[Market Overall  Correct]]</f>
        <v/>
      </c>
    </row>
    <row r="404" spans="1:26" x14ac:dyDescent="0.45">
      <c r="A404" s="51" t="str">
        <f>IF(ISBLANK(Games!$B404), "",Games!A404)</f>
        <v/>
      </c>
      <c r="B404" s="51" t="str">
        <f>IF(ISBLANK(Games!$B404), "",Games!B404)</f>
        <v/>
      </c>
      <c r="C404" s="51" t="str">
        <f>IF(ISBLANK(Games!$B404), "",Games!C404)</f>
        <v/>
      </c>
      <c r="D404" s="23" t="str">
        <f>IF(ISBLANK(Games!$B404), "",Games!D404)</f>
        <v/>
      </c>
      <c r="E404" s="23" t="str">
        <f>IF(ISBLANK(Games!$B404), "",Games!E404)</f>
        <v/>
      </c>
      <c r="F404" s="51" t="str">
        <f>IF(ISBLANK(Games!$B404), "",Games!F404)</f>
        <v/>
      </c>
      <c r="G404" s="51">
        <f>Games!G404</f>
        <v>0</v>
      </c>
      <c r="H404" s="51" t="str">
        <f>IF(ISBLANK(Games!$B404), "",Games!H404)</f>
        <v/>
      </c>
      <c r="I404" s="51" t="str">
        <f>IF(ISBLANK(Games!B404), "", IF(Table13[[#This Row],[Spread]]&lt;0, Table13[[#This Row],[Home]], Table13[[#This Row],[Away]]))</f>
        <v/>
      </c>
      <c r="J404" s="11"/>
      <c r="K404" s="11"/>
      <c r="L404" s="11"/>
      <c r="M404" s="50" t="str">
        <f>IF(ISBLANK(Table13[[#This Row],[Home Final]]), "",Table13[[#This Row],[Away Final]]-Table13[[#This Row],[Home Final]])</f>
        <v/>
      </c>
      <c r="N40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0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04" s="45" t="str">
        <f>IF(ISBLANK(Table13[[#This Row],[Side Result]]),"",IF(Table13[[#This Row],[Side Result]]=Table13[[#This Row],[Market Predicted Side]], "Y", "N"))</f>
        <v/>
      </c>
      <c r="Q40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04" s="43" t="str">
        <f>IF(ISBLANK(Table13[[#This Row],[Side Result]]),"",IF(Table13[[#This Row],[Side Result]]=Table13[[#This Row],[Model Predicted Side]], "Y", "N"))</f>
        <v/>
      </c>
      <c r="S404" s="43" t="str">
        <f>IF(ISBLANK(Table13[[#This Row],[Side Result]]), "", IF(Table13[[#This Row],[Model Overall Correct]]="N", "N", "Y"))</f>
        <v/>
      </c>
      <c r="T40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0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04" s="46" t="str">
        <f>IF(ISBLANK(Table13[[#This Row],[Side Result]]), "",ABS(Table13[[#This Row],[Difference from Market]]))</f>
        <v/>
      </c>
      <c r="W40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04" s="43" t="str">
        <f>IF(ISBLANK(Table13[[#This Row],[Side Result]]), "",ABS(Table13[[#This Row],[Difference from Prediction]]))</f>
        <v/>
      </c>
      <c r="Y404" s="10" t="str">
        <f>IF(OR(ISBLANK(Games!B404),ISBLANK(Table13[[#This Row],[Side Result]])), "",IF(OR(AND('Prediction Log'!D404&lt;0, 'Prediction Log'!J404='Prediction Log'!B404), AND('Prediction Log'!D404&gt;0, 'Prediction Log'!C404='Prediction Log'!J404)),"Y", IF(ISBLANK(Games!$B$2), "","N")))</f>
        <v/>
      </c>
      <c r="Z404" s="10" t="str">
        <f>Table13[[#This Row],[Market Overall  Correct]]</f>
        <v/>
      </c>
    </row>
    <row r="405" spans="1:26" x14ac:dyDescent="0.45">
      <c r="A405" s="51" t="str">
        <f>IF(ISBLANK(Games!$B405), "",Games!A405)</f>
        <v/>
      </c>
      <c r="B405" s="51" t="str">
        <f>IF(ISBLANK(Games!$B405), "",Games!B405)</f>
        <v/>
      </c>
      <c r="C405" s="51" t="str">
        <f>IF(ISBLANK(Games!$B405), "",Games!C405)</f>
        <v/>
      </c>
      <c r="D405" s="23" t="str">
        <f>IF(ISBLANK(Games!$B405), "",Games!D405)</f>
        <v/>
      </c>
      <c r="E405" s="23" t="str">
        <f>IF(ISBLANK(Games!$B405), "",Games!E405)</f>
        <v/>
      </c>
      <c r="F405" s="51" t="str">
        <f>IF(ISBLANK(Games!$B405), "",Games!F405)</f>
        <v/>
      </c>
      <c r="G405" s="51">
        <f>Games!G405</f>
        <v>0</v>
      </c>
      <c r="H405" s="51" t="str">
        <f>IF(ISBLANK(Games!$B405), "",Games!H405)</f>
        <v/>
      </c>
      <c r="I405" s="51" t="str">
        <f>IF(ISBLANK(Games!B405), "", IF(Table13[[#This Row],[Spread]]&lt;0, Table13[[#This Row],[Home]], Table13[[#This Row],[Away]]))</f>
        <v/>
      </c>
      <c r="J405" s="11"/>
      <c r="K405" s="11"/>
      <c r="L405" s="11"/>
      <c r="M405" s="50" t="str">
        <f>IF(ISBLANK(Table13[[#This Row],[Home Final]]), "",Table13[[#This Row],[Away Final]]-Table13[[#This Row],[Home Final]])</f>
        <v/>
      </c>
      <c r="N40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0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05" s="45" t="str">
        <f>IF(ISBLANK(Table13[[#This Row],[Side Result]]),"",IF(Table13[[#This Row],[Side Result]]=Table13[[#This Row],[Market Predicted Side]], "Y", "N"))</f>
        <v/>
      </c>
      <c r="Q40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05" s="43" t="str">
        <f>IF(ISBLANK(Table13[[#This Row],[Side Result]]),"",IF(Table13[[#This Row],[Side Result]]=Table13[[#This Row],[Model Predicted Side]], "Y", "N"))</f>
        <v/>
      </c>
      <c r="S405" s="43" t="str">
        <f>IF(ISBLANK(Table13[[#This Row],[Side Result]]), "", IF(Table13[[#This Row],[Model Overall Correct]]="N", "N", "Y"))</f>
        <v/>
      </c>
      <c r="T40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0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05" s="46" t="str">
        <f>IF(ISBLANK(Table13[[#This Row],[Side Result]]), "",ABS(Table13[[#This Row],[Difference from Market]]))</f>
        <v/>
      </c>
      <c r="W40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05" s="43" t="str">
        <f>IF(ISBLANK(Table13[[#This Row],[Side Result]]), "",ABS(Table13[[#This Row],[Difference from Prediction]]))</f>
        <v/>
      </c>
      <c r="Y405" s="10" t="str">
        <f>IF(OR(ISBLANK(Games!B405),ISBLANK(Table13[[#This Row],[Side Result]])), "",IF(OR(AND('Prediction Log'!D405&lt;0, 'Prediction Log'!J405='Prediction Log'!B405), AND('Prediction Log'!D405&gt;0, 'Prediction Log'!C405='Prediction Log'!J405)),"Y", IF(ISBLANK(Games!$B$2), "","N")))</f>
        <v/>
      </c>
      <c r="Z405" s="10" t="str">
        <f>Table13[[#This Row],[Market Overall  Correct]]</f>
        <v/>
      </c>
    </row>
    <row r="406" spans="1:26" x14ac:dyDescent="0.45">
      <c r="A406" s="51" t="str">
        <f>IF(ISBLANK(Games!$B406), "",Games!A406)</f>
        <v/>
      </c>
      <c r="B406" s="51" t="str">
        <f>IF(ISBLANK(Games!$B406), "",Games!B406)</f>
        <v/>
      </c>
      <c r="C406" s="51" t="str">
        <f>IF(ISBLANK(Games!$B406), "",Games!C406)</f>
        <v/>
      </c>
      <c r="D406" s="23" t="str">
        <f>IF(ISBLANK(Games!$B406), "",Games!D406)</f>
        <v/>
      </c>
      <c r="E406" s="23" t="str">
        <f>IF(ISBLANK(Games!$B406), "",Games!E406)</f>
        <v/>
      </c>
      <c r="F406" s="51" t="str">
        <f>IF(ISBLANK(Games!$B406), "",Games!F406)</f>
        <v/>
      </c>
      <c r="G406" s="51">
        <f>Games!G406</f>
        <v>0</v>
      </c>
      <c r="H406" s="51" t="str">
        <f>IF(ISBLANK(Games!$B406), "",Games!H406)</f>
        <v/>
      </c>
      <c r="I406" s="51" t="str">
        <f>IF(ISBLANK(Games!B406), "", IF(Table13[[#This Row],[Spread]]&lt;0, Table13[[#This Row],[Home]], Table13[[#This Row],[Away]]))</f>
        <v/>
      </c>
      <c r="J406" s="11"/>
      <c r="K406" s="11"/>
      <c r="L406" s="11"/>
      <c r="M406" s="50" t="str">
        <f>IF(ISBLANK(Table13[[#This Row],[Home Final]]), "",Table13[[#This Row],[Away Final]]-Table13[[#This Row],[Home Final]])</f>
        <v/>
      </c>
      <c r="N40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0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06" s="45" t="str">
        <f>IF(ISBLANK(Table13[[#This Row],[Side Result]]),"",IF(Table13[[#This Row],[Side Result]]=Table13[[#This Row],[Market Predicted Side]], "Y", "N"))</f>
        <v/>
      </c>
      <c r="Q40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06" s="43" t="str">
        <f>IF(ISBLANK(Table13[[#This Row],[Side Result]]),"",IF(Table13[[#This Row],[Side Result]]=Table13[[#This Row],[Model Predicted Side]], "Y", "N"))</f>
        <v/>
      </c>
      <c r="S406" s="43" t="str">
        <f>IF(ISBLANK(Table13[[#This Row],[Side Result]]), "", IF(Table13[[#This Row],[Model Overall Correct]]="N", "N", "Y"))</f>
        <v/>
      </c>
      <c r="T40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0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06" s="46" t="str">
        <f>IF(ISBLANK(Table13[[#This Row],[Side Result]]), "",ABS(Table13[[#This Row],[Difference from Market]]))</f>
        <v/>
      </c>
      <c r="W40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06" s="43" t="str">
        <f>IF(ISBLANK(Table13[[#This Row],[Side Result]]), "",ABS(Table13[[#This Row],[Difference from Prediction]]))</f>
        <v/>
      </c>
      <c r="Y406" s="10" t="str">
        <f>IF(OR(ISBLANK(Games!B406),ISBLANK(Table13[[#This Row],[Side Result]])), "",IF(OR(AND('Prediction Log'!D406&lt;0, 'Prediction Log'!J406='Prediction Log'!B406), AND('Prediction Log'!D406&gt;0, 'Prediction Log'!C406='Prediction Log'!J406)),"Y", IF(ISBLANK(Games!$B$2), "","N")))</f>
        <v/>
      </c>
      <c r="Z406" s="10" t="str">
        <f>Table13[[#This Row],[Market Overall  Correct]]</f>
        <v/>
      </c>
    </row>
    <row r="407" spans="1:26" x14ac:dyDescent="0.45">
      <c r="A407" s="51" t="str">
        <f>IF(ISBLANK(Games!$B407), "",Games!A407)</f>
        <v/>
      </c>
      <c r="B407" s="51" t="str">
        <f>IF(ISBLANK(Games!$B407), "",Games!B407)</f>
        <v/>
      </c>
      <c r="C407" s="51" t="str">
        <f>IF(ISBLANK(Games!$B407), "",Games!C407)</f>
        <v/>
      </c>
      <c r="D407" s="23" t="str">
        <f>IF(ISBLANK(Games!$B407), "",Games!D407)</f>
        <v/>
      </c>
      <c r="E407" s="23" t="str">
        <f>IF(ISBLANK(Games!$B407), "",Games!E407)</f>
        <v/>
      </c>
      <c r="F407" s="51" t="str">
        <f>IF(ISBLANK(Games!$B407), "",Games!F407)</f>
        <v/>
      </c>
      <c r="G407" s="51">
        <f>Games!G407</f>
        <v>0</v>
      </c>
      <c r="H407" s="51" t="str">
        <f>IF(ISBLANK(Games!$B407), "",Games!H407)</f>
        <v/>
      </c>
      <c r="I407" s="51" t="str">
        <f>IF(ISBLANK(Games!B407), "", IF(Table13[[#This Row],[Spread]]&lt;0, Table13[[#This Row],[Home]], Table13[[#This Row],[Away]]))</f>
        <v/>
      </c>
      <c r="J407" s="11"/>
      <c r="K407" s="11"/>
      <c r="L407" s="11"/>
      <c r="M407" s="50" t="str">
        <f>IF(ISBLANK(Table13[[#This Row],[Home Final]]), "",Table13[[#This Row],[Away Final]]-Table13[[#This Row],[Home Final]])</f>
        <v/>
      </c>
      <c r="N40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0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07" s="45" t="str">
        <f>IF(ISBLANK(Table13[[#This Row],[Side Result]]),"",IF(Table13[[#This Row],[Side Result]]=Table13[[#This Row],[Market Predicted Side]], "Y", "N"))</f>
        <v/>
      </c>
      <c r="Q40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07" s="43" t="str">
        <f>IF(ISBLANK(Table13[[#This Row],[Side Result]]),"",IF(Table13[[#This Row],[Side Result]]=Table13[[#This Row],[Model Predicted Side]], "Y", "N"))</f>
        <v/>
      </c>
      <c r="S407" s="43" t="str">
        <f>IF(ISBLANK(Table13[[#This Row],[Side Result]]), "", IF(Table13[[#This Row],[Model Overall Correct]]="N", "N", "Y"))</f>
        <v/>
      </c>
      <c r="T40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0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07" s="46" t="str">
        <f>IF(ISBLANK(Table13[[#This Row],[Side Result]]), "",ABS(Table13[[#This Row],[Difference from Market]]))</f>
        <v/>
      </c>
      <c r="W40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07" s="43" t="str">
        <f>IF(ISBLANK(Table13[[#This Row],[Side Result]]), "",ABS(Table13[[#This Row],[Difference from Prediction]]))</f>
        <v/>
      </c>
      <c r="Y407" s="10" t="str">
        <f>IF(OR(ISBLANK(Games!B407),ISBLANK(Table13[[#This Row],[Side Result]])), "",IF(OR(AND('Prediction Log'!D407&lt;0, 'Prediction Log'!J407='Prediction Log'!B407), AND('Prediction Log'!D407&gt;0, 'Prediction Log'!C407='Prediction Log'!J407)),"Y", IF(ISBLANK(Games!$B$2), "","N")))</f>
        <v/>
      </c>
      <c r="Z407" s="10" t="str">
        <f>Table13[[#This Row],[Market Overall  Correct]]</f>
        <v/>
      </c>
    </row>
    <row r="408" spans="1:26" x14ac:dyDescent="0.45">
      <c r="A408" s="51" t="str">
        <f>IF(ISBLANK(Games!$B408), "",Games!A408)</f>
        <v/>
      </c>
      <c r="B408" s="51" t="str">
        <f>IF(ISBLANK(Games!$B408), "",Games!B408)</f>
        <v/>
      </c>
      <c r="C408" s="51" t="str">
        <f>IF(ISBLANK(Games!$B408), "",Games!C408)</f>
        <v/>
      </c>
      <c r="D408" s="23" t="str">
        <f>IF(ISBLANK(Games!$B408), "",Games!D408)</f>
        <v/>
      </c>
      <c r="E408" s="23" t="str">
        <f>IF(ISBLANK(Games!$B408), "",Games!E408)</f>
        <v/>
      </c>
      <c r="F408" s="51" t="str">
        <f>IF(ISBLANK(Games!$B408), "",Games!F408)</f>
        <v/>
      </c>
      <c r="G408" s="51">
        <f>Games!G408</f>
        <v>0</v>
      </c>
      <c r="H408" s="51" t="str">
        <f>IF(ISBLANK(Games!$B408), "",Games!H408)</f>
        <v/>
      </c>
      <c r="I408" s="51" t="str">
        <f>IF(ISBLANK(Games!B408), "", IF(Table13[[#This Row],[Spread]]&lt;0, Table13[[#This Row],[Home]], Table13[[#This Row],[Away]]))</f>
        <v/>
      </c>
      <c r="J408" s="11"/>
      <c r="K408" s="11"/>
      <c r="L408" s="11"/>
      <c r="M408" s="50" t="str">
        <f>IF(ISBLANK(Table13[[#This Row],[Home Final]]), "",Table13[[#This Row],[Away Final]]-Table13[[#This Row],[Home Final]])</f>
        <v/>
      </c>
      <c r="N40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0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08" s="45" t="str">
        <f>IF(ISBLANK(Table13[[#This Row],[Side Result]]),"",IF(Table13[[#This Row],[Side Result]]=Table13[[#This Row],[Market Predicted Side]], "Y", "N"))</f>
        <v/>
      </c>
      <c r="Q40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08" s="43" t="str">
        <f>IF(ISBLANK(Table13[[#This Row],[Side Result]]),"",IF(Table13[[#This Row],[Side Result]]=Table13[[#This Row],[Model Predicted Side]], "Y", "N"))</f>
        <v/>
      </c>
      <c r="S408" s="43" t="str">
        <f>IF(ISBLANK(Table13[[#This Row],[Side Result]]), "", IF(Table13[[#This Row],[Model Overall Correct]]="N", "N", "Y"))</f>
        <v/>
      </c>
      <c r="T40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0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08" s="46" t="str">
        <f>IF(ISBLANK(Table13[[#This Row],[Side Result]]), "",ABS(Table13[[#This Row],[Difference from Market]]))</f>
        <v/>
      </c>
      <c r="W40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08" s="43" t="str">
        <f>IF(ISBLANK(Table13[[#This Row],[Side Result]]), "",ABS(Table13[[#This Row],[Difference from Prediction]]))</f>
        <v/>
      </c>
      <c r="Y408" s="10" t="str">
        <f>IF(OR(ISBLANK(Games!B408),ISBLANK(Table13[[#This Row],[Side Result]])), "",IF(OR(AND('Prediction Log'!D408&lt;0, 'Prediction Log'!J408='Prediction Log'!B408), AND('Prediction Log'!D408&gt;0, 'Prediction Log'!C408='Prediction Log'!J408)),"Y", IF(ISBLANK(Games!$B$2), "","N")))</f>
        <v/>
      </c>
      <c r="Z408" s="10" t="str">
        <f>Table13[[#This Row],[Market Overall  Correct]]</f>
        <v/>
      </c>
    </row>
    <row r="409" spans="1:26" x14ac:dyDescent="0.45">
      <c r="A409" s="51" t="str">
        <f>IF(ISBLANK(Games!$B409), "",Games!A409)</f>
        <v/>
      </c>
      <c r="B409" s="51" t="str">
        <f>IF(ISBLANK(Games!$B409), "",Games!B409)</f>
        <v/>
      </c>
      <c r="C409" s="51" t="str">
        <f>IF(ISBLANK(Games!$B409), "",Games!C409)</f>
        <v/>
      </c>
      <c r="D409" s="23" t="str">
        <f>IF(ISBLANK(Games!$B409), "",Games!D409)</f>
        <v/>
      </c>
      <c r="E409" s="23" t="str">
        <f>IF(ISBLANK(Games!$B409), "",Games!E409)</f>
        <v/>
      </c>
      <c r="F409" s="51" t="str">
        <f>IF(ISBLANK(Games!$B409), "",Games!F409)</f>
        <v/>
      </c>
      <c r="G409" s="51">
        <f>Games!G409</f>
        <v>0</v>
      </c>
      <c r="H409" s="51" t="str">
        <f>IF(ISBLANK(Games!$B409), "",Games!H409)</f>
        <v/>
      </c>
      <c r="I409" s="51" t="str">
        <f>IF(ISBLANK(Games!B409), "", IF(Table13[[#This Row],[Spread]]&lt;0, Table13[[#This Row],[Home]], Table13[[#This Row],[Away]]))</f>
        <v/>
      </c>
      <c r="J409" s="11"/>
      <c r="K409" s="11"/>
      <c r="L409" s="11"/>
      <c r="M409" s="50" t="str">
        <f>IF(ISBLANK(Table13[[#This Row],[Home Final]]), "",Table13[[#This Row],[Away Final]]-Table13[[#This Row],[Home Final]])</f>
        <v/>
      </c>
      <c r="N40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0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09" s="45" t="str">
        <f>IF(ISBLANK(Table13[[#This Row],[Side Result]]),"",IF(Table13[[#This Row],[Side Result]]=Table13[[#This Row],[Market Predicted Side]], "Y", "N"))</f>
        <v/>
      </c>
      <c r="Q40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09" s="43" t="str">
        <f>IF(ISBLANK(Table13[[#This Row],[Side Result]]),"",IF(Table13[[#This Row],[Side Result]]=Table13[[#This Row],[Model Predicted Side]], "Y", "N"))</f>
        <v/>
      </c>
      <c r="S409" s="43" t="str">
        <f>IF(ISBLANK(Table13[[#This Row],[Side Result]]), "", IF(Table13[[#This Row],[Model Overall Correct]]="N", "N", "Y"))</f>
        <v/>
      </c>
      <c r="T40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0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09" s="46" t="str">
        <f>IF(ISBLANK(Table13[[#This Row],[Side Result]]), "",ABS(Table13[[#This Row],[Difference from Market]]))</f>
        <v/>
      </c>
      <c r="W40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09" s="43" t="str">
        <f>IF(ISBLANK(Table13[[#This Row],[Side Result]]), "",ABS(Table13[[#This Row],[Difference from Prediction]]))</f>
        <v/>
      </c>
      <c r="Y409" s="10" t="str">
        <f>IF(OR(ISBLANK(Games!B409),ISBLANK(Table13[[#This Row],[Side Result]])), "",IF(OR(AND('Prediction Log'!D409&lt;0, 'Prediction Log'!J409='Prediction Log'!B409), AND('Prediction Log'!D409&gt;0, 'Prediction Log'!C409='Prediction Log'!J409)),"Y", IF(ISBLANK(Games!$B$2), "","N")))</f>
        <v/>
      </c>
      <c r="Z409" s="10" t="str">
        <f>Table13[[#This Row],[Market Overall  Correct]]</f>
        <v/>
      </c>
    </row>
    <row r="410" spans="1:26" x14ac:dyDescent="0.45">
      <c r="A410" s="51" t="str">
        <f>IF(ISBLANK(Games!$B410), "",Games!A410)</f>
        <v/>
      </c>
      <c r="B410" s="51" t="str">
        <f>IF(ISBLANK(Games!$B410), "",Games!B410)</f>
        <v/>
      </c>
      <c r="C410" s="51" t="str">
        <f>IF(ISBLANK(Games!$B410), "",Games!C410)</f>
        <v/>
      </c>
      <c r="D410" s="23" t="str">
        <f>IF(ISBLANK(Games!$B410), "",Games!D410)</f>
        <v/>
      </c>
      <c r="E410" s="23" t="str">
        <f>IF(ISBLANK(Games!$B410), "",Games!E410)</f>
        <v/>
      </c>
      <c r="F410" s="51" t="str">
        <f>IF(ISBLANK(Games!$B410), "",Games!F410)</f>
        <v/>
      </c>
      <c r="G410" s="51">
        <f>Games!G410</f>
        <v>0</v>
      </c>
      <c r="H410" s="51" t="str">
        <f>IF(ISBLANK(Games!$B410), "",Games!H410)</f>
        <v/>
      </c>
      <c r="I410" s="51" t="str">
        <f>IF(ISBLANK(Games!B410), "", IF(Table13[[#This Row],[Spread]]&lt;0, Table13[[#This Row],[Home]], Table13[[#This Row],[Away]]))</f>
        <v/>
      </c>
      <c r="J410" s="11"/>
      <c r="K410" s="11"/>
      <c r="L410" s="11"/>
      <c r="M410" s="50" t="str">
        <f>IF(ISBLANK(Table13[[#This Row],[Home Final]]), "",Table13[[#This Row],[Away Final]]-Table13[[#This Row],[Home Final]])</f>
        <v/>
      </c>
      <c r="N41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1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10" s="45" t="str">
        <f>IF(ISBLANK(Table13[[#This Row],[Side Result]]),"",IF(Table13[[#This Row],[Side Result]]=Table13[[#This Row],[Market Predicted Side]], "Y", "N"))</f>
        <v/>
      </c>
      <c r="Q41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10" s="43" t="str">
        <f>IF(ISBLANK(Table13[[#This Row],[Side Result]]),"",IF(Table13[[#This Row],[Side Result]]=Table13[[#This Row],[Model Predicted Side]], "Y", "N"))</f>
        <v/>
      </c>
      <c r="S410" s="43" t="str">
        <f>IF(ISBLANK(Table13[[#This Row],[Side Result]]), "", IF(Table13[[#This Row],[Model Overall Correct]]="N", "N", "Y"))</f>
        <v/>
      </c>
      <c r="T41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1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10" s="46" t="str">
        <f>IF(ISBLANK(Table13[[#This Row],[Side Result]]), "",ABS(Table13[[#This Row],[Difference from Market]]))</f>
        <v/>
      </c>
      <c r="W41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10" s="43" t="str">
        <f>IF(ISBLANK(Table13[[#This Row],[Side Result]]), "",ABS(Table13[[#This Row],[Difference from Prediction]]))</f>
        <v/>
      </c>
      <c r="Y410" s="10" t="str">
        <f>IF(OR(ISBLANK(Games!B410),ISBLANK(Table13[[#This Row],[Side Result]])), "",IF(OR(AND('Prediction Log'!D410&lt;0, 'Prediction Log'!J410='Prediction Log'!B410), AND('Prediction Log'!D410&gt;0, 'Prediction Log'!C410='Prediction Log'!J410)),"Y", IF(ISBLANK(Games!$B$2), "","N")))</f>
        <v/>
      </c>
      <c r="Z410" s="10" t="str">
        <f>Table13[[#This Row],[Market Overall  Correct]]</f>
        <v/>
      </c>
    </row>
    <row r="411" spans="1:26" x14ac:dyDescent="0.45">
      <c r="A411" s="51" t="str">
        <f>IF(ISBLANK(Games!$B411), "",Games!A411)</f>
        <v/>
      </c>
      <c r="B411" s="51" t="str">
        <f>IF(ISBLANK(Games!$B411), "",Games!B411)</f>
        <v/>
      </c>
      <c r="C411" s="51" t="str">
        <f>IF(ISBLANK(Games!$B411), "",Games!C411)</f>
        <v/>
      </c>
      <c r="D411" s="23" t="str">
        <f>IF(ISBLANK(Games!$B411), "",Games!D411)</f>
        <v/>
      </c>
      <c r="E411" s="23" t="str">
        <f>IF(ISBLANK(Games!$B411), "",Games!E411)</f>
        <v/>
      </c>
      <c r="F411" s="51" t="str">
        <f>IF(ISBLANK(Games!$B411), "",Games!F411)</f>
        <v/>
      </c>
      <c r="G411" s="51">
        <f>Games!G411</f>
        <v>0</v>
      </c>
      <c r="H411" s="51" t="str">
        <f>IF(ISBLANK(Games!$B411), "",Games!H411)</f>
        <v/>
      </c>
      <c r="I411" s="51" t="str">
        <f>IF(ISBLANK(Games!B411), "", IF(Table13[[#This Row],[Spread]]&lt;0, Table13[[#This Row],[Home]], Table13[[#This Row],[Away]]))</f>
        <v/>
      </c>
      <c r="J411" s="11"/>
      <c r="K411" s="11"/>
      <c r="L411" s="11"/>
      <c r="M411" s="50" t="str">
        <f>IF(ISBLANK(Table13[[#This Row],[Home Final]]), "",Table13[[#This Row],[Away Final]]-Table13[[#This Row],[Home Final]])</f>
        <v/>
      </c>
      <c r="N41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1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11" s="45" t="str">
        <f>IF(ISBLANK(Table13[[#This Row],[Side Result]]),"",IF(Table13[[#This Row],[Side Result]]=Table13[[#This Row],[Market Predicted Side]], "Y", "N"))</f>
        <v/>
      </c>
      <c r="Q41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11" s="43" t="str">
        <f>IF(ISBLANK(Table13[[#This Row],[Side Result]]),"",IF(Table13[[#This Row],[Side Result]]=Table13[[#This Row],[Model Predicted Side]], "Y", "N"))</f>
        <v/>
      </c>
      <c r="S411" s="43" t="str">
        <f>IF(ISBLANK(Table13[[#This Row],[Side Result]]), "", IF(Table13[[#This Row],[Model Overall Correct]]="N", "N", "Y"))</f>
        <v/>
      </c>
      <c r="T41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1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11" s="46" t="str">
        <f>IF(ISBLANK(Table13[[#This Row],[Side Result]]), "",ABS(Table13[[#This Row],[Difference from Market]]))</f>
        <v/>
      </c>
      <c r="W41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11" s="43" t="str">
        <f>IF(ISBLANK(Table13[[#This Row],[Side Result]]), "",ABS(Table13[[#This Row],[Difference from Prediction]]))</f>
        <v/>
      </c>
      <c r="Y411" s="10" t="str">
        <f>IF(OR(ISBLANK(Games!B411),ISBLANK(Table13[[#This Row],[Side Result]])), "",IF(OR(AND('Prediction Log'!D411&lt;0, 'Prediction Log'!J411='Prediction Log'!B411), AND('Prediction Log'!D411&gt;0, 'Prediction Log'!C411='Prediction Log'!J411)),"Y", IF(ISBLANK(Games!$B$2), "","N")))</f>
        <v/>
      </c>
      <c r="Z411" s="10" t="str">
        <f>Table13[[#This Row],[Market Overall  Correct]]</f>
        <v/>
      </c>
    </row>
    <row r="412" spans="1:26" x14ac:dyDescent="0.45">
      <c r="A412" s="51" t="str">
        <f>IF(ISBLANK(Games!$B412), "",Games!A412)</f>
        <v/>
      </c>
      <c r="B412" s="51" t="str">
        <f>IF(ISBLANK(Games!$B412), "",Games!B412)</f>
        <v/>
      </c>
      <c r="C412" s="51" t="str">
        <f>IF(ISBLANK(Games!$B412), "",Games!C412)</f>
        <v/>
      </c>
      <c r="D412" s="23" t="str">
        <f>IF(ISBLANK(Games!$B412), "",Games!D412)</f>
        <v/>
      </c>
      <c r="E412" s="23" t="str">
        <f>IF(ISBLANK(Games!$B412), "",Games!E412)</f>
        <v/>
      </c>
      <c r="F412" s="51" t="str">
        <f>IF(ISBLANK(Games!$B412), "",Games!F412)</f>
        <v/>
      </c>
      <c r="G412" s="51">
        <f>Games!G412</f>
        <v>0</v>
      </c>
      <c r="H412" s="51" t="str">
        <f>IF(ISBLANK(Games!$B412), "",Games!H412)</f>
        <v/>
      </c>
      <c r="I412" s="51" t="str">
        <f>IF(ISBLANK(Games!B412), "", IF(Table13[[#This Row],[Spread]]&lt;0, Table13[[#This Row],[Home]], Table13[[#This Row],[Away]]))</f>
        <v/>
      </c>
      <c r="J412" s="11"/>
      <c r="K412" s="11"/>
      <c r="L412" s="11"/>
      <c r="M412" s="50" t="str">
        <f>IF(ISBLANK(Table13[[#This Row],[Home Final]]), "",Table13[[#This Row],[Away Final]]-Table13[[#This Row],[Home Final]])</f>
        <v/>
      </c>
      <c r="N41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1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12" s="45" t="str">
        <f>IF(ISBLANK(Table13[[#This Row],[Side Result]]),"",IF(Table13[[#This Row],[Side Result]]=Table13[[#This Row],[Market Predicted Side]], "Y", "N"))</f>
        <v/>
      </c>
      <c r="Q41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12" s="43" t="str">
        <f>IF(ISBLANK(Table13[[#This Row],[Side Result]]),"",IF(Table13[[#This Row],[Side Result]]=Table13[[#This Row],[Model Predicted Side]], "Y", "N"))</f>
        <v/>
      </c>
      <c r="S412" s="43" t="str">
        <f>IF(ISBLANK(Table13[[#This Row],[Side Result]]), "", IF(Table13[[#This Row],[Model Overall Correct]]="N", "N", "Y"))</f>
        <v/>
      </c>
      <c r="T41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1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12" s="46" t="str">
        <f>IF(ISBLANK(Table13[[#This Row],[Side Result]]), "",ABS(Table13[[#This Row],[Difference from Market]]))</f>
        <v/>
      </c>
      <c r="W41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12" s="43" t="str">
        <f>IF(ISBLANK(Table13[[#This Row],[Side Result]]), "",ABS(Table13[[#This Row],[Difference from Prediction]]))</f>
        <v/>
      </c>
      <c r="Y412" s="10" t="str">
        <f>IF(OR(ISBLANK(Games!B412),ISBLANK(Table13[[#This Row],[Side Result]])), "",IF(OR(AND('Prediction Log'!D412&lt;0, 'Prediction Log'!J412='Prediction Log'!B412), AND('Prediction Log'!D412&gt;0, 'Prediction Log'!C412='Prediction Log'!J412)),"Y", IF(ISBLANK(Games!$B$2), "","N")))</f>
        <v/>
      </c>
      <c r="Z412" s="10" t="str">
        <f>Table13[[#This Row],[Market Overall  Correct]]</f>
        <v/>
      </c>
    </row>
    <row r="413" spans="1:26" x14ac:dyDescent="0.45">
      <c r="A413" s="51" t="str">
        <f>IF(ISBLANK(Games!$B413), "",Games!A413)</f>
        <v/>
      </c>
      <c r="B413" s="51" t="str">
        <f>IF(ISBLANK(Games!$B413), "",Games!B413)</f>
        <v/>
      </c>
      <c r="C413" s="51" t="str">
        <f>IF(ISBLANK(Games!$B413), "",Games!C413)</f>
        <v/>
      </c>
      <c r="D413" s="23" t="str">
        <f>IF(ISBLANK(Games!$B413), "",Games!D413)</f>
        <v/>
      </c>
      <c r="E413" s="23" t="str">
        <f>IF(ISBLANK(Games!$B413), "",Games!E413)</f>
        <v/>
      </c>
      <c r="F413" s="51" t="str">
        <f>IF(ISBLANK(Games!$B413), "",Games!F413)</f>
        <v/>
      </c>
      <c r="G413" s="51">
        <f>Games!G413</f>
        <v>0</v>
      </c>
      <c r="H413" s="51" t="str">
        <f>IF(ISBLANK(Games!$B413), "",Games!H413)</f>
        <v/>
      </c>
      <c r="I413" s="51" t="str">
        <f>IF(ISBLANK(Games!B413), "", IF(Table13[[#This Row],[Spread]]&lt;0, Table13[[#This Row],[Home]], Table13[[#This Row],[Away]]))</f>
        <v/>
      </c>
      <c r="J413" s="11"/>
      <c r="K413" s="11"/>
      <c r="L413" s="11"/>
      <c r="M413" s="50" t="str">
        <f>IF(ISBLANK(Table13[[#This Row],[Home Final]]), "",Table13[[#This Row],[Away Final]]-Table13[[#This Row],[Home Final]])</f>
        <v/>
      </c>
      <c r="N41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1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13" s="45" t="str">
        <f>IF(ISBLANK(Table13[[#This Row],[Side Result]]),"",IF(Table13[[#This Row],[Side Result]]=Table13[[#This Row],[Market Predicted Side]], "Y", "N"))</f>
        <v/>
      </c>
      <c r="Q41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13" s="43" t="str">
        <f>IF(ISBLANK(Table13[[#This Row],[Side Result]]),"",IF(Table13[[#This Row],[Side Result]]=Table13[[#This Row],[Model Predicted Side]], "Y", "N"))</f>
        <v/>
      </c>
      <c r="S413" s="43" t="str">
        <f>IF(ISBLANK(Table13[[#This Row],[Side Result]]), "", IF(Table13[[#This Row],[Model Overall Correct]]="N", "N", "Y"))</f>
        <v/>
      </c>
      <c r="T41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1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13" s="46" t="str">
        <f>IF(ISBLANK(Table13[[#This Row],[Side Result]]), "",ABS(Table13[[#This Row],[Difference from Market]]))</f>
        <v/>
      </c>
      <c r="W41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13" s="43" t="str">
        <f>IF(ISBLANK(Table13[[#This Row],[Side Result]]), "",ABS(Table13[[#This Row],[Difference from Prediction]]))</f>
        <v/>
      </c>
      <c r="Y413" s="10" t="str">
        <f>IF(OR(ISBLANK(Games!B413),ISBLANK(Table13[[#This Row],[Side Result]])), "",IF(OR(AND('Prediction Log'!D413&lt;0, 'Prediction Log'!J413='Prediction Log'!B413), AND('Prediction Log'!D413&gt;0, 'Prediction Log'!C413='Prediction Log'!J413)),"Y", IF(ISBLANK(Games!$B$2), "","N")))</f>
        <v/>
      </c>
      <c r="Z413" s="10" t="str">
        <f>Table13[[#This Row],[Market Overall  Correct]]</f>
        <v/>
      </c>
    </row>
    <row r="414" spans="1:26" x14ac:dyDescent="0.45">
      <c r="A414" s="51" t="str">
        <f>IF(ISBLANK(Games!$B414), "",Games!A414)</f>
        <v/>
      </c>
      <c r="B414" s="51" t="str">
        <f>IF(ISBLANK(Games!$B414), "",Games!B414)</f>
        <v/>
      </c>
      <c r="C414" s="51" t="str">
        <f>IF(ISBLANK(Games!$B414), "",Games!C414)</f>
        <v/>
      </c>
      <c r="D414" s="23" t="str">
        <f>IF(ISBLANK(Games!$B414), "",Games!D414)</f>
        <v/>
      </c>
      <c r="E414" s="23" t="str">
        <f>IF(ISBLANK(Games!$B414), "",Games!E414)</f>
        <v/>
      </c>
      <c r="F414" s="51" t="str">
        <f>IF(ISBLANK(Games!$B414), "",Games!F414)</f>
        <v/>
      </c>
      <c r="G414" s="51">
        <f>Games!G414</f>
        <v>0</v>
      </c>
      <c r="H414" s="51" t="str">
        <f>IF(ISBLANK(Games!$B414), "",Games!H414)</f>
        <v/>
      </c>
      <c r="I414" s="51" t="str">
        <f>IF(ISBLANK(Games!B414), "", IF(Table13[[#This Row],[Spread]]&lt;0, Table13[[#This Row],[Home]], Table13[[#This Row],[Away]]))</f>
        <v/>
      </c>
      <c r="J414" s="11"/>
      <c r="K414" s="11"/>
      <c r="L414" s="11"/>
      <c r="M414" s="50" t="str">
        <f>IF(ISBLANK(Table13[[#This Row],[Home Final]]), "",Table13[[#This Row],[Away Final]]-Table13[[#This Row],[Home Final]])</f>
        <v/>
      </c>
      <c r="N41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1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14" s="45" t="str">
        <f>IF(ISBLANK(Table13[[#This Row],[Side Result]]),"",IF(Table13[[#This Row],[Side Result]]=Table13[[#This Row],[Market Predicted Side]], "Y", "N"))</f>
        <v/>
      </c>
      <c r="Q41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14" s="43" t="str">
        <f>IF(ISBLANK(Table13[[#This Row],[Side Result]]),"",IF(Table13[[#This Row],[Side Result]]=Table13[[#This Row],[Model Predicted Side]], "Y", "N"))</f>
        <v/>
      </c>
      <c r="S414" s="43" t="str">
        <f>IF(ISBLANK(Table13[[#This Row],[Side Result]]), "", IF(Table13[[#This Row],[Model Overall Correct]]="N", "N", "Y"))</f>
        <v/>
      </c>
      <c r="T41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1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14" s="46" t="str">
        <f>IF(ISBLANK(Table13[[#This Row],[Side Result]]), "",ABS(Table13[[#This Row],[Difference from Market]]))</f>
        <v/>
      </c>
      <c r="W41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14" s="43" t="str">
        <f>IF(ISBLANK(Table13[[#This Row],[Side Result]]), "",ABS(Table13[[#This Row],[Difference from Prediction]]))</f>
        <v/>
      </c>
      <c r="Y414" s="10" t="str">
        <f>IF(OR(ISBLANK(Games!B414),ISBLANK(Table13[[#This Row],[Side Result]])), "",IF(OR(AND('Prediction Log'!D414&lt;0, 'Prediction Log'!J414='Prediction Log'!B414), AND('Prediction Log'!D414&gt;0, 'Prediction Log'!C414='Prediction Log'!J414)),"Y", IF(ISBLANK(Games!$B$2), "","N")))</f>
        <v/>
      </c>
      <c r="Z414" s="10" t="str">
        <f>Table13[[#This Row],[Market Overall  Correct]]</f>
        <v/>
      </c>
    </row>
    <row r="415" spans="1:26" x14ac:dyDescent="0.45">
      <c r="A415" s="51" t="str">
        <f>IF(ISBLANK(Games!$B415), "",Games!A415)</f>
        <v/>
      </c>
      <c r="B415" s="51" t="str">
        <f>IF(ISBLANK(Games!$B415), "",Games!B415)</f>
        <v/>
      </c>
      <c r="C415" s="51" t="str">
        <f>IF(ISBLANK(Games!$B415), "",Games!C415)</f>
        <v/>
      </c>
      <c r="D415" s="23" t="str">
        <f>IF(ISBLANK(Games!$B415), "",Games!D415)</f>
        <v/>
      </c>
      <c r="E415" s="23" t="str">
        <f>IF(ISBLANK(Games!$B415), "",Games!E415)</f>
        <v/>
      </c>
      <c r="F415" s="51" t="str">
        <f>IF(ISBLANK(Games!$B415), "",Games!F415)</f>
        <v/>
      </c>
      <c r="G415" s="51">
        <f>Games!G415</f>
        <v>0</v>
      </c>
      <c r="H415" s="51" t="str">
        <f>IF(ISBLANK(Games!$B415), "",Games!H415)</f>
        <v/>
      </c>
      <c r="I415" s="51" t="str">
        <f>IF(ISBLANK(Games!B415), "", IF(Table13[[#This Row],[Spread]]&lt;0, Table13[[#This Row],[Home]], Table13[[#This Row],[Away]]))</f>
        <v/>
      </c>
      <c r="J415" s="11"/>
      <c r="K415" s="11"/>
      <c r="L415" s="11"/>
      <c r="M415" s="50" t="str">
        <f>IF(ISBLANK(Table13[[#This Row],[Home Final]]), "",Table13[[#This Row],[Away Final]]-Table13[[#This Row],[Home Final]])</f>
        <v/>
      </c>
      <c r="N41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1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15" s="45" t="str">
        <f>IF(ISBLANK(Table13[[#This Row],[Side Result]]),"",IF(Table13[[#This Row],[Side Result]]=Table13[[#This Row],[Market Predicted Side]], "Y", "N"))</f>
        <v/>
      </c>
      <c r="Q41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15" s="43" t="str">
        <f>IF(ISBLANK(Table13[[#This Row],[Side Result]]),"",IF(Table13[[#This Row],[Side Result]]=Table13[[#This Row],[Model Predicted Side]], "Y", "N"))</f>
        <v/>
      </c>
      <c r="S415" s="43" t="str">
        <f>IF(ISBLANK(Table13[[#This Row],[Side Result]]), "", IF(Table13[[#This Row],[Model Overall Correct]]="N", "N", "Y"))</f>
        <v/>
      </c>
      <c r="T41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1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15" s="46" t="str">
        <f>IF(ISBLANK(Table13[[#This Row],[Side Result]]), "",ABS(Table13[[#This Row],[Difference from Market]]))</f>
        <v/>
      </c>
      <c r="W41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15" s="43" t="str">
        <f>IF(ISBLANK(Table13[[#This Row],[Side Result]]), "",ABS(Table13[[#This Row],[Difference from Prediction]]))</f>
        <v/>
      </c>
      <c r="Y415" s="10" t="str">
        <f>IF(OR(ISBLANK(Games!B415),ISBLANK(Table13[[#This Row],[Side Result]])), "",IF(OR(AND('Prediction Log'!D415&lt;0, 'Prediction Log'!J415='Prediction Log'!B415), AND('Prediction Log'!D415&gt;0, 'Prediction Log'!C415='Prediction Log'!J415)),"Y", IF(ISBLANK(Games!$B$2), "","N")))</f>
        <v/>
      </c>
      <c r="Z415" s="10" t="str">
        <f>Table13[[#This Row],[Market Overall  Correct]]</f>
        <v/>
      </c>
    </row>
    <row r="416" spans="1:26" x14ac:dyDescent="0.45">
      <c r="A416" s="51" t="str">
        <f>IF(ISBLANK(Games!$B416), "",Games!A416)</f>
        <v/>
      </c>
      <c r="B416" s="51" t="str">
        <f>IF(ISBLANK(Games!$B416), "",Games!B416)</f>
        <v/>
      </c>
      <c r="C416" s="51" t="str">
        <f>IF(ISBLANK(Games!$B416), "",Games!C416)</f>
        <v/>
      </c>
      <c r="D416" s="23" t="str">
        <f>IF(ISBLANK(Games!$B416), "",Games!D416)</f>
        <v/>
      </c>
      <c r="E416" s="23" t="str">
        <f>IF(ISBLANK(Games!$B416), "",Games!E416)</f>
        <v/>
      </c>
      <c r="F416" s="51" t="str">
        <f>IF(ISBLANK(Games!$B416), "",Games!F416)</f>
        <v/>
      </c>
      <c r="G416" s="51">
        <f>Games!G416</f>
        <v>0</v>
      </c>
      <c r="H416" s="51" t="str">
        <f>IF(ISBLANK(Games!$B416), "",Games!H416)</f>
        <v/>
      </c>
      <c r="I416" s="51" t="str">
        <f>IF(ISBLANK(Games!B416), "", IF(Table13[[#This Row],[Spread]]&lt;0, Table13[[#This Row],[Home]], Table13[[#This Row],[Away]]))</f>
        <v/>
      </c>
      <c r="J416" s="11"/>
      <c r="K416" s="11"/>
      <c r="L416" s="11"/>
      <c r="M416" s="50" t="str">
        <f>IF(ISBLANK(Table13[[#This Row],[Home Final]]), "",Table13[[#This Row],[Away Final]]-Table13[[#This Row],[Home Final]])</f>
        <v/>
      </c>
      <c r="N41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1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16" s="45" t="str">
        <f>IF(ISBLANK(Table13[[#This Row],[Side Result]]),"",IF(Table13[[#This Row],[Side Result]]=Table13[[#This Row],[Market Predicted Side]], "Y", "N"))</f>
        <v/>
      </c>
      <c r="Q41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16" s="43" t="str">
        <f>IF(ISBLANK(Table13[[#This Row],[Side Result]]),"",IF(Table13[[#This Row],[Side Result]]=Table13[[#This Row],[Model Predicted Side]], "Y", "N"))</f>
        <v/>
      </c>
      <c r="S416" s="43" t="str">
        <f>IF(ISBLANK(Table13[[#This Row],[Side Result]]), "", IF(Table13[[#This Row],[Model Overall Correct]]="N", "N", "Y"))</f>
        <v/>
      </c>
      <c r="T41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1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16" s="46" t="str">
        <f>IF(ISBLANK(Table13[[#This Row],[Side Result]]), "",ABS(Table13[[#This Row],[Difference from Market]]))</f>
        <v/>
      </c>
      <c r="W41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16" s="43" t="str">
        <f>IF(ISBLANK(Table13[[#This Row],[Side Result]]), "",ABS(Table13[[#This Row],[Difference from Prediction]]))</f>
        <v/>
      </c>
      <c r="Y416" s="10" t="str">
        <f>IF(OR(ISBLANK(Games!B416),ISBLANK(Table13[[#This Row],[Side Result]])), "",IF(OR(AND('Prediction Log'!D416&lt;0, 'Prediction Log'!J416='Prediction Log'!B416), AND('Prediction Log'!D416&gt;0, 'Prediction Log'!C416='Prediction Log'!J416)),"Y", IF(ISBLANK(Games!$B$2), "","N")))</f>
        <v/>
      </c>
      <c r="Z416" s="10" t="str">
        <f>Table13[[#This Row],[Market Overall  Correct]]</f>
        <v/>
      </c>
    </row>
    <row r="417" spans="1:26" x14ac:dyDescent="0.45">
      <c r="A417" s="51" t="str">
        <f>IF(ISBLANK(Games!$B417), "",Games!A417)</f>
        <v/>
      </c>
      <c r="B417" s="51" t="str">
        <f>IF(ISBLANK(Games!$B417), "",Games!B417)</f>
        <v/>
      </c>
      <c r="C417" s="51" t="str">
        <f>IF(ISBLANK(Games!$B417), "",Games!C417)</f>
        <v/>
      </c>
      <c r="D417" s="23" t="str">
        <f>IF(ISBLANK(Games!$B417), "",Games!D417)</f>
        <v/>
      </c>
      <c r="E417" s="23" t="str">
        <f>IF(ISBLANK(Games!$B417), "",Games!E417)</f>
        <v/>
      </c>
      <c r="F417" s="51" t="str">
        <f>IF(ISBLANK(Games!$B417), "",Games!F417)</f>
        <v/>
      </c>
      <c r="G417" s="51">
        <f>Games!G417</f>
        <v>0</v>
      </c>
      <c r="H417" s="51" t="str">
        <f>IF(ISBLANK(Games!$B417), "",Games!H417)</f>
        <v/>
      </c>
      <c r="I417" s="51" t="str">
        <f>IF(ISBLANK(Games!B417), "", IF(Table13[[#This Row],[Spread]]&lt;0, Table13[[#This Row],[Home]], Table13[[#This Row],[Away]]))</f>
        <v/>
      </c>
      <c r="J417" s="11"/>
      <c r="K417" s="11"/>
      <c r="L417" s="11"/>
      <c r="M417" s="50" t="str">
        <f>IF(ISBLANK(Table13[[#This Row],[Home Final]]), "",Table13[[#This Row],[Away Final]]-Table13[[#This Row],[Home Final]])</f>
        <v/>
      </c>
      <c r="N41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1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17" s="45" t="str">
        <f>IF(ISBLANK(Table13[[#This Row],[Side Result]]),"",IF(Table13[[#This Row],[Side Result]]=Table13[[#This Row],[Market Predicted Side]], "Y", "N"))</f>
        <v/>
      </c>
      <c r="Q41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17" s="43" t="str">
        <f>IF(ISBLANK(Table13[[#This Row],[Side Result]]),"",IF(Table13[[#This Row],[Side Result]]=Table13[[#This Row],[Model Predicted Side]], "Y", "N"))</f>
        <v/>
      </c>
      <c r="S417" s="43" t="str">
        <f>IF(ISBLANK(Table13[[#This Row],[Side Result]]), "", IF(Table13[[#This Row],[Model Overall Correct]]="N", "N", "Y"))</f>
        <v/>
      </c>
      <c r="T41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1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17" s="46" t="str">
        <f>IF(ISBLANK(Table13[[#This Row],[Side Result]]), "",ABS(Table13[[#This Row],[Difference from Market]]))</f>
        <v/>
      </c>
      <c r="W41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17" s="43" t="str">
        <f>IF(ISBLANK(Table13[[#This Row],[Side Result]]), "",ABS(Table13[[#This Row],[Difference from Prediction]]))</f>
        <v/>
      </c>
      <c r="Y417" s="10" t="str">
        <f>IF(OR(ISBLANK(Games!B417),ISBLANK(Table13[[#This Row],[Side Result]])), "",IF(OR(AND('Prediction Log'!D417&lt;0, 'Prediction Log'!J417='Prediction Log'!B417), AND('Prediction Log'!D417&gt;0, 'Prediction Log'!C417='Prediction Log'!J417)),"Y", IF(ISBLANK(Games!$B$2), "","N")))</f>
        <v/>
      </c>
      <c r="Z417" s="10" t="str">
        <f>Table13[[#This Row],[Market Overall  Correct]]</f>
        <v/>
      </c>
    </row>
    <row r="418" spans="1:26" x14ac:dyDescent="0.45">
      <c r="A418" s="51" t="str">
        <f>IF(ISBLANK(Games!$B418), "",Games!A418)</f>
        <v/>
      </c>
      <c r="B418" s="51" t="str">
        <f>IF(ISBLANK(Games!$B418), "",Games!B418)</f>
        <v/>
      </c>
      <c r="C418" s="51" t="str">
        <f>IF(ISBLANK(Games!$B418), "",Games!C418)</f>
        <v/>
      </c>
      <c r="D418" s="23" t="str">
        <f>IF(ISBLANK(Games!$B418), "",Games!D418)</f>
        <v/>
      </c>
      <c r="E418" s="23" t="str">
        <f>IF(ISBLANK(Games!$B418), "",Games!E418)</f>
        <v/>
      </c>
      <c r="F418" s="51" t="str">
        <f>IF(ISBLANK(Games!$B418), "",Games!F418)</f>
        <v/>
      </c>
      <c r="G418" s="51">
        <f>Games!G418</f>
        <v>0</v>
      </c>
      <c r="H418" s="51" t="str">
        <f>IF(ISBLANK(Games!$B418), "",Games!H418)</f>
        <v/>
      </c>
      <c r="I418" s="51" t="str">
        <f>IF(ISBLANK(Games!B418), "", IF(Table13[[#This Row],[Spread]]&lt;0, Table13[[#This Row],[Home]], Table13[[#This Row],[Away]]))</f>
        <v/>
      </c>
      <c r="J418" s="11"/>
      <c r="K418" s="11"/>
      <c r="L418" s="11"/>
      <c r="M418" s="50" t="str">
        <f>IF(ISBLANK(Table13[[#This Row],[Home Final]]), "",Table13[[#This Row],[Away Final]]-Table13[[#This Row],[Home Final]])</f>
        <v/>
      </c>
      <c r="N41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1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18" s="45" t="str">
        <f>IF(ISBLANK(Table13[[#This Row],[Side Result]]),"",IF(Table13[[#This Row],[Side Result]]=Table13[[#This Row],[Market Predicted Side]], "Y", "N"))</f>
        <v/>
      </c>
      <c r="Q41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18" s="43" t="str">
        <f>IF(ISBLANK(Table13[[#This Row],[Side Result]]),"",IF(Table13[[#This Row],[Side Result]]=Table13[[#This Row],[Model Predicted Side]], "Y", "N"))</f>
        <v/>
      </c>
      <c r="S418" s="43" t="str">
        <f>IF(ISBLANK(Table13[[#This Row],[Side Result]]), "", IF(Table13[[#This Row],[Model Overall Correct]]="N", "N", "Y"))</f>
        <v/>
      </c>
      <c r="T41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1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18" s="46" t="str">
        <f>IF(ISBLANK(Table13[[#This Row],[Side Result]]), "",ABS(Table13[[#This Row],[Difference from Market]]))</f>
        <v/>
      </c>
      <c r="W41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18" s="43" t="str">
        <f>IF(ISBLANK(Table13[[#This Row],[Side Result]]), "",ABS(Table13[[#This Row],[Difference from Prediction]]))</f>
        <v/>
      </c>
      <c r="Y418" s="10" t="str">
        <f>IF(OR(ISBLANK(Games!B418),ISBLANK(Table13[[#This Row],[Side Result]])), "",IF(OR(AND('Prediction Log'!D418&lt;0, 'Prediction Log'!J418='Prediction Log'!B418), AND('Prediction Log'!D418&gt;0, 'Prediction Log'!C418='Prediction Log'!J418)),"Y", IF(ISBLANK(Games!$B$2), "","N")))</f>
        <v/>
      </c>
      <c r="Z418" s="10" t="str">
        <f>Table13[[#This Row],[Market Overall  Correct]]</f>
        <v/>
      </c>
    </row>
    <row r="419" spans="1:26" x14ac:dyDescent="0.45">
      <c r="A419" s="51" t="str">
        <f>IF(ISBLANK(Games!$B419), "",Games!A419)</f>
        <v/>
      </c>
      <c r="B419" s="51" t="str">
        <f>IF(ISBLANK(Games!$B419), "",Games!B419)</f>
        <v/>
      </c>
      <c r="C419" s="51" t="str">
        <f>IF(ISBLANK(Games!$B419), "",Games!C419)</f>
        <v/>
      </c>
      <c r="D419" s="23" t="str">
        <f>IF(ISBLANK(Games!$B419), "",Games!D419)</f>
        <v/>
      </c>
      <c r="E419" s="23" t="str">
        <f>IF(ISBLANK(Games!$B419), "",Games!E419)</f>
        <v/>
      </c>
      <c r="F419" s="51" t="str">
        <f>IF(ISBLANK(Games!$B419), "",Games!F419)</f>
        <v/>
      </c>
      <c r="G419" s="51">
        <f>Games!G419</f>
        <v>0</v>
      </c>
      <c r="H419" s="51" t="str">
        <f>IF(ISBLANK(Games!$B419), "",Games!H419)</f>
        <v/>
      </c>
      <c r="I419" s="51" t="str">
        <f>IF(ISBLANK(Games!B419), "", IF(Table13[[#This Row],[Spread]]&lt;0, Table13[[#This Row],[Home]], Table13[[#This Row],[Away]]))</f>
        <v/>
      </c>
      <c r="J419" s="11"/>
      <c r="K419" s="11"/>
      <c r="L419" s="11"/>
      <c r="M419" s="50" t="str">
        <f>IF(ISBLANK(Table13[[#This Row],[Home Final]]), "",Table13[[#This Row],[Away Final]]-Table13[[#This Row],[Home Final]])</f>
        <v/>
      </c>
      <c r="N41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1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19" s="45" t="str">
        <f>IF(ISBLANK(Table13[[#This Row],[Side Result]]),"",IF(Table13[[#This Row],[Side Result]]=Table13[[#This Row],[Market Predicted Side]], "Y", "N"))</f>
        <v/>
      </c>
      <c r="Q41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19" s="43" t="str">
        <f>IF(ISBLANK(Table13[[#This Row],[Side Result]]),"",IF(Table13[[#This Row],[Side Result]]=Table13[[#This Row],[Model Predicted Side]], "Y", "N"))</f>
        <v/>
      </c>
      <c r="S419" s="43" t="str">
        <f>IF(ISBLANK(Table13[[#This Row],[Side Result]]), "", IF(Table13[[#This Row],[Model Overall Correct]]="N", "N", "Y"))</f>
        <v/>
      </c>
      <c r="T41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1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19" s="46" t="str">
        <f>IF(ISBLANK(Table13[[#This Row],[Side Result]]), "",ABS(Table13[[#This Row],[Difference from Market]]))</f>
        <v/>
      </c>
      <c r="W41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19" s="43" t="str">
        <f>IF(ISBLANK(Table13[[#This Row],[Side Result]]), "",ABS(Table13[[#This Row],[Difference from Prediction]]))</f>
        <v/>
      </c>
      <c r="Y419" s="10" t="str">
        <f>IF(OR(ISBLANK(Games!B419),ISBLANK(Table13[[#This Row],[Side Result]])), "",IF(OR(AND('Prediction Log'!D419&lt;0, 'Prediction Log'!J419='Prediction Log'!B419), AND('Prediction Log'!D419&gt;0, 'Prediction Log'!C419='Prediction Log'!J419)),"Y", IF(ISBLANK(Games!$B$2), "","N")))</f>
        <v/>
      </c>
      <c r="Z419" s="10" t="str">
        <f>Table13[[#This Row],[Market Overall  Correct]]</f>
        <v/>
      </c>
    </row>
    <row r="420" spans="1:26" x14ac:dyDescent="0.45">
      <c r="A420" s="51" t="str">
        <f>IF(ISBLANK(Games!$B420), "",Games!A420)</f>
        <v/>
      </c>
      <c r="B420" s="51" t="str">
        <f>IF(ISBLANK(Games!$B420), "",Games!B420)</f>
        <v/>
      </c>
      <c r="C420" s="51" t="str">
        <f>IF(ISBLANK(Games!$B420), "",Games!C420)</f>
        <v/>
      </c>
      <c r="D420" s="23" t="str">
        <f>IF(ISBLANK(Games!$B420), "",Games!D420)</f>
        <v/>
      </c>
      <c r="E420" s="23" t="str">
        <f>IF(ISBLANK(Games!$B420), "",Games!E420)</f>
        <v/>
      </c>
      <c r="F420" s="51" t="str">
        <f>IF(ISBLANK(Games!$B420), "",Games!F420)</f>
        <v/>
      </c>
      <c r="G420" s="51">
        <f>Games!G420</f>
        <v>0</v>
      </c>
      <c r="H420" s="51" t="str">
        <f>IF(ISBLANK(Games!$B420), "",Games!H420)</f>
        <v/>
      </c>
      <c r="I420" s="51" t="str">
        <f>IF(ISBLANK(Games!B420), "", IF(Table13[[#This Row],[Spread]]&lt;0, Table13[[#This Row],[Home]], Table13[[#This Row],[Away]]))</f>
        <v/>
      </c>
      <c r="J420" s="11"/>
      <c r="K420" s="11"/>
      <c r="L420" s="11"/>
      <c r="M420" s="50" t="str">
        <f>IF(ISBLANK(Table13[[#This Row],[Home Final]]), "",Table13[[#This Row],[Away Final]]-Table13[[#This Row],[Home Final]])</f>
        <v/>
      </c>
      <c r="N42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2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20" s="45" t="str">
        <f>IF(ISBLANK(Table13[[#This Row],[Side Result]]),"",IF(Table13[[#This Row],[Side Result]]=Table13[[#This Row],[Market Predicted Side]], "Y", "N"))</f>
        <v/>
      </c>
      <c r="Q42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20" s="43" t="str">
        <f>IF(ISBLANK(Table13[[#This Row],[Side Result]]),"",IF(Table13[[#This Row],[Side Result]]=Table13[[#This Row],[Model Predicted Side]], "Y", "N"))</f>
        <v/>
      </c>
      <c r="S420" s="43" t="str">
        <f>IF(ISBLANK(Table13[[#This Row],[Side Result]]), "", IF(Table13[[#This Row],[Model Overall Correct]]="N", "N", "Y"))</f>
        <v/>
      </c>
      <c r="T42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2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20" s="46" t="str">
        <f>IF(ISBLANK(Table13[[#This Row],[Side Result]]), "",ABS(Table13[[#This Row],[Difference from Market]]))</f>
        <v/>
      </c>
      <c r="W42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20" s="43" t="str">
        <f>IF(ISBLANK(Table13[[#This Row],[Side Result]]), "",ABS(Table13[[#This Row],[Difference from Prediction]]))</f>
        <v/>
      </c>
      <c r="Y420" s="10" t="str">
        <f>IF(OR(ISBLANK(Games!B420),ISBLANK(Table13[[#This Row],[Side Result]])), "",IF(OR(AND('Prediction Log'!D420&lt;0, 'Prediction Log'!J420='Prediction Log'!B420), AND('Prediction Log'!D420&gt;0, 'Prediction Log'!C420='Prediction Log'!J420)),"Y", IF(ISBLANK(Games!$B$2), "","N")))</f>
        <v/>
      </c>
      <c r="Z420" s="10" t="str">
        <f>Table13[[#This Row],[Market Overall  Correct]]</f>
        <v/>
      </c>
    </row>
    <row r="421" spans="1:26" x14ac:dyDescent="0.45">
      <c r="A421" s="51" t="str">
        <f>IF(ISBLANK(Games!$B421), "",Games!A421)</f>
        <v/>
      </c>
      <c r="B421" s="51" t="str">
        <f>IF(ISBLANK(Games!$B421), "",Games!B421)</f>
        <v/>
      </c>
      <c r="C421" s="51" t="str">
        <f>IF(ISBLANK(Games!$B421), "",Games!C421)</f>
        <v/>
      </c>
      <c r="D421" s="23" t="str">
        <f>IF(ISBLANK(Games!$B421), "",Games!D421)</f>
        <v/>
      </c>
      <c r="E421" s="23" t="str">
        <f>IF(ISBLANK(Games!$B421), "",Games!E421)</f>
        <v/>
      </c>
      <c r="F421" s="51" t="str">
        <f>IF(ISBLANK(Games!$B421), "",Games!F421)</f>
        <v/>
      </c>
      <c r="G421" s="51">
        <f>Games!G421</f>
        <v>0</v>
      </c>
      <c r="H421" s="51" t="str">
        <f>IF(ISBLANK(Games!$B421), "",Games!H421)</f>
        <v/>
      </c>
      <c r="I421" s="51" t="str">
        <f>IF(ISBLANK(Games!B421), "", IF(Table13[[#This Row],[Spread]]&lt;0, Table13[[#This Row],[Home]], Table13[[#This Row],[Away]]))</f>
        <v/>
      </c>
      <c r="J421" s="11"/>
      <c r="K421" s="11"/>
      <c r="L421" s="11"/>
      <c r="M421" s="50" t="str">
        <f>IF(ISBLANK(Table13[[#This Row],[Home Final]]), "",Table13[[#This Row],[Away Final]]-Table13[[#This Row],[Home Final]])</f>
        <v/>
      </c>
      <c r="N42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2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21" s="45" t="str">
        <f>IF(ISBLANK(Table13[[#This Row],[Side Result]]),"",IF(Table13[[#This Row],[Side Result]]=Table13[[#This Row],[Market Predicted Side]], "Y", "N"))</f>
        <v/>
      </c>
      <c r="Q42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21" s="43" t="str">
        <f>IF(ISBLANK(Table13[[#This Row],[Side Result]]),"",IF(Table13[[#This Row],[Side Result]]=Table13[[#This Row],[Model Predicted Side]], "Y", "N"))</f>
        <v/>
      </c>
      <c r="S421" s="43" t="str">
        <f>IF(ISBLANK(Table13[[#This Row],[Side Result]]), "", IF(Table13[[#This Row],[Model Overall Correct]]="N", "N", "Y"))</f>
        <v/>
      </c>
      <c r="T42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2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21" s="46" t="str">
        <f>IF(ISBLANK(Table13[[#This Row],[Side Result]]), "",ABS(Table13[[#This Row],[Difference from Market]]))</f>
        <v/>
      </c>
      <c r="W42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21" s="43" t="str">
        <f>IF(ISBLANK(Table13[[#This Row],[Side Result]]), "",ABS(Table13[[#This Row],[Difference from Prediction]]))</f>
        <v/>
      </c>
      <c r="Y421" s="10" t="str">
        <f>IF(OR(ISBLANK(Games!B421),ISBLANK(Table13[[#This Row],[Side Result]])), "",IF(OR(AND('Prediction Log'!D421&lt;0, 'Prediction Log'!J421='Prediction Log'!B421), AND('Prediction Log'!D421&gt;0, 'Prediction Log'!C421='Prediction Log'!J421)),"Y", IF(ISBLANK(Games!$B$2), "","N")))</f>
        <v/>
      </c>
      <c r="Z421" s="10" t="str">
        <f>Table13[[#This Row],[Market Overall  Correct]]</f>
        <v/>
      </c>
    </row>
    <row r="422" spans="1:26" x14ac:dyDescent="0.45">
      <c r="A422" s="51" t="str">
        <f>IF(ISBLANK(Games!$B422), "",Games!A422)</f>
        <v/>
      </c>
      <c r="B422" s="51" t="str">
        <f>IF(ISBLANK(Games!$B422), "",Games!B422)</f>
        <v/>
      </c>
      <c r="C422" s="51" t="str">
        <f>IF(ISBLANK(Games!$B422), "",Games!C422)</f>
        <v/>
      </c>
      <c r="D422" s="23" t="str">
        <f>IF(ISBLANK(Games!$B422), "",Games!D422)</f>
        <v/>
      </c>
      <c r="E422" s="23" t="str">
        <f>IF(ISBLANK(Games!$B422), "",Games!E422)</f>
        <v/>
      </c>
      <c r="F422" s="51" t="str">
        <f>IF(ISBLANK(Games!$B422), "",Games!F422)</f>
        <v/>
      </c>
      <c r="G422" s="51">
        <f>Games!G422</f>
        <v>0</v>
      </c>
      <c r="H422" s="51" t="str">
        <f>IF(ISBLANK(Games!$B422), "",Games!H422)</f>
        <v/>
      </c>
      <c r="I422" s="51" t="str">
        <f>IF(ISBLANK(Games!B422), "", IF(Table13[[#This Row],[Spread]]&lt;0, Table13[[#This Row],[Home]], Table13[[#This Row],[Away]]))</f>
        <v/>
      </c>
      <c r="J422" s="11"/>
      <c r="K422" s="11"/>
      <c r="L422" s="11"/>
      <c r="M422" s="50" t="str">
        <f>IF(ISBLANK(Table13[[#This Row],[Home Final]]), "",Table13[[#This Row],[Away Final]]-Table13[[#This Row],[Home Final]])</f>
        <v/>
      </c>
      <c r="N42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2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22" s="45" t="str">
        <f>IF(ISBLANK(Table13[[#This Row],[Side Result]]),"",IF(Table13[[#This Row],[Side Result]]=Table13[[#This Row],[Market Predicted Side]], "Y", "N"))</f>
        <v/>
      </c>
      <c r="Q42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22" s="43" t="str">
        <f>IF(ISBLANK(Table13[[#This Row],[Side Result]]),"",IF(Table13[[#This Row],[Side Result]]=Table13[[#This Row],[Model Predicted Side]], "Y", "N"))</f>
        <v/>
      </c>
      <c r="S422" s="43" t="str">
        <f>IF(ISBLANK(Table13[[#This Row],[Side Result]]), "", IF(Table13[[#This Row],[Model Overall Correct]]="N", "N", "Y"))</f>
        <v/>
      </c>
      <c r="T42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2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22" s="46" t="str">
        <f>IF(ISBLANK(Table13[[#This Row],[Side Result]]), "",ABS(Table13[[#This Row],[Difference from Market]]))</f>
        <v/>
      </c>
      <c r="W42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22" s="43" t="str">
        <f>IF(ISBLANK(Table13[[#This Row],[Side Result]]), "",ABS(Table13[[#This Row],[Difference from Prediction]]))</f>
        <v/>
      </c>
      <c r="Y422" s="10" t="str">
        <f>IF(OR(ISBLANK(Games!B422),ISBLANK(Table13[[#This Row],[Side Result]])), "",IF(OR(AND('Prediction Log'!D422&lt;0, 'Prediction Log'!J422='Prediction Log'!B422), AND('Prediction Log'!D422&gt;0, 'Prediction Log'!C422='Prediction Log'!J422)),"Y", IF(ISBLANK(Games!$B$2), "","N")))</f>
        <v/>
      </c>
      <c r="Z422" s="10" t="str">
        <f>Table13[[#This Row],[Market Overall  Correct]]</f>
        <v/>
      </c>
    </row>
    <row r="423" spans="1:26" x14ac:dyDescent="0.45">
      <c r="A423" s="51" t="str">
        <f>IF(ISBLANK(Games!$B423), "",Games!A423)</f>
        <v/>
      </c>
      <c r="B423" s="51" t="str">
        <f>IF(ISBLANK(Games!$B423), "",Games!B423)</f>
        <v/>
      </c>
      <c r="C423" s="51" t="str">
        <f>IF(ISBLANK(Games!$B423), "",Games!C423)</f>
        <v/>
      </c>
      <c r="D423" s="23" t="str">
        <f>IF(ISBLANK(Games!$B423), "",Games!D423)</f>
        <v/>
      </c>
      <c r="E423" s="23" t="str">
        <f>IF(ISBLANK(Games!$B423), "",Games!E423)</f>
        <v/>
      </c>
      <c r="F423" s="51" t="str">
        <f>IF(ISBLANK(Games!$B423), "",Games!F423)</f>
        <v/>
      </c>
      <c r="G423" s="51">
        <f>Games!G423</f>
        <v>0</v>
      </c>
      <c r="H423" s="51" t="str">
        <f>IF(ISBLANK(Games!$B423), "",Games!H423)</f>
        <v/>
      </c>
      <c r="I423" s="51" t="str">
        <f>IF(ISBLANK(Games!B423), "", IF(Table13[[#This Row],[Spread]]&lt;0, Table13[[#This Row],[Home]], Table13[[#This Row],[Away]]))</f>
        <v/>
      </c>
      <c r="J423" s="11"/>
      <c r="K423" s="11"/>
      <c r="L423" s="11"/>
      <c r="M423" s="50" t="str">
        <f>IF(ISBLANK(Table13[[#This Row],[Home Final]]), "",Table13[[#This Row],[Away Final]]-Table13[[#This Row],[Home Final]])</f>
        <v/>
      </c>
      <c r="N42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2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23" s="45" t="str">
        <f>IF(ISBLANK(Table13[[#This Row],[Side Result]]),"",IF(Table13[[#This Row],[Side Result]]=Table13[[#This Row],[Market Predicted Side]], "Y", "N"))</f>
        <v/>
      </c>
      <c r="Q42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23" s="43" t="str">
        <f>IF(ISBLANK(Table13[[#This Row],[Side Result]]),"",IF(Table13[[#This Row],[Side Result]]=Table13[[#This Row],[Model Predicted Side]], "Y", "N"))</f>
        <v/>
      </c>
      <c r="S423" s="43" t="str">
        <f>IF(ISBLANK(Table13[[#This Row],[Side Result]]), "", IF(Table13[[#This Row],[Model Overall Correct]]="N", "N", "Y"))</f>
        <v/>
      </c>
      <c r="T42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2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23" s="46" t="str">
        <f>IF(ISBLANK(Table13[[#This Row],[Side Result]]), "",ABS(Table13[[#This Row],[Difference from Market]]))</f>
        <v/>
      </c>
      <c r="W42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23" s="43" t="str">
        <f>IF(ISBLANK(Table13[[#This Row],[Side Result]]), "",ABS(Table13[[#This Row],[Difference from Prediction]]))</f>
        <v/>
      </c>
      <c r="Y423" s="10" t="str">
        <f>IF(OR(ISBLANK(Games!B423),ISBLANK(Table13[[#This Row],[Side Result]])), "",IF(OR(AND('Prediction Log'!D423&lt;0, 'Prediction Log'!J423='Prediction Log'!B423), AND('Prediction Log'!D423&gt;0, 'Prediction Log'!C423='Prediction Log'!J423)),"Y", IF(ISBLANK(Games!$B$2), "","N")))</f>
        <v/>
      </c>
      <c r="Z423" s="10" t="str">
        <f>Table13[[#This Row],[Market Overall  Correct]]</f>
        <v/>
      </c>
    </row>
    <row r="424" spans="1:26" x14ac:dyDescent="0.45">
      <c r="A424" s="51" t="str">
        <f>IF(ISBLANK(Games!$B424), "",Games!A424)</f>
        <v/>
      </c>
      <c r="B424" s="51" t="str">
        <f>IF(ISBLANK(Games!$B424), "",Games!B424)</f>
        <v/>
      </c>
      <c r="C424" s="51" t="str">
        <f>IF(ISBLANK(Games!$B424), "",Games!C424)</f>
        <v/>
      </c>
      <c r="D424" s="23" t="str">
        <f>IF(ISBLANK(Games!$B424), "",Games!D424)</f>
        <v/>
      </c>
      <c r="E424" s="23" t="str">
        <f>IF(ISBLANK(Games!$B424), "",Games!E424)</f>
        <v/>
      </c>
      <c r="F424" s="51" t="str">
        <f>IF(ISBLANK(Games!$B424), "",Games!F424)</f>
        <v/>
      </c>
      <c r="G424" s="51">
        <f>Games!G424</f>
        <v>0</v>
      </c>
      <c r="H424" s="51" t="str">
        <f>IF(ISBLANK(Games!$B424), "",Games!H424)</f>
        <v/>
      </c>
      <c r="I424" s="51" t="str">
        <f>IF(ISBLANK(Games!B424), "", IF(Table13[[#This Row],[Spread]]&lt;0, Table13[[#This Row],[Home]], Table13[[#This Row],[Away]]))</f>
        <v/>
      </c>
      <c r="J424" s="11"/>
      <c r="K424" s="11"/>
      <c r="L424" s="11"/>
      <c r="M424" s="50" t="str">
        <f>IF(ISBLANK(Table13[[#This Row],[Home Final]]), "",Table13[[#This Row],[Away Final]]-Table13[[#This Row],[Home Final]])</f>
        <v/>
      </c>
      <c r="N42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2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24" s="45" t="str">
        <f>IF(ISBLANK(Table13[[#This Row],[Side Result]]),"",IF(Table13[[#This Row],[Side Result]]=Table13[[#This Row],[Market Predicted Side]], "Y", "N"))</f>
        <v/>
      </c>
      <c r="Q42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24" s="43" t="str">
        <f>IF(ISBLANK(Table13[[#This Row],[Side Result]]),"",IF(Table13[[#This Row],[Side Result]]=Table13[[#This Row],[Model Predicted Side]], "Y", "N"))</f>
        <v/>
      </c>
      <c r="S424" s="43" t="str">
        <f>IF(ISBLANK(Table13[[#This Row],[Side Result]]), "", IF(Table13[[#This Row],[Model Overall Correct]]="N", "N", "Y"))</f>
        <v/>
      </c>
      <c r="T42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2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24" s="46" t="str">
        <f>IF(ISBLANK(Table13[[#This Row],[Side Result]]), "",ABS(Table13[[#This Row],[Difference from Market]]))</f>
        <v/>
      </c>
      <c r="W42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24" s="43" t="str">
        <f>IF(ISBLANK(Table13[[#This Row],[Side Result]]), "",ABS(Table13[[#This Row],[Difference from Prediction]]))</f>
        <v/>
      </c>
      <c r="Y424" s="10" t="str">
        <f>IF(OR(ISBLANK(Games!B424),ISBLANK(Table13[[#This Row],[Side Result]])), "",IF(OR(AND('Prediction Log'!D424&lt;0, 'Prediction Log'!J424='Prediction Log'!B424), AND('Prediction Log'!D424&gt;0, 'Prediction Log'!C424='Prediction Log'!J424)),"Y", IF(ISBLANK(Games!$B$2), "","N")))</f>
        <v/>
      </c>
      <c r="Z424" s="10" t="str">
        <f>Table13[[#This Row],[Market Overall  Correct]]</f>
        <v/>
      </c>
    </row>
    <row r="425" spans="1:26" x14ac:dyDescent="0.45">
      <c r="A425" s="51" t="str">
        <f>IF(ISBLANK(Games!$B425), "",Games!A425)</f>
        <v/>
      </c>
      <c r="B425" s="51" t="str">
        <f>IF(ISBLANK(Games!$B425), "",Games!B425)</f>
        <v/>
      </c>
      <c r="C425" s="51" t="str">
        <f>IF(ISBLANK(Games!$B425), "",Games!C425)</f>
        <v/>
      </c>
      <c r="D425" s="23" t="str">
        <f>IF(ISBLANK(Games!$B425), "",Games!D425)</f>
        <v/>
      </c>
      <c r="E425" s="23" t="str">
        <f>IF(ISBLANK(Games!$B425), "",Games!E425)</f>
        <v/>
      </c>
      <c r="F425" s="51" t="str">
        <f>IF(ISBLANK(Games!$B425), "",Games!F425)</f>
        <v/>
      </c>
      <c r="G425" s="51">
        <f>Games!G425</f>
        <v>0</v>
      </c>
      <c r="H425" s="51" t="str">
        <f>IF(ISBLANK(Games!$B425), "",Games!H425)</f>
        <v/>
      </c>
      <c r="I425" s="51" t="str">
        <f>IF(ISBLANK(Games!B425), "", IF(Table13[[#This Row],[Spread]]&lt;0, Table13[[#This Row],[Home]], Table13[[#This Row],[Away]]))</f>
        <v/>
      </c>
      <c r="J425" s="11"/>
      <c r="K425" s="11"/>
      <c r="L425" s="11"/>
      <c r="M425" s="50" t="str">
        <f>IF(ISBLANK(Table13[[#This Row],[Home Final]]), "",Table13[[#This Row],[Away Final]]-Table13[[#This Row],[Home Final]])</f>
        <v/>
      </c>
      <c r="N42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2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25" s="45" t="str">
        <f>IF(ISBLANK(Table13[[#This Row],[Side Result]]),"",IF(Table13[[#This Row],[Side Result]]=Table13[[#This Row],[Market Predicted Side]], "Y", "N"))</f>
        <v/>
      </c>
      <c r="Q42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25" s="43" t="str">
        <f>IF(ISBLANK(Table13[[#This Row],[Side Result]]),"",IF(Table13[[#This Row],[Side Result]]=Table13[[#This Row],[Model Predicted Side]], "Y", "N"))</f>
        <v/>
      </c>
      <c r="S425" s="43" t="str">
        <f>IF(ISBLANK(Table13[[#This Row],[Side Result]]), "", IF(Table13[[#This Row],[Model Overall Correct]]="N", "N", "Y"))</f>
        <v/>
      </c>
      <c r="T42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2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25" s="46" t="str">
        <f>IF(ISBLANK(Table13[[#This Row],[Side Result]]), "",ABS(Table13[[#This Row],[Difference from Market]]))</f>
        <v/>
      </c>
      <c r="W42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25" s="43" t="str">
        <f>IF(ISBLANK(Table13[[#This Row],[Side Result]]), "",ABS(Table13[[#This Row],[Difference from Prediction]]))</f>
        <v/>
      </c>
      <c r="Y425" s="10" t="str">
        <f>IF(OR(ISBLANK(Games!B425),ISBLANK(Table13[[#This Row],[Side Result]])), "",IF(OR(AND('Prediction Log'!D425&lt;0, 'Prediction Log'!J425='Prediction Log'!B425), AND('Prediction Log'!D425&gt;0, 'Prediction Log'!C425='Prediction Log'!J425)),"Y", IF(ISBLANK(Games!$B$2), "","N")))</f>
        <v/>
      </c>
      <c r="Z425" s="10" t="str">
        <f>Table13[[#This Row],[Market Overall  Correct]]</f>
        <v/>
      </c>
    </row>
    <row r="426" spans="1:26" x14ac:dyDescent="0.45">
      <c r="A426" s="51" t="str">
        <f>IF(ISBLANK(Games!$B426), "",Games!A426)</f>
        <v/>
      </c>
      <c r="B426" s="51" t="str">
        <f>IF(ISBLANK(Games!$B426), "",Games!B426)</f>
        <v/>
      </c>
      <c r="C426" s="51" t="str">
        <f>IF(ISBLANK(Games!$B426), "",Games!C426)</f>
        <v/>
      </c>
      <c r="D426" s="23" t="str">
        <f>IF(ISBLANK(Games!$B426), "",Games!D426)</f>
        <v/>
      </c>
      <c r="E426" s="23" t="str">
        <f>IF(ISBLANK(Games!$B426), "",Games!E426)</f>
        <v/>
      </c>
      <c r="F426" s="51" t="str">
        <f>IF(ISBLANK(Games!$B426), "",Games!F426)</f>
        <v/>
      </c>
      <c r="G426" s="51">
        <f>Games!G426</f>
        <v>0</v>
      </c>
      <c r="H426" s="51" t="str">
        <f>IF(ISBLANK(Games!$B426), "",Games!H426)</f>
        <v/>
      </c>
      <c r="I426" s="51" t="str">
        <f>IF(ISBLANK(Games!B426), "", IF(Table13[[#This Row],[Spread]]&lt;0, Table13[[#This Row],[Home]], Table13[[#This Row],[Away]]))</f>
        <v/>
      </c>
      <c r="J426" s="11"/>
      <c r="K426" s="11"/>
      <c r="L426" s="11"/>
      <c r="M426" s="50" t="str">
        <f>IF(ISBLANK(Table13[[#This Row],[Home Final]]), "",Table13[[#This Row],[Away Final]]-Table13[[#This Row],[Home Final]])</f>
        <v/>
      </c>
      <c r="N42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2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26" s="45" t="str">
        <f>IF(ISBLANK(Table13[[#This Row],[Side Result]]),"",IF(Table13[[#This Row],[Side Result]]=Table13[[#This Row],[Market Predicted Side]], "Y", "N"))</f>
        <v/>
      </c>
      <c r="Q42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26" s="43" t="str">
        <f>IF(ISBLANK(Table13[[#This Row],[Side Result]]),"",IF(Table13[[#This Row],[Side Result]]=Table13[[#This Row],[Model Predicted Side]], "Y", "N"))</f>
        <v/>
      </c>
      <c r="S426" s="43" t="str">
        <f>IF(ISBLANK(Table13[[#This Row],[Side Result]]), "", IF(Table13[[#This Row],[Model Overall Correct]]="N", "N", "Y"))</f>
        <v/>
      </c>
      <c r="T42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2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26" s="46" t="str">
        <f>IF(ISBLANK(Table13[[#This Row],[Side Result]]), "",ABS(Table13[[#This Row],[Difference from Market]]))</f>
        <v/>
      </c>
      <c r="W42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26" s="43" t="str">
        <f>IF(ISBLANK(Table13[[#This Row],[Side Result]]), "",ABS(Table13[[#This Row],[Difference from Prediction]]))</f>
        <v/>
      </c>
      <c r="Y426" s="10" t="str">
        <f>IF(OR(ISBLANK(Games!B426),ISBLANK(Table13[[#This Row],[Side Result]])), "",IF(OR(AND('Prediction Log'!D426&lt;0, 'Prediction Log'!J426='Prediction Log'!B426), AND('Prediction Log'!D426&gt;0, 'Prediction Log'!C426='Prediction Log'!J426)),"Y", IF(ISBLANK(Games!$B$2), "","N")))</f>
        <v/>
      </c>
      <c r="Z426" s="10" t="str">
        <f>Table13[[#This Row],[Market Overall  Correct]]</f>
        <v/>
      </c>
    </row>
    <row r="427" spans="1:26" x14ac:dyDescent="0.45">
      <c r="A427" s="51" t="str">
        <f>IF(ISBLANK(Games!$B427), "",Games!A427)</f>
        <v/>
      </c>
      <c r="B427" s="51" t="str">
        <f>IF(ISBLANK(Games!$B427), "",Games!B427)</f>
        <v/>
      </c>
      <c r="C427" s="51" t="str">
        <f>IF(ISBLANK(Games!$B427), "",Games!C427)</f>
        <v/>
      </c>
      <c r="D427" s="23" t="str">
        <f>IF(ISBLANK(Games!$B427), "",Games!D427)</f>
        <v/>
      </c>
      <c r="E427" s="23" t="str">
        <f>IF(ISBLANK(Games!$B427), "",Games!E427)</f>
        <v/>
      </c>
      <c r="F427" s="51" t="str">
        <f>IF(ISBLANK(Games!$B427), "",Games!F427)</f>
        <v/>
      </c>
      <c r="G427" s="51">
        <f>Games!G427</f>
        <v>0</v>
      </c>
      <c r="H427" s="51" t="str">
        <f>IF(ISBLANK(Games!$B427), "",Games!H427)</f>
        <v/>
      </c>
      <c r="I427" s="51" t="str">
        <f>IF(ISBLANK(Games!B427), "", IF(Table13[[#This Row],[Spread]]&lt;0, Table13[[#This Row],[Home]], Table13[[#This Row],[Away]]))</f>
        <v/>
      </c>
      <c r="J427" s="11"/>
      <c r="K427" s="11"/>
      <c r="L427" s="11"/>
      <c r="M427" s="50" t="str">
        <f>IF(ISBLANK(Table13[[#This Row],[Home Final]]), "",Table13[[#This Row],[Away Final]]-Table13[[#This Row],[Home Final]])</f>
        <v/>
      </c>
      <c r="N42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2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27" s="45" t="str">
        <f>IF(ISBLANK(Table13[[#This Row],[Side Result]]),"",IF(Table13[[#This Row],[Side Result]]=Table13[[#This Row],[Market Predicted Side]], "Y", "N"))</f>
        <v/>
      </c>
      <c r="Q42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27" s="43" t="str">
        <f>IF(ISBLANK(Table13[[#This Row],[Side Result]]),"",IF(Table13[[#This Row],[Side Result]]=Table13[[#This Row],[Model Predicted Side]], "Y", "N"))</f>
        <v/>
      </c>
      <c r="S427" s="43" t="str">
        <f>IF(ISBLANK(Table13[[#This Row],[Side Result]]), "", IF(Table13[[#This Row],[Model Overall Correct]]="N", "N", "Y"))</f>
        <v/>
      </c>
      <c r="T42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2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27" s="46" t="str">
        <f>IF(ISBLANK(Table13[[#This Row],[Side Result]]), "",ABS(Table13[[#This Row],[Difference from Market]]))</f>
        <v/>
      </c>
      <c r="W42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27" s="43" t="str">
        <f>IF(ISBLANK(Table13[[#This Row],[Side Result]]), "",ABS(Table13[[#This Row],[Difference from Prediction]]))</f>
        <v/>
      </c>
      <c r="Y427" s="10" t="str">
        <f>IF(OR(ISBLANK(Games!B427),ISBLANK(Table13[[#This Row],[Side Result]])), "",IF(OR(AND('Prediction Log'!D427&lt;0, 'Prediction Log'!J427='Prediction Log'!B427), AND('Prediction Log'!D427&gt;0, 'Prediction Log'!C427='Prediction Log'!J427)),"Y", IF(ISBLANK(Games!$B$2), "","N")))</f>
        <v/>
      </c>
      <c r="Z427" s="10" t="str">
        <f>Table13[[#This Row],[Market Overall  Correct]]</f>
        <v/>
      </c>
    </row>
    <row r="428" spans="1:26" x14ac:dyDescent="0.45">
      <c r="A428" s="51" t="str">
        <f>IF(ISBLANK(Games!$B428), "",Games!A428)</f>
        <v/>
      </c>
      <c r="B428" s="51" t="str">
        <f>IF(ISBLANK(Games!$B428), "",Games!B428)</f>
        <v/>
      </c>
      <c r="C428" s="51" t="str">
        <f>IF(ISBLANK(Games!$B428), "",Games!C428)</f>
        <v/>
      </c>
      <c r="D428" s="23" t="str">
        <f>IF(ISBLANK(Games!$B428), "",Games!D428)</f>
        <v/>
      </c>
      <c r="E428" s="23" t="str">
        <f>IF(ISBLANK(Games!$B428), "",Games!E428)</f>
        <v/>
      </c>
      <c r="F428" s="51" t="str">
        <f>IF(ISBLANK(Games!$B428), "",Games!F428)</f>
        <v/>
      </c>
      <c r="G428" s="51">
        <f>Games!G428</f>
        <v>0</v>
      </c>
      <c r="H428" s="51" t="str">
        <f>IF(ISBLANK(Games!$B428), "",Games!H428)</f>
        <v/>
      </c>
      <c r="I428" s="51" t="str">
        <f>IF(ISBLANK(Games!B428), "", IF(Table13[[#This Row],[Spread]]&lt;0, Table13[[#This Row],[Home]], Table13[[#This Row],[Away]]))</f>
        <v/>
      </c>
      <c r="J428" s="11"/>
      <c r="K428" s="11"/>
      <c r="L428" s="11"/>
      <c r="M428" s="50" t="str">
        <f>IF(ISBLANK(Table13[[#This Row],[Home Final]]), "",Table13[[#This Row],[Away Final]]-Table13[[#This Row],[Home Final]])</f>
        <v/>
      </c>
      <c r="N42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2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28" s="45" t="str">
        <f>IF(ISBLANK(Table13[[#This Row],[Side Result]]),"",IF(Table13[[#This Row],[Side Result]]=Table13[[#This Row],[Market Predicted Side]], "Y", "N"))</f>
        <v/>
      </c>
      <c r="Q42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28" s="43" t="str">
        <f>IF(ISBLANK(Table13[[#This Row],[Side Result]]),"",IF(Table13[[#This Row],[Side Result]]=Table13[[#This Row],[Model Predicted Side]], "Y", "N"))</f>
        <v/>
      </c>
      <c r="S428" s="43" t="str">
        <f>IF(ISBLANK(Table13[[#This Row],[Side Result]]), "", IF(Table13[[#This Row],[Model Overall Correct]]="N", "N", "Y"))</f>
        <v/>
      </c>
      <c r="T42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2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28" s="46" t="str">
        <f>IF(ISBLANK(Table13[[#This Row],[Side Result]]), "",ABS(Table13[[#This Row],[Difference from Market]]))</f>
        <v/>
      </c>
      <c r="W42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28" s="43" t="str">
        <f>IF(ISBLANK(Table13[[#This Row],[Side Result]]), "",ABS(Table13[[#This Row],[Difference from Prediction]]))</f>
        <v/>
      </c>
      <c r="Y428" s="10" t="str">
        <f>IF(OR(ISBLANK(Games!B428),ISBLANK(Table13[[#This Row],[Side Result]])), "",IF(OR(AND('Prediction Log'!D428&lt;0, 'Prediction Log'!J428='Prediction Log'!B428), AND('Prediction Log'!D428&gt;0, 'Prediction Log'!C428='Prediction Log'!J428)),"Y", IF(ISBLANK(Games!$B$2), "","N")))</f>
        <v/>
      </c>
      <c r="Z428" s="10" t="str">
        <f>Table13[[#This Row],[Market Overall  Correct]]</f>
        <v/>
      </c>
    </row>
    <row r="429" spans="1:26" x14ac:dyDescent="0.45">
      <c r="A429" s="51" t="str">
        <f>IF(ISBLANK(Games!$B429), "",Games!A429)</f>
        <v/>
      </c>
      <c r="B429" s="51" t="str">
        <f>IF(ISBLANK(Games!$B429), "",Games!B429)</f>
        <v/>
      </c>
      <c r="C429" s="51" t="str">
        <f>IF(ISBLANK(Games!$B429), "",Games!C429)</f>
        <v/>
      </c>
      <c r="D429" s="23" t="str">
        <f>IF(ISBLANK(Games!$B429), "",Games!D429)</f>
        <v/>
      </c>
      <c r="E429" s="23" t="str">
        <f>IF(ISBLANK(Games!$B429), "",Games!E429)</f>
        <v/>
      </c>
      <c r="F429" s="51" t="str">
        <f>IF(ISBLANK(Games!$B429), "",Games!F429)</f>
        <v/>
      </c>
      <c r="G429" s="51">
        <f>Games!G429</f>
        <v>0</v>
      </c>
      <c r="H429" s="51" t="str">
        <f>IF(ISBLANK(Games!$B429), "",Games!H429)</f>
        <v/>
      </c>
      <c r="I429" s="51" t="str">
        <f>IF(ISBLANK(Games!B429), "", IF(Table13[[#This Row],[Spread]]&lt;0, Table13[[#This Row],[Home]], Table13[[#This Row],[Away]]))</f>
        <v/>
      </c>
      <c r="J429" s="11"/>
      <c r="K429" s="11"/>
      <c r="L429" s="11"/>
      <c r="M429" s="50" t="str">
        <f>IF(ISBLANK(Table13[[#This Row],[Home Final]]), "",Table13[[#This Row],[Away Final]]-Table13[[#This Row],[Home Final]])</f>
        <v/>
      </c>
      <c r="N42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2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29" s="45" t="str">
        <f>IF(ISBLANK(Table13[[#This Row],[Side Result]]),"",IF(Table13[[#This Row],[Side Result]]=Table13[[#This Row],[Market Predicted Side]], "Y", "N"))</f>
        <v/>
      </c>
      <c r="Q42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29" s="43" t="str">
        <f>IF(ISBLANK(Table13[[#This Row],[Side Result]]),"",IF(Table13[[#This Row],[Side Result]]=Table13[[#This Row],[Model Predicted Side]], "Y", "N"))</f>
        <v/>
      </c>
      <c r="S429" s="43" t="str">
        <f>IF(ISBLANK(Table13[[#This Row],[Side Result]]), "", IF(Table13[[#This Row],[Model Overall Correct]]="N", "N", "Y"))</f>
        <v/>
      </c>
      <c r="T42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2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29" s="46" t="str">
        <f>IF(ISBLANK(Table13[[#This Row],[Side Result]]), "",ABS(Table13[[#This Row],[Difference from Market]]))</f>
        <v/>
      </c>
      <c r="W42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29" s="43" t="str">
        <f>IF(ISBLANK(Table13[[#This Row],[Side Result]]), "",ABS(Table13[[#This Row],[Difference from Prediction]]))</f>
        <v/>
      </c>
      <c r="Y429" s="10" t="str">
        <f>IF(OR(ISBLANK(Games!B429),ISBLANK(Table13[[#This Row],[Side Result]])), "",IF(OR(AND('Prediction Log'!D429&lt;0, 'Prediction Log'!J429='Prediction Log'!B429), AND('Prediction Log'!D429&gt;0, 'Prediction Log'!C429='Prediction Log'!J429)),"Y", IF(ISBLANK(Games!$B$2), "","N")))</f>
        <v/>
      </c>
      <c r="Z429" s="10" t="str">
        <f>Table13[[#This Row],[Market Overall  Correct]]</f>
        <v/>
      </c>
    </row>
    <row r="430" spans="1:26" x14ac:dyDescent="0.45">
      <c r="A430" s="51" t="str">
        <f>IF(ISBLANK(Games!$B430), "",Games!A430)</f>
        <v/>
      </c>
      <c r="B430" s="51" t="str">
        <f>IF(ISBLANK(Games!$B430), "",Games!B430)</f>
        <v/>
      </c>
      <c r="C430" s="51" t="str">
        <f>IF(ISBLANK(Games!$B430), "",Games!C430)</f>
        <v/>
      </c>
      <c r="D430" s="23" t="str">
        <f>IF(ISBLANK(Games!$B430), "",Games!D430)</f>
        <v/>
      </c>
      <c r="E430" s="23" t="str">
        <f>IF(ISBLANK(Games!$B430), "",Games!E430)</f>
        <v/>
      </c>
      <c r="F430" s="51" t="str">
        <f>IF(ISBLANK(Games!$B430), "",Games!F430)</f>
        <v/>
      </c>
      <c r="G430" s="51">
        <f>Games!G430</f>
        <v>0</v>
      </c>
      <c r="H430" s="51" t="str">
        <f>IF(ISBLANK(Games!$B430), "",Games!H430)</f>
        <v/>
      </c>
      <c r="I430" s="51" t="str">
        <f>IF(ISBLANK(Games!B430), "", IF(Table13[[#This Row],[Spread]]&lt;0, Table13[[#This Row],[Home]], Table13[[#This Row],[Away]]))</f>
        <v/>
      </c>
      <c r="J430" s="11"/>
      <c r="K430" s="11"/>
      <c r="L430" s="11"/>
      <c r="M430" s="50" t="str">
        <f>IF(ISBLANK(Table13[[#This Row],[Home Final]]), "",Table13[[#This Row],[Away Final]]-Table13[[#This Row],[Home Final]])</f>
        <v/>
      </c>
      <c r="N43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3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30" s="45" t="str">
        <f>IF(ISBLANK(Table13[[#This Row],[Side Result]]),"",IF(Table13[[#This Row],[Side Result]]=Table13[[#This Row],[Market Predicted Side]], "Y", "N"))</f>
        <v/>
      </c>
      <c r="Q43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30" s="43" t="str">
        <f>IF(ISBLANK(Table13[[#This Row],[Side Result]]),"",IF(Table13[[#This Row],[Side Result]]=Table13[[#This Row],[Model Predicted Side]], "Y", "N"))</f>
        <v/>
      </c>
      <c r="S430" s="43" t="str">
        <f>IF(ISBLANK(Table13[[#This Row],[Side Result]]), "", IF(Table13[[#This Row],[Model Overall Correct]]="N", "N", "Y"))</f>
        <v/>
      </c>
      <c r="T43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3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30" s="46" t="str">
        <f>IF(ISBLANK(Table13[[#This Row],[Side Result]]), "",ABS(Table13[[#This Row],[Difference from Market]]))</f>
        <v/>
      </c>
      <c r="W43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30" s="43" t="str">
        <f>IF(ISBLANK(Table13[[#This Row],[Side Result]]), "",ABS(Table13[[#This Row],[Difference from Prediction]]))</f>
        <v/>
      </c>
      <c r="Y430" s="10" t="str">
        <f>IF(OR(ISBLANK(Games!B430),ISBLANK(Table13[[#This Row],[Side Result]])), "",IF(OR(AND('Prediction Log'!D430&lt;0, 'Prediction Log'!J430='Prediction Log'!B430), AND('Prediction Log'!D430&gt;0, 'Prediction Log'!C430='Prediction Log'!J430)),"Y", IF(ISBLANK(Games!$B$2), "","N")))</f>
        <v/>
      </c>
      <c r="Z430" s="10" t="str">
        <f>Table13[[#This Row],[Market Overall  Correct]]</f>
        <v/>
      </c>
    </row>
    <row r="431" spans="1:26" x14ac:dyDescent="0.45">
      <c r="A431" s="51" t="str">
        <f>IF(ISBLANK(Games!$B431), "",Games!A431)</f>
        <v/>
      </c>
      <c r="B431" s="51" t="str">
        <f>IF(ISBLANK(Games!$B431), "",Games!B431)</f>
        <v/>
      </c>
      <c r="C431" s="51" t="str">
        <f>IF(ISBLANK(Games!$B431), "",Games!C431)</f>
        <v/>
      </c>
      <c r="D431" s="23" t="str">
        <f>IF(ISBLANK(Games!$B431), "",Games!D431)</f>
        <v/>
      </c>
      <c r="E431" s="23" t="str">
        <f>IF(ISBLANK(Games!$B431), "",Games!E431)</f>
        <v/>
      </c>
      <c r="F431" s="51" t="str">
        <f>IF(ISBLANK(Games!$B431), "",Games!F431)</f>
        <v/>
      </c>
      <c r="G431" s="51">
        <f>Games!G431</f>
        <v>0</v>
      </c>
      <c r="H431" s="51" t="str">
        <f>IF(ISBLANK(Games!$B431), "",Games!H431)</f>
        <v/>
      </c>
      <c r="I431" s="51" t="str">
        <f>IF(ISBLANK(Games!B431), "", IF(Table13[[#This Row],[Spread]]&lt;0, Table13[[#This Row],[Home]], Table13[[#This Row],[Away]]))</f>
        <v/>
      </c>
      <c r="J431" s="11"/>
      <c r="K431" s="11"/>
      <c r="L431" s="11"/>
      <c r="M431" s="50" t="str">
        <f>IF(ISBLANK(Table13[[#This Row],[Home Final]]), "",Table13[[#This Row],[Away Final]]-Table13[[#This Row],[Home Final]])</f>
        <v/>
      </c>
      <c r="N43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3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31" s="45" t="str">
        <f>IF(ISBLANK(Table13[[#This Row],[Side Result]]),"",IF(Table13[[#This Row],[Side Result]]=Table13[[#This Row],[Market Predicted Side]], "Y", "N"))</f>
        <v/>
      </c>
      <c r="Q43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31" s="43" t="str">
        <f>IF(ISBLANK(Table13[[#This Row],[Side Result]]),"",IF(Table13[[#This Row],[Side Result]]=Table13[[#This Row],[Model Predicted Side]], "Y", "N"))</f>
        <v/>
      </c>
      <c r="S431" s="43" t="str">
        <f>IF(ISBLANK(Table13[[#This Row],[Side Result]]), "", IF(Table13[[#This Row],[Model Overall Correct]]="N", "N", "Y"))</f>
        <v/>
      </c>
      <c r="T43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3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31" s="46" t="str">
        <f>IF(ISBLANK(Table13[[#This Row],[Side Result]]), "",ABS(Table13[[#This Row],[Difference from Market]]))</f>
        <v/>
      </c>
      <c r="W43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31" s="43" t="str">
        <f>IF(ISBLANK(Table13[[#This Row],[Side Result]]), "",ABS(Table13[[#This Row],[Difference from Prediction]]))</f>
        <v/>
      </c>
      <c r="Y431" s="10" t="str">
        <f>IF(OR(ISBLANK(Games!B431),ISBLANK(Table13[[#This Row],[Side Result]])), "",IF(OR(AND('Prediction Log'!D431&lt;0, 'Prediction Log'!J431='Prediction Log'!B431), AND('Prediction Log'!D431&gt;0, 'Prediction Log'!C431='Prediction Log'!J431)),"Y", IF(ISBLANK(Games!$B$2), "","N")))</f>
        <v/>
      </c>
      <c r="Z431" s="10" t="str">
        <f>Table13[[#This Row],[Market Overall  Correct]]</f>
        <v/>
      </c>
    </row>
    <row r="432" spans="1:26" x14ac:dyDescent="0.45">
      <c r="A432" s="51" t="str">
        <f>IF(ISBLANK(Games!$B432), "",Games!A432)</f>
        <v/>
      </c>
      <c r="B432" s="51" t="str">
        <f>IF(ISBLANK(Games!$B432), "",Games!B432)</f>
        <v/>
      </c>
      <c r="C432" s="51" t="str">
        <f>IF(ISBLANK(Games!$B432), "",Games!C432)</f>
        <v/>
      </c>
      <c r="D432" s="23" t="str">
        <f>IF(ISBLANK(Games!$B432), "",Games!D432)</f>
        <v/>
      </c>
      <c r="E432" s="23" t="str">
        <f>IF(ISBLANK(Games!$B432), "",Games!E432)</f>
        <v/>
      </c>
      <c r="F432" s="51" t="str">
        <f>IF(ISBLANK(Games!$B432), "",Games!F432)</f>
        <v/>
      </c>
      <c r="G432" s="51">
        <f>Games!G432</f>
        <v>0</v>
      </c>
      <c r="H432" s="51" t="str">
        <f>IF(ISBLANK(Games!$B432), "",Games!H432)</f>
        <v/>
      </c>
      <c r="I432" s="51" t="str">
        <f>IF(ISBLANK(Games!B432), "", IF(Table13[[#This Row],[Spread]]&lt;0, Table13[[#This Row],[Home]], Table13[[#This Row],[Away]]))</f>
        <v/>
      </c>
      <c r="J432" s="11"/>
      <c r="K432" s="11"/>
      <c r="L432" s="11"/>
      <c r="M432" s="50" t="str">
        <f>IF(ISBLANK(Table13[[#This Row],[Home Final]]), "",Table13[[#This Row],[Away Final]]-Table13[[#This Row],[Home Final]])</f>
        <v/>
      </c>
      <c r="N43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3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32" s="45" t="str">
        <f>IF(ISBLANK(Table13[[#This Row],[Side Result]]),"",IF(Table13[[#This Row],[Side Result]]=Table13[[#This Row],[Market Predicted Side]], "Y", "N"))</f>
        <v/>
      </c>
      <c r="Q43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32" s="43" t="str">
        <f>IF(ISBLANK(Table13[[#This Row],[Side Result]]),"",IF(Table13[[#This Row],[Side Result]]=Table13[[#This Row],[Model Predicted Side]], "Y", "N"))</f>
        <v/>
      </c>
      <c r="S432" s="43" t="str">
        <f>IF(ISBLANK(Table13[[#This Row],[Side Result]]), "", IF(Table13[[#This Row],[Model Overall Correct]]="N", "N", "Y"))</f>
        <v/>
      </c>
      <c r="T43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3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32" s="46" t="str">
        <f>IF(ISBLANK(Table13[[#This Row],[Side Result]]), "",ABS(Table13[[#This Row],[Difference from Market]]))</f>
        <v/>
      </c>
      <c r="W43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32" s="43" t="str">
        <f>IF(ISBLANK(Table13[[#This Row],[Side Result]]), "",ABS(Table13[[#This Row],[Difference from Prediction]]))</f>
        <v/>
      </c>
      <c r="Y432" s="10" t="str">
        <f>IF(OR(ISBLANK(Games!B432),ISBLANK(Table13[[#This Row],[Side Result]])), "",IF(OR(AND('Prediction Log'!D432&lt;0, 'Prediction Log'!J432='Prediction Log'!B432), AND('Prediction Log'!D432&gt;0, 'Prediction Log'!C432='Prediction Log'!J432)),"Y", IF(ISBLANK(Games!$B$2), "","N")))</f>
        <v/>
      </c>
      <c r="Z432" s="10" t="str">
        <f>Table13[[#This Row],[Market Overall  Correct]]</f>
        <v/>
      </c>
    </row>
    <row r="433" spans="1:26" x14ac:dyDescent="0.45">
      <c r="A433" s="51" t="str">
        <f>IF(ISBLANK(Games!$B433), "",Games!A433)</f>
        <v/>
      </c>
      <c r="B433" s="51" t="str">
        <f>IF(ISBLANK(Games!$B433), "",Games!B433)</f>
        <v/>
      </c>
      <c r="C433" s="51" t="str">
        <f>IF(ISBLANK(Games!$B433), "",Games!C433)</f>
        <v/>
      </c>
      <c r="D433" s="23" t="str">
        <f>IF(ISBLANK(Games!$B433), "",Games!D433)</f>
        <v/>
      </c>
      <c r="E433" s="23" t="str">
        <f>IF(ISBLANK(Games!$B433), "",Games!E433)</f>
        <v/>
      </c>
      <c r="F433" s="51" t="str">
        <f>IF(ISBLANK(Games!$B433), "",Games!F433)</f>
        <v/>
      </c>
      <c r="G433" s="51">
        <f>Games!G433</f>
        <v>0</v>
      </c>
      <c r="H433" s="51" t="str">
        <f>IF(ISBLANK(Games!$B433), "",Games!H433)</f>
        <v/>
      </c>
      <c r="I433" s="51" t="str">
        <f>IF(ISBLANK(Games!B433), "", IF(Table13[[#This Row],[Spread]]&lt;0, Table13[[#This Row],[Home]], Table13[[#This Row],[Away]]))</f>
        <v/>
      </c>
      <c r="J433" s="11"/>
      <c r="K433" s="11"/>
      <c r="L433" s="11"/>
      <c r="M433" s="50" t="str">
        <f>IF(ISBLANK(Table13[[#This Row],[Home Final]]), "",Table13[[#This Row],[Away Final]]-Table13[[#This Row],[Home Final]])</f>
        <v/>
      </c>
      <c r="N43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3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33" s="45" t="str">
        <f>IF(ISBLANK(Table13[[#This Row],[Side Result]]),"",IF(Table13[[#This Row],[Side Result]]=Table13[[#This Row],[Market Predicted Side]], "Y", "N"))</f>
        <v/>
      </c>
      <c r="Q43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33" s="43" t="str">
        <f>IF(ISBLANK(Table13[[#This Row],[Side Result]]),"",IF(Table13[[#This Row],[Side Result]]=Table13[[#This Row],[Model Predicted Side]], "Y", "N"))</f>
        <v/>
      </c>
      <c r="S433" s="43" t="str">
        <f>IF(ISBLANK(Table13[[#This Row],[Side Result]]), "", IF(Table13[[#This Row],[Model Overall Correct]]="N", "N", "Y"))</f>
        <v/>
      </c>
      <c r="T43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3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33" s="46" t="str">
        <f>IF(ISBLANK(Table13[[#This Row],[Side Result]]), "",ABS(Table13[[#This Row],[Difference from Market]]))</f>
        <v/>
      </c>
      <c r="W43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33" s="43" t="str">
        <f>IF(ISBLANK(Table13[[#This Row],[Side Result]]), "",ABS(Table13[[#This Row],[Difference from Prediction]]))</f>
        <v/>
      </c>
      <c r="Y433" s="10" t="str">
        <f>IF(OR(ISBLANK(Games!B433),ISBLANK(Table13[[#This Row],[Side Result]])), "",IF(OR(AND('Prediction Log'!D433&lt;0, 'Prediction Log'!J433='Prediction Log'!B433), AND('Prediction Log'!D433&gt;0, 'Prediction Log'!C433='Prediction Log'!J433)),"Y", IF(ISBLANK(Games!$B$2), "","N")))</f>
        <v/>
      </c>
      <c r="Z433" s="10" t="str">
        <f>Table13[[#This Row],[Market Overall  Correct]]</f>
        <v/>
      </c>
    </row>
    <row r="434" spans="1:26" x14ac:dyDescent="0.45">
      <c r="A434" s="51" t="str">
        <f>IF(ISBLANK(Games!$B434), "",Games!A434)</f>
        <v/>
      </c>
      <c r="B434" s="51" t="str">
        <f>IF(ISBLANK(Games!$B434), "",Games!B434)</f>
        <v/>
      </c>
      <c r="C434" s="51" t="str">
        <f>IF(ISBLANK(Games!$B434), "",Games!C434)</f>
        <v/>
      </c>
      <c r="D434" s="23" t="str">
        <f>IF(ISBLANK(Games!$B434), "",Games!D434)</f>
        <v/>
      </c>
      <c r="E434" s="23" t="str">
        <f>IF(ISBLANK(Games!$B434), "",Games!E434)</f>
        <v/>
      </c>
      <c r="F434" s="51" t="str">
        <f>IF(ISBLANK(Games!$B434), "",Games!F434)</f>
        <v/>
      </c>
      <c r="G434" s="51">
        <f>Games!G434</f>
        <v>0</v>
      </c>
      <c r="H434" s="51" t="str">
        <f>IF(ISBLANK(Games!$B434), "",Games!H434)</f>
        <v/>
      </c>
      <c r="I434" s="51" t="str">
        <f>IF(ISBLANK(Games!B434), "", IF(Table13[[#This Row],[Spread]]&lt;0, Table13[[#This Row],[Home]], Table13[[#This Row],[Away]]))</f>
        <v/>
      </c>
      <c r="J434" s="11"/>
      <c r="K434" s="11"/>
      <c r="L434" s="11"/>
      <c r="M434" s="50" t="str">
        <f>IF(ISBLANK(Table13[[#This Row],[Home Final]]), "",Table13[[#This Row],[Away Final]]-Table13[[#This Row],[Home Final]])</f>
        <v/>
      </c>
      <c r="N43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3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34" s="45" t="str">
        <f>IF(ISBLANK(Table13[[#This Row],[Side Result]]),"",IF(Table13[[#This Row],[Side Result]]=Table13[[#This Row],[Market Predicted Side]], "Y", "N"))</f>
        <v/>
      </c>
      <c r="Q43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34" s="43" t="str">
        <f>IF(ISBLANK(Table13[[#This Row],[Side Result]]),"",IF(Table13[[#This Row],[Side Result]]=Table13[[#This Row],[Model Predicted Side]], "Y", "N"))</f>
        <v/>
      </c>
      <c r="S434" s="43" t="str">
        <f>IF(ISBLANK(Table13[[#This Row],[Side Result]]), "", IF(Table13[[#This Row],[Model Overall Correct]]="N", "N", "Y"))</f>
        <v/>
      </c>
      <c r="T43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3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34" s="46" t="str">
        <f>IF(ISBLANK(Table13[[#This Row],[Side Result]]), "",ABS(Table13[[#This Row],[Difference from Market]]))</f>
        <v/>
      </c>
      <c r="W43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34" s="43" t="str">
        <f>IF(ISBLANK(Table13[[#This Row],[Side Result]]), "",ABS(Table13[[#This Row],[Difference from Prediction]]))</f>
        <v/>
      </c>
      <c r="Y434" s="10" t="str">
        <f>IF(OR(ISBLANK(Games!B434),ISBLANK(Table13[[#This Row],[Side Result]])), "",IF(OR(AND('Prediction Log'!D434&lt;0, 'Prediction Log'!J434='Prediction Log'!B434), AND('Prediction Log'!D434&gt;0, 'Prediction Log'!C434='Prediction Log'!J434)),"Y", IF(ISBLANK(Games!$B$2), "","N")))</f>
        <v/>
      </c>
      <c r="Z434" s="10" t="str">
        <f>Table13[[#This Row],[Market Overall  Correct]]</f>
        <v/>
      </c>
    </row>
    <row r="435" spans="1:26" x14ac:dyDescent="0.45">
      <c r="A435" s="51" t="str">
        <f>IF(ISBLANK(Games!$B435), "",Games!A435)</f>
        <v/>
      </c>
      <c r="B435" s="51" t="str">
        <f>IF(ISBLANK(Games!$B435), "",Games!B435)</f>
        <v/>
      </c>
      <c r="C435" s="51" t="str">
        <f>IF(ISBLANK(Games!$B435), "",Games!C435)</f>
        <v/>
      </c>
      <c r="D435" s="23" t="str">
        <f>IF(ISBLANK(Games!$B435), "",Games!D435)</f>
        <v/>
      </c>
      <c r="E435" s="23" t="str">
        <f>IF(ISBLANK(Games!$B435), "",Games!E435)</f>
        <v/>
      </c>
      <c r="F435" s="51" t="str">
        <f>IF(ISBLANK(Games!$B435), "",Games!F435)</f>
        <v/>
      </c>
      <c r="G435" s="51">
        <f>Games!G435</f>
        <v>0</v>
      </c>
      <c r="H435" s="51" t="str">
        <f>IF(ISBLANK(Games!$B435), "",Games!H435)</f>
        <v/>
      </c>
      <c r="I435" s="51" t="str">
        <f>IF(ISBLANK(Games!B435), "", IF(Table13[[#This Row],[Spread]]&lt;0, Table13[[#This Row],[Home]], Table13[[#This Row],[Away]]))</f>
        <v/>
      </c>
      <c r="J435" s="11"/>
      <c r="K435" s="11"/>
      <c r="L435" s="11"/>
      <c r="M435" s="50" t="str">
        <f>IF(ISBLANK(Table13[[#This Row],[Home Final]]), "",Table13[[#This Row],[Away Final]]-Table13[[#This Row],[Home Final]])</f>
        <v/>
      </c>
      <c r="N43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3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35" s="45" t="str">
        <f>IF(ISBLANK(Table13[[#This Row],[Side Result]]),"",IF(Table13[[#This Row],[Side Result]]=Table13[[#This Row],[Market Predicted Side]], "Y", "N"))</f>
        <v/>
      </c>
      <c r="Q43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35" s="43" t="str">
        <f>IF(ISBLANK(Table13[[#This Row],[Side Result]]),"",IF(Table13[[#This Row],[Side Result]]=Table13[[#This Row],[Model Predicted Side]], "Y", "N"))</f>
        <v/>
      </c>
      <c r="S435" s="43" t="str">
        <f>IF(ISBLANK(Table13[[#This Row],[Side Result]]), "", IF(Table13[[#This Row],[Model Overall Correct]]="N", "N", "Y"))</f>
        <v/>
      </c>
      <c r="T43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3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35" s="46" t="str">
        <f>IF(ISBLANK(Table13[[#This Row],[Side Result]]), "",ABS(Table13[[#This Row],[Difference from Market]]))</f>
        <v/>
      </c>
      <c r="W43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35" s="43" t="str">
        <f>IF(ISBLANK(Table13[[#This Row],[Side Result]]), "",ABS(Table13[[#This Row],[Difference from Prediction]]))</f>
        <v/>
      </c>
      <c r="Y435" s="10" t="str">
        <f>IF(OR(ISBLANK(Games!B435),ISBLANK(Table13[[#This Row],[Side Result]])), "",IF(OR(AND('Prediction Log'!D435&lt;0, 'Prediction Log'!J435='Prediction Log'!B435), AND('Prediction Log'!D435&gt;0, 'Prediction Log'!C435='Prediction Log'!J435)),"Y", IF(ISBLANK(Games!$B$2), "","N")))</f>
        <v/>
      </c>
      <c r="Z435" s="10" t="str">
        <f>Table13[[#This Row],[Market Overall  Correct]]</f>
        <v/>
      </c>
    </row>
    <row r="436" spans="1:26" x14ac:dyDescent="0.45">
      <c r="A436" s="51" t="str">
        <f>IF(ISBLANK(Games!$B436), "",Games!A436)</f>
        <v/>
      </c>
      <c r="B436" s="51" t="str">
        <f>IF(ISBLANK(Games!$B436), "",Games!B436)</f>
        <v/>
      </c>
      <c r="C436" s="51" t="str">
        <f>IF(ISBLANK(Games!$B436), "",Games!C436)</f>
        <v/>
      </c>
      <c r="D436" s="23" t="str">
        <f>IF(ISBLANK(Games!$B436), "",Games!D436)</f>
        <v/>
      </c>
      <c r="E436" s="23" t="str">
        <f>IF(ISBLANK(Games!$B436), "",Games!E436)</f>
        <v/>
      </c>
      <c r="F436" s="51" t="str">
        <f>IF(ISBLANK(Games!$B436), "",Games!F436)</f>
        <v/>
      </c>
      <c r="G436" s="51">
        <f>Games!G436</f>
        <v>0</v>
      </c>
      <c r="H436" s="51" t="str">
        <f>IF(ISBLANK(Games!$B436), "",Games!H436)</f>
        <v/>
      </c>
      <c r="I436" s="51" t="str">
        <f>IF(ISBLANK(Games!B436), "", IF(Table13[[#This Row],[Spread]]&lt;0, Table13[[#This Row],[Home]], Table13[[#This Row],[Away]]))</f>
        <v/>
      </c>
      <c r="J436" s="11"/>
      <c r="K436" s="11"/>
      <c r="L436" s="11"/>
      <c r="M436" s="50" t="str">
        <f>IF(ISBLANK(Table13[[#This Row],[Home Final]]), "",Table13[[#This Row],[Away Final]]-Table13[[#This Row],[Home Final]])</f>
        <v/>
      </c>
      <c r="N43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3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36" s="45" t="str">
        <f>IF(ISBLANK(Table13[[#This Row],[Side Result]]),"",IF(Table13[[#This Row],[Side Result]]=Table13[[#This Row],[Market Predicted Side]], "Y", "N"))</f>
        <v/>
      </c>
      <c r="Q43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36" s="43" t="str">
        <f>IF(ISBLANK(Table13[[#This Row],[Side Result]]),"",IF(Table13[[#This Row],[Side Result]]=Table13[[#This Row],[Model Predicted Side]], "Y", "N"))</f>
        <v/>
      </c>
      <c r="S436" s="43" t="str">
        <f>IF(ISBLANK(Table13[[#This Row],[Side Result]]), "", IF(Table13[[#This Row],[Model Overall Correct]]="N", "N", "Y"))</f>
        <v/>
      </c>
      <c r="T43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3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36" s="46" t="str">
        <f>IF(ISBLANK(Table13[[#This Row],[Side Result]]), "",ABS(Table13[[#This Row],[Difference from Market]]))</f>
        <v/>
      </c>
      <c r="W43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36" s="43" t="str">
        <f>IF(ISBLANK(Table13[[#This Row],[Side Result]]), "",ABS(Table13[[#This Row],[Difference from Prediction]]))</f>
        <v/>
      </c>
      <c r="Y436" s="10" t="str">
        <f>IF(OR(ISBLANK(Games!B436),ISBLANK(Table13[[#This Row],[Side Result]])), "",IF(OR(AND('Prediction Log'!D436&lt;0, 'Prediction Log'!J436='Prediction Log'!B436), AND('Prediction Log'!D436&gt;0, 'Prediction Log'!C436='Prediction Log'!J436)),"Y", IF(ISBLANK(Games!$B$2), "","N")))</f>
        <v/>
      </c>
      <c r="Z436" s="10" t="str">
        <f>Table13[[#This Row],[Market Overall  Correct]]</f>
        <v/>
      </c>
    </row>
    <row r="437" spans="1:26" x14ac:dyDescent="0.45">
      <c r="A437" s="51" t="str">
        <f>IF(ISBLANK(Games!$B437), "",Games!A437)</f>
        <v/>
      </c>
      <c r="B437" s="51" t="str">
        <f>IF(ISBLANK(Games!$B437), "",Games!B437)</f>
        <v/>
      </c>
      <c r="C437" s="51" t="str">
        <f>IF(ISBLANK(Games!$B437), "",Games!C437)</f>
        <v/>
      </c>
      <c r="D437" s="23" t="str">
        <f>IF(ISBLANK(Games!$B437), "",Games!D437)</f>
        <v/>
      </c>
      <c r="E437" s="23" t="str">
        <f>IF(ISBLANK(Games!$B437), "",Games!E437)</f>
        <v/>
      </c>
      <c r="F437" s="51" t="str">
        <f>IF(ISBLANK(Games!$B437), "",Games!F437)</f>
        <v/>
      </c>
      <c r="G437" s="51">
        <f>Games!G437</f>
        <v>0</v>
      </c>
      <c r="H437" s="51" t="str">
        <f>IF(ISBLANK(Games!$B437), "",Games!H437)</f>
        <v/>
      </c>
      <c r="I437" s="51" t="str">
        <f>IF(ISBLANK(Games!B437), "", IF(Table13[[#This Row],[Spread]]&lt;0, Table13[[#This Row],[Home]], Table13[[#This Row],[Away]]))</f>
        <v/>
      </c>
      <c r="J437" s="11"/>
      <c r="K437" s="11"/>
      <c r="L437" s="11"/>
      <c r="M437" s="50" t="str">
        <f>IF(ISBLANK(Table13[[#This Row],[Home Final]]), "",Table13[[#This Row],[Away Final]]-Table13[[#This Row],[Home Final]])</f>
        <v/>
      </c>
      <c r="N43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3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37" s="45" t="str">
        <f>IF(ISBLANK(Table13[[#This Row],[Side Result]]),"",IF(Table13[[#This Row],[Side Result]]=Table13[[#This Row],[Market Predicted Side]], "Y", "N"))</f>
        <v/>
      </c>
      <c r="Q43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37" s="43" t="str">
        <f>IF(ISBLANK(Table13[[#This Row],[Side Result]]),"",IF(Table13[[#This Row],[Side Result]]=Table13[[#This Row],[Model Predicted Side]], "Y", "N"))</f>
        <v/>
      </c>
      <c r="S437" s="43" t="str">
        <f>IF(ISBLANK(Table13[[#This Row],[Side Result]]), "", IF(Table13[[#This Row],[Model Overall Correct]]="N", "N", "Y"))</f>
        <v/>
      </c>
      <c r="T43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3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37" s="46" t="str">
        <f>IF(ISBLANK(Table13[[#This Row],[Side Result]]), "",ABS(Table13[[#This Row],[Difference from Market]]))</f>
        <v/>
      </c>
      <c r="W43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37" s="43" t="str">
        <f>IF(ISBLANK(Table13[[#This Row],[Side Result]]), "",ABS(Table13[[#This Row],[Difference from Prediction]]))</f>
        <v/>
      </c>
      <c r="Y437" s="10" t="str">
        <f>IF(OR(ISBLANK(Games!B437),ISBLANK(Table13[[#This Row],[Side Result]])), "",IF(OR(AND('Prediction Log'!D437&lt;0, 'Prediction Log'!J437='Prediction Log'!B437), AND('Prediction Log'!D437&gt;0, 'Prediction Log'!C437='Prediction Log'!J437)),"Y", IF(ISBLANK(Games!$B$2), "","N")))</f>
        <v/>
      </c>
      <c r="Z437" s="10" t="str">
        <f>Table13[[#This Row],[Market Overall  Correct]]</f>
        <v/>
      </c>
    </row>
    <row r="438" spans="1:26" x14ac:dyDescent="0.45">
      <c r="A438" s="51" t="str">
        <f>IF(ISBLANK(Games!$B438), "",Games!A438)</f>
        <v/>
      </c>
      <c r="B438" s="51" t="str">
        <f>IF(ISBLANK(Games!$B438), "",Games!B438)</f>
        <v/>
      </c>
      <c r="C438" s="51" t="str">
        <f>IF(ISBLANK(Games!$B438), "",Games!C438)</f>
        <v/>
      </c>
      <c r="D438" s="23" t="str">
        <f>IF(ISBLANK(Games!$B438), "",Games!D438)</f>
        <v/>
      </c>
      <c r="E438" s="23" t="str">
        <f>IF(ISBLANK(Games!$B438), "",Games!E438)</f>
        <v/>
      </c>
      <c r="F438" s="51" t="str">
        <f>IF(ISBLANK(Games!$B438), "",Games!F438)</f>
        <v/>
      </c>
      <c r="G438" s="51">
        <f>Games!G438</f>
        <v>0</v>
      </c>
      <c r="H438" s="51" t="str">
        <f>IF(ISBLANK(Games!$B438), "",Games!H438)</f>
        <v/>
      </c>
      <c r="I438" s="51" t="str">
        <f>IF(ISBLANK(Games!B438), "", IF(Table13[[#This Row],[Spread]]&lt;0, Table13[[#This Row],[Home]], Table13[[#This Row],[Away]]))</f>
        <v/>
      </c>
      <c r="J438" s="11"/>
      <c r="K438" s="11"/>
      <c r="L438" s="11"/>
      <c r="M438" s="50" t="str">
        <f>IF(ISBLANK(Table13[[#This Row],[Home Final]]), "",Table13[[#This Row],[Away Final]]-Table13[[#This Row],[Home Final]])</f>
        <v/>
      </c>
      <c r="N43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3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38" s="45" t="str">
        <f>IF(ISBLANK(Table13[[#This Row],[Side Result]]),"",IF(Table13[[#This Row],[Side Result]]=Table13[[#This Row],[Market Predicted Side]], "Y", "N"))</f>
        <v/>
      </c>
      <c r="Q43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38" s="43" t="str">
        <f>IF(ISBLANK(Table13[[#This Row],[Side Result]]),"",IF(Table13[[#This Row],[Side Result]]=Table13[[#This Row],[Model Predicted Side]], "Y", "N"))</f>
        <v/>
      </c>
      <c r="S438" s="43" t="str">
        <f>IF(ISBLANK(Table13[[#This Row],[Side Result]]), "", IF(Table13[[#This Row],[Model Overall Correct]]="N", "N", "Y"))</f>
        <v/>
      </c>
      <c r="T43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3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38" s="46" t="str">
        <f>IF(ISBLANK(Table13[[#This Row],[Side Result]]), "",ABS(Table13[[#This Row],[Difference from Market]]))</f>
        <v/>
      </c>
      <c r="W43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38" s="43" t="str">
        <f>IF(ISBLANK(Table13[[#This Row],[Side Result]]), "",ABS(Table13[[#This Row],[Difference from Prediction]]))</f>
        <v/>
      </c>
      <c r="Y438" s="10" t="str">
        <f>IF(OR(ISBLANK(Games!B438),ISBLANK(Table13[[#This Row],[Side Result]])), "",IF(OR(AND('Prediction Log'!D438&lt;0, 'Prediction Log'!J438='Prediction Log'!B438), AND('Prediction Log'!D438&gt;0, 'Prediction Log'!C438='Prediction Log'!J438)),"Y", IF(ISBLANK(Games!$B$2), "","N")))</f>
        <v/>
      </c>
      <c r="Z438" s="10" t="str">
        <f>Table13[[#This Row],[Market Overall  Correct]]</f>
        <v/>
      </c>
    </row>
    <row r="439" spans="1:26" x14ac:dyDescent="0.45">
      <c r="A439" s="51" t="str">
        <f>IF(ISBLANK(Games!$B439), "",Games!A439)</f>
        <v/>
      </c>
      <c r="B439" s="51" t="str">
        <f>IF(ISBLANK(Games!$B439), "",Games!B439)</f>
        <v/>
      </c>
      <c r="C439" s="51" t="str">
        <f>IF(ISBLANK(Games!$B439), "",Games!C439)</f>
        <v/>
      </c>
      <c r="D439" s="23" t="str">
        <f>IF(ISBLANK(Games!$B439), "",Games!D439)</f>
        <v/>
      </c>
      <c r="E439" s="23" t="str">
        <f>IF(ISBLANK(Games!$B439), "",Games!E439)</f>
        <v/>
      </c>
      <c r="F439" s="51" t="str">
        <f>IF(ISBLANK(Games!$B439), "",Games!F439)</f>
        <v/>
      </c>
      <c r="G439" s="51">
        <f>Games!G439</f>
        <v>0</v>
      </c>
      <c r="H439" s="51" t="str">
        <f>IF(ISBLANK(Games!$B439), "",Games!H439)</f>
        <v/>
      </c>
      <c r="I439" s="51" t="str">
        <f>IF(ISBLANK(Games!B439), "", IF(Table13[[#This Row],[Spread]]&lt;0, Table13[[#This Row],[Home]], Table13[[#This Row],[Away]]))</f>
        <v/>
      </c>
      <c r="J439" s="11"/>
      <c r="K439" s="11"/>
      <c r="L439" s="11"/>
      <c r="M439" s="50" t="str">
        <f>IF(ISBLANK(Table13[[#This Row],[Home Final]]), "",Table13[[#This Row],[Away Final]]-Table13[[#This Row],[Home Final]])</f>
        <v/>
      </c>
      <c r="N43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3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39" s="45" t="str">
        <f>IF(ISBLANK(Table13[[#This Row],[Side Result]]),"",IF(Table13[[#This Row],[Side Result]]=Table13[[#This Row],[Market Predicted Side]], "Y", "N"))</f>
        <v/>
      </c>
      <c r="Q43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39" s="43" t="str">
        <f>IF(ISBLANK(Table13[[#This Row],[Side Result]]),"",IF(Table13[[#This Row],[Side Result]]=Table13[[#This Row],[Model Predicted Side]], "Y", "N"))</f>
        <v/>
      </c>
      <c r="S439" s="43" t="str">
        <f>IF(ISBLANK(Table13[[#This Row],[Side Result]]), "", IF(Table13[[#This Row],[Model Overall Correct]]="N", "N", "Y"))</f>
        <v/>
      </c>
      <c r="T43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3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39" s="46" t="str">
        <f>IF(ISBLANK(Table13[[#This Row],[Side Result]]), "",ABS(Table13[[#This Row],[Difference from Market]]))</f>
        <v/>
      </c>
      <c r="W43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39" s="43" t="str">
        <f>IF(ISBLANK(Table13[[#This Row],[Side Result]]), "",ABS(Table13[[#This Row],[Difference from Prediction]]))</f>
        <v/>
      </c>
      <c r="Y439" s="10" t="str">
        <f>IF(OR(ISBLANK(Games!B439),ISBLANK(Table13[[#This Row],[Side Result]])), "",IF(OR(AND('Prediction Log'!D439&lt;0, 'Prediction Log'!J439='Prediction Log'!B439), AND('Prediction Log'!D439&gt;0, 'Prediction Log'!C439='Prediction Log'!J439)),"Y", IF(ISBLANK(Games!$B$2), "","N")))</f>
        <v/>
      </c>
      <c r="Z439" s="10" t="str">
        <f>Table13[[#This Row],[Market Overall  Correct]]</f>
        <v/>
      </c>
    </row>
    <row r="440" spans="1:26" x14ac:dyDescent="0.45">
      <c r="A440" s="51" t="str">
        <f>IF(ISBLANK(Games!$B440), "",Games!A440)</f>
        <v/>
      </c>
      <c r="B440" s="51" t="str">
        <f>IF(ISBLANK(Games!$B440), "",Games!B440)</f>
        <v/>
      </c>
      <c r="C440" s="51" t="str">
        <f>IF(ISBLANK(Games!$B440), "",Games!C440)</f>
        <v/>
      </c>
      <c r="D440" s="23" t="str">
        <f>IF(ISBLANK(Games!$B440), "",Games!D440)</f>
        <v/>
      </c>
      <c r="E440" s="23" t="str">
        <f>IF(ISBLANK(Games!$B440), "",Games!E440)</f>
        <v/>
      </c>
      <c r="F440" s="51" t="str">
        <f>IF(ISBLANK(Games!$B440), "",Games!F440)</f>
        <v/>
      </c>
      <c r="G440" s="51">
        <f>Games!G440</f>
        <v>0</v>
      </c>
      <c r="H440" s="51" t="str">
        <f>IF(ISBLANK(Games!$B440), "",Games!H440)</f>
        <v/>
      </c>
      <c r="I440" s="51" t="str">
        <f>IF(ISBLANK(Games!B440), "", IF(Table13[[#This Row],[Spread]]&lt;0, Table13[[#This Row],[Home]], Table13[[#This Row],[Away]]))</f>
        <v/>
      </c>
      <c r="J440" s="11"/>
      <c r="K440" s="11"/>
      <c r="L440" s="11"/>
      <c r="M440" s="50" t="str">
        <f>IF(ISBLANK(Table13[[#This Row],[Home Final]]), "",Table13[[#This Row],[Away Final]]-Table13[[#This Row],[Home Final]])</f>
        <v/>
      </c>
      <c r="N44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4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40" s="45" t="str">
        <f>IF(ISBLANK(Table13[[#This Row],[Side Result]]),"",IF(Table13[[#This Row],[Side Result]]=Table13[[#This Row],[Market Predicted Side]], "Y", "N"))</f>
        <v/>
      </c>
      <c r="Q44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40" s="43" t="str">
        <f>IF(ISBLANK(Table13[[#This Row],[Side Result]]),"",IF(Table13[[#This Row],[Side Result]]=Table13[[#This Row],[Model Predicted Side]], "Y", "N"))</f>
        <v/>
      </c>
      <c r="S440" s="43" t="str">
        <f>IF(ISBLANK(Table13[[#This Row],[Side Result]]), "", IF(Table13[[#This Row],[Model Overall Correct]]="N", "N", "Y"))</f>
        <v/>
      </c>
      <c r="T44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4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40" s="46" t="str">
        <f>IF(ISBLANK(Table13[[#This Row],[Side Result]]), "",ABS(Table13[[#This Row],[Difference from Market]]))</f>
        <v/>
      </c>
      <c r="W44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40" s="43" t="str">
        <f>IF(ISBLANK(Table13[[#This Row],[Side Result]]), "",ABS(Table13[[#This Row],[Difference from Prediction]]))</f>
        <v/>
      </c>
      <c r="Y440" s="10" t="str">
        <f>IF(OR(ISBLANK(Games!B440),ISBLANK(Table13[[#This Row],[Side Result]])), "",IF(OR(AND('Prediction Log'!D440&lt;0, 'Prediction Log'!J440='Prediction Log'!B440), AND('Prediction Log'!D440&gt;0, 'Prediction Log'!C440='Prediction Log'!J440)),"Y", IF(ISBLANK(Games!$B$2), "","N")))</f>
        <v/>
      </c>
      <c r="Z440" s="10" t="str">
        <f>Table13[[#This Row],[Market Overall  Correct]]</f>
        <v/>
      </c>
    </row>
    <row r="441" spans="1:26" x14ac:dyDescent="0.45">
      <c r="A441" s="51" t="str">
        <f>IF(ISBLANK(Games!$B441), "",Games!A441)</f>
        <v/>
      </c>
      <c r="B441" s="51" t="str">
        <f>IF(ISBLANK(Games!$B441), "",Games!B441)</f>
        <v/>
      </c>
      <c r="C441" s="51" t="str">
        <f>IF(ISBLANK(Games!$B441), "",Games!C441)</f>
        <v/>
      </c>
      <c r="D441" s="23" t="str">
        <f>IF(ISBLANK(Games!$B441), "",Games!D441)</f>
        <v/>
      </c>
      <c r="E441" s="23" t="str">
        <f>IF(ISBLANK(Games!$B441), "",Games!E441)</f>
        <v/>
      </c>
      <c r="F441" s="51" t="str">
        <f>IF(ISBLANK(Games!$B441), "",Games!F441)</f>
        <v/>
      </c>
      <c r="G441" s="51">
        <f>Games!G441</f>
        <v>0</v>
      </c>
      <c r="H441" s="51" t="str">
        <f>IF(ISBLANK(Games!$B441), "",Games!H441)</f>
        <v/>
      </c>
      <c r="I441" s="51" t="str">
        <f>IF(ISBLANK(Games!B441), "", IF(Table13[[#This Row],[Spread]]&lt;0, Table13[[#This Row],[Home]], Table13[[#This Row],[Away]]))</f>
        <v/>
      </c>
      <c r="J441" s="11"/>
      <c r="K441" s="11"/>
      <c r="L441" s="11"/>
      <c r="M441" s="50" t="str">
        <f>IF(ISBLANK(Table13[[#This Row],[Home Final]]), "",Table13[[#This Row],[Away Final]]-Table13[[#This Row],[Home Final]])</f>
        <v/>
      </c>
      <c r="N44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4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41" s="45" t="str">
        <f>IF(ISBLANK(Table13[[#This Row],[Side Result]]),"",IF(Table13[[#This Row],[Side Result]]=Table13[[#This Row],[Market Predicted Side]], "Y", "N"))</f>
        <v/>
      </c>
      <c r="Q44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41" s="43" t="str">
        <f>IF(ISBLANK(Table13[[#This Row],[Side Result]]),"",IF(Table13[[#This Row],[Side Result]]=Table13[[#This Row],[Model Predicted Side]], "Y", "N"))</f>
        <v/>
      </c>
      <c r="S441" s="43" t="str">
        <f>IF(ISBLANK(Table13[[#This Row],[Side Result]]), "", IF(Table13[[#This Row],[Model Overall Correct]]="N", "N", "Y"))</f>
        <v/>
      </c>
      <c r="T44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4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41" s="46" t="str">
        <f>IF(ISBLANK(Table13[[#This Row],[Side Result]]), "",ABS(Table13[[#This Row],[Difference from Market]]))</f>
        <v/>
      </c>
      <c r="W44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41" s="43" t="str">
        <f>IF(ISBLANK(Table13[[#This Row],[Side Result]]), "",ABS(Table13[[#This Row],[Difference from Prediction]]))</f>
        <v/>
      </c>
      <c r="Y441" s="10" t="str">
        <f>IF(OR(ISBLANK(Games!B441),ISBLANK(Table13[[#This Row],[Side Result]])), "",IF(OR(AND('Prediction Log'!D441&lt;0, 'Prediction Log'!J441='Prediction Log'!B441), AND('Prediction Log'!D441&gt;0, 'Prediction Log'!C441='Prediction Log'!J441)),"Y", IF(ISBLANK(Games!$B$2), "","N")))</f>
        <v/>
      </c>
      <c r="Z441" s="10" t="str">
        <f>Table13[[#This Row],[Market Overall  Correct]]</f>
        <v/>
      </c>
    </row>
    <row r="442" spans="1:26" x14ac:dyDescent="0.45">
      <c r="A442" s="51" t="str">
        <f>IF(ISBLANK(Games!$B442), "",Games!A442)</f>
        <v/>
      </c>
      <c r="B442" s="51" t="str">
        <f>IF(ISBLANK(Games!$B442), "",Games!B442)</f>
        <v/>
      </c>
      <c r="C442" s="51" t="str">
        <f>IF(ISBLANK(Games!$B442), "",Games!C442)</f>
        <v/>
      </c>
      <c r="D442" s="23" t="str">
        <f>IF(ISBLANK(Games!$B442), "",Games!D442)</f>
        <v/>
      </c>
      <c r="E442" s="23" t="str">
        <f>IF(ISBLANK(Games!$B442), "",Games!E442)</f>
        <v/>
      </c>
      <c r="F442" s="51" t="str">
        <f>IF(ISBLANK(Games!$B442), "",Games!F442)</f>
        <v/>
      </c>
      <c r="G442" s="51">
        <f>Games!G442</f>
        <v>0</v>
      </c>
      <c r="H442" s="51" t="str">
        <f>IF(ISBLANK(Games!$B442), "",Games!H442)</f>
        <v/>
      </c>
      <c r="I442" s="51" t="str">
        <f>IF(ISBLANK(Games!B442), "", IF(Table13[[#This Row],[Spread]]&lt;0, Table13[[#This Row],[Home]], Table13[[#This Row],[Away]]))</f>
        <v/>
      </c>
      <c r="J442" s="11"/>
      <c r="K442" s="11"/>
      <c r="L442" s="11"/>
      <c r="M442" s="50" t="str">
        <f>IF(ISBLANK(Table13[[#This Row],[Home Final]]), "",Table13[[#This Row],[Away Final]]-Table13[[#This Row],[Home Final]])</f>
        <v/>
      </c>
      <c r="N44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4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42" s="45" t="str">
        <f>IF(ISBLANK(Table13[[#This Row],[Side Result]]),"",IF(Table13[[#This Row],[Side Result]]=Table13[[#This Row],[Market Predicted Side]], "Y", "N"))</f>
        <v/>
      </c>
      <c r="Q44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42" s="43" t="str">
        <f>IF(ISBLANK(Table13[[#This Row],[Side Result]]),"",IF(Table13[[#This Row],[Side Result]]=Table13[[#This Row],[Model Predicted Side]], "Y", "N"))</f>
        <v/>
      </c>
      <c r="S442" s="43" t="str">
        <f>IF(ISBLANK(Table13[[#This Row],[Side Result]]), "", IF(Table13[[#This Row],[Model Overall Correct]]="N", "N", "Y"))</f>
        <v/>
      </c>
      <c r="T44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4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42" s="46" t="str">
        <f>IF(ISBLANK(Table13[[#This Row],[Side Result]]), "",ABS(Table13[[#This Row],[Difference from Market]]))</f>
        <v/>
      </c>
      <c r="W44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42" s="43" t="str">
        <f>IF(ISBLANK(Table13[[#This Row],[Side Result]]), "",ABS(Table13[[#This Row],[Difference from Prediction]]))</f>
        <v/>
      </c>
      <c r="Y442" s="10" t="str">
        <f>IF(OR(ISBLANK(Games!B442),ISBLANK(Table13[[#This Row],[Side Result]])), "",IF(OR(AND('Prediction Log'!D442&lt;0, 'Prediction Log'!J442='Prediction Log'!B442), AND('Prediction Log'!D442&gt;0, 'Prediction Log'!C442='Prediction Log'!J442)),"Y", IF(ISBLANK(Games!$B$2), "","N")))</f>
        <v/>
      </c>
      <c r="Z442" s="10" t="str">
        <f>Table13[[#This Row],[Market Overall  Correct]]</f>
        <v/>
      </c>
    </row>
    <row r="443" spans="1:26" x14ac:dyDescent="0.45">
      <c r="A443" s="51" t="str">
        <f>IF(ISBLANK(Games!$B443), "",Games!A443)</f>
        <v/>
      </c>
      <c r="B443" s="51" t="str">
        <f>IF(ISBLANK(Games!$B443), "",Games!B443)</f>
        <v/>
      </c>
      <c r="C443" s="51" t="str">
        <f>IF(ISBLANK(Games!$B443), "",Games!C443)</f>
        <v/>
      </c>
      <c r="D443" s="23" t="str">
        <f>IF(ISBLANK(Games!$B443), "",Games!D443)</f>
        <v/>
      </c>
      <c r="E443" s="23" t="str">
        <f>IF(ISBLANK(Games!$B443), "",Games!E443)</f>
        <v/>
      </c>
      <c r="F443" s="51" t="str">
        <f>IF(ISBLANK(Games!$B443), "",Games!F443)</f>
        <v/>
      </c>
      <c r="G443" s="51">
        <f>Games!G443</f>
        <v>0</v>
      </c>
      <c r="H443" s="51" t="str">
        <f>IF(ISBLANK(Games!$B443), "",Games!H443)</f>
        <v/>
      </c>
      <c r="I443" s="51" t="str">
        <f>IF(ISBLANK(Games!B443), "", IF(Table13[[#This Row],[Spread]]&lt;0, Table13[[#This Row],[Home]], Table13[[#This Row],[Away]]))</f>
        <v/>
      </c>
      <c r="J443" s="11"/>
      <c r="K443" s="11"/>
      <c r="L443" s="11"/>
      <c r="M443" s="50" t="str">
        <f>IF(ISBLANK(Table13[[#This Row],[Home Final]]), "",Table13[[#This Row],[Away Final]]-Table13[[#This Row],[Home Final]])</f>
        <v/>
      </c>
      <c r="N44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4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43" s="45" t="str">
        <f>IF(ISBLANK(Table13[[#This Row],[Side Result]]),"",IF(Table13[[#This Row],[Side Result]]=Table13[[#This Row],[Market Predicted Side]], "Y", "N"))</f>
        <v/>
      </c>
      <c r="Q44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43" s="43" t="str">
        <f>IF(ISBLANK(Table13[[#This Row],[Side Result]]),"",IF(Table13[[#This Row],[Side Result]]=Table13[[#This Row],[Model Predicted Side]], "Y", "N"))</f>
        <v/>
      </c>
      <c r="S443" s="43" t="str">
        <f>IF(ISBLANK(Table13[[#This Row],[Side Result]]), "", IF(Table13[[#This Row],[Model Overall Correct]]="N", "N", "Y"))</f>
        <v/>
      </c>
      <c r="T44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4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43" s="46" t="str">
        <f>IF(ISBLANK(Table13[[#This Row],[Side Result]]), "",ABS(Table13[[#This Row],[Difference from Market]]))</f>
        <v/>
      </c>
      <c r="W44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43" s="43" t="str">
        <f>IF(ISBLANK(Table13[[#This Row],[Side Result]]), "",ABS(Table13[[#This Row],[Difference from Prediction]]))</f>
        <v/>
      </c>
      <c r="Y443" s="10" t="str">
        <f>IF(OR(ISBLANK(Games!B443),ISBLANK(Table13[[#This Row],[Side Result]])), "",IF(OR(AND('Prediction Log'!D443&lt;0, 'Prediction Log'!J443='Prediction Log'!B443), AND('Prediction Log'!D443&gt;0, 'Prediction Log'!C443='Prediction Log'!J443)),"Y", IF(ISBLANK(Games!$B$2), "","N")))</f>
        <v/>
      </c>
      <c r="Z443" s="10" t="str">
        <f>Table13[[#This Row],[Market Overall  Correct]]</f>
        <v/>
      </c>
    </row>
    <row r="444" spans="1:26" x14ac:dyDescent="0.45">
      <c r="A444" s="51" t="str">
        <f>IF(ISBLANK(Games!$B444), "",Games!A444)</f>
        <v/>
      </c>
      <c r="B444" s="51" t="str">
        <f>IF(ISBLANK(Games!$B444), "",Games!B444)</f>
        <v/>
      </c>
      <c r="C444" s="51" t="str">
        <f>IF(ISBLANK(Games!$B444), "",Games!C444)</f>
        <v/>
      </c>
      <c r="D444" s="23" t="str">
        <f>IF(ISBLANK(Games!$B444), "",Games!D444)</f>
        <v/>
      </c>
      <c r="E444" s="23" t="str">
        <f>IF(ISBLANK(Games!$B444), "",Games!E444)</f>
        <v/>
      </c>
      <c r="F444" s="51" t="str">
        <f>IF(ISBLANK(Games!$B444), "",Games!F444)</f>
        <v/>
      </c>
      <c r="G444" s="51">
        <f>Games!G444</f>
        <v>0</v>
      </c>
      <c r="H444" s="51" t="str">
        <f>IF(ISBLANK(Games!$B444), "",Games!H444)</f>
        <v/>
      </c>
      <c r="I444" s="51" t="str">
        <f>IF(ISBLANK(Games!B444), "", IF(Table13[[#This Row],[Spread]]&lt;0, Table13[[#This Row],[Home]], Table13[[#This Row],[Away]]))</f>
        <v/>
      </c>
      <c r="J444" s="11"/>
      <c r="K444" s="11"/>
      <c r="L444" s="11"/>
      <c r="M444" s="50" t="str">
        <f>IF(ISBLANK(Table13[[#This Row],[Home Final]]), "",Table13[[#This Row],[Away Final]]-Table13[[#This Row],[Home Final]])</f>
        <v/>
      </c>
      <c r="N44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4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44" s="45" t="str">
        <f>IF(ISBLANK(Table13[[#This Row],[Side Result]]),"",IF(Table13[[#This Row],[Side Result]]=Table13[[#This Row],[Market Predicted Side]], "Y", "N"))</f>
        <v/>
      </c>
      <c r="Q44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44" s="43" t="str">
        <f>IF(ISBLANK(Table13[[#This Row],[Side Result]]),"",IF(Table13[[#This Row],[Side Result]]=Table13[[#This Row],[Model Predicted Side]], "Y", "N"))</f>
        <v/>
      </c>
      <c r="S444" s="43" t="str">
        <f>IF(ISBLANK(Table13[[#This Row],[Side Result]]), "", IF(Table13[[#This Row],[Model Overall Correct]]="N", "N", "Y"))</f>
        <v/>
      </c>
      <c r="T44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4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44" s="46" t="str">
        <f>IF(ISBLANK(Table13[[#This Row],[Side Result]]), "",ABS(Table13[[#This Row],[Difference from Market]]))</f>
        <v/>
      </c>
      <c r="W44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44" s="43" t="str">
        <f>IF(ISBLANK(Table13[[#This Row],[Side Result]]), "",ABS(Table13[[#This Row],[Difference from Prediction]]))</f>
        <v/>
      </c>
      <c r="Y444" s="10" t="str">
        <f>IF(OR(ISBLANK(Games!B444),ISBLANK(Table13[[#This Row],[Side Result]])), "",IF(OR(AND('Prediction Log'!D444&lt;0, 'Prediction Log'!J444='Prediction Log'!B444), AND('Prediction Log'!D444&gt;0, 'Prediction Log'!C444='Prediction Log'!J444)),"Y", IF(ISBLANK(Games!$B$2), "","N")))</f>
        <v/>
      </c>
      <c r="Z444" s="10" t="str">
        <f>Table13[[#This Row],[Market Overall  Correct]]</f>
        <v/>
      </c>
    </row>
    <row r="445" spans="1:26" x14ac:dyDescent="0.45">
      <c r="A445" s="51" t="str">
        <f>IF(ISBLANK(Games!$B445), "",Games!A445)</f>
        <v/>
      </c>
      <c r="B445" s="51" t="str">
        <f>IF(ISBLANK(Games!$B445), "",Games!B445)</f>
        <v/>
      </c>
      <c r="C445" s="51" t="str">
        <f>IF(ISBLANK(Games!$B445), "",Games!C445)</f>
        <v/>
      </c>
      <c r="D445" s="23" t="str">
        <f>IF(ISBLANK(Games!$B445), "",Games!D445)</f>
        <v/>
      </c>
      <c r="E445" s="23" t="str">
        <f>IF(ISBLANK(Games!$B445), "",Games!E445)</f>
        <v/>
      </c>
      <c r="F445" s="51" t="str">
        <f>IF(ISBLANK(Games!$B445), "",Games!F445)</f>
        <v/>
      </c>
      <c r="G445" s="51">
        <f>Games!G445</f>
        <v>0</v>
      </c>
      <c r="H445" s="51" t="str">
        <f>IF(ISBLANK(Games!$B445), "",Games!H445)</f>
        <v/>
      </c>
      <c r="I445" s="51" t="str">
        <f>IF(ISBLANK(Games!B445), "", IF(Table13[[#This Row],[Spread]]&lt;0, Table13[[#This Row],[Home]], Table13[[#This Row],[Away]]))</f>
        <v/>
      </c>
      <c r="J445" s="11"/>
      <c r="K445" s="11"/>
      <c r="L445" s="11"/>
      <c r="M445" s="50" t="str">
        <f>IF(ISBLANK(Table13[[#This Row],[Home Final]]), "",Table13[[#This Row],[Away Final]]-Table13[[#This Row],[Home Final]])</f>
        <v/>
      </c>
      <c r="N44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4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45" s="45" t="str">
        <f>IF(ISBLANK(Table13[[#This Row],[Side Result]]),"",IF(Table13[[#This Row],[Side Result]]=Table13[[#This Row],[Market Predicted Side]], "Y", "N"))</f>
        <v/>
      </c>
      <c r="Q44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45" s="43" t="str">
        <f>IF(ISBLANK(Table13[[#This Row],[Side Result]]),"",IF(Table13[[#This Row],[Side Result]]=Table13[[#This Row],[Model Predicted Side]], "Y", "N"))</f>
        <v/>
      </c>
      <c r="S445" s="43" t="str">
        <f>IF(ISBLANK(Table13[[#This Row],[Side Result]]), "", IF(Table13[[#This Row],[Model Overall Correct]]="N", "N", "Y"))</f>
        <v/>
      </c>
      <c r="T44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4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45" s="46" t="str">
        <f>IF(ISBLANK(Table13[[#This Row],[Side Result]]), "",ABS(Table13[[#This Row],[Difference from Market]]))</f>
        <v/>
      </c>
      <c r="W44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45" s="43" t="str">
        <f>IF(ISBLANK(Table13[[#This Row],[Side Result]]), "",ABS(Table13[[#This Row],[Difference from Prediction]]))</f>
        <v/>
      </c>
      <c r="Y445" s="10" t="str">
        <f>IF(OR(ISBLANK(Games!B445),ISBLANK(Table13[[#This Row],[Side Result]])), "",IF(OR(AND('Prediction Log'!D445&lt;0, 'Prediction Log'!J445='Prediction Log'!B445), AND('Prediction Log'!D445&gt;0, 'Prediction Log'!C445='Prediction Log'!J445)),"Y", IF(ISBLANK(Games!$B$2), "","N")))</f>
        <v/>
      </c>
      <c r="Z445" s="10" t="str">
        <f>Table13[[#This Row],[Market Overall  Correct]]</f>
        <v/>
      </c>
    </row>
    <row r="446" spans="1:26" x14ac:dyDescent="0.45">
      <c r="A446" s="51" t="str">
        <f>IF(ISBLANK(Games!$B446), "",Games!A446)</f>
        <v/>
      </c>
      <c r="B446" s="51" t="str">
        <f>IF(ISBLANK(Games!$B446), "",Games!B446)</f>
        <v/>
      </c>
      <c r="C446" s="51" t="str">
        <f>IF(ISBLANK(Games!$B446), "",Games!C446)</f>
        <v/>
      </c>
      <c r="D446" s="23" t="str">
        <f>IF(ISBLANK(Games!$B446), "",Games!D446)</f>
        <v/>
      </c>
      <c r="E446" s="23" t="str">
        <f>IF(ISBLANK(Games!$B446), "",Games!E446)</f>
        <v/>
      </c>
      <c r="F446" s="51" t="str">
        <f>IF(ISBLANK(Games!$B446), "",Games!F446)</f>
        <v/>
      </c>
      <c r="G446" s="51">
        <f>Games!G446</f>
        <v>0</v>
      </c>
      <c r="H446" s="51" t="str">
        <f>IF(ISBLANK(Games!$B446), "",Games!H446)</f>
        <v/>
      </c>
      <c r="I446" s="51" t="str">
        <f>IF(ISBLANK(Games!B446), "", IF(Table13[[#This Row],[Spread]]&lt;0, Table13[[#This Row],[Home]], Table13[[#This Row],[Away]]))</f>
        <v/>
      </c>
      <c r="J446" s="11"/>
      <c r="K446" s="11"/>
      <c r="L446" s="11"/>
      <c r="M446" s="50" t="str">
        <f>IF(ISBLANK(Table13[[#This Row],[Home Final]]), "",Table13[[#This Row],[Away Final]]-Table13[[#This Row],[Home Final]])</f>
        <v/>
      </c>
      <c r="N44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4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46" s="45" t="str">
        <f>IF(ISBLANK(Table13[[#This Row],[Side Result]]),"",IF(Table13[[#This Row],[Side Result]]=Table13[[#This Row],[Market Predicted Side]], "Y", "N"))</f>
        <v/>
      </c>
      <c r="Q44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46" s="43" t="str">
        <f>IF(ISBLANK(Table13[[#This Row],[Side Result]]),"",IF(Table13[[#This Row],[Side Result]]=Table13[[#This Row],[Model Predicted Side]], "Y", "N"))</f>
        <v/>
      </c>
      <c r="S446" s="43" t="str">
        <f>IF(ISBLANK(Table13[[#This Row],[Side Result]]), "", IF(Table13[[#This Row],[Model Overall Correct]]="N", "N", "Y"))</f>
        <v/>
      </c>
      <c r="T44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4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46" s="46" t="str">
        <f>IF(ISBLANK(Table13[[#This Row],[Side Result]]), "",ABS(Table13[[#This Row],[Difference from Market]]))</f>
        <v/>
      </c>
      <c r="W44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46" s="43" t="str">
        <f>IF(ISBLANK(Table13[[#This Row],[Side Result]]), "",ABS(Table13[[#This Row],[Difference from Prediction]]))</f>
        <v/>
      </c>
      <c r="Y446" s="10" t="str">
        <f>IF(OR(ISBLANK(Games!B446),ISBLANK(Table13[[#This Row],[Side Result]])), "",IF(OR(AND('Prediction Log'!D446&lt;0, 'Prediction Log'!J446='Prediction Log'!B446), AND('Prediction Log'!D446&gt;0, 'Prediction Log'!C446='Prediction Log'!J446)),"Y", IF(ISBLANK(Games!$B$2), "","N")))</f>
        <v/>
      </c>
      <c r="Z446" s="10" t="str">
        <f>Table13[[#This Row],[Market Overall  Correct]]</f>
        <v/>
      </c>
    </row>
    <row r="447" spans="1:26" x14ac:dyDescent="0.45">
      <c r="A447" s="51" t="str">
        <f>IF(ISBLANK(Games!$B447), "",Games!A447)</f>
        <v/>
      </c>
      <c r="B447" s="51" t="str">
        <f>IF(ISBLANK(Games!$B447), "",Games!B447)</f>
        <v/>
      </c>
      <c r="C447" s="51" t="str">
        <f>IF(ISBLANK(Games!$B447), "",Games!C447)</f>
        <v/>
      </c>
      <c r="D447" s="23" t="str">
        <f>IF(ISBLANK(Games!$B447), "",Games!D447)</f>
        <v/>
      </c>
      <c r="E447" s="23" t="str">
        <f>IF(ISBLANK(Games!$B447), "",Games!E447)</f>
        <v/>
      </c>
      <c r="F447" s="51" t="str">
        <f>IF(ISBLANK(Games!$B447), "",Games!F447)</f>
        <v/>
      </c>
      <c r="G447" s="51">
        <f>Games!G447</f>
        <v>0</v>
      </c>
      <c r="H447" s="51" t="str">
        <f>IF(ISBLANK(Games!$B447), "",Games!H447)</f>
        <v/>
      </c>
      <c r="I447" s="51" t="str">
        <f>IF(ISBLANK(Games!B447), "", IF(Table13[[#This Row],[Spread]]&lt;0, Table13[[#This Row],[Home]], Table13[[#This Row],[Away]]))</f>
        <v/>
      </c>
      <c r="J447" s="11"/>
      <c r="K447" s="11"/>
      <c r="L447" s="11"/>
      <c r="M447" s="50" t="str">
        <f>IF(ISBLANK(Table13[[#This Row],[Home Final]]), "",Table13[[#This Row],[Away Final]]-Table13[[#This Row],[Home Final]])</f>
        <v/>
      </c>
      <c r="N44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4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47" s="45" t="str">
        <f>IF(ISBLANK(Table13[[#This Row],[Side Result]]),"",IF(Table13[[#This Row],[Side Result]]=Table13[[#This Row],[Market Predicted Side]], "Y", "N"))</f>
        <v/>
      </c>
      <c r="Q44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47" s="43" t="str">
        <f>IF(ISBLANK(Table13[[#This Row],[Side Result]]),"",IF(Table13[[#This Row],[Side Result]]=Table13[[#This Row],[Model Predicted Side]], "Y", "N"))</f>
        <v/>
      </c>
      <c r="S447" s="43" t="str">
        <f>IF(ISBLANK(Table13[[#This Row],[Side Result]]), "", IF(Table13[[#This Row],[Model Overall Correct]]="N", "N", "Y"))</f>
        <v/>
      </c>
      <c r="T44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4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47" s="46" t="str">
        <f>IF(ISBLANK(Table13[[#This Row],[Side Result]]), "",ABS(Table13[[#This Row],[Difference from Market]]))</f>
        <v/>
      </c>
      <c r="W44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47" s="43" t="str">
        <f>IF(ISBLANK(Table13[[#This Row],[Side Result]]), "",ABS(Table13[[#This Row],[Difference from Prediction]]))</f>
        <v/>
      </c>
      <c r="Y447" s="10" t="str">
        <f>IF(OR(ISBLANK(Games!B447),ISBLANK(Table13[[#This Row],[Side Result]])), "",IF(OR(AND('Prediction Log'!D447&lt;0, 'Prediction Log'!J447='Prediction Log'!B447), AND('Prediction Log'!D447&gt;0, 'Prediction Log'!C447='Prediction Log'!J447)),"Y", IF(ISBLANK(Games!$B$2), "","N")))</f>
        <v/>
      </c>
      <c r="Z447" s="10" t="str">
        <f>Table13[[#This Row],[Market Overall  Correct]]</f>
        <v/>
      </c>
    </row>
    <row r="448" spans="1:26" x14ac:dyDescent="0.45">
      <c r="A448" s="51" t="str">
        <f>IF(ISBLANK(Games!$B448), "",Games!A448)</f>
        <v/>
      </c>
      <c r="B448" s="51" t="str">
        <f>IF(ISBLANK(Games!$B448), "",Games!B448)</f>
        <v/>
      </c>
      <c r="C448" s="51" t="str">
        <f>IF(ISBLANK(Games!$B448), "",Games!C448)</f>
        <v/>
      </c>
      <c r="D448" s="23" t="str">
        <f>IF(ISBLANK(Games!$B448), "",Games!D448)</f>
        <v/>
      </c>
      <c r="E448" s="23" t="str">
        <f>IF(ISBLANK(Games!$B448), "",Games!E448)</f>
        <v/>
      </c>
      <c r="F448" s="51" t="str">
        <f>IF(ISBLANK(Games!$B448), "",Games!F448)</f>
        <v/>
      </c>
      <c r="G448" s="51">
        <f>Games!G448</f>
        <v>0</v>
      </c>
      <c r="H448" s="51" t="str">
        <f>IF(ISBLANK(Games!$B448), "",Games!H448)</f>
        <v/>
      </c>
      <c r="I448" s="51" t="str">
        <f>IF(ISBLANK(Games!B448), "", IF(Table13[[#This Row],[Spread]]&lt;0, Table13[[#This Row],[Home]], Table13[[#This Row],[Away]]))</f>
        <v/>
      </c>
      <c r="J448" s="11"/>
      <c r="K448" s="11"/>
      <c r="L448" s="11"/>
      <c r="M448" s="50" t="str">
        <f>IF(ISBLANK(Table13[[#This Row],[Home Final]]), "",Table13[[#This Row],[Away Final]]-Table13[[#This Row],[Home Final]])</f>
        <v/>
      </c>
      <c r="N44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4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48" s="45" t="str">
        <f>IF(ISBLANK(Table13[[#This Row],[Side Result]]),"",IF(Table13[[#This Row],[Side Result]]=Table13[[#This Row],[Market Predicted Side]], "Y", "N"))</f>
        <v/>
      </c>
      <c r="Q44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48" s="43" t="str">
        <f>IF(ISBLANK(Table13[[#This Row],[Side Result]]),"",IF(Table13[[#This Row],[Side Result]]=Table13[[#This Row],[Model Predicted Side]], "Y", "N"))</f>
        <v/>
      </c>
      <c r="S448" s="43" t="str">
        <f>IF(ISBLANK(Table13[[#This Row],[Side Result]]), "", IF(Table13[[#This Row],[Model Overall Correct]]="N", "N", "Y"))</f>
        <v/>
      </c>
      <c r="T44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4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48" s="46" t="str">
        <f>IF(ISBLANK(Table13[[#This Row],[Side Result]]), "",ABS(Table13[[#This Row],[Difference from Market]]))</f>
        <v/>
      </c>
      <c r="W44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48" s="43" t="str">
        <f>IF(ISBLANK(Table13[[#This Row],[Side Result]]), "",ABS(Table13[[#This Row],[Difference from Prediction]]))</f>
        <v/>
      </c>
      <c r="Y448" s="10" t="str">
        <f>IF(OR(ISBLANK(Games!B448),ISBLANK(Table13[[#This Row],[Side Result]])), "",IF(OR(AND('Prediction Log'!D448&lt;0, 'Prediction Log'!J448='Prediction Log'!B448), AND('Prediction Log'!D448&gt;0, 'Prediction Log'!C448='Prediction Log'!J448)),"Y", IF(ISBLANK(Games!$B$2), "","N")))</f>
        <v/>
      </c>
      <c r="Z448" s="10" t="str">
        <f>Table13[[#This Row],[Market Overall  Correct]]</f>
        <v/>
      </c>
    </row>
    <row r="449" spans="1:26" x14ac:dyDescent="0.45">
      <c r="A449" s="51" t="str">
        <f>IF(ISBLANK(Games!$B449), "",Games!A449)</f>
        <v/>
      </c>
      <c r="B449" s="51" t="str">
        <f>IF(ISBLANK(Games!$B449), "",Games!B449)</f>
        <v/>
      </c>
      <c r="C449" s="51" t="str">
        <f>IF(ISBLANK(Games!$B449), "",Games!C449)</f>
        <v/>
      </c>
      <c r="D449" s="23" t="str">
        <f>IF(ISBLANK(Games!$B449), "",Games!D449)</f>
        <v/>
      </c>
      <c r="E449" s="23" t="str">
        <f>IF(ISBLANK(Games!$B449), "",Games!E449)</f>
        <v/>
      </c>
      <c r="F449" s="51" t="str">
        <f>IF(ISBLANK(Games!$B449), "",Games!F449)</f>
        <v/>
      </c>
      <c r="G449" s="51">
        <f>Games!G449</f>
        <v>0</v>
      </c>
      <c r="H449" s="51" t="str">
        <f>IF(ISBLANK(Games!$B449), "",Games!H449)</f>
        <v/>
      </c>
      <c r="I449" s="51" t="str">
        <f>IF(ISBLANK(Games!B449), "", IF(Table13[[#This Row],[Spread]]&lt;0, Table13[[#This Row],[Home]], Table13[[#This Row],[Away]]))</f>
        <v/>
      </c>
      <c r="J449" s="11"/>
      <c r="K449" s="11"/>
      <c r="L449" s="11"/>
      <c r="M449" s="50" t="str">
        <f>IF(ISBLANK(Table13[[#This Row],[Home Final]]), "",Table13[[#This Row],[Away Final]]-Table13[[#This Row],[Home Final]])</f>
        <v/>
      </c>
      <c r="N44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4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49" s="45" t="str">
        <f>IF(ISBLANK(Table13[[#This Row],[Side Result]]),"",IF(Table13[[#This Row],[Side Result]]=Table13[[#This Row],[Market Predicted Side]], "Y", "N"))</f>
        <v/>
      </c>
      <c r="Q44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49" s="43" t="str">
        <f>IF(ISBLANK(Table13[[#This Row],[Side Result]]),"",IF(Table13[[#This Row],[Side Result]]=Table13[[#This Row],[Model Predicted Side]], "Y", "N"))</f>
        <v/>
      </c>
      <c r="S449" s="43" t="str">
        <f>IF(ISBLANK(Table13[[#This Row],[Side Result]]), "", IF(Table13[[#This Row],[Model Overall Correct]]="N", "N", "Y"))</f>
        <v/>
      </c>
      <c r="T44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4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49" s="46" t="str">
        <f>IF(ISBLANK(Table13[[#This Row],[Side Result]]), "",ABS(Table13[[#This Row],[Difference from Market]]))</f>
        <v/>
      </c>
      <c r="W44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49" s="43" t="str">
        <f>IF(ISBLANK(Table13[[#This Row],[Side Result]]), "",ABS(Table13[[#This Row],[Difference from Prediction]]))</f>
        <v/>
      </c>
      <c r="Y449" s="10" t="str">
        <f>IF(OR(ISBLANK(Games!B449),ISBLANK(Table13[[#This Row],[Side Result]])), "",IF(OR(AND('Prediction Log'!D449&lt;0, 'Prediction Log'!J449='Prediction Log'!B449), AND('Prediction Log'!D449&gt;0, 'Prediction Log'!C449='Prediction Log'!J449)),"Y", IF(ISBLANK(Games!$B$2), "","N")))</f>
        <v/>
      </c>
      <c r="Z449" s="10" t="str">
        <f>Table13[[#This Row],[Market Overall  Correct]]</f>
        <v/>
      </c>
    </row>
    <row r="450" spans="1:26" x14ac:dyDescent="0.45">
      <c r="A450" s="51" t="str">
        <f>IF(ISBLANK(Games!$B450), "",Games!A450)</f>
        <v/>
      </c>
      <c r="B450" s="51" t="str">
        <f>IF(ISBLANK(Games!$B450), "",Games!B450)</f>
        <v/>
      </c>
      <c r="C450" s="51" t="str">
        <f>IF(ISBLANK(Games!$B450), "",Games!C450)</f>
        <v/>
      </c>
      <c r="D450" s="23" t="str">
        <f>IF(ISBLANK(Games!$B450), "",Games!D450)</f>
        <v/>
      </c>
      <c r="E450" s="23" t="str">
        <f>IF(ISBLANK(Games!$B450), "",Games!E450)</f>
        <v/>
      </c>
      <c r="F450" s="51" t="str">
        <f>IF(ISBLANK(Games!$B450), "",Games!F450)</f>
        <v/>
      </c>
      <c r="G450" s="51">
        <f>Games!G450</f>
        <v>0</v>
      </c>
      <c r="H450" s="51" t="str">
        <f>IF(ISBLANK(Games!$B450), "",Games!H450)</f>
        <v/>
      </c>
      <c r="I450" s="51" t="str">
        <f>IF(ISBLANK(Games!B450), "", IF(Table13[[#This Row],[Spread]]&lt;0, Table13[[#This Row],[Home]], Table13[[#This Row],[Away]]))</f>
        <v/>
      </c>
      <c r="J450" s="11"/>
      <c r="K450" s="11"/>
      <c r="L450" s="11"/>
      <c r="M450" s="50" t="str">
        <f>IF(ISBLANK(Table13[[#This Row],[Home Final]]), "",Table13[[#This Row],[Away Final]]-Table13[[#This Row],[Home Final]])</f>
        <v/>
      </c>
      <c r="N45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5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50" s="45" t="str">
        <f>IF(ISBLANK(Table13[[#This Row],[Side Result]]),"",IF(Table13[[#This Row],[Side Result]]=Table13[[#This Row],[Market Predicted Side]], "Y", "N"))</f>
        <v/>
      </c>
      <c r="Q45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50" s="43" t="str">
        <f>IF(ISBLANK(Table13[[#This Row],[Side Result]]),"",IF(Table13[[#This Row],[Side Result]]=Table13[[#This Row],[Model Predicted Side]], "Y", "N"))</f>
        <v/>
      </c>
      <c r="S450" s="43" t="str">
        <f>IF(ISBLANK(Table13[[#This Row],[Side Result]]), "", IF(Table13[[#This Row],[Model Overall Correct]]="N", "N", "Y"))</f>
        <v/>
      </c>
      <c r="T45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5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50" s="46" t="str">
        <f>IF(ISBLANK(Table13[[#This Row],[Side Result]]), "",ABS(Table13[[#This Row],[Difference from Market]]))</f>
        <v/>
      </c>
      <c r="W45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50" s="43" t="str">
        <f>IF(ISBLANK(Table13[[#This Row],[Side Result]]), "",ABS(Table13[[#This Row],[Difference from Prediction]]))</f>
        <v/>
      </c>
      <c r="Y450" s="10" t="str">
        <f>IF(OR(ISBLANK(Games!B450),ISBLANK(Table13[[#This Row],[Side Result]])), "",IF(OR(AND('Prediction Log'!D450&lt;0, 'Prediction Log'!J450='Prediction Log'!B450), AND('Prediction Log'!D450&gt;0, 'Prediction Log'!C450='Prediction Log'!J450)),"Y", IF(ISBLANK(Games!$B$2), "","N")))</f>
        <v/>
      </c>
      <c r="Z450" s="10" t="str">
        <f>Table13[[#This Row],[Market Overall  Correct]]</f>
        <v/>
      </c>
    </row>
    <row r="451" spans="1:26" x14ac:dyDescent="0.45">
      <c r="A451" s="51" t="str">
        <f>IF(ISBLANK(Games!$B451), "",Games!A451)</f>
        <v/>
      </c>
      <c r="B451" s="51" t="str">
        <f>IF(ISBLANK(Games!$B451), "",Games!B451)</f>
        <v/>
      </c>
      <c r="C451" s="51" t="str">
        <f>IF(ISBLANK(Games!$B451), "",Games!C451)</f>
        <v/>
      </c>
      <c r="D451" s="23" t="str">
        <f>IF(ISBLANK(Games!$B451), "",Games!D451)</f>
        <v/>
      </c>
      <c r="E451" s="23" t="str">
        <f>IF(ISBLANK(Games!$B451), "",Games!E451)</f>
        <v/>
      </c>
      <c r="F451" s="51" t="str">
        <f>IF(ISBLANK(Games!$B451), "",Games!F451)</f>
        <v/>
      </c>
      <c r="G451" s="51">
        <f>Games!G451</f>
        <v>0</v>
      </c>
      <c r="H451" s="51" t="str">
        <f>IF(ISBLANK(Games!$B451), "",Games!H451)</f>
        <v/>
      </c>
      <c r="I451" s="51" t="str">
        <f>IF(ISBLANK(Games!B451), "", IF(Table13[[#This Row],[Spread]]&lt;0, Table13[[#This Row],[Home]], Table13[[#This Row],[Away]]))</f>
        <v/>
      </c>
      <c r="J451" s="11"/>
      <c r="K451" s="11"/>
      <c r="L451" s="11"/>
      <c r="M451" s="50" t="str">
        <f>IF(ISBLANK(Table13[[#This Row],[Home Final]]), "",Table13[[#This Row],[Away Final]]-Table13[[#This Row],[Home Final]])</f>
        <v/>
      </c>
      <c r="N45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5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51" s="45" t="str">
        <f>IF(ISBLANK(Table13[[#This Row],[Side Result]]),"",IF(Table13[[#This Row],[Side Result]]=Table13[[#This Row],[Market Predicted Side]], "Y", "N"))</f>
        <v/>
      </c>
      <c r="Q45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51" s="43" t="str">
        <f>IF(ISBLANK(Table13[[#This Row],[Side Result]]),"",IF(Table13[[#This Row],[Side Result]]=Table13[[#This Row],[Model Predicted Side]], "Y", "N"))</f>
        <v/>
      </c>
      <c r="S451" s="43" t="str">
        <f>IF(ISBLANK(Table13[[#This Row],[Side Result]]), "", IF(Table13[[#This Row],[Model Overall Correct]]="N", "N", "Y"))</f>
        <v/>
      </c>
      <c r="T45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5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51" s="46" t="str">
        <f>IF(ISBLANK(Table13[[#This Row],[Side Result]]), "",ABS(Table13[[#This Row],[Difference from Market]]))</f>
        <v/>
      </c>
      <c r="W45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51" s="43" t="str">
        <f>IF(ISBLANK(Table13[[#This Row],[Side Result]]), "",ABS(Table13[[#This Row],[Difference from Prediction]]))</f>
        <v/>
      </c>
      <c r="Y451" s="10" t="str">
        <f>IF(OR(ISBLANK(Games!B451),ISBLANK(Table13[[#This Row],[Side Result]])), "",IF(OR(AND('Prediction Log'!D451&lt;0, 'Prediction Log'!J451='Prediction Log'!B451), AND('Prediction Log'!D451&gt;0, 'Prediction Log'!C451='Prediction Log'!J451)),"Y", IF(ISBLANK(Games!$B$2), "","N")))</f>
        <v/>
      </c>
      <c r="Z451" s="10" t="str">
        <f>Table13[[#This Row],[Market Overall  Correct]]</f>
        <v/>
      </c>
    </row>
    <row r="452" spans="1:26" x14ac:dyDescent="0.45">
      <c r="A452" s="51" t="str">
        <f>IF(ISBLANK(Games!$B452), "",Games!A452)</f>
        <v/>
      </c>
      <c r="B452" s="51" t="str">
        <f>IF(ISBLANK(Games!$B452), "",Games!B452)</f>
        <v/>
      </c>
      <c r="C452" s="51" t="str">
        <f>IF(ISBLANK(Games!$B452), "",Games!C452)</f>
        <v/>
      </c>
      <c r="D452" s="23" t="str">
        <f>IF(ISBLANK(Games!$B452), "",Games!D452)</f>
        <v/>
      </c>
      <c r="E452" s="23" t="str">
        <f>IF(ISBLANK(Games!$B452), "",Games!E452)</f>
        <v/>
      </c>
      <c r="F452" s="51" t="str">
        <f>IF(ISBLANK(Games!$B452), "",Games!F452)</f>
        <v/>
      </c>
      <c r="G452" s="51">
        <f>Games!G452</f>
        <v>0</v>
      </c>
      <c r="H452" s="51" t="str">
        <f>IF(ISBLANK(Games!$B452), "",Games!H452)</f>
        <v/>
      </c>
      <c r="I452" s="51" t="str">
        <f>IF(ISBLANK(Games!B452), "", IF(Table13[[#This Row],[Spread]]&lt;0, Table13[[#This Row],[Home]], Table13[[#This Row],[Away]]))</f>
        <v/>
      </c>
      <c r="J452" s="11"/>
      <c r="K452" s="11"/>
      <c r="L452" s="11"/>
      <c r="M452" s="50" t="str">
        <f>IF(ISBLANK(Table13[[#This Row],[Home Final]]), "",Table13[[#This Row],[Away Final]]-Table13[[#This Row],[Home Final]])</f>
        <v/>
      </c>
      <c r="N45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5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52" s="45" t="str">
        <f>IF(ISBLANK(Table13[[#This Row],[Side Result]]),"",IF(Table13[[#This Row],[Side Result]]=Table13[[#This Row],[Market Predicted Side]], "Y", "N"))</f>
        <v/>
      </c>
      <c r="Q45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52" s="43" t="str">
        <f>IF(ISBLANK(Table13[[#This Row],[Side Result]]),"",IF(Table13[[#This Row],[Side Result]]=Table13[[#This Row],[Model Predicted Side]], "Y", "N"))</f>
        <v/>
      </c>
      <c r="S452" s="43" t="str">
        <f>IF(ISBLANK(Table13[[#This Row],[Side Result]]), "", IF(Table13[[#This Row],[Model Overall Correct]]="N", "N", "Y"))</f>
        <v/>
      </c>
      <c r="T45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5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52" s="46" t="str">
        <f>IF(ISBLANK(Table13[[#This Row],[Side Result]]), "",ABS(Table13[[#This Row],[Difference from Market]]))</f>
        <v/>
      </c>
      <c r="W45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52" s="43" t="str">
        <f>IF(ISBLANK(Table13[[#This Row],[Side Result]]), "",ABS(Table13[[#This Row],[Difference from Prediction]]))</f>
        <v/>
      </c>
      <c r="Y452" s="10" t="str">
        <f>IF(OR(ISBLANK(Games!B452),ISBLANK(Table13[[#This Row],[Side Result]])), "",IF(OR(AND('Prediction Log'!D452&lt;0, 'Prediction Log'!J452='Prediction Log'!B452), AND('Prediction Log'!D452&gt;0, 'Prediction Log'!C452='Prediction Log'!J452)),"Y", IF(ISBLANK(Games!$B$2), "","N")))</f>
        <v/>
      </c>
      <c r="Z452" s="10" t="str">
        <f>Table13[[#This Row],[Market Overall  Correct]]</f>
        <v/>
      </c>
    </row>
    <row r="453" spans="1:26" x14ac:dyDescent="0.45">
      <c r="A453" s="51" t="str">
        <f>IF(ISBLANK(Games!$B453), "",Games!A453)</f>
        <v/>
      </c>
      <c r="B453" s="51" t="str">
        <f>IF(ISBLANK(Games!$B453), "",Games!B453)</f>
        <v/>
      </c>
      <c r="C453" s="51" t="str">
        <f>IF(ISBLANK(Games!$B453), "",Games!C453)</f>
        <v/>
      </c>
      <c r="D453" s="23" t="str">
        <f>IF(ISBLANK(Games!$B453), "",Games!D453)</f>
        <v/>
      </c>
      <c r="E453" s="23" t="str">
        <f>IF(ISBLANK(Games!$B453), "",Games!E453)</f>
        <v/>
      </c>
      <c r="F453" s="51" t="str">
        <f>IF(ISBLANK(Games!$B453), "",Games!F453)</f>
        <v/>
      </c>
      <c r="G453" s="51">
        <f>Games!G453</f>
        <v>0</v>
      </c>
      <c r="H453" s="51" t="str">
        <f>IF(ISBLANK(Games!$B453), "",Games!H453)</f>
        <v/>
      </c>
      <c r="I453" s="51" t="str">
        <f>IF(ISBLANK(Games!B453), "", IF(Table13[[#This Row],[Spread]]&lt;0, Table13[[#This Row],[Home]], Table13[[#This Row],[Away]]))</f>
        <v/>
      </c>
      <c r="J453" s="11"/>
      <c r="K453" s="11"/>
      <c r="L453" s="11"/>
      <c r="M453" s="50" t="str">
        <f>IF(ISBLANK(Table13[[#This Row],[Home Final]]), "",Table13[[#This Row],[Away Final]]-Table13[[#This Row],[Home Final]])</f>
        <v/>
      </c>
      <c r="N45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5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53" s="45" t="str">
        <f>IF(ISBLANK(Table13[[#This Row],[Side Result]]),"",IF(Table13[[#This Row],[Side Result]]=Table13[[#This Row],[Market Predicted Side]], "Y", "N"))</f>
        <v/>
      </c>
      <c r="Q45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53" s="43" t="str">
        <f>IF(ISBLANK(Table13[[#This Row],[Side Result]]),"",IF(Table13[[#This Row],[Side Result]]=Table13[[#This Row],[Model Predicted Side]], "Y", "N"))</f>
        <v/>
      </c>
      <c r="S453" s="43" t="str">
        <f>IF(ISBLANK(Table13[[#This Row],[Side Result]]), "", IF(Table13[[#This Row],[Model Overall Correct]]="N", "N", "Y"))</f>
        <v/>
      </c>
      <c r="T45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5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53" s="46" t="str">
        <f>IF(ISBLANK(Table13[[#This Row],[Side Result]]), "",ABS(Table13[[#This Row],[Difference from Market]]))</f>
        <v/>
      </c>
      <c r="W45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53" s="43" t="str">
        <f>IF(ISBLANK(Table13[[#This Row],[Side Result]]), "",ABS(Table13[[#This Row],[Difference from Prediction]]))</f>
        <v/>
      </c>
      <c r="Y453" s="10" t="str">
        <f>IF(OR(ISBLANK(Games!B453),ISBLANK(Table13[[#This Row],[Side Result]])), "",IF(OR(AND('Prediction Log'!D453&lt;0, 'Prediction Log'!J453='Prediction Log'!B453), AND('Prediction Log'!D453&gt;0, 'Prediction Log'!C453='Prediction Log'!J453)),"Y", IF(ISBLANK(Games!$B$2), "","N")))</f>
        <v/>
      </c>
      <c r="Z453" s="10" t="str">
        <f>Table13[[#This Row],[Market Overall  Correct]]</f>
        <v/>
      </c>
    </row>
    <row r="454" spans="1:26" x14ac:dyDescent="0.45">
      <c r="A454" s="51" t="str">
        <f>IF(ISBLANK(Games!$B454), "",Games!A454)</f>
        <v/>
      </c>
      <c r="B454" s="51" t="str">
        <f>IF(ISBLANK(Games!$B454), "",Games!B454)</f>
        <v/>
      </c>
      <c r="C454" s="51" t="str">
        <f>IF(ISBLANK(Games!$B454), "",Games!C454)</f>
        <v/>
      </c>
      <c r="D454" s="23" t="str">
        <f>IF(ISBLANK(Games!$B454), "",Games!D454)</f>
        <v/>
      </c>
      <c r="E454" s="23" t="str">
        <f>IF(ISBLANK(Games!$B454), "",Games!E454)</f>
        <v/>
      </c>
      <c r="F454" s="51" t="str">
        <f>IF(ISBLANK(Games!$B454), "",Games!F454)</f>
        <v/>
      </c>
      <c r="G454" s="51">
        <f>Games!G454</f>
        <v>0</v>
      </c>
      <c r="H454" s="51" t="str">
        <f>IF(ISBLANK(Games!$B454), "",Games!H454)</f>
        <v/>
      </c>
      <c r="I454" s="51" t="str">
        <f>IF(ISBLANK(Games!B454), "", IF(Table13[[#This Row],[Spread]]&lt;0, Table13[[#This Row],[Home]], Table13[[#This Row],[Away]]))</f>
        <v/>
      </c>
      <c r="J454" s="11"/>
      <c r="K454" s="11"/>
      <c r="L454" s="11"/>
      <c r="M454" s="50" t="str">
        <f>IF(ISBLANK(Table13[[#This Row],[Home Final]]), "",Table13[[#This Row],[Away Final]]-Table13[[#This Row],[Home Final]])</f>
        <v/>
      </c>
      <c r="N45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5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54" s="45" t="str">
        <f>IF(ISBLANK(Table13[[#This Row],[Side Result]]),"",IF(Table13[[#This Row],[Side Result]]=Table13[[#This Row],[Market Predicted Side]], "Y", "N"))</f>
        <v/>
      </c>
      <c r="Q45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54" s="43" t="str">
        <f>IF(ISBLANK(Table13[[#This Row],[Side Result]]),"",IF(Table13[[#This Row],[Side Result]]=Table13[[#This Row],[Model Predicted Side]], "Y", "N"))</f>
        <v/>
      </c>
      <c r="S454" s="43" t="str">
        <f>IF(ISBLANK(Table13[[#This Row],[Side Result]]), "", IF(Table13[[#This Row],[Model Overall Correct]]="N", "N", "Y"))</f>
        <v/>
      </c>
      <c r="T45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5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54" s="46" t="str">
        <f>IF(ISBLANK(Table13[[#This Row],[Side Result]]), "",ABS(Table13[[#This Row],[Difference from Market]]))</f>
        <v/>
      </c>
      <c r="W45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54" s="43" t="str">
        <f>IF(ISBLANK(Table13[[#This Row],[Side Result]]), "",ABS(Table13[[#This Row],[Difference from Prediction]]))</f>
        <v/>
      </c>
      <c r="Y454" s="10" t="str">
        <f>IF(OR(ISBLANK(Games!B454),ISBLANK(Table13[[#This Row],[Side Result]])), "",IF(OR(AND('Prediction Log'!D454&lt;0, 'Prediction Log'!J454='Prediction Log'!B454), AND('Prediction Log'!D454&gt;0, 'Prediction Log'!C454='Prediction Log'!J454)),"Y", IF(ISBLANK(Games!$B$2), "","N")))</f>
        <v/>
      </c>
      <c r="Z454" s="10" t="str">
        <f>Table13[[#This Row],[Market Overall  Correct]]</f>
        <v/>
      </c>
    </row>
    <row r="455" spans="1:26" x14ac:dyDescent="0.45">
      <c r="A455" s="51" t="str">
        <f>IF(ISBLANK(Games!$B455), "",Games!A455)</f>
        <v/>
      </c>
      <c r="B455" s="51" t="str">
        <f>IF(ISBLANK(Games!$B455), "",Games!B455)</f>
        <v/>
      </c>
      <c r="C455" s="51" t="str">
        <f>IF(ISBLANK(Games!$B455), "",Games!C455)</f>
        <v/>
      </c>
      <c r="D455" s="23" t="str">
        <f>IF(ISBLANK(Games!$B455), "",Games!D455)</f>
        <v/>
      </c>
      <c r="E455" s="23" t="str">
        <f>IF(ISBLANK(Games!$B455), "",Games!E455)</f>
        <v/>
      </c>
      <c r="F455" s="51" t="str">
        <f>IF(ISBLANK(Games!$B455), "",Games!F455)</f>
        <v/>
      </c>
      <c r="G455" s="51">
        <f>Games!G455</f>
        <v>0</v>
      </c>
      <c r="H455" s="51" t="str">
        <f>IF(ISBLANK(Games!$B455), "",Games!H455)</f>
        <v/>
      </c>
      <c r="I455" s="51" t="str">
        <f>IF(ISBLANK(Games!B455), "", IF(Table13[[#This Row],[Spread]]&lt;0, Table13[[#This Row],[Home]], Table13[[#This Row],[Away]]))</f>
        <v/>
      </c>
      <c r="J455" s="11"/>
      <c r="K455" s="11"/>
      <c r="L455" s="11"/>
      <c r="M455" s="50" t="str">
        <f>IF(ISBLANK(Table13[[#This Row],[Home Final]]), "",Table13[[#This Row],[Away Final]]-Table13[[#This Row],[Home Final]])</f>
        <v/>
      </c>
      <c r="N45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5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55" s="45" t="str">
        <f>IF(ISBLANK(Table13[[#This Row],[Side Result]]),"",IF(Table13[[#This Row],[Side Result]]=Table13[[#This Row],[Market Predicted Side]], "Y", "N"))</f>
        <v/>
      </c>
      <c r="Q45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55" s="43" t="str">
        <f>IF(ISBLANK(Table13[[#This Row],[Side Result]]),"",IF(Table13[[#This Row],[Side Result]]=Table13[[#This Row],[Model Predicted Side]], "Y", "N"))</f>
        <v/>
      </c>
      <c r="S455" s="43" t="str">
        <f>IF(ISBLANK(Table13[[#This Row],[Side Result]]), "", IF(Table13[[#This Row],[Model Overall Correct]]="N", "N", "Y"))</f>
        <v/>
      </c>
      <c r="T45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5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55" s="46" t="str">
        <f>IF(ISBLANK(Table13[[#This Row],[Side Result]]), "",ABS(Table13[[#This Row],[Difference from Market]]))</f>
        <v/>
      </c>
      <c r="W45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55" s="43" t="str">
        <f>IF(ISBLANK(Table13[[#This Row],[Side Result]]), "",ABS(Table13[[#This Row],[Difference from Prediction]]))</f>
        <v/>
      </c>
      <c r="Y455" s="10" t="str">
        <f>IF(OR(ISBLANK(Games!B455),ISBLANK(Table13[[#This Row],[Side Result]])), "",IF(OR(AND('Prediction Log'!D455&lt;0, 'Prediction Log'!J455='Prediction Log'!B455), AND('Prediction Log'!D455&gt;0, 'Prediction Log'!C455='Prediction Log'!J455)),"Y", IF(ISBLANK(Games!$B$2), "","N")))</f>
        <v/>
      </c>
      <c r="Z455" s="10" t="str">
        <f>Table13[[#This Row],[Market Overall  Correct]]</f>
        <v/>
      </c>
    </row>
    <row r="456" spans="1:26" x14ac:dyDescent="0.45">
      <c r="A456" s="51" t="str">
        <f>IF(ISBLANK(Games!$B456), "",Games!A456)</f>
        <v/>
      </c>
      <c r="B456" s="51" t="str">
        <f>IF(ISBLANK(Games!$B456), "",Games!B456)</f>
        <v/>
      </c>
      <c r="C456" s="51" t="str">
        <f>IF(ISBLANK(Games!$B456), "",Games!C456)</f>
        <v/>
      </c>
      <c r="D456" s="23" t="str">
        <f>IF(ISBLANK(Games!$B456), "",Games!D456)</f>
        <v/>
      </c>
      <c r="E456" s="23" t="str">
        <f>IF(ISBLANK(Games!$B456), "",Games!E456)</f>
        <v/>
      </c>
      <c r="F456" s="51" t="str">
        <f>IF(ISBLANK(Games!$B456), "",Games!F456)</f>
        <v/>
      </c>
      <c r="G456" s="51">
        <f>Games!G456</f>
        <v>0</v>
      </c>
      <c r="H456" s="51" t="str">
        <f>IF(ISBLANK(Games!$B456), "",Games!H456)</f>
        <v/>
      </c>
      <c r="I456" s="51" t="str">
        <f>IF(ISBLANK(Games!B456), "", IF(Table13[[#This Row],[Spread]]&lt;0, Table13[[#This Row],[Home]], Table13[[#This Row],[Away]]))</f>
        <v/>
      </c>
      <c r="J456" s="11"/>
      <c r="K456" s="11"/>
      <c r="L456" s="11"/>
      <c r="M456" s="50" t="str">
        <f>IF(ISBLANK(Table13[[#This Row],[Home Final]]), "",Table13[[#This Row],[Away Final]]-Table13[[#This Row],[Home Final]])</f>
        <v/>
      </c>
      <c r="N45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5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56" s="45" t="str">
        <f>IF(ISBLANK(Table13[[#This Row],[Side Result]]),"",IF(Table13[[#This Row],[Side Result]]=Table13[[#This Row],[Market Predicted Side]], "Y", "N"))</f>
        <v/>
      </c>
      <c r="Q45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56" s="43" t="str">
        <f>IF(ISBLANK(Table13[[#This Row],[Side Result]]),"",IF(Table13[[#This Row],[Side Result]]=Table13[[#This Row],[Model Predicted Side]], "Y", "N"))</f>
        <v/>
      </c>
      <c r="S456" s="43" t="str">
        <f>IF(ISBLANK(Table13[[#This Row],[Side Result]]), "", IF(Table13[[#This Row],[Model Overall Correct]]="N", "N", "Y"))</f>
        <v/>
      </c>
      <c r="T45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5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56" s="46" t="str">
        <f>IF(ISBLANK(Table13[[#This Row],[Side Result]]), "",ABS(Table13[[#This Row],[Difference from Market]]))</f>
        <v/>
      </c>
      <c r="W45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56" s="43" t="str">
        <f>IF(ISBLANK(Table13[[#This Row],[Side Result]]), "",ABS(Table13[[#This Row],[Difference from Prediction]]))</f>
        <v/>
      </c>
      <c r="Y456" s="10" t="str">
        <f>IF(OR(ISBLANK(Games!B456),ISBLANK(Table13[[#This Row],[Side Result]])), "",IF(OR(AND('Prediction Log'!D456&lt;0, 'Prediction Log'!J456='Prediction Log'!B456), AND('Prediction Log'!D456&gt;0, 'Prediction Log'!C456='Prediction Log'!J456)),"Y", IF(ISBLANK(Games!$B$2), "","N")))</f>
        <v/>
      </c>
      <c r="Z456" s="10" t="str">
        <f>Table13[[#This Row],[Market Overall  Correct]]</f>
        <v/>
      </c>
    </row>
    <row r="457" spans="1:26" x14ac:dyDescent="0.45">
      <c r="A457" s="51" t="str">
        <f>IF(ISBLANK(Games!$B457), "",Games!A457)</f>
        <v/>
      </c>
      <c r="B457" s="51" t="str">
        <f>IF(ISBLANK(Games!$B457), "",Games!B457)</f>
        <v/>
      </c>
      <c r="C457" s="51" t="str">
        <f>IF(ISBLANK(Games!$B457), "",Games!C457)</f>
        <v/>
      </c>
      <c r="D457" s="23" t="str">
        <f>IF(ISBLANK(Games!$B457), "",Games!D457)</f>
        <v/>
      </c>
      <c r="E457" s="23" t="str">
        <f>IF(ISBLANK(Games!$B457), "",Games!E457)</f>
        <v/>
      </c>
      <c r="F457" s="51" t="str">
        <f>IF(ISBLANK(Games!$B457), "",Games!F457)</f>
        <v/>
      </c>
      <c r="G457" s="51">
        <f>Games!G457</f>
        <v>0</v>
      </c>
      <c r="H457" s="51" t="str">
        <f>IF(ISBLANK(Games!$B457), "",Games!H457)</f>
        <v/>
      </c>
      <c r="I457" s="51" t="str">
        <f>IF(ISBLANK(Games!B457), "", IF(Table13[[#This Row],[Spread]]&lt;0, Table13[[#This Row],[Home]], Table13[[#This Row],[Away]]))</f>
        <v/>
      </c>
      <c r="J457" s="11"/>
      <c r="K457" s="11"/>
      <c r="L457" s="11"/>
      <c r="M457" s="50" t="str">
        <f>IF(ISBLANK(Table13[[#This Row],[Home Final]]), "",Table13[[#This Row],[Away Final]]-Table13[[#This Row],[Home Final]])</f>
        <v/>
      </c>
      <c r="N45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5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57" s="45" t="str">
        <f>IF(ISBLANK(Table13[[#This Row],[Side Result]]),"",IF(Table13[[#This Row],[Side Result]]=Table13[[#This Row],[Market Predicted Side]], "Y", "N"))</f>
        <v/>
      </c>
      <c r="Q45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57" s="43" t="str">
        <f>IF(ISBLANK(Table13[[#This Row],[Side Result]]),"",IF(Table13[[#This Row],[Side Result]]=Table13[[#This Row],[Model Predicted Side]], "Y", "N"))</f>
        <v/>
      </c>
      <c r="S457" s="43" t="str">
        <f>IF(ISBLANK(Table13[[#This Row],[Side Result]]), "", IF(Table13[[#This Row],[Model Overall Correct]]="N", "N", "Y"))</f>
        <v/>
      </c>
      <c r="T45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5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57" s="46" t="str">
        <f>IF(ISBLANK(Table13[[#This Row],[Side Result]]), "",ABS(Table13[[#This Row],[Difference from Market]]))</f>
        <v/>
      </c>
      <c r="W45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57" s="43" t="str">
        <f>IF(ISBLANK(Table13[[#This Row],[Side Result]]), "",ABS(Table13[[#This Row],[Difference from Prediction]]))</f>
        <v/>
      </c>
      <c r="Y457" s="10" t="str">
        <f>IF(OR(ISBLANK(Games!B457),ISBLANK(Table13[[#This Row],[Side Result]])), "",IF(OR(AND('Prediction Log'!D457&lt;0, 'Prediction Log'!J457='Prediction Log'!B457), AND('Prediction Log'!D457&gt;0, 'Prediction Log'!C457='Prediction Log'!J457)),"Y", IF(ISBLANK(Games!$B$2), "","N")))</f>
        <v/>
      </c>
      <c r="Z457" s="10" t="str">
        <f>Table13[[#This Row],[Market Overall  Correct]]</f>
        <v/>
      </c>
    </row>
    <row r="458" spans="1:26" x14ac:dyDescent="0.45">
      <c r="A458" s="51" t="str">
        <f>IF(ISBLANK(Games!$B458), "",Games!A458)</f>
        <v/>
      </c>
      <c r="B458" s="51" t="str">
        <f>IF(ISBLANK(Games!$B458), "",Games!B458)</f>
        <v/>
      </c>
      <c r="C458" s="51" t="str">
        <f>IF(ISBLANK(Games!$B458), "",Games!C458)</f>
        <v/>
      </c>
      <c r="D458" s="23" t="str">
        <f>IF(ISBLANK(Games!$B458), "",Games!D458)</f>
        <v/>
      </c>
      <c r="E458" s="23" t="str">
        <f>IF(ISBLANK(Games!$B458), "",Games!E458)</f>
        <v/>
      </c>
      <c r="F458" s="51" t="str">
        <f>IF(ISBLANK(Games!$B458), "",Games!F458)</f>
        <v/>
      </c>
      <c r="G458" s="51">
        <f>Games!G458</f>
        <v>0</v>
      </c>
      <c r="H458" s="51" t="str">
        <f>IF(ISBLANK(Games!$B458), "",Games!H458)</f>
        <v/>
      </c>
      <c r="I458" s="51" t="str">
        <f>IF(ISBLANK(Games!B458), "", IF(Table13[[#This Row],[Spread]]&lt;0, Table13[[#This Row],[Home]], Table13[[#This Row],[Away]]))</f>
        <v/>
      </c>
      <c r="J458" s="11"/>
      <c r="K458" s="11"/>
      <c r="L458" s="11"/>
      <c r="M458" s="50" t="str">
        <f>IF(ISBLANK(Table13[[#This Row],[Home Final]]), "",Table13[[#This Row],[Away Final]]-Table13[[#This Row],[Home Final]])</f>
        <v/>
      </c>
      <c r="N45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5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58" s="45" t="str">
        <f>IF(ISBLANK(Table13[[#This Row],[Side Result]]),"",IF(Table13[[#This Row],[Side Result]]=Table13[[#This Row],[Market Predicted Side]], "Y", "N"))</f>
        <v/>
      </c>
      <c r="Q45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58" s="43" t="str">
        <f>IF(ISBLANK(Table13[[#This Row],[Side Result]]),"",IF(Table13[[#This Row],[Side Result]]=Table13[[#This Row],[Model Predicted Side]], "Y", "N"))</f>
        <v/>
      </c>
      <c r="S458" s="43" t="str">
        <f>IF(ISBLANK(Table13[[#This Row],[Side Result]]), "", IF(Table13[[#This Row],[Model Overall Correct]]="N", "N", "Y"))</f>
        <v/>
      </c>
      <c r="T45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5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58" s="46" t="str">
        <f>IF(ISBLANK(Table13[[#This Row],[Side Result]]), "",ABS(Table13[[#This Row],[Difference from Market]]))</f>
        <v/>
      </c>
      <c r="W45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58" s="43" t="str">
        <f>IF(ISBLANK(Table13[[#This Row],[Side Result]]), "",ABS(Table13[[#This Row],[Difference from Prediction]]))</f>
        <v/>
      </c>
      <c r="Y458" s="10" t="str">
        <f>IF(OR(ISBLANK(Games!B458),ISBLANK(Table13[[#This Row],[Side Result]])), "",IF(OR(AND('Prediction Log'!D458&lt;0, 'Prediction Log'!J458='Prediction Log'!B458), AND('Prediction Log'!D458&gt;0, 'Prediction Log'!C458='Prediction Log'!J458)),"Y", IF(ISBLANK(Games!$B$2), "","N")))</f>
        <v/>
      </c>
      <c r="Z458" s="10" t="str">
        <f>Table13[[#This Row],[Market Overall  Correct]]</f>
        <v/>
      </c>
    </row>
    <row r="459" spans="1:26" x14ac:dyDescent="0.45">
      <c r="A459" s="51" t="str">
        <f>IF(ISBLANK(Games!$B459), "",Games!A459)</f>
        <v/>
      </c>
      <c r="B459" s="51" t="str">
        <f>IF(ISBLANK(Games!$B459), "",Games!B459)</f>
        <v/>
      </c>
      <c r="C459" s="51" t="str">
        <f>IF(ISBLANK(Games!$B459), "",Games!C459)</f>
        <v/>
      </c>
      <c r="D459" s="23" t="str">
        <f>IF(ISBLANK(Games!$B459), "",Games!D459)</f>
        <v/>
      </c>
      <c r="E459" s="23" t="str">
        <f>IF(ISBLANK(Games!$B459), "",Games!E459)</f>
        <v/>
      </c>
      <c r="F459" s="51" t="str">
        <f>IF(ISBLANK(Games!$B459), "",Games!F459)</f>
        <v/>
      </c>
      <c r="G459" s="51">
        <f>Games!G459</f>
        <v>0</v>
      </c>
      <c r="H459" s="51" t="str">
        <f>IF(ISBLANK(Games!$B459), "",Games!H459)</f>
        <v/>
      </c>
      <c r="I459" s="51" t="str">
        <f>IF(ISBLANK(Games!B459), "", IF(Table13[[#This Row],[Spread]]&lt;0, Table13[[#This Row],[Home]], Table13[[#This Row],[Away]]))</f>
        <v/>
      </c>
      <c r="J459" s="11"/>
      <c r="K459" s="11"/>
      <c r="L459" s="11"/>
      <c r="M459" s="50" t="str">
        <f>IF(ISBLANK(Table13[[#This Row],[Home Final]]), "",Table13[[#This Row],[Away Final]]-Table13[[#This Row],[Home Final]])</f>
        <v/>
      </c>
      <c r="N45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5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59" s="45" t="str">
        <f>IF(ISBLANK(Table13[[#This Row],[Side Result]]),"",IF(Table13[[#This Row],[Side Result]]=Table13[[#This Row],[Market Predicted Side]], "Y", "N"))</f>
        <v/>
      </c>
      <c r="Q45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59" s="43" t="str">
        <f>IF(ISBLANK(Table13[[#This Row],[Side Result]]),"",IF(Table13[[#This Row],[Side Result]]=Table13[[#This Row],[Model Predicted Side]], "Y", "N"))</f>
        <v/>
      </c>
      <c r="S459" s="43" t="str">
        <f>IF(ISBLANK(Table13[[#This Row],[Side Result]]), "", IF(Table13[[#This Row],[Model Overall Correct]]="N", "N", "Y"))</f>
        <v/>
      </c>
      <c r="T45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5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59" s="46" t="str">
        <f>IF(ISBLANK(Table13[[#This Row],[Side Result]]), "",ABS(Table13[[#This Row],[Difference from Market]]))</f>
        <v/>
      </c>
      <c r="W45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59" s="43" t="str">
        <f>IF(ISBLANK(Table13[[#This Row],[Side Result]]), "",ABS(Table13[[#This Row],[Difference from Prediction]]))</f>
        <v/>
      </c>
      <c r="Y459" s="10" t="str">
        <f>IF(OR(ISBLANK(Games!B459),ISBLANK(Table13[[#This Row],[Side Result]])), "",IF(OR(AND('Prediction Log'!D459&lt;0, 'Prediction Log'!J459='Prediction Log'!B459), AND('Prediction Log'!D459&gt;0, 'Prediction Log'!C459='Prediction Log'!J459)),"Y", IF(ISBLANK(Games!$B$2), "","N")))</f>
        <v/>
      </c>
      <c r="Z459" s="10" t="str">
        <f>Table13[[#This Row],[Market Overall  Correct]]</f>
        <v/>
      </c>
    </row>
    <row r="460" spans="1:26" x14ac:dyDescent="0.45">
      <c r="A460" s="51" t="str">
        <f>IF(ISBLANK(Games!$B460), "",Games!A460)</f>
        <v/>
      </c>
      <c r="B460" s="51" t="str">
        <f>IF(ISBLANK(Games!$B460), "",Games!B460)</f>
        <v/>
      </c>
      <c r="C460" s="51" t="str">
        <f>IF(ISBLANK(Games!$B460), "",Games!C460)</f>
        <v/>
      </c>
      <c r="D460" s="23" t="str">
        <f>IF(ISBLANK(Games!$B460), "",Games!D460)</f>
        <v/>
      </c>
      <c r="E460" s="23" t="str">
        <f>IF(ISBLANK(Games!$B460), "",Games!E460)</f>
        <v/>
      </c>
      <c r="F460" s="51" t="str">
        <f>IF(ISBLANK(Games!$B460), "",Games!F460)</f>
        <v/>
      </c>
      <c r="G460" s="51">
        <f>Games!G460</f>
        <v>0</v>
      </c>
      <c r="H460" s="51" t="str">
        <f>IF(ISBLANK(Games!$B460), "",Games!H460)</f>
        <v/>
      </c>
      <c r="I460" s="51" t="str">
        <f>IF(ISBLANK(Games!B460), "", IF(Table13[[#This Row],[Spread]]&lt;0, Table13[[#This Row],[Home]], Table13[[#This Row],[Away]]))</f>
        <v/>
      </c>
      <c r="J460" s="11"/>
      <c r="K460" s="11"/>
      <c r="L460" s="11"/>
      <c r="M460" s="50" t="str">
        <f>IF(ISBLANK(Table13[[#This Row],[Home Final]]), "",Table13[[#This Row],[Away Final]]-Table13[[#This Row],[Home Final]])</f>
        <v/>
      </c>
      <c r="N46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6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60" s="45" t="str">
        <f>IF(ISBLANK(Table13[[#This Row],[Side Result]]),"",IF(Table13[[#This Row],[Side Result]]=Table13[[#This Row],[Market Predicted Side]], "Y", "N"))</f>
        <v/>
      </c>
      <c r="Q46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60" s="43" t="str">
        <f>IF(ISBLANK(Table13[[#This Row],[Side Result]]),"",IF(Table13[[#This Row],[Side Result]]=Table13[[#This Row],[Model Predicted Side]], "Y", "N"))</f>
        <v/>
      </c>
      <c r="S460" s="43" t="str">
        <f>IF(ISBLANK(Table13[[#This Row],[Side Result]]), "", IF(Table13[[#This Row],[Model Overall Correct]]="N", "N", "Y"))</f>
        <v/>
      </c>
      <c r="T46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6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60" s="46" t="str">
        <f>IF(ISBLANK(Table13[[#This Row],[Side Result]]), "",ABS(Table13[[#This Row],[Difference from Market]]))</f>
        <v/>
      </c>
      <c r="W46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60" s="43" t="str">
        <f>IF(ISBLANK(Table13[[#This Row],[Side Result]]), "",ABS(Table13[[#This Row],[Difference from Prediction]]))</f>
        <v/>
      </c>
      <c r="Y460" s="10" t="str">
        <f>IF(OR(ISBLANK(Games!B460),ISBLANK(Table13[[#This Row],[Side Result]])), "",IF(OR(AND('Prediction Log'!D460&lt;0, 'Prediction Log'!J460='Prediction Log'!B460), AND('Prediction Log'!D460&gt;0, 'Prediction Log'!C460='Prediction Log'!J460)),"Y", IF(ISBLANK(Games!$B$2), "","N")))</f>
        <v/>
      </c>
      <c r="Z460" s="10" t="str">
        <f>Table13[[#This Row],[Market Overall  Correct]]</f>
        <v/>
      </c>
    </row>
    <row r="461" spans="1:26" x14ac:dyDescent="0.45">
      <c r="A461" s="51" t="str">
        <f>IF(ISBLANK(Games!$B461), "",Games!A461)</f>
        <v/>
      </c>
      <c r="B461" s="51" t="str">
        <f>IF(ISBLANK(Games!$B461), "",Games!B461)</f>
        <v/>
      </c>
      <c r="C461" s="51" t="str">
        <f>IF(ISBLANK(Games!$B461), "",Games!C461)</f>
        <v/>
      </c>
      <c r="D461" s="23" t="str">
        <f>IF(ISBLANK(Games!$B461), "",Games!D461)</f>
        <v/>
      </c>
      <c r="E461" s="23" t="str">
        <f>IF(ISBLANK(Games!$B461), "",Games!E461)</f>
        <v/>
      </c>
      <c r="F461" s="51" t="str">
        <f>IF(ISBLANK(Games!$B461), "",Games!F461)</f>
        <v/>
      </c>
      <c r="G461" s="51">
        <f>Games!G461</f>
        <v>0</v>
      </c>
      <c r="H461" s="51" t="str">
        <f>IF(ISBLANK(Games!$B461), "",Games!H461)</f>
        <v/>
      </c>
      <c r="I461" s="51" t="str">
        <f>IF(ISBLANK(Games!B461), "", IF(Table13[[#This Row],[Spread]]&lt;0, Table13[[#This Row],[Home]], Table13[[#This Row],[Away]]))</f>
        <v/>
      </c>
      <c r="J461" s="11"/>
      <c r="K461" s="11"/>
      <c r="L461" s="11"/>
      <c r="M461" s="50" t="str">
        <f>IF(ISBLANK(Table13[[#This Row],[Home Final]]), "",Table13[[#This Row],[Away Final]]-Table13[[#This Row],[Home Final]])</f>
        <v/>
      </c>
      <c r="N46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6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61" s="45" t="str">
        <f>IF(ISBLANK(Table13[[#This Row],[Side Result]]),"",IF(Table13[[#This Row],[Side Result]]=Table13[[#This Row],[Market Predicted Side]], "Y", "N"))</f>
        <v/>
      </c>
      <c r="Q46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61" s="43" t="str">
        <f>IF(ISBLANK(Table13[[#This Row],[Side Result]]),"",IF(Table13[[#This Row],[Side Result]]=Table13[[#This Row],[Model Predicted Side]], "Y", "N"))</f>
        <v/>
      </c>
      <c r="S461" s="43" t="str">
        <f>IF(ISBLANK(Table13[[#This Row],[Side Result]]), "", IF(Table13[[#This Row],[Model Overall Correct]]="N", "N", "Y"))</f>
        <v/>
      </c>
      <c r="T46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6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61" s="46" t="str">
        <f>IF(ISBLANK(Table13[[#This Row],[Side Result]]), "",ABS(Table13[[#This Row],[Difference from Market]]))</f>
        <v/>
      </c>
      <c r="W46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61" s="43" t="str">
        <f>IF(ISBLANK(Table13[[#This Row],[Side Result]]), "",ABS(Table13[[#This Row],[Difference from Prediction]]))</f>
        <v/>
      </c>
      <c r="Y461" s="10" t="str">
        <f>IF(OR(ISBLANK(Games!B461),ISBLANK(Table13[[#This Row],[Side Result]])), "",IF(OR(AND('Prediction Log'!D461&lt;0, 'Prediction Log'!J461='Prediction Log'!B461), AND('Prediction Log'!D461&gt;0, 'Prediction Log'!C461='Prediction Log'!J461)),"Y", IF(ISBLANK(Games!$B$2), "","N")))</f>
        <v/>
      </c>
      <c r="Z461" s="10" t="str">
        <f>Table13[[#This Row],[Market Overall  Correct]]</f>
        <v/>
      </c>
    </row>
    <row r="462" spans="1:26" x14ac:dyDescent="0.45">
      <c r="A462" s="51" t="str">
        <f>IF(ISBLANK(Games!$B462), "",Games!A462)</f>
        <v/>
      </c>
      <c r="B462" s="51" t="str">
        <f>IF(ISBLANK(Games!$B462), "",Games!B462)</f>
        <v/>
      </c>
      <c r="C462" s="51" t="str">
        <f>IF(ISBLANK(Games!$B462), "",Games!C462)</f>
        <v/>
      </c>
      <c r="D462" s="23" t="str">
        <f>IF(ISBLANK(Games!$B462), "",Games!D462)</f>
        <v/>
      </c>
      <c r="E462" s="23" t="str">
        <f>IF(ISBLANK(Games!$B462), "",Games!E462)</f>
        <v/>
      </c>
      <c r="F462" s="51" t="str">
        <f>IF(ISBLANK(Games!$B462), "",Games!F462)</f>
        <v/>
      </c>
      <c r="G462" s="51">
        <f>Games!G462</f>
        <v>0</v>
      </c>
      <c r="H462" s="51" t="str">
        <f>IF(ISBLANK(Games!$B462), "",Games!H462)</f>
        <v/>
      </c>
      <c r="I462" s="51" t="str">
        <f>IF(ISBLANK(Games!B462), "", IF(Table13[[#This Row],[Spread]]&lt;0, Table13[[#This Row],[Home]], Table13[[#This Row],[Away]]))</f>
        <v/>
      </c>
      <c r="J462" s="11"/>
      <c r="K462" s="11"/>
      <c r="L462" s="11"/>
      <c r="M462" s="50" t="str">
        <f>IF(ISBLANK(Table13[[#This Row],[Home Final]]), "",Table13[[#This Row],[Away Final]]-Table13[[#This Row],[Home Final]])</f>
        <v/>
      </c>
      <c r="N46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6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62" s="45" t="str">
        <f>IF(ISBLANK(Table13[[#This Row],[Side Result]]),"",IF(Table13[[#This Row],[Side Result]]=Table13[[#This Row],[Market Predicted Side]], "Y", "N"))</f>
        <v/>
      </c>
      <c r="Q46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62" s="43" t="str">
        <f>IF(ISBLANK(Table13[[#This Row],[Side Result]]),"",IF(Table13[[#This Row],[Side Result]]=Table13[[#This Row],[Model Predicted Side]], "Y", "N"))</f>
        <v/>
      </c>
      <c r="S462" s="43" t="str">
        <f>IF(ISBLANK(Table13[[#This Row],[Side Result]]), "", IF(Table13[[#This Row],[Model Overall Correct]]="N", "N", "Y"))</f>
        <v/>
      </c>
      <c r="T46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6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62" s="46" t="str">
        <f>IF(ISBLANK(Table13[[#This Row],[Side Result]]), "",ABS(Table13[[#This Row],[Difference from Market]]))</f>
        <v/>
      </c>
      <c r="W46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62" s="43" t="str">
        <f>IF(ISBLANK(Table13[[#This Row],[Side Result]]), "",ABS(Table13[[#This Row],[Difference from Prediction]]))</f>
        <v/>
      </c>
      <c r="Y462" s="10" t="str">
        <f>IF(OR(ISBLANK(Games!B462),ISBLANK(Table13[[#This Row],[Side Result]])), "",IF(OR(AND('Prediction Log'!D462&lt;0, 'Prediction Log'!J462='Prediction Log'!B462), AND('Prediction Log'!D462&gt;0, 'Prediction Log'!C462='Prediction Log'!J462)),"Y", IF(ISBLANK(Games!$B$2), "","N")))</f>
        <v/>
      </c>
      <c r="Z462" s="10" t="str">
        <f>Table13[[#This Row],[Market Overall  Correct]]</f>
        <v/>
      </c>
    </row>
    <row r="463" spans="1:26" x14ac:dyDescent="0.45">
      <c r="A463" s="51" t="str">
        <f>IF(ISBLANK(Games!$B463), "",Games!A463)</f>
        <v/>
      </c>
      <c r="B463" s="51" t="str">
        <f>IF(ISBLANK(Games!$B463), "",Games!B463)</f>
        <v/>
      </c>
      <c r="C463" s="51" t="str">
        <f>IF(ISBLANK(Games!$B463), "",Games!C463)</f>
        <v/>
      </c>
      <c r="D463" s="23" t="str">
        <f>IF(ISBLANK(Games!$B463), "",Games!D463)</f>
        <v/>
      </c>
      <c r="E463" s="23" t="str">
        <f>IF(ISBLANK(Games!$B463), "",Games!E463)</f>
        <v/>
      </c>
      <c r="F463" s="51" t="str">
        <f>IF(ISBLANK(Games!$B463), "",Games!F463)</f>
        <v/>
      </c>
      <c r="G463" s="51">
        <f>Games!G463</f>
        <v>0</v>
      </c>
      <c r="H463" s="51" t="str">
        <f>IF(ISBLANK(Games!$B463), "",Games!H463)</f>
        <v/>
      </c>
      <c r="I463" s="51" t="str">
        <f>IF(ISBLANK(Games!B463), "", IF(Table13[[#This Row],[Spread]]&lt;0, Table13[[#This Row],[Home]], Table13[[#This Row],[Away]]))</f>
        <v/>
      </c>
      <c r="J463" s="11"/>
      <c r="K463" s="11"/>
      <c r="L463" s="11"/>
      <c r="M463" s="50" t="str">
        <f>IF(ISBLANK(Table13[[#This Row],[Home Final]]), "",Table13[[#This Row],[Away Final]]-Table13[[#This Row],[Home Final]])</f>
        <v/>
      </c>
      <c r="N46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6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63" s="45" t="str">
        <f>IF(ISBLANK(Table13[[#This Row],[Side Result]]),"",IF(Table13[[#This Row],[Side Result]]=Table13[[#This Row],[Market Predicted Side]], "Y", "N"))</f>
        <v/>
      </c>
      <c r="Q46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63" s="43" t="str">
        <f>IF(ISBLANK(Table13[[#This Row],[Side Result]]),"",IF(Table13[[#This Row],[Side Result]]=Table13[[#This Row],[Model Predicted Side]], "Y", "N"))</f>
        <v/>
      </c>
      <c r="S463" s="43" t="str">
        <f>IF(ISBLANK(Table13[[#This Row],[Side Result]]), "", IF(Table13[[#This Row],[Model Overall Correct]]="N", "N", "Y"))</f>
        <v/>
      </c>
      <c r="T46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6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63" s="46" t="str">
        <f>IF(ISBLANK(Table13[[#This Row],[Side Result]]), "",ABS(Table13[[#This Row],[Difference from Market]]))</f>
        <v/>
      </c>
      <c r="W46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63" s="43" t="str">
        <f>IF(ISBLANK(Table13[[#This Row],[Side Result]]), "",ABS(Table13[[#This Row],[Difference from Prediction]]))</f>
        <v/>
      </c>
      <c r="Y463" s="10" t="str">
        <f>IF(OR(ISBLANK(Games!B463),ISBLANK(Table13[[#This Row],[Side Result]])), "",IF(OR(AND('Prediction Log'!D463&lt;0, 'Prediction Log'!J463='Prediction Log'!B463), AND('Prediction Log'!D463&gt;0, 'Prediction Log'!C463='Prediction Log'!J463)),"Y", IF(ISBLANK(Games!$B$2), "","N")))</f>
        <v/>
      </c>
      <c r="Z463" s="10" t="str">
        <f>Table13[[#This Row],[Market Overall  Correct]]</f>
        <v/>
      </c>
    </row>
    <row r="464" spans="1:26" x14ac:dyDescent="0.45">
      <c r="A464" s="51" t="str">
        <f>IF(ISBLANK(Games!$B464), "",Games!A464)</f>
        <v/>
      </c>
      <c r="B464" s="51" t="str">
        <f>IF(ISBLANK(Games!$B464), "",Games!B464)</f>
        <v/>
      </c>
      <c r="C464" s="51" t="str">
        <f>IF(ISBLANK(Games!$B464), "",Games!C464)</f>
        <v/>
      </c>
      <c r="D464" s="23" t="str">
        <f>IF(ISBLANK(Games!$B464), "",Games!D464)</f>
        <v/>
      </c>
      <c r="E464" s="23" t="str">
        <f>IF(ISBLANK(Games!$B464), "",Games!E464)</f>
        <v/>
      </c>
      <c r="F464" s="51" t="str">
        <f>IF(ISBLANK(Games!$B464), "",Games!F464)</f>
        <v/>
      </c>
      <c r="G464" s="51">
        <f>Games!G464</f>
        <v>0</v>
      </c>
      <c r="H464" s="51" t="str">
        <f>IF(ISBLANK(Games!$B464), "",Games!H464)</f>
        <v/>
      </c>
      <c r="I464" s="51" t="str">
        <f>IF(ISBLANK(Games!B464), "", IF(Table13[[#This Row],[Spread]]&lt;0, Table13[[#This Row],[Home]], Table13[[#This Row],[Away]]))</f>
        <v/>
      </c>
      <c r="J464" s="11"/>
      <c r="K464" s="11"/>
      <c r="L464" s="11"/>
      <c r="M464" s="50" t="str">
        <f>IF(ISBLANK(Table13[[#This Row],[Home Final]]), "",Table13[[#This Row],[Away Final]]-Table13[[#This Row],[Home Final]])</f>
        <v/>
      </c>
      <c r="N46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6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64" s="45" t="str">
        <f>IF(ISBLANK(Table13[[#This Row],[Side Result]]),"",IF(Table13[[#This Row],[Side Result]]=Table13[[#This Row],[Market Predicted Side]], "Y", "N"))</f>
        <v/>
      </c>
      <c r="Q46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64" s="43" t="str">
        <f>IF(ISBLANK(Table13[[#This Row],[Side Result]]),"",IF(Table13[[#This Row],[Side Result]]=Table13[[#This Row],[Model Predicted Side]], "Y", "N"))</f>
        <v/>
      </c>
      <c r="S464" s="43" t="str">
        <f>IF(ISBLANK(Table13[[#This Row],[Side Result]]), "", IF(Table13[[#This Row],[Model Overall Correct]]="N", "N", "Y"))</f>
        <v/>
      </c>
      <c r="T46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6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64" s="46" t="str">
        <f>IF(ISBLANK(Table13[[#This Row],[Side Result]]), "",ABS(Table13[[#This Row],[Difference from Market]]))</f>
        <v/>
      </c>
      <c r="W46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64" s="43" t="str">
        <f>IF(ISBLANK(Table13[[#This Row],[Side Result]]), "",ABS(Table13[[#This Row],[Difference from Prediction]]))</f>
        <v/>
      </c>
      <c r="Y464" s="10" t="str">
        <f>IF(OR(ISBLANK(Games!B464),ISBLANK(Table13[[#This Row],[Side Result]])), "",IF(OR(AND('Prediction Log'!D464&lt;0, 'Prediction Log'!J464='Prediction Log'!B464), AND('Prediction Log'!D464&gt;0, 'Prediction Log'!C464='Prediction Log'!J464)),"Y", IF(ISBLANK(Games!$B$2), "","N")))</f>
        <v/>
      </c>
      <c r="Z464" s="10" t="str">
        <f>Table13[[#This Row],[Market Overall  Correct]]</f>
        <v/>
      </c>
    </row>
    <row r="465" spans="1:26" x14ac:dyDescent="0.45">
      <c r="A465" s="51" t="str">
        <f>IF(ISBLANK(Games!$B465), "",Games!A465)</f>
        <v/>
      </c>
      <c r="B465" s="51" t="str">
        <f>IF(ISBLANK(Games!$B465), "",Games!B465)</f>
        <v/>
      </c>
      <c r="C465" s="51" t="str">
        <f>IF(ISBLANK(Games!$B465), "",Games!C465)</f>
        <v/>
      </c>
      <c r="D465" s="23" t="str">
        <f>IF(ISBLANK(Games!$B465), "",Games!D465)</f>
        <v/>
      </c>
      <c r="E465" s="23" t="str">
        <f>IF(ISBLANK(Games!$B465), "",Games!E465)</f>
        <v/>
      </c>
      <c r="F465" s="51" t="str">
        <f>IF(ISBLANK(Games!$B465), "",Games!F465)</f>
        <v/>
      </c>
      <c r="G465" s="51">
        <f>Games!G465</f>
        <v>0</v>
      </c>
      <c r="H465" s="51" t="str">
        <f>IF(ISBLANK(Games!$B465), "",Games!H465)</f>
        <v/>
      </c>
      <c r="I465" s="51" t="str">
        <f>IF(ISBLANK(Games!B465), "", IF(Table13[[#This Row],[Spread]]&lt;0, Table13[[#This Row],[Home]], Table13[[#This Row],[Away]]))</f>
        <v/>
      </c>
      <c r="J465" s="11"/>
      <c r="K465" s="11"/>
      <c r="L465" s="11"/>
      <c r="M465" s="50" t="str">
        <f>IF(ISBLANK(Table13[[#This Row],[Home Final]]), "",Table13[[#This Row],[Away Final]]-Table13[[#This Row],[Home Final]])</f>
        <v/>
      </c>
      <c r="N46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6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65" s="45" t="str">
        <f>IF(ISBLANK(Table13[[#This Row],[Side Result]]),"",IF(Table13[[#This Row],[Side Result]]=Table13[[#This Row],[Market Predicted Side]], "Y", "N"))</f>
        <v/>
      </c>
      <c r="Q46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65" s="43" t="str">
        <f>IF(ISBLANK(Table13[[#This Row],[Side Result]]),"",IF(Table13[[#This Row],[Side Result]]=Table13[[#This Row],[Model Predicted Side]], "Y", "N"))</f>
        <v/>
      </c>
      <c r="S465" s="43" t="str">
        <f>IF(ISBLANK(Table13[[#This Row],[Side Result]]), "", IF(Table13[[#This Row],[Model Overall Correct]]="N", "N", "Y"))</f>
        <v/>
      </c>
      <c r="T46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6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65" s="46" t="str">
        <f>IF(ISBLANK(Table13[[#This Row],[Side Result]]), "",ABS(Table13[[#This Row],[Difference from Market]]))</f>
        <v/>
      </c>
      <c r="W46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65" s="43" t="str">
        <f>IF(ISBLANK(Table13[[#This Row],[Side Result]]), "",ABS(Table13[[#This Row],[Difference from Prediction]]))</f>
        <v/>
      </c>
      <c r="Y465" s="10" t="str">
        <f>IF(OR(ISBLANK(Games!B465),ISBLANK(Table13[[#This Row],[Side Result]])), "",IF(OR(AND('Prediction Log'!D465&lt;0, 'Prediction Log'!J465='Prediction Log'!B465), AND('Prediction Log'!D465&gt;0, 'Prediction Log'!C465='Prediction Log'!J465)),"Y", IF(ISBLANK(Games!$B$2), "","N")))</f>
        <v/>
      </c>
      <c r="Z465" s="10" t="str">
        <f>Table13[[#This Row],[Market Overall  Correct]]</f>
        <v/>
      </c>
    </row>
    <row r="466" spans="1:26" x14ac:dyDescent="0.45">
      <c r="A466" s="51" t="str">
        <f>IF(ISBLANK(Games!$B466), "",Games!A466)</f>
        <v/>
      </c>
      <c r="B466" s="51" t="str">
        <f>IF(ISBLANK(Games!$B466), "",Games!B466)</f>
        <v/>
      </c>
      <c r="C466" s="51" t="str">
        <f>IF(ISBLANK(Games!$B466), "",Games!C466)</f>
        <v/>
      </c>
      <c r="D466" s="23" t="str">
        <f>IF(ISBLANK(Games!$B466), "",Games!D466)</f>
        <v/>
      </c>
      <c r="E466" s="23" t="str">
        <f>IF(ISBLANK(Games!$B466), "",Games!E466)</f>
        <v/>
      </c>
      <c r="F466" s="51" t="str">
        <f>IF(ISBLANK(Games!$B466), "",Games!F466)</f>
        <v/>
      </c>
      <c r="G466" s="51">
        <f>Games!G466</f>
        <v>0</v>
      </c>
      <c r="H466" s="51" t="str">
        <f>IF(ISBLANK(Games!$B466), "",Games!H466)</f>
        <v/>
      </c>
      <c r="I466" s="51" t="str">
        <f>IF(ISBLANK(Games!B466), "", IF(Table13[[#This Row],[Spread]]&lt;0, Table13[[#This Row],[Home]], Table13[[#This Row],[Away]]))</f>
        <v/>
      </c>
      <c r="J466" s="11"/>
      <c r="K466" s="11"/>
      <c r="L466" s="11"/>
      <c r="M466" s="50" t="str">
        <f>IF(ISBLANK(Table13[[#This Row],[Home Final]]), "",Table13[[#This Row],[Away Final]]-Table13[[#This Row],[Home Final]])</f>
        <v/>
      </c>
      <c r="N46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6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66" s="45" t="str">
        <f>IF(ISBLANK(Table13[[#This Row],[Side Result]]),"",IF(Table13[[#This Row],[Side Result]]=Table13[[#This Row],[Market Predicted Side]], "Y", "N"))</f>
        <v/>
      </c>
      <c r="Q46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66" s="43" t="str">
        <f>IF(ISBLANK(Table13[[#This Row],[Side Result]]),"",IF(Table13[[#This Row],[Side Result]]=Table13[[#This Row],[Model Predicted Side]], "Y", "N"))</f>
        <v/>
      </c>
      <c r="S466" s="43" t="str">
        <f>IF(ISBLANK(Table13[[#This Row],[Side Result]]), "", IF(Table13[[#This Row],[Model Overall Correct]]="N", "N", "Y"))</f>
        <v/>
      </c>
      <c r="T46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6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66" s="46" t="str">
        <f>IF(ISBLANK(Table13[[#This Row],[Side Result]]), "",ABS(Table13[[#This Row],[Difference from Market]]))</f>
        <v/>
      </c>
      <c r="W46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66" s="43" t="str">
        <f>IF(ISBLANK(Table13[[#This Row],[Side Result]]), "",ABS(Table13[[#This Row],[Difference from Prediction]]))</f>
        <v/>
      </c>
      <c r="Y466" s="10" t="str">
        <f>IF(OR(ISBLANK(Games!B466),ISBLANK(Table13[[#This Row],[Side Result]])), "",IF(OR(AND('Prediction Log'!D466&lt;0, 'Prediction Log'!J466='Prediction Log'!B466), AND('Prediction Log'!D466&gt;0, 'Prediction Log'!C466='Prediction Log'!J466)),"Y", IF(ISBLANK(Games!$B$2), "","N")))</f>
        <v/>
      </c>
      <c r="Z466" s="10" t="str">
        <f>Table13[[#This Row],[Market Overall  Correct]]</f>
        <v/>
      </c>
    </row>
    <row r="467" spans="1:26" x14ac:dyDescent="0.45">
      <c r="A467" s="51" t="str">
        <f>IF(ISBLANK(Games!$B467), "",Games!A467)</f>
        <v/>
      </c>
      <c r="B467" s="51" t="str">
        <f>IF(ISBLANK(Games!$B467), "",Games!B467)</f>
        <v/>
      </c>
      <c r="C467" s="51" t="str">
        <f>IF(ISBLANK(Games!$B467), "",Games!C467)</f>
        <v/>
      </c>
      <c r="D467" s="23" t="str">
        <f>IF(ISBLANK(Games!$B467), "",Games!D467)</f>
        <v/>
      </c>
      <c r="E467" s="23" t="str">
        <f>IF(ISBLANK(Games!$B467), "",Games!E467)</f>
        <v/>
      </c>
      <c r="F467" s="51" t="str">
        <f>IF(ISBLANK(Games!$B467), "",Games!F467)</f>
        <v/>
      </c>
      <c r="G467" s="51">
        <f>Games!G467</f>
        <v>0</v>
      </c>
      <c r="H467" s="51" t="str">
        <f>IF(ISBLANK(Games!$B467), "",Games!H467)</f>
        <v/>
      </c>
      <c r="I467" s="51" t="str">
        <f>IF(ISBLANK(Games!B467), "", IF(Table13[[#This Row],[Spread]]&lt;0, Table13[[#This Row],[Home]], Table13[[#This Row],[Away]]))</f>
        <v/>
      </c>
      <c r="J467" s="11"/>
      <c r="K467" s="11"/>
      <c r="L467" s="11"/>
      <c r="M467" s="50" t="str">
        <f>IF(ISBLANK(Table13[[#This Row],[Home Final]]), "",Table13[[#This Row],[Away Final]]-Table13[[#This Row],[Home Final]])</f>
        <v/>
      </c>
      <c r="N46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6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67" s="45" t="str">
        <f>IF(ISBLANK(Table13[[#This Row],[Side Result]]),"",IF(Table13[[#This Row],[Side Result]]=Table13[[#This Row],[Market Predicted Side]], "Y", "N"))</f>
        <v/>
      </c>
      <c r="Q46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67" s="43" t="str">
        <f>IF(ISBLANK(Table13[[#This Row],[Side Result]]),"",IF(Table13[[#This Row],[Side Result]]=Table13[[#This Row],[Model Predicted Side]], "Y", "N"))</f>
        <v/>
      </c>
      <c r="S467" s="43" t="str">
        <f>IF(ISBLANK(Table13[[#This Row],[Side Result]]), "", IF(Table13[[#This Row],[Model Overall Correct]]="N", "N", "Y"))</f>
        <v/>
      </c>
      <c r="T46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6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67" s="46" t="str">
        <f>IF(ISBLANK(Table13[[#This Row],[Side Result]]), "",ABS(Table13[[#This Row],[Difference from Market]]))</f>
        <v/>
      </c>
      <c r="W46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67" s="43" t="str">
        <f>IF(ISBLANK(Table13[[#This Row],[Side Result]]), "",ABS(Table13[[#This Row],[Difference from Prediction]]))</f>
        <v/>
      </c>
      <c r="Y467" s="10" t="str">
        <f>IF(OR(ISBLANK(Games!B467),ISBLANK(Table13[[#This Row],[Side Result]])), "",IF(OR(AND('Prediction Log'!D467&lt;0, 'Prediction Log'!J467='Prediction Log'!B467), AND('Prediction Log'!D467&gt;0, 'Prediction Log'!C467='Prediction Log'!J467)),"Y", IF(ISBLANK(Games!$B$2), "","N")))</f>
        <v/>
      </c>
      <c r="Z467" s="10" t="str">
        <f>Table13[[#This Row],[Market Overall  Correct]]</f>
        <v/>
      </c>
    </row>
    <row r="468" spans="1:26" x14ac:dyDescent="0.45">
      <c r="A468" s="51" t="str">
        <f>IF(ISBLANK(Games!$B468), "",Games!A468)</f>
        <v/>
      </c>
      <c r="B468" s="51" t="str">
        <f>IF(ISBLANK(Games!$B468), "",Games!B468)</f>
        <v/>
      </c>
      <c r="C468" s="51" t="str">
        <f>IF(ISBLANK(Games!$B468), "",Games!C468)</f>
        <v/>
      </c>
      <c r="D468" s="23" t="str">
        <f>IF(ISBLANK(Games!$B468), "",Games!D468)</f>
        <v/>
      </c>
      <c r="E468" s="23" t="str">
        <f>IF(ISBLANK(Games!$B468), "",Games!E468)</f>
        <v/>
      </c>
      <c r="F468" s="51" t="str">
        <f>IF(ISBLANK(Games!$B468), "",Games!F468)</f>
        <v/>
      </c>
      <c r="G468" s="51">
        <f>Games!G468</f>
        <v>0</v>
      </c>
      <c r="H468" s="51" t="str">
        <f>IF(ISBLANK(Games!$B468), "",Games!H468)</f>
        <v/>
      </c>
      <c r="I468" s="51" t="str">
        <f>IF(ISBLANK(Games!B468), "", IF(Table13[[#This Row],[Spread]]&lt;0, Table13[[#This Row],[Home]], Table13[[#This Row],[Away]]))</f>
        <v/>
      </c>
      <c r="J468" s="11"/>
      <c r="K468" s="11"/>
      <c r="L468" s="11"/>
      <c r="M468" s="50" t="str">
        <f>IF(ISBLANK(Table13[[#This Row],[Home Final]]), "",Table13[[#This Row],[Away Final]]-Table13[[#This Row],[Home Final]])</f>
        <v/>
      </c>
      <c r="N46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6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68" s="45" t="str">
        <f>IF(ISBLANK(Table13[[#This Row],[Side Result]]),"",IF(Table13[[#This Row],[Side Result]]=Table13[[#This Row],[Market Predicted Side]], "Y", "N"))</f>
        <v/>
      </c>
      <c r="Q46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68" s="43" t="str">
        <f>IF(ISBLANK(Table13[[#This Row],[Side Result]]),"",IF(Table13[[#This Row],[Side Result]]=Table13[[#This Row],[Model Predicted Side]], "Y", "N"))</f>
        <v/>
      </c>
      <c r="S468" s="43" t="str">
        <f>IF(ISBLANK(Table13[[#This Row],[Side Result]]), "", IF(Table13[[#This Row],[Model Overall Correct]]="N", "N", "Y"))</f>
        <v/>
      </c>
      <c r="T46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6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68" s="46" t="str">
        <f>IF(ISBLANK(Table13[[#This Row],[Side Result]]), "",ABS(Table13[[#This Row],[Difference from Market]]))</f>
        <v/>
      </c>
      <c r="W46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68" s="43" t="str">
        <f>IF(ISBLANK(Table13[[#This Row],[Side Result]]), "",ABS(Table13[[#This Row],[Difference from Prediction]]))</f>
        <v/>
      </c>
      <c r="Y468" s="10" t="str">
        <f>IF(OR(ISBLANK(Games!B468),ISBLANK(Table13[[#This Row],[Side Result]])), "",IF(OR(AND('Prediction Log'!D468&lt;0, 'Prediction Log'!J468='Prediction Log'!B468), AND('Prediction Log'!D468&gt;0, 'Prediction Log'!C468='Prediction Log'!J468)),"Y", IF(ISBLANK(Games!$B$2), "","N")))</f>
        <v/>
      </c>
      <c r="Z468" s="10" t="str">
        <f>Table13[[#This Row],[Market Overall  Correct]]</f>
        <v/>
      </c>
    </row>
    <row r="469" spans="1:26" x14ac:dyDescent="0.45">
      <c r="A469" s="51" t="str">
        <f>IF(ISBLANK(Games!$B469), "",Games!A469)</f>
        <v/>
      </c>
      <c r="B469" s="51" t="str">
        <f>IF(ISBLANK(Games!$B469), "",Games!B469)</f>
        <v/>
      </c>
      <c r="C469" s="51" t="str">
        <f>IF(ISBLANK(Games!$B469), "",Games!C469)</f>
        <v/>
      </c>
      <c r="D469" s="23" t="str">
        <f>IF(ISBLANK(Games!$B469), "",Games!D469)</f>
        <v/>
      </c>
      <c r="E469" s="23" t="str">
        <f>IF(ISBLANK(Games!$B469), "",Games!E469)</f>
        <v/>
      </c>
      <c r="F469" s="51" t="str">
        <f>IF(ISBLANK(Games!$B469), "",Games!F469)</f>
        <v/>
      </c>
      <c r="G469" s="51">
        <f>Games!G469</f>
        <v>0</v>
      </c>
      <c r="H469" s="51" t="str">
        <f>IF(ISBLANK(Games!$B469), "",Games!H469)</f>
        <v/>
      </c>
      <c r="I469" s="51" t="str">
        <f>IF(ISBLANK(Games!B469), "", IF(Table13[[#This Row],[Spread]]&lt;0, Table13[[#This Row],[Home]], Table13[[#This Row],[Away]]))</f>
        <v/>
      </c>
      <c r="J469" s="11"/>
      <c r="K469" s="11"/>
      <c r="L469" s="11"/>
      <c r="M469" s="50" t="str">
        <f>IF(ISBLANK(Table13[[#This Row],[Home Final]]), "",Table13[[#This Row],[Away Final]]-Table13[[#This Row],[Home Final]])</f>
        <v/>
      </c>
      <c r="N46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6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69" s="45" t="str">
        <f>IF(ISBLANK(Table13[[#This Row],[Side Result]]),"",IF(Table13[[#This Row],[Side Result]]=Table13[[#This Row],[Market Predicted Side]], "Y", "N"))</f>
        <v/>
      </c>
      <c r="Q46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69" s="43" t="str">
        <f>IF(ISBLANK(Table13[[#This Row],[Side Result]]),"",IF(Table13[[#This Row],[Side Result]]=Table13[[#This Row],[Model Predicted Side]], "Y", "N"))</f>
        <v/>
      </c>
      <c r="S469" s="43" t="str">
        <f>IF(ISBLANK(Table13[[#This Row],[Side Result]]), "", IF(Table13[[#This Row],[Model Overall Correct]]="N", "N", "Y"))</f>
        <v/>
      </c>
      <c r="T46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6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69" s="46" t="str">
        <f>IF(ISBLANK(Table13[[#This Row],[Side Result]]), "",ABS(Table13[[#This Row],[Difference from Market]]))</f>
        <v/>
      </c>
      <c r="W46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69" s="43" t="str">
        <f>IF(ISBLANK(Table13[[#This Row],[Side Result]]), "",ABS(Table13[[#This Row],[Difference from Prediction]]))</f>
        <v/>
      </c>
      <c r="Y469" s="10" t="str">
        <f>IF(OR(ISBLANK(Games!B469),ISBLANK(Table13[[#This Row],[Side Result]])), "",IF(OR(AND('Prediction Log'!D469&lt;0, 'Prediction Log'!J469='Prediction Log'!B469), AND('Prediction Log'!D469&gt;0, 'Prediction Log'!C469='Prediction Log'!J469)),"Y", IF(ISBLANK(Games!$B$2), "","N")))</f>
        <v/>
      </c>
      <c r="Z469" s="10" t="str">
        <f>Table13[[#This Row],[Market Overall  Correct]]</f>
        <v/>
      </c>
    </row>
    <row r="470" spans="1:26" x14ac:dyDescent="0.45">
      <c r="A470" s="51" t="str">
        <f>IF(ISBLANK(Games!$B470), "",Games!A470)</f>
        <v/>
      </c>
      <c r="B470" s="51" t="str">
        <f>IF(ISBLANK(Games!$B470), "",Games!B470)</f>
        <v/>
      </c>
      <c r="C470" s="51" t="str">
        <f>IF(ISBLANK(Games!$B470), "",Games!C470)</f>
        <v/>
      </c>
      <c r="D470" s="23" t="str">
        <f>IF(ISBLANK(Games!$B470), "",Games!D470)</f>
        <v/>
      </c>
      <c r="E470" s="23" t="str">
        <f>IF(ISBLANK(Games!$B470), "",Games!E470)</f>
        <v/>
      </c>
      <c r="F470" s="51" t="str">
        <f>IF(ISBLANK(Games!$B470), "",Games!F470)</f>
        <v/>
      </c>
      <c r="G470" s="51">
        <f>Games!G470</f>
        <v>0</v>
      </c>
      <c r="H470" s="51" t="str">
        <f>IF(ISBLANK(Games!$B470), "",Games!H470)</f>
        <v/>
      </c>
      <c r="I470" s="51" t="str">
        <f>IF(ISBLANK(Games!B470), "", IF(Table13[[#This Row],[Spread]]&lt;0, Table13[[#This Row],[Home]], Table13[[#This Row],[Away]]))</f>
        <v/>
      </c>
      <c r="J470" s="11"/>
      <c r="K470" s="11"/>
      <c r="L470" s="11"/>
      <c r="M470" s="50" t="str">
        <f>IF(ISBLANK(Table13[[#This Row],[Home Final]]), "",Table13[[#This Row],[Away Final]]-Table13[[#This Row],[Home Final]])</f>
        <v/>
      </c>
      <c r="N47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7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70" s="45" t="str">
        <f>IF(ISBLANK(Table13[[#This Row],[Side Result]]),"",IF(Table13[[#This Row],[Side Result]]=Table13[[#This Row],[Market Predicted Side]], "Y", "N"))</f>
        <v/>
      </c>
      <c r="Q47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70" s="43" t="str">
        <f>IF(ISBLANK(Table13[[#This Row],[Side Result]]),"",IF(Table13[[#This Row],[Side Result]]=Table13[[#This Row],[Model Predicted Side]], "Y", "N"))</f>
        <v/>
      </c>
      <c r="S470" s="43" t="str">
        <f>IF(ISBLANK(Table13[[#This Row],[Side Result]]), "", IF(Table13[[#This Row],[Model Overall Correct]]="N", "N", "Y"))</f>
        <v/>
      </c>
      <c r="T47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7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70" s="46" t="str">
        <f>IF(ISBLANK(Table13[[#This Row],[Side Result]]), "",ABS(Table13[[#This Row],[Difference from Market]]))</f>
        <v/>
      </c>
      <c r="W47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70" s="43" t="str">
        <f>IF(ISBLANK(Table13[[#This Row],[Side Result]]), "",ABS(Table13[[#This Row],[Difference from Prediction]]))</f>
        <v/>
      </c>
      <c r="Y470" s="10" t="str">
        <f>IF(OR(ISBLANK(Games!B470),ISBLANK(Table13[[#This Row],[Side Result]])), "",IF(OR(AND('Prediction Log'!D470&lt;0, 'Prediction Log'!J470='Prediction Log'!B470), AND('Prediction Log'!D470&gt;0, 'Prediction Log'!C470='Prediction Log'!J470)),"Y", IF(ISBLANK(Games!$B$2), "","N")))</f>
        <v/>
      </c>
      <c r="Z470" s="10" t="str">
        <f>Table13[[#This Row],[Market Overall  Correct]]</f>
        <v/>
      </c>
    </row>
    <row r="471" spans="1:26" x14ac:dyDescent="0.45">
      <c r="A471" s="51" t="str">
        <f>IF(ISBLANK(Games!$B471), "",Games!A471)</f>
        <v/>
      </c>
      <c r="B471" s="51" t="str">
        <f>IF(ISBLANK(Games!$B471), "",Games!B471)</f>
        <v/>
      </c>
      <c r="C471" s="51" t="str">
        <f>IF(ISBLANK(Games!$B471), "",Games!C471)</f>
        <v/>
      </c>
      <c r="D471" s="23" t="str">
        <f>IF(ISBLANK(Games!$B471), "",Games!D471)</f>
        <v/>
      </c>
      <c r="E471" s="23" t="str">
        <f>IF(ISBLANK(Games!$B471), "",Games!E471)</f>
        <v/>
      </c>
      <c r="F471" s="51" t="str">
        <f>IF(ISBLANK(Games!$B471), "",Games!F471)</f>
        <v/>
      </c>
      <c r="G471" s="51">
        <f>Games!G471</f>
        <v>0</v>
      </c>
      <c r="H471" s="51" t="str">
        <f>IF(ISBLANK(Games!$B471), "",Games!H471)</f>
        <v/>
      </c>
      <c r="I471" s="51" t="str">
        <f>IF(ISBLANK(Games!B471), "", IF(Table13[[#This Row],[Spread]]&lt;0, Table13[[#This Row],[Home]], Table13[[#This Row],[Away]]))</f>
        <v/>
      </c>
      <c r="J471" s="11"/>
      <c r="K471" s="11"/>
      <c r="L471" s="11"/>
      <c r="M471" s="50" t="str">
        <f>IF(ISBLANK(Table13[[#This Row],[Home Final]]), "",Table13[[#This Row],[Away Final]]-Table13[[#This Row],[Home Final]])</f>
        <v/>
      </c>
      <c r="N47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7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71" s="45" t="str">
        <f>IF(ISBLANK(Table13[[#This Row],[Side Result]]),"",IF(Table13[[#This Row],[Side Result]]=Table13[[#This Row],[Market Predicted Side]], "Y", "N"))</f>
        <v/>
      </c>
      <c r="Q47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71" s="43" t="str">
        <f>IF(ISBLANK(Table13[[#This Row],[Side Result]]),"",IF(Table13[[#This Row],[Side Result]]=Table13[[#This Row],[Model Predicted Side]], "Y", "N"))</f>
        <v/>
      </c>
      <c r="S471" s="43" t="str">
        <f>IF(ISBLANK(Table13[[#This Row],[Side Result]]), "", IF(Table13[[#This Row],[Model Overall Correct]]="N", "N", "Y"))</f>
        <v/>
      </c>
      <c r="T47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7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71" s="46" t="str">
        <f>IF(ISBLANK(Table13[[#This Row],[Side Result]]), "",ABS(Table13[[#This Row],[Difference from Market]]))</f>
        <v/>
      </c>
      <c r="W47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71" s="43" t="str">
        <f>IF(ISBLANK(Table13[[#This Row],[Side Result]]), "",ABS(Table13[[#This Row],[Difference from Prediction]]))</f>
        <v/>
      </c>
      <c r="Y471" s="10" t="str">
        <f>IF(OR(ISBLANK(Games!B471),ISBLANK(Table13[[#This Row],[Side Result]])), "",IF(OR(AND('Prediction Log'!D471&lt;0, 'Prediction Log'!J471='Prediction Log'!B471), AND('Prediction Log'!D471&gt;0, 'Prediction Log'!C471='Prediction Log'!J471)),"Y", IF(ISBLANK(Games!$B$2), "","N")))</f>
        <v/>
      </c>
      <c r="Z471" s="10" t="str">
        <f>Table13[[#This Row],[Market Overall  Correct]]</f>
        <v/>
      </c>
    </row>
    <row r="472" spans="1:26" x14ac:dyDescent="0.45">
      <c r="A472" s="51" t="str">
        <f>IF(ISBLANK(Games!$B472), "",Games!A472)</f>
        <v/>
      </c>
      <c r="B472" s="51" t="str">
        <f>IF(ISBLANK(Games!$B472), "",Games!B472)</f>
        <v/>
      </c>
      <c r="C472" s="51" t="str">
        <f>IF(ISBLANK(Games!$B472), "",Games!C472)</f>
        <v/>
      </c>
      <c r="D472" s="23" t="str">
        <f>IF(ISBLANK(Games!$B472), "",Games!D472)</f>
        <v/>
      </c>
      <c r="E472" s="23" t="str">
        <f>IF(ISBLANK(Games!$B472), "",Games!E472)</f>
        <v/>
      </c>
      <c r="F472" s="51" t="str">
        <f>IF(ISBLANK(Games!$B472), "",Games!F472)</f>
        <v/>
      </c>
      <c r="G472" s="51">
        <f>Games!G472</f>
        <v>0</v>
      </c>
      <c r="H472" s="51" t="str">
        <f>IF(ISBLANK(Games!$B472), "",Games!H472)</f>
        <v/>
      </c>
      <c r="I472" s="51" t="str">
        <f>IF(ISBLANK(Games!B472), "", IF(Table13[[#This Row],[Spread]]&lt;0, Table13[[#This Row],[Home]], Table13[[#This Row],[Away]]))</f>
        <v/>
      </c>
      <c r="J472" s="11"/>
      <c r="K472" s="11"/>
      <c r="L472" s="11"/>
      <c r="M472" s="50" t="str">
        <f>IF(ISBLANK(Table13[[#This Row],[Home Final]]), "",Table13[[#This Row],[Away Final]]-Table13[[#This Row],[Home Final]])</f>
        <v/>
      </c>
      <c r="N47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7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72" s="45" t="str">
        <f>IF(ISBLANK(Table13[[#This Row],[Side Result]]),"",IF(Table13[[#This Row],[Side Result]]=Table13[[#This Row],[Market Predicted Side]], "Y", "N"))</f>
        <v/>
      </c>
      <c r="Q47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72" s="43" t="str">
        <f>IF(ISBLANK(Table13[[#This Row],[Side Result]]),"",IF(Table13[[#This Row],[Side Result]]=Table13[[#This Row],[Model Predicted Side]], "Y", "N"))</f>
        <v/>
      </c>
      <c r="S472" s="43" t="str">
        <f>IF(ISBLANK(Table13[[#This Row],[Side Result]]), "", IF(Table13[[#This Row],[Model Overall Correct]]="N", "N", "Y"))</f>
        <v/>
      </c>
      <c r="T47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7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72" s="46" t="str">
        <f>IF(ISBLANK(Table13[[#This Row],[Side Result]]), "",ABS(Table13[[#This Row],[Difference from Market]]))</f>
        <v/>
      </c>
      <c r="W47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72" s="43" t="str">
        <f>IF(ISBLANK(Table13[[#This Row],[Side Result]]), "",ABS(Table13[[#This Row],[Difference from Prediction]]))</f>
        <v/>
      </c>
      <c r="Y472" s="10" t="str">
        <f>IF(OR(ISBLANK(Games!B472),ISBLANK(Table13[[#This Row],[Side Result]])), "",IF(OR(AND('Prediction Log'!D472&lt;0, 'Prediction Log'!J472='Prediction Log'!B472), AND('Prediction Log'!D472&gt;0, 'Prediction Log'!C472='Prediction Log'!J472)),"Y", IF(ISBLANK(Games!$B$2), "","N")))</f>
        <v/>
      </c>
      <c r="Z472" s="10" t="str">
        <f>Table13[[#This Row],[Market Overall  Correct]]</f>
        <v/>
      </c>
    </row>
    <row r="473" spans="1:26" x14ac:dyDescent="0.45">
      <c r="A473" s="51" t="str">
        <f>IF(ISBLANK(Games!$B473), "",Games!A473)</f>
        <v/>
      </c>
      <c r="B473" s="51" t="str">
        <f>IF(ISBLANK(Games!$B473), "",Games!B473)</f>
        <v/>
      </c>
      <c r="C473" s="51" t="str">
        <f>IF(ISBLANK(Games!$B473), "",Games!C473)</f>
        <v/>
      </c>
      <c r="D473" s="23" t="str">
        <f>IF(ISBLANK(Games!$B473), "",Games!D473)</f>
        <v/>
      </c>
      <c r="E473" s="23" t="str">
        <f>IF(ISBLANK(Games!$B473), "",Games!E473)</f>
        <v/>
      </c>
      <c r="F473" s="51" t="str">
        <f>IF(ISBLANK(Games!$B473), "",Games!F473)</f>
        <v/>
      </c>
      <c r="G473" s="51">
        <f>Games!G473</f>
        <v>0</v>
      </c>
      <c r="H473" s="51" t="str">
        <f>IF(ISBLANK(Games!$B473), "",Games!H473)</f>
        <v/>
      </c>
      <c r="I473" s="51" t="str">
        <f>IF(ISBLANK(Games!B473), "", IF(Table13[[#This Row],[Spread]]&lt;0, Table13[[#This Row],[Home]], Table13[[#This Row],[Away]]))</f>
        <v/>
      </c>
      <c r="J473" s="11"/>
      <c r="K473" s="11"/>
      <c r="L473" s="11"/>
      <c r="M473" s="50" t="str">
        <f>IF(ISBLANK(Table13[[#This Row],[Home Final]]), "",Table13[[#This Row],[Away Final]]-Table13[[#This Row],[Home Final]])</f>
        <v/>
      </c>
      <c r="N47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7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73" s="45" t="str">
        <f>IF(ISBLANK(Table13[[#This Row],[Side Result]]),"",IF(Table13[[#This Row],[Side Result]]=Table13[[#This Row],[Market Predicted Side]], "Y", "N"))</f>
        <v/>
      </c>
      <c r="Q47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73" s="43" t="str">
        <f>IF(ISBLANK(Table13[[#This Row],[Side Result]]),"",IF(Table13[[#This Row],[Side Result]]=Table13[[#This Row],[Model Predicted Side]], "Y", "N"))</f>
        <v/>
      </c>
      <c r="S473" s="43" t="str">
        <f>IF(ISBLANK(Table13[[#This Row],[Side Result]]), "", IF(Table13[[#This Row],[Model Overall Correct]]="N", "N", "Y"))</f>
        <v/>
      </c>
      <c r="T47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7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73" s="46" t="str">
        <f>IF(ISBLANK(Table13[[#This Row],[Side Result]]), "",ABS(Table13[[#This Row],[Difference from Market]]))</f>
        <v/>
      </c>
      <c r="W47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73" s="43" t="str">
        <f>IF(ISBLANK(Table13[[#This Row],[Side Result]]), "",ABS(Table13[[#This Row],[Difference from Prediction]]))</f>
        <v/>
      </c>
      <c r="Y473" s="10" t="str">
        <f>IF(OR(ISBLANK(Games!B473),ISBLANK(Table13[[#This Row],[Side Result]])), "",IF(OR(AND('Prediction Log'!D473&lt;0, 'Prediction Log'!J473='Prediction Log'!B473), AND('Prediction Log'!D473&gt;0, 'Prediction Log'!C473='Prediction Log'!J473)),"Y", IF(ISBLANK(Games!$B$2), "","N")))</f>
        <v/>
      </c>
      <c r="Z473" s="10" t="str">
        <f>Table13[[#This Row],[Market Overall  Correct]]</f>
        <v/>
      </c>
    </row>
    <row r="474" spans="1:26" x14ac:dyDescent="0.45">
      <c r="A474" s="51" t="str">
        <f>IF(ISBLANK(Games!$B474), "",Games!A474)</f>
        <v/>
      </c>
      <c r="B474" s="51" t="str">
        <f>IF(ISBLANK(Games!$B474), "",Games!B474)</f>
        <v/>
      </c>
      <c r="C474" s="51" t="str">
        <f>IF(ISBLANK(Games!$B474), "",Games!C474)</f>
        <v/>
      </c>
      <c r="D474" s="23" t="str">
        <f>IF(ISBLANK(Games!$B474), "",Games!D474)</f>
        <v/>
      </c>
      <c r="E474" s="23" t="str">
        <f>IF(ISBLANK(Games!$B474), "",Games!E474)</f>
        <v/>
      </c>
      <c r="F474" s="51" t="str">
        <f>IF(ISBLANK(Games!$B474), "",Games!F474)</f>
        <v/>
      </c>
      <c r="G474" s="51">
        <f>Games!G474</f>
        <v>0</v>
      </c>
      <c r="H474" s="51" t="str">
        <f>IF(ISBLANK(Games!$B474), "",Games!H474)</f>
        <v/>
      </c>
      <c r="I474" s="51" t="str">
        <f>IF(ISBLANK(Games!B474), "", IF(Table13[[#This Row],[Spread]]&lt;0, Table13[[#This Row],[Home]], Table13[[#This Row],[Away]]))</f>
        <v/>
      </c>
      <c r="J474" s="11"/>
      <c r="K474" s="11"/>
      <c r="L474" s="11"/>
      <c r="M474" s="50" t="str">
        <f>IF(ISBLANK(Table13[[#This Row],[Home Final]]), "",Table13[[#This Row],[Away Final]]-Table13[[#This Row],[Home Final]])</f>
        <v/>
      </c>
      <c r="N47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7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74" s="45" t="str">
        <f>IF(ISBLANK(Table13[[#This Row],[Side Result]]),"",IF(Table13[[#This Row],[Side Result]]=Table13[[#This Row],[Market Predicted Side]], "Y", "N"))</f>
        <v/>
      </c>
      <c r="Q47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74" s="43" t="str">
        <f>IF(ISBLANK(Table13[[#This Row],[Side Result]]),"",IF(Table13[[#This Row],[Side Result]]=Table13[[#This Row],[Model Predicted Side]], "Y", "N"))</f>
        <v/>
      </c>
      <c r="S474" s="43" t="str">
        <f>IF(ISBLANK(Table13[[#This Row],[Side Result]]), "", IF(Table13[[#This Row],[Model Overall Correct]]="N", "N", "Y"))</f>
        <v/>
      </c>
      <c r="T47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7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74" s="46" t="str">
        <f>IF(ISBLANK(Table13[[#This Row],[Side Result]]), "",ABS(Table13[[#This Row],[Difference from Market]]))</f>
        <v/>
      </c>
      <c r="W47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74" s="43" t="str">
        <f>IF(ISBLANK(Table13[[#This Row],[Side Result]]), "",ABS(Table13[[#This Row],[Difference from Prediction]]))</f>
        <v/>
      </c>
      <c r="Y474" s="10" t="str">
        <f>IF(OR(ISBLANK(Games!B474),ISBLANK(Table13[[#This Row],[Side Result]])), "",IF(OR(AND('Prediction Log'!D474&lt;0, 'Prediction Log'!J474='Prediction Log'!B474), AND('Prediction Log'!D474&gt;0, 'Prediction Log'!C474='Prediction Log'!J474)),"Y", IF(ISBLANK(Games!$B$2), "","N")))</f>
        <v/>
      </c>
      <c r="Z474" s="10" t="str">
        <f>Table13[[#This Row],[Market Overall  Correct]]</f>
        <v/>
      </c>
    </row>
    <row r="475" spans="1:26" x14ac:dyDescent="0.45">
      <c r="A475" s="51" t="str">
        <f>IF(ISBLANK(Games!$B475), "",Games!A475)</f>
        <v/>
      </c>
      <c r="B475" s="51" t="str">
        <f>IF(ISBLANK(Games!$B475), "",Games!B475)</f>
        <v/>
      </c>
      <c r="C475" s="51" t="str">
        <f>IF(ISBLANK(Games!$B475), "",Games!C475)</f>
        <v/>
      </c>
      <c r="D475" s="23" t="str">
        <f>IF(ISBLANK(Games!$B475), "",Games!D475)</f>
        <v/>
      </c>
      <c r="E475" s="23" t="str">
        <f>IF(ISBLANK(Games!$B475), "",Games!E475)</f>
        <v/>
      </c>
      <c r="F475" s="51" t="str">
        <f>IF(ISBLANK(Games!$B475), "",Games!F475)</f>
        <v/>
      </c>
      <c r="G475" s="51">
        <f>Games!G475</f>
        <v>0</v>
      </c>
      <c r="H475" s="51" t="str">
        <f>IF(ISBLANK(Games!$B475), "",Games!H475)</f>
        <v/>
      </c>
      <c r="I475" s="51" t="str">
        <f>IF(ISBLANK(Games!B475), "", IF(Table13[[#This Row],[Spread]]&lt;0, Table13[[#This Row],[Home]], Table13[[#This Row],[Away]]))</f>
        <v/>
      </c>
      <c r="J475" s="11"/>
      <c r="K475" s="11"/>
      <c r="L475" s="11"/>
      <c r="M475" s="50" t="str">
        <f>IF(ISBLANK(Table13[[#This Row],[Home Final]]), "",Table13[[#This Row],[Away Final]]-Table13[[#This Row],[Home Final]])</f>
        <v/>
      </c>
      <c r="N47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7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75" s="45" t="str">
        <f>IF(ISBLANK(Table13[[#This Row],[Side Result]]),"",IF(Table13[[#This Row],[Side Result]]=Table13[[#This Row],[Market Predicted Side]], "Y", "N"))</f>
        <v/>
      </c>
      <c r="Q47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75" s="43" t="str">
        <f>IF(ISBLANK(Table13[[#This Row],[Side Result]]),"",IF(Table13[[#This Row],[Side Result]]=Table13[[#This Row],[Model Predicted Side]], "Y", "N"))</f>
        <v/>
      </c>
      <c r="S475" s="43" t="str">
        <f>IF(ISBLANK(Table13[[#This Row],[Side Result]]), "", IF(Table13[[#This Row],[Model Overall Correct]]="N", "N", "Y"))</f>
        <v/>
      </c>
      <c r="T47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7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75" s="46" t="str">
        <f>IF(ISBLANK(Table13[[#This Row],[Side Result]]), "",ABS(Table13[[#This Row],[Difference from Market]]))</f>
        <v/>
      </c>
      <c r="W47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75" s="43" t="str">
        <f>IF(ISBLANK(Table13[[#This Row],[Side Result]]), "",ABS(Table13[[#This Row],[Difference from Prediction]]))</f>
        <v/>
      </c>
      <c r="Y475" s="10" t="str">
        <f>IF(OR(ISBLANK(Games!B475),ISBLANK(Table13[[#This Row],[Side Result]])), "",IF(OR(AND('Prediction Log'!D475&lt;0, 'Prediction Log'!J475='Prediction Log'!B475), AND('Prediction Log'!D475&gt;0, 'Prediction Log'!C475='Prediction Log'!J475)),"Y", IF(ISBLANK(Games!$B$2), "","N")))</f>
        <v/>
      </c>
      <c r="Z475" s="10" t="str">
        <f>Table13[[#This Row],[Market Overall  Correct]]</f>
        <v/>
      </c>
    </row>
    <row r="476" spans="1:26" x14ac:dyDescent="0.45">
      <c r="A476" s="51" t="str">
        <f>IF(ISBLANK(Games!$B476), "",Games!A476)</f>
        <v/>
      </c>
      <c r="B476" s="51" t="str">
        <f>IF(ISBLANK(Games!$B476), "",Games!B476)</f>
        <v/>
      </c>
      <c r="C476" s="51" t="str">
        <f>IF(ISBLANK(Games!$B476), "",Games!C476)</f>
        <v/>
      </c>
      <c r="D476" s="23" t="str">
        <f>IF(ISBLANK(Games!$B476), "",Games!D476)</f>
        <v/>
      </c>
      <c r="E476" s="23" t="str">
        <f>IF(ISBLANK(Games!$B476), "",Games!E476)</f>
        <v/>
      </c>
      <c r="F476" s="51" t="str">
        <f>IF(ISBLANK(Games!$B476), "",Games!F476)</f>
        <v/>
      </c>
      <c r="G476" s="51">
        <f>Games!G476</f>
        <v>0</v>
      </c>
      <c r="H476" s="51" t="str">
        <f>IF(ISBLANK(Games!$B476), "",Games!H476)</f>
        <v/>
      </c>
      <c r="I476" s="51" t="str">
        <f>IF(ISBLANK(Games!B476), "", IF(Table13[[#This Row],[Spread]]&lt;0, Table13[[#This Row],[Home]], Table13[[#This Row],[Away]]))</f>
        <v/>
      </c>
      <c r="J476" s="11"/>
      <c r="K476" s="11"/>
      <c r="L476" s="11"/>
      <c r="M476" s="50" t="str">
        <f>IF(ISBLANK(Table13[[#This Row],[Home Final]]), "",Table13[[#This Row],[Away Final]]-Table13[[#This Row],[Home Final]])</f>
        <v/>
      </c>
      <c r="N47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7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76" s="45" t="str">
        <f>IF(ISBLANK(Table13[[#This Row],[Side Result]]),"",IF(Table13[[#This Row],[Side Result]]=Table13[[#This Row],[Market Predicted Side]], "Y", "N"))</f>
        <v/>
      </c>
      <c r="Q47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76" s="43" t="str">
        <f>IF(ISBLANK(Table13[[#This Row],[Side Result]]),"",IF(Table13[[#This Row],[Side Result]]=Table13[[#This Row],[Model Predicted Side]], "Y", "N"))</f>
        <v/>
      </c>
      <c r="S476" s="43" t="str">
        <f>IF(ISBLANK(Table13[[#This Row],[Side Result]]), "", IF(Table13[[#This Row],[Model Overall Correct]]="N", "N", "Y"))</f>
        <v/>
      </c>
      <c r="T47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7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76" s="46" t="str">
        <f>IF(ISBLANK(Table13[[#This Row],[Side Result]]), "",ABS(Table13[[#This Row],[Difference from Market]]))</f>
        <v/>
      </c>
      <c r="W47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76" s="43" t="str">
        <f>IF(ISBLANK(Table13[[#This Row],[Side Result]]), "",ABS(Table13[[#This Row],[Difference from Prediction]]))</f>
        <v/>
      </c>
      <c r="Y476" s="10" t="str">
        <f>IF(OR(ISBLANK(Games!B476),ISBLANK(Table13[[#This Row],[Side Result]])), "",IF(OR(AND('Prediction Log'!D476&lt;0, 'Prediction Log'!J476='Prediction Log'!B476), AND('Prediction Log'!D476&gt;0, 'Prediction Log'!C476='Prediction Log'!J476)),"Y", IF(ISBLANK(Games!$B$2), "","N")))</f>
        <v/>
      </c>
      <c r="Z476" s="10" t="str">
        <f>Table13[[#This Row],[Market Overall  Correct]]</f>
        <v/>
      </c>
    </row>
    <row r="477" spans="1:26" x14ac:dyDescent="0.45">
      <c r="A477" s="51" t="str">
        <f>IF(ISBLANK(Games!$B477), "",Games!A477)</f>
        <v/>
      </c>
      <c r="B477" s="51" t="str">
        <f>IF(ISBLANK(Games!$B477), "",Games!B477)</f>
        <v/>
      </c>
      <c r="C477" s="51" t="str">
        <f>IF(ISBLANK(Games!$B477), "",Games!C477)</f>
        <v/>
      </c>
      <c r="D477" s="23" t="str">
        <f>IF(ISBLANK(Games!$B477), "",Games!D477)</f>
        <v/>
      </c>
      <c r="E477" s="23" t="str">
        <f>IF(ISBLANK(Games!$B477), "",Games!E477)</f>
        <v/>
      </c>
      <c r="F477" s="51" t="str">
        <f>IF(ISBLANK(Games!$B477), "",Games!F477)</f>
        <v/>
      </c>
      <c r="G477" s="51">
        <f>Games!G477</f>
        <v>0</v>
      </c>
      <c r="H477" s="51" t="str">
        <f>IF(ISBLANK(Games!$B477), "",Games!H477)</f>
        <v/>
      </c>
      <c r="I477" s="51" t="str">
        <f>IF(ISBLANK(Games!B477), "", IF(Table13[[#This Row],[Spread]]&lt;0, Table13[[#This Row],[Home]], Table13[[#This Row],[Away]]))</f>
        <v/>
      </c>
      <c r="J477" s="11"/>
      <c r="K477" s="11"/>
      <c r="L477" s="11"/>
      <c r="M477" s="50" t="str">
        <f>IF(ISBLANK(Table13[[#This Row],[Home Final]]), "",Table13[[#This Row],[Away Final]]-Table13[[#This Row],[Home Final]])</f>
        <v/>
      </c>
      <c r="N47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7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77" s="45" t="str">
        <f>IF(ISBLANK(Table13[[#This Row],[Side Result]]),"",IF(Table13[[#This Row],[Side Result]]=Table13[[#This Row],[Market Predicted Side]], "Y", "N"))</f>
        <v/>
      </c>
      <c r="Q47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77" s="43" t="str">
        <f>IF(ISBLANK(Table13[[#This Row],[Side Result]]),"",IF(Table13[[#This Row],[Side Result]]=Table13[[#This Row],[Model Predicted Side]], "Y", "N"))</f>
        <v/>
      </c>
      <c r="S477" s="43" t="str">
        <f>IF(ISBLANK(Table13[[#This Row],[Side Result]]), "", IF(Table13[[#This Row],[Model Overall Correct]]="N", "N", "Y"))</f>
        <v/>
      </c>
      <c r="T47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7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77" s="46" t="str">
        <f>IF(ISBLANK(Table13[[#This Row],[Side Result]]), "",ABS(Table13[[#This Row],[Difference from Market]]))</f>
        <v/>
      </c>
      <c r="W47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77" s="43" t="str">
        <f>IF(ISBLANK(Table13[[#This Row],[Side Result]]), "",ABS(Table13[[#This Row],[Difference from Prediction]]))</f>
        <v/>
      </c>
      <c r="Y477" s="10" t="str">
        <f>IF(OR(ISBLANK(Games!B477),ISBLANK(Table13[[#This Row],[Side Result]])), "",IF(OR(AND('Prediction Log'!D477&lt;0, 'Prediction Log'!J477='Prediction Log'!B477), AND('Prediction Log'!D477&gt;0, 'Prediction Log'!C477='Prediction Log'!J477)),"Y", IF(ISBLANK(Games!$B$2), "","N")))</f>
        <v/>
      </c>
      <c r="Z477" s="10" t="str">
        <f>Table13[[#This Row],[Market Overall  Correct]]</f>
        <v/>
      </c>
    </row>
    <row r="478" spans="1:26" x14ac:dyDescent="0.45">
      <c r="A478" s="51" t="str">
        <f>IF(ISBLANK(Games!$B478), "",Games!A478)</f>
        <v/>
      </c>
      <c r="B478" s="51" t="str">
        <f>IF(ISBLANK(Games!$B478), "",Games!B478)</f>
        <v/>
      </c>
      <c r="C478" s="51" t="str">
        <f>IF(ISBLANK(Games!$B478), "",Games!C478)</f>
        <v/>
      </c>
      <c r="D478" s="23" t="str">
        <f>IF(ISBLANK(Games!$B478), "",Games!D478)</f>
        <v/>
      </c>
      <c r="E478" s="23" t="str">
        <f>IF(ISBLANK(Games!$B478), "",Games!E478)</f>
        <v/>
      </c>
      <c r="F478" s="51" t="str">
        <f>IF(ISBLANK(Games!$B478), "",Games!F478)</f>
        <v/>
      </c>
      <c r="G478" s="51">
        <f>Games!G478</f>
        <v>0</v>
      </c>
      <c r="H478" s="51" t="str">
        <f>IF(ISBLANK(Games!$B478), "",Games!H478)</f>
        <v/>
      </c>
      <c r="I478" s="51" t="str">
        <f>IF(ISBLANK(Games!B478), "", IF(Table13[[#This Row],[Spread]]&lt;0, Table13[[#This Row],[Home]], Table13[[#This Row],[Away]]))</f>
        <v/>
      </c>
      <c r="J478" s="11"/>
      <c r="K478" s="11"/>
      <c r="L478" s="11"/>
      <c r="M478" s="50" t="str">
        <f>IF(ISBLANK(Table13[[#This Row],[Home Final]]), "",Table13[[#This Row],[Away Final]]-Table13[[#This Row],[Home Final]])</f>
        <v/>
      </c>
      <c r="N47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7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78" s="45" t="str">
        <f>IF(ISBLANK(Table13[[#This Row],[Side Result]]),"",IF(Table13[[#This Row],[Side Result]]=Table13[[#This Row],[Market Predicted Side]], "Y", "N"))</f>
        <v/>
      </c>
      <c r="Q47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78" s="43" t="str">
        <f>IF(ISBLANK(Table13[[#This Row],[Side Result]]),"",IF(Table13[[#This Row],[Side Result]]=Table13[[#This Row],[Model Predicted Side]], "Y", "N"))</f>
        <v/>
      </c>
      <c r="S478" s="43" t="str">
        <f>IF(ISBLANK(Table13[[#This Row],[Side Result]]), "", IF(Table13[[#This Row],[Model Overall Correct]]="N", "N", "Y"))</f>
        <v/>
      </c>
      <c r="T47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7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78" s="46" t="str">
        <f>IF(ISBLANK(Table13[[#This Row],[Side Result]]), "",ABS(Table13[[#This Row],[Difference from Market]]))</f>
        <v/>
      </c>
      <c r="W47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78" s="43" t="str">
        <f>IF(ISBLANK(Table13[[#This Row],[Side Result]]), "",ABS(Table13[[#This Row],[Difference from Prediction]]))</f>
        <v/>
      </c>
      <c r="Y478" s="10" t="str">
        <f>IF(OR(ISBLANK(Games!B478),ISBLANK(Table13[[#This Row],[Side Result]])), "",IF(OR(AND('Prediction Log'!D478&lt;0, 'Prediction Log'!J478='Prediction Log'!B478), AND('Prediction Log'!D478&gt;0, 'Prediction Log'!C478='Prediction Log'!J478)),"Y", IF(ISBLANK(Games!$B$2), "","N")))</f>
        <v/>
      </c>
      <c r="Z478" s="10" t="str">
        <f>Table13[[#This Row],[Market Overall  Correct]]</f>
        <v/>
      </c>
    </row>
    <row r="479" spans="1:26" x14ac:dyDescent="0.45">
      <c r="A479" s="51" t="str">
        <f>IF(ISBLANK(Games!$B479), "",Games!A479)</f>
        <v/>
      </c>
      <c r="B479" s="51" t="str">
        <f>IF(ISBLANK(Games!$B479), "",Games!B479)</f>
        <v/>
      </c>
      <c r="C479" s="51" t="str">
        <f>IF(ISBLANK(Games!$B479), "",Games!C479)</f>
        <v/>
      </c>
      <c r="D479" s="23" t="str">
        <f>IF(ISBLANK(Games!$B479), "",Games!D479)</f>
        <v/>
      </c>
      <c r="E479" s="23" t="str">
        <f>IF(ISBLANK(Games!$B479), "",Games!E479)</f>
        <v/>
      </c>
      <c r="F479" s="51" t="str">
        <f>IF(ISBLANK(Games!$B479), "",Games!F479)</f>
        <v/>
      </c>
      <c r="G479" s="51">
        <f>Games!G479</f>
        <v>0</v>
      </c>
      <c r="H479" s="51" t="str">
        <f>IF(ISBLANK(Games!$B479), "",Games!H479)</f>
        <v/>
      </c>
      <c r="I479" s="51" t="str">
        <f>IF(ISBLANK(Games!B479), "", IF(Table13[[#This Row],[Spread]]&lt;0, Table13[[#This Row],[Home]], Table13[[#This Row],[Away]]))</f>
        <v/>
      </c>
      <c r="J479" s="11"/>
      <c r="K479" s="11"/>
      <c r="L479" s="11"/>
      <c r="M479" s="50" t="str">
        <f>IF(ISBLANK(Table13[[#This Row],[Home Final]]), "",Table13[[#This Row],[Away Final]]-Table13[[#This Row],[Home Final]])</f>
        <v/>
      </c>
      <c r="N47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7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79" s="45" t="str">
        <f>IF(ISBLANK(Table13[[#This Row],[Side Result]]),"",IF(Table13[[#This Row],[Side Result]]=Table13[[#This Row],[Market Predicted Side]], "Y", "N"))</f>
        <v/>
      </c>
      <c r="Q47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79" s="43" t="str">
        <f>IF(ISBLANK(Table13[[#This Row],[Side Result]]),"",IF(Table13[[#This Row],[Side Result]]=Table13[[#This Row],[Model Predicted Side]], "Y", "N"))</f>
        <v/>
      </c>
      <c r="S479" s="43" t="str">
        <f>IF(ISBLANK(Table13[[#This Row],[Side Result]]), "", IF(Table13[[#This Row],[Model Overall Correct]]="N", "N", "Y"))</f>
        <v/>
      </c>
      <c r="T47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7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79" s="46" t="str">
        <f>IF(ISBLANK(Table13[[#This Row],[Side Result]]), "",ABS(Table13[[#This Row],[Difference from Market]]))</f>
        <v/>
      </c>
      <c r="W47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79" s="43" t="str">
        <f>IF(ISBLANK(Table13[[#This Row],[Side Result]]), "",ABS(Table13[[#This Row],[Difference from Prediction]]))</f>
        <v/>
      </c>
      <c r="Y479" s="10" t="str">
        <f>IF(OR(ISBLANK(Games!B479),ISBLANK(Table13[[#This Row],[Side Result]])), "",IF(OR(AND('Prediction Log'!D479&lt;0, 'Prediction Log'!J479='Prediction Log'!B479), AND('Prediction Log'!D479&gt;0, 'Prediction Log'!C479='Prediction Log'!J479)),"Y", IF(ISBLANK(Games!$B$2), "","N")))</f>
        <v/>
      </c>
      <c r="Z479" s="10" t="str">
        <f>Table13[[#This Row],[Market Overall  Correct]]</f>
        <v/>
      </c>
    </row>
    <row r="480" spans="1:26" x14ac:dyDescent="0.45">
      <c r="A480" s="51" t="str">
        <f>IF(ISBLANK(Games!$B480), "",Games!A480)</f>
        <v/>
      </c>
      <c r="B480" s="51" t="str">
        <f>IF(ISBLANK(Games!$B480), "",Games!B480)</f>
        <v/>
      </c>
      <c r="C480" s="51" t="str">
        <f>IF(ISBLANK(Games!$B480), "",Games!C480)</f>
        <v/>
      </c>
      <c r="D480" s="23" t="str">
        <f>IF(ISBLANK(Games!$B480), "",Games!D480)</f>
        <v/>
      </c>
      <c r="E480" s="23" t="str">
        <f>IF(ISBLANK(Games!$B480), "",Games!E480)</f>
        <v/>
      </c>
      <c r="F480" s="51" t="str">
        <f>IF(ISBLANK(Games!$B480), "",Games!F480)</f>
        <v/>
      </c>
      <c r="G480" s="51">
        <f>Games!G480</f>
        <v>0</v>
      </c>
      <c r="H480" s="51" t="str">
        <f>IF(ISBLANK(Games!$B480), "",Games!H480)</f>
        <v/>
      </c>
      <c r="I480" s="51" t="str">
        <f>IF(ISBLANK(Games!B480), "", IF(Table13[[#This Row],[Spread]]&lt;0, Table13[[#This Row],[Home]], Table13[[#This Row],[Away]]))</f>
        <v/>
      </c>
      <c r="J480" s="11"/>
      <c r="K480" s="11"/>
      <c r="L480" s="11"/>
      <c r="M480" s="50" t="str">
        <f>IF(ISBLANK(Table13[[#This Row],[Home Final]]), "",Table13[[#This Row],[Away Final]]-Table13[[#This Row],[Home Final]])</f>
        <v/>
      </c>
      <c r="N48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8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80" s="45" t="str">
        <f>IF(ISBLANK(Table13[[#This Row],[Side Result]]),"",IF(Table13[[#This Row],[Side Result]]=Table13[[#This Row],[Market Predicted Side]], "Y", "N"))</f>
        <v/>
      </c>
      <c r="Q48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80" s="43" t="str">
        <f>IF(ISBLANK(Table13[[#This Row],[Side Result]]),"",IF(Table13[[#This Row],[Side Result]]=Table13[[#This Row],[Model Predicted Side]], "Y", "N"))</f>
        <v/>
      </c>
      <c r="S480" s="43" t="str">
        <f>IF(ISBLANK(Table13[[#This Row],[Side Result]]), "", IF(Table13[[#This Row],[Model Overall Correct]]="N", "N", "Y"))</f>
        <v/>
      </c>
      <c r="T48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8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80" s="46" t="str">
        <f>IF(ISBLANK(Table13[[#This Row],[Side Result]]), "",ABS(Table13[[#This Row],[Difference from Market]]))</f>
        <v/>
      </c>
      <c r="W48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80" s="43" t="str">
        <f>IF(ISBLANK(Table13[[#This Row],[Side Result]]), "",ABS(Table13[[#This Row],[Difference from Prediction]]))</f>
        <v/>
      </c>
      <c r="Y480" s="10" t="str">
        <f>IF(OR(ISBLANK(Games!B480),ISBLANK(Table13[[#This Row],[Side Result]])), "",IF(OR(AND('Prediction Log'!D480&lt;0, 'Prediction Log'!J480='Prediction Log'!B480), AND('Prediction Log'!D480&gt;0, 'Prediction Log'!C480='Prediction Log'!J480)),"Y", IF(ISBLANK(Games!$B$2), "","N")))</f>
        <v/>
      </c>
      <c r="Z480" s="10" t="str">
        <f>Table13[[#This Row],[Market Overall  Correct]]</f>
        <v/>
      </c>
    </row>
    <row r="481" spans="1:26" x14ac:dyDescent="0.45">
      <c r="A481" s="51" t="str">
        <f>IF(ISBLANK(Games!$B481), "",Games!A481)</f>
        <v/>
      </c>
      <c r="B481" s="51" t="str">
        <f>IF(ISBLANK(Games!$B481), "",Games!B481)</f>
        <v/>
      </c>
      <c r="C481" s="51" t="str">
        <f>IF(ISBLANK(Games!$B481), "",Games!C481)</f>
        <v/>
      </c>
      <c r="D481" s="23" t="str">
        <f>IF(ISBLANK(Games!$B481), "",Games!D481)</f>
        <v/>
      </c>
      <c r="E481" s="23" t="str">
        <f>IF(ISBLANK(Games!$B481), "",Games!E481)</f>
        <v/>
      </c>
      <c r="F481" s="51" t="str">
        <f>IF(ISBLANK(Games!$B481), "",Games!F481)</f>
        <v/>
      </c>
      <c r="G481" s="51">
        <f>Games!G481</f>
        <v>0</v>
      </c>
      <c r="H481" s="51" t="str">
        <f>IF(ISBLANK(Games!$B481), "",Games!H481)</f>
        <v/>
      </c>
      <c r="I481" s="51" t="str">
        <f>IF(ISBLANK(Games!B481), "", IF(Table13[[#This Row],[Spread]]&lt;0, Table13[[#This Row],[Home]], Table13[[#This Row],[Away]]))</f>
        <v/>
      </c>
      <c r="J481" s="11"/>
      <c r="K481" s="11"/>
      <c r="L481" s="11"/>
      <c r="M481" s="50" t="str">
        <f>IF(ISBLANK(Table13[[#This Row],[Home Final]]), "",Table13[[#This Row],[Away Final]]-Table13[[#This Row],[Home Final]])</f>
        <v/>
      </c>
      <c r="N48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8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81" s="45" t="str">
        <f>IF(ISBLANK(Table13[[#This Row],[Side Result]]),"",IF(Table13[[#This Row],[Side Result]]=Table13[[#This Row],[Market Predicted Side]], "Y", "N"))</f>
        <v/>
      </c>
      <c r="Q48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81" s="43" t="str">
        <f>IF(ISBLANK(Table13[[#This Row],[Side Result]]),"",IF(Table13[[#This Row],[Side Result]]=Table13[[#This Row],[Model Predicted Side]], "Y", "N"))</f>
        <v/>
      </c>
      <c r="S481" s="43" t="str">
        <f>IF(ISBLANK(Table13[[#This Row],[Side Result]]), "", IF(Table13[[#This Row],[Model Overall Correct]]="N", "N", "Y"))</f>
        <v/>
      </c>
      <c r="T48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8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81" s="46" t="str">
        <f>IF(ISBLANK(Table13[[#This Row],[Side Result]]), "",ABS(Table13[[#This Row],[Difference from Market]]))</f>
        <v/>
      </c>
      <c r="W48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81" s="43" t="str">
        <f>IF(ISBLANK(Table13[[#This Row],[Side Result]]), "",ABS(Table13[[#This Row],[Difference from Prediction]]))</f>
        <v/>
      </c>
      <c r="Y481" s="10" t="str">
        <f>IF(OR(ISBLANK(Games!B481),ISBLANK(Table13[[#This Row],[Side Result]])), "",IF(OR(AND('Prediction Log'!D481&lt;0, 'Prediction Log'!J481='Prediction Log'!B481), AND('Prediction Log'!D481&gt;0, 'Prediction Log'!C481='Prediction Log'!J481)),"Y", IF(ISBLANK(Games!$B$2), "","N")))</f>
        <v/>
      </c>
      <c r="Z481" s="10" t="str">
        <f>Table13[[#This Row],[Market Overall  Correct]]</f>
        <v/>
      </c>
    </row>
    <row r="482" spans="1:26" x14ac:dyDescent="0.45">
      <c r="A482" s="51" t="str">
        <f>IF(ISBLANK(Games!$B482), "",Games!A482)</f>
        <v/>
      </c>
      <c r="B482" s="51" t="str">
        <f>IF(ISBLANK(Games!$B482), "",Games!B482)</f>
        <v/>
      </c>
      <c r="C482" s="51" t="str">
        <f>IF(ISBLANK(Games!$B482), "",Games!C482)</f>
        <v/>
      </c>
      <c r="D482" s="23" t="str">
        <f>IF(ISBLANK(Games!$B482), "",Games!D482)</f>
        <v/>
      </c>
      <c r="E482" s="23" t="str">
        <f>IF(ISBLANK(Games!$B482), "",Games!E482)</f>
        <v/>
      </c>
      <c r="F482" s="51" t="str">
        <f>IF(ISBLANK(Games!$B482), "",Games!F482)</f>
        <v/>
      </c>
      <c r="G482" s="51">
        <f>Games!G482</f>
        <v>0</v>
      </c>
      <c r="H482" s="51" t="str">
        <f>IF(ISBLANK(Games!$B482), "",Games!H482)</f>
        <v/>
      </c>
      <c r="I482" s="51" t="str">
        <f>IF(ISBLANK(Games!B482), "", IF(Table13[[#This Row],[Spread]]&lt;0, Table13[[#This Row],[Home]], Table13[[#This Row],[Away]]))</f>
        <v/>
      </c>
      <c r="J482" s="11"/>
      <c r="K482" s="11"/>
      <c r="L482" s="11"/>
      <c r="M482" s="50" t="str">
        <f>IF(ISBLANK(Table13[[#This Row],[Home Final]]), "",Table13[[#This Row],[Away Final]]-Table13[[#This Row],[Home Final]])</f>
        <v/>
      </c>
      <c r="N48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8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82" s="45" t="str">
        <f>IF(ISBLANK(Table13[[#This Row],[Side Result]]),"",IF(Table13[[#This Row],[Side Result]]=Table13[[#This Row],[Market Predicted Side]], "Y", "N"))</f>
        <v/>
      </c>
      <c r="Q48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82" s="43" t="str">
        <f>IF(ISBLANK(Table13[[#This Row],[Side Result]]),"",IF(Table13[[#This Row],[Side Result]]=Table13[[#This Row],[Model Predicted Side]], "Y", "N"))</f>
        <v/>
      </c>
      <c r="S482" s="43" t="str">
        <f>IF(ISBLANK(Table13[[#This Row],[Side Result]]), "", IF(Table13[[#This Row],[Model Overall Correct]]="N", "N", "Y"))</f>
        <v/>
      </c>
      <c r="T48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8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82" s="46" t="str">
        <f>IF(ISBLANK(Table13[[#This Row],[Side Result]]), "",ABS(Table13[[#This Row],[Difference from Market]]))</f>
        <v/>
      </c>
      <c r="W48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82" s="43" t="str">
        <f>IF(ISBLANK(Table13[[#This Row],[Side Result]]), "",ABS(Table13[[#This Row],[Difference from Prediction]]))</f>
        <v/>
      </c>
      <c r="Y482" s="10" t="str">
        <f>IF(OR(ISBLANK(Games!B482),ISBLANK(Table13[[#This Row],[Side Result]])), "",IF(OR(AND('Prediction Log'!D482&lt;0, 'Prediction Log'!J482='Prediction Log'!B482), AND('Prediction Log'!D482&gt;0, 'Prediction Log'!C482='Prediction Log'!J482)),"Y", IF(ISBLANK(Games!$B$2), "","N")))</f>
        <v/>
      </c>
      <c r="Z482" s="10" t="str">
        <f>Table13[[#This Row],[Market Overall  Correct]]</f>
        <v/>
      </c>
    </row>
    <row r="483" spans="1:26" x14ac:dyDescent="0.45">
      <c r="A483" s="51" t="str">
        <f>IF(ISBLANK(Games!$B483), "",Games!A483)</f>
        <v/>
      </c>
      <c r="B483" s="51" t="str">
        <f>IF(ISBLANK(Games!$B483), "",Games!B483)</f>
        <v/>
      </c>
      <c r="C483" s="51" t="str">
        <f>IF(ISBLANK(Games!$B483), "",Games!C483)</f>
        <v/>
      </c>
      <c r="D483" s="23" t="str">
        <f>IF(ISBLANK(Games!$B483), "",Games!D483)</f>
        <v/>
      </c>
      <c r="E483" s="23" t="str">
        <f>IF(ISBLANK(Games!$B483), "",Games!E483)</f>
        <v/>
      </c>
      <c r="F483" s="51" t="str">
        <f>IF(ISBLANK(Games!$B483), "",Games!F483)</f>
        <v/>
      </c>
      <c r="G483" s="51">
        <f>Games!G483</f>
        <v>0</v>
      </c>
      <c r="H483" s="51" t="str">
        <f>IF(ISBLANK(Games!$B483), "",Games!H483)</f>
        <v/>
      </c>
      <c r="I483" s="51" t="str">
        <f>IF(ISBLANK(Games!B483), "", IF(Table13[[#This Row],[Spread]]&lt;0, Table13[[#This Row],[Home]], Table13[[#This Row],[Away]]))</f>
        <v/>
      </c>
      <c r="J483" s="11"/>
      <c r="K483" s="11"/>
      <c r="L483" s="11"/>
      <c r="M483" s="50" t="str">
        <f>IF(ISBLANK(Table13[[#This Row],[Home Final]]), "",Table13[[#This Row],[Away Final]]-Table13[[#This Row],[Home Final]])</f>
        <v/>
      </c>
      <c r="N48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8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83" s="45" t="str">
        <f>IF(ISBLANK(Table13[[#This Row],[Side Result]]),"",IF(Table13[[#This Row],[Side Result]]=Table13[[#This Row],[Market Predicted Side]], "Y", "N"))</f>
        <v/>
      </c>
      <c r="Q48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83" s="43" t="str">
        <f>IF(ISBLANK(Table13[[#This Row],[Side Result]]),"",IF(Table13[[#This Row],[Side Result]]=Table13[[#This Row],[Model Predicted Side]], "Y", "N"))</f>
        <v/>
      </c>
      <c r="S483" s="43" t="str">
        <f>IF(ISBLANK(Table13[[#This Row],[Side Result]]), "", IF(Table13[[#This Row],[Model Overall Correct]]="N", "N", "Y"))</f>
        <v/>
      </c>
      <c r="T48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8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83" s="46" t="str">
        <f>IF(ISBLANK(Table13[[#This Row],[Side Result]]), "",ABS(Table13[[#This Row],[Difference from Market]]))</f>
        <v/>
      </c>
      <c r="W48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83" s="43" t="str">
        <f>IF(ISBLANK(Table13[[#This Row],[Side Result]]), "",ABS(Table13[[#This Row],[Difference from Prediction]]))</f>
        <v/>
      </c>
      <c r="Y483" s="10" t="str">
        <f>IF(OR(ISBLANK(Games!B483),ISBLANK(Table13[[#This Row],[Side Result]])), "",IF(OR(AND('Prediction Log'!D483&lt;0, 'Prediction Log'!J483='Prediction Log'!B483), AND('Prediction Log'!D483&gt;0, 'Prediction Log'!C483='Prediction Log'!J483)),"Y", IF(ISBLANK(Games!$B$2), "","N")))</f>
        <v/>
      </c>
      <c r="Z483" s="10" t="str">
        <f>Table13[[#This Row],[Market Overall  Correct]]</f>
        <v/>
      </c>
    </row>
    <row r="484" spans="1:26" x14ac:dyDescent="0.45">
      <c r="A484" s="51" t="str">
        <f>IF(ISBLANK(Games!$B484), "",Games!A484)</f>
        <v/>
      </c>
      <c r="B484" s="51" t="str">
        <f>IF(ISBLANK(Games!$B484), "",Games!B484)</f>
        <v/>
      </c>
      <c r="C484" s="51" t="str">
        <f>IF(ISBLANK(Games!$B484), "",Games!C484)</f>
        <v/>
      </c>
      <c r="D484" s="23" t="str">
        <f>IF(ISBLANK(Games!$B484), "",Games!D484)</f>
        <v/>
      </c>
      <c r="E484" s="23" t="str">
        <f>IF(ISBLANK(Games!$B484), "",Games!E484)</f>
        <v/>
      </c>
      <c r="F484" s="51" t="str">
        <f>IF(ISBLANK(Games!$B484), "",Games!F484)</f>
        <v/>
      </c>
      <c r="G484" s="51">
        <f>Games!G484</f>
        <v>0</v>
      </c>
      <c r="H484" s="51" t="str">
        <f>IF(ISBLANK(Games!$B484), "",Games!H484)</f>
        <v/>
      </c>
      <c r="I484" s="51" t="str">
        <f>IF(ISBLANK(Games!B484), "", IF(Table13[[#This Row],[Spread]]&lt;0, Table13[[#This Row],[Home]], Table13[[#This Row],[Away]]))</f>
        <v/>
      </c>
      <c r="J484" s="11"/>
      <c r="K484" s="11"/>
      <c r="L484" s="11"/>
      <c r="M484" s="50" t="str">
        <f>IF(ISBLANK(Table13[[#This Row],[Home Final]]), "",Table13[[#This Row],[Away Final]]-Table13[[#This Row],[Home Final]])</f>
        <v/>
      </c>
      <c r="N48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8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84" s="45" t="str">
        <f>IF(ISBLANK(Table13[[#This Row],[Side Result]]),"",IF(Table13[[#This Row],[Side Result]]=Table13[[#This Row],[Market Predicted Side]], "Y", "N"))</f>
        <v/>
      </c>
      <c r="Q48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84" s="43" t="str">
        <f>IF(ISBLANK(Table13[[#This Row],[Side Result]]),"",IF(Table13[[#This Row],[Side Result]]=Table13[[#This Row],[Model Predicted Side]], "Y", "N"))</f>
        <v/>
      </c>
      <c r="S484" s="43" t="str">
        <f>IF(ISBLANK(Table13[[#This Row],[Side Result]]), "", IF(Table13[[#This Row],[Model Overall Correct]]="N", "N", "Y"))</f>
        <v/>
      </c>
      <c r="T48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8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84" s="46" t="str">
        <f>IF(ISBLANK(Table13[[#This Row],[Side Result]]), "",ABS(Table13[[#This Row],[Difference from Market]]))</f>
        <v/>
      </c>
      <c r="W48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84" s="43" t="str">
        <f>IF(ISBLANK(Table13[[#This Row],[Side Result]]), "",ABS(Table13[[#This Row],[Difference from Prediction]]))</f>
        <v/>
      </c>
      <c r="Y484" s="10" t="str">
        <f>IF(OR(ISBLANK(Games!B484),ISBLANK(Table13[[#This Row],[Side Result]])), "",IF(OR(AND('Prediction Log'!D484&lt;0, 'Prediction Log'!J484='Prediction Log'!B484), AND('Prediction Log'!D484&gt;0, 'Prediction Log'!C484='Prediction Log'!J484)),"Y", IF(ISBLANK(Games!$B$2), "","N")))</f>
        <v/>
      </c>
      <c r="Z484" s="10" t="str">
        <f>Table13[[#This Row],[Market Overall  Correct]]</f>
        <v/>
      </c>
    </row>
    <row r="485" spans="1:26" x14ac:dyDescent="0.45">
      <c r="A485" s="51" t="str">
        <f>IF(ISBLANK(Games!$B485), "",Games!A485)</f>
        <v/>
      </c>
      <c r="B485" s="51" t="str">
        <f>IF(ISBLANK(Games!$B485), "",Games!B485)</f>
        <v/>
      </c>
      <c r="C485" s="51" t="str">
        <f>IF(ISBLANK(Games!$B485), "",Games!C485)</f>
        <v/>
      </c>
      <c r="D485" s="23" t="str">
        <f>IF(ISBLANK(Games!$B485), "",Games!D485)</f>
        <v/>
      </c>
      <c r="E485" s="23" t="str">
        <f>IF(ISBLANK(Games!$B485), "",Games!E485)</f>
        <v/>
      </c>
      <c r="F485" s="51" t="str">
        <f>IF(ISBLANK(Games!$B485), "",Games!F485)</f>
        <v/>
      </c>
      <c r="G485" s="51">
        <f>Games!G485</f>
        <v>0</v>
      </c>
      <c r="H485" s="51" t="str">
        <f>IF(ISBLANK(Games!$B485), "",Games!H485)</f>
        <v/>
      </c>
      <c r="I485" s="51" t="str">
        <f>IF(ISBLANK(Games!B485), "", IF(Table13[[#This Row],[Spread]]&lt;0, Table13[[#This Row],[Home]], Table13[[#This Row],[Away]]))</f>
        <v/>
      </c>
      <c r="J485" s="11"/>
      <c r="K485" s="11"/>
      <c r="L485" s="11"/>
      <c r="M485" s="50" t="str">
        <f>IF(ISBLANK(Table13[[#This Row],[Home Final]]), "",Table13[[#This Row],[Away Final]]-Table13[[#This Row],[Home Final]])</f>
        <v/>
      </c>
      <c r="N48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8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85" s="45" t="str">
        <f>IF(ISBLANK(Table13[[#This Row],[Side Result]]),"",IF(Table13[[#This Row],[Side Result]]=Table13[[#This Row],[Market Predicted Side]], "Y", "N"))</f>
        <v/>
      </c>
      <c r="Q48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85" s="43" t="str">
        <f>IF(ISBLANK(Table13[[#This Row],[Side Result]]),"",IF(Table13[[#This Row],[Side Result]]=Table13[[#This Row],[Model Predicted Side]], "Y", "N"))</f>
        <v/>
      </c>
      <c r="S485" s="43" t="str">
        <f>IF(ISBLANK(Table13[[#This Row],[Side Result]]), "", IF(Table13[[#This Row],[Model Overall Correct]]="N", "N", "Y"))</f>
        <v/>
      </c>
      <c r="T48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8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85" s="46" t="str">
        <f>IF(ISBLANK(Table13[[#This Row],[Side Result]]), "",ABS(Table13[[#This Row],[Difference from Market]]))</f>
        <v/>
      </c>
      <c r="W48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85" s="43" t="str">
        <f>IF(ISBLANK(Table13[[#This Row],[Side Result]]), "",ABS(Table13[[#This Row],[Difference from Prediction]]))</f>
        <v/>
      </c>
      <c r="Y485" s="10" t="str">
        <f>IF(OR(ISBLANK(Games!B485),ISBLANK(Table13[[#This Row],[Side Result]])), "",IF(OR(AND('Prediction Log'!D485&lt;0, 'Prediction Log'!J485='Prediction Log'!B485), AND('Prediction Log'!D485&gt;0, 'Prediction Log'!C485='Prediction Log'!J485)),"Y", IF(ISBLANK(Games!$B$2), "","N")))</f>
        <v/>
      </c>
      <c r="Z485" s="10" t="str">
        <f>Table13[[#This Row],[Market Overall  Correct]]</f>
        <v/>
      </c>
    </row>
    <row r="486" spans="1:26" x14ac:dyDescent="0.45">
      <c r="A486" s="51" t="str">
        <f>IF(ISBLANK(Games!$B486), "",Games!A486)</f>
        <v/>
      </c>
      <c r="B486" s="51" t="str">
        <f>IF(ISBLANK(Games!$B486), "",Games!B486)</f>
        <v/>
      </c>
      <c r="C486" s="51" t="str">
        <f>IF(ISBLANK(Games!$B486), "",Games!C486)</f>
        <v/>
      </c>
      <c r="D486" s="23" t="str">
        <f>IF(ISBLANK(Games!$B486), "",Games!D486)</f>
        <v/>
      </c>
      <c r="E486" s="23" t="str">
        <f>IF(ISBLANK(Games!$B486), "",Games!E486)</f>
        <v/>
      </c>
      <c r="F486" s="51" t="str">
        <f>IF(ISBLANK(Games!$B486), "",Games!F486)</f>
        <v/>
      </c>
      <c r="G486" s="51">
        <f>Games!G486</f>
        <v>0</v>
      </c>
      <c r="H486" s="51" t="str">
        <f>IF(ISBLANK(Games!$B486), "",Games!H486)</f>
        <v/>
      </c>
      <c r="I486" s="51" t="str">
        <f>IF(ISBLANK(Games!B486), "", IF(Table13[[#This Row],[Spread]]&lt;0, Table13[[#This Row],[Home]], Table13[[#This Row],[Away]]))</f>
        <v/>
      </c>
      <c r="J486" s="11"/>
      <c r="K486" s="11"/>
      <c r="L486" s="11"/>
      <c r="M486" s="50" t="str">
        <f>IF(ISBLANK(Table13[[#This Row],[Home Final]]), "",Table13[[#This Row],[Away Final]]-Table13[[#This Row],[Home Final]])</f>
        <v/>
      </c>
      <c r="N48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8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86" s="45" t="str">
        <f>IF(ISBLANK(Table13[[#This Row],[Side Result]]),"",IF(Table13[[#This Row],[Side Result]]=Table13[[#This Row],[Market Predicted Side]], "Y", "N"))</f>
        <v/>
      </c>
      <c r="Q48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86" s="43" t="str">
        <f>IF(ISBLANK(Table13[[#This Row],[Side Result]]),"",IF(Table13[[#This Row],[Side Result]]=Table13[[#This Row],[Model Predicted Side]], "Y", "N"))</f>
        <v/>
      </c>
      <c r="S486" s="43" t="str">
        <f>IF(ISBLANK(Table13[[#This Row],[Side Result]]), "", IF(Table13[[#This Row],[Model Overall Correct]]="N", "N", "Y"))</f>
        <v/>
      </c>
      <c r="T48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8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86" s="46" t="str">
        <f>IF(ISBLANK(Table13[[#This Row],[Side Result]]), "",ABS(Table13[[#This Row],[Difference from Market]]))</f>
        <v/>
      </c>
      <c r="W48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86" s="43" t="str">
        <f>IF(ISBLANK(Table13[[#This Row],[Side Result]]), "",ABS(Table13[[#This Row],[Difference from Prediction]]))</f>
        <v/>
      </c>
      <c r="Y486" s="10" t="str">
        <f>IF(OR(ISBLANK(Games!B486),ISBLANK(Table13[[#This Row],[Side Result]])), "",IF(OR(AND('Prediction Log'!D486&lt;0, 'Prediction Log'!J486='Prediction Log'!B486), AND('Prediction Log'!D486&gt;0, 'Prediction Log'!C486='Prediction Log'!J486)),"Y", IF(ISBLANK(Games!$B$2), "","N")))</f>
        <v/>
      </c>
      <c r="Z486" s="10" t="str">
        <f>Table13[[#This Row],[Market Overall  Correct]]</f>
        <v/>
      </c>
    </row>
    <row r="487" spans="1:26" x14ac:dyDescent="0.45">
      <c r="A487" s="51" t="str">
        <f>IF(ISBLANK(Games!$B487), "",Games!A487)</f>
        <v/>
      </c>
      <c r="B487" s="51" t="str">
        <f>IF(ISBLANK(Games!$B487), "",Games!B487)</f>
        <v/>
      </c>
      <c r="C487" s="51" t="str">
        <f>IF(ISBLANK(Games!$B487), "",Games!C487)</f>
        <v/>
      </c>
      <c r="D487" s="23" t="str">
        <f>IF(ISBLANK(Games!$B487), "",Games!D487)</f>
        <v/>
      </c>
      <c r="E487" s="23" t="str">
        <f>IF(ISBLANK(Games!$B487), "",Games!E487)</f>
        <v/>
      </c>
      <c r="F487" s="51" t="str">
        <f>IF(ISBLANK(Games!$B487), "",Games!F487)</f>
        <v/>
      </c>
      <c r="G487" s="51">
        <f>Games!G487</f>
        <v>0</v>
      </c>
      <c r="H487" s="51" t="str">
        <f>IF(ISBLANK(Games!$B487), "",Games!H487)</f>
        <v/>
      </c>
      <c r="I487" s="51" t="str">
        <f>IF(ISBLANK(Games!B487), "", IF(Table13[[#This Row],[Spread]]&lt;0, Table13[[#This Row],[Home]], Table13[[#This Row],[Away]]))</f>
        <v/>
      </c>
      <c r="J487" s="11"/>
      <c r="K487" s="11"/>
      <c r="L487" s="11"/>
      <c r="M487" s="50" t="str">
        <f>IF(ISBLANK(Table13[[#This Row],[Home Final]]), "",Table13[[#This Row],[Away Final]]-Table13[[#This Row],[Home Final]])</f>
        <v/>
      </c>
      <c r="N48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8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87" s="45" t="str">
        <f>IF(ISBLANK(Table13[[#This Row],[Side Result]]),"",IF(Table13[[#This Row],[Side Result]]=Table13[[#This Row],[Market Predicted Side]], "Y", "N"))</f>
        <v/>
      </c>
      <c r="Q48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87" s="43" t="str">
        <f>IF(ISBLANK(Table13[[#This Row],[Side Result]]),"",IF(Table13[[#This Row],[Side Result]]=Table13[[#This Row],[Model Predicted Side]], "Y", "N"))</f>
        <v/>
      </c>
      <c r="S487" s="43" t="str">
        <f>IF(ISBLANK(Table13[[#This Row],[Side Result]]), "", IF(Table13[[#This Row],[Model Overall Correct]]="N", "N", "Y"))</f>
        <v/>
      </c>
      <c r="T48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8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87" s="46" t="str">
        <f>IF(ISBLANK(Table13[[#This Row],[Side Result]]), "",ABS(Table13[[#This Row],[Difference from Market]]))</f>
        <v/>
      </c>
      <c r="W48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87" s="43" t="str">
        <f>IF(ISBLANK(Table13[[#This Row],[Side Result]]), "",ABS(Table13[[#This Row],[Difference from Prediction]]))</f>
        <v/>
      </c>
      <c r="Y487" s="10" t="str">
        <f>IF(OR(ISBLANK(Games!B487),ISBLANK(Table13[[#This Row],[Side Result]])), "",IF(OR(AND('Prediction Log'!D487&lt;0, 'Prediction Log'!J487='Prediction Log'!B487), AND('Prediction Log'!D487&gt;0, 'Prediction Log'!C487='Prediction Log'!J487)),"Y", IF(ISBLANK(Games!$B$2), "","N")))</f>
        <v/>
      </c>
      <c r="Z487" s="10" t="str">
        <f>Table13[[#This Row],[Market Overall  Correct]]</f>
        <v/>
      </c>
    </row>
    <row r="488" spans="1:26" x14ac:dyDescent="0.45">
      <c r="A488" s="51" t="str">
        <f>IF(ISBLANK(Games!$B488), "",Games!A488)</f>
        <v/>
      </c>
      <c r="B488" s="51" t="str">
        <f>IF(ISBLANK(Games!$B488), "",Games!B488)</f>
        <v/>
      </c>
      <c r="C488" s="51" t="str">
        <f>IF(ISBLANK(Games!$B488), "",Games!C488)</f>
        <v/>
      </c>
      <c r="D488" s="23" t="str">
        <f>IF(ISBLANK(Games!$B488), "",Games!D488)</f>
        <v/>
      </c>
      <c r="E488" s="23" t="str">
        <f>IF(ISBLANK(Games!$B488), "",Games!E488)</f>
        <v/>
      </c>
      <c r="F488" s="51" t="str">
        <f>IF(ISBLANK(Games!$B488), "",Games!F488)</f>
        <v/>
      </c>
      <c r="G488" s="51">
        <f>Games!G488</f>
        <v>0</v>
      </c>
      <c r="H488" s="51" t="str">
        <f>IF(ISBLANK(Games!$B488), "",Games!H488)</f>
        <v/>
      </c>
      <c r="I488" s="51" t="str">
        <f>IF(ISBLANK(Games!B488), "", IF(Table13[[#This Row],[Spread]]&lt;0, Table13[[#This Row],[Home]], Table13[[#This Row],[Away]]))</f>
        <v/>
      </c>
      <c r="J488" s="11"/>
      <c r="K488" s="11"/>
      <c r="L488" s="11"/>
      <c r="M488" s="50" t="str">
        <f>IF(ISBLANK(Table13[[#This Row],[Home Final]]), "",Table13[[#This Row],[Away Final]]-Table13[[#This Row],[Home Final]])</f>
        <v/>
      </c>
      <c r="N48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8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88" s="45" t="str">
        <f>IF(ISBLANK(Table13[[#This Row],[Side Result]]),"",IF(Table13[[#This Row],[Side Result]]=Table13[[#This Row],[Market Predicted Side]], "Y", "N"))</f>
        <v/>
      </c>
      <c r="Q48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88" s="43" t="str">
        <f>IF(ISBLANK(Table13[[#This Row],[Side Result]]),"",IF(Table13[[#This Row],[Side Result]]=Table13[[#This Row],[Model Predicted Side]], "Y", "N"))</f>
        <v/>
      </c>
      <c r="S488" s="43" t="str">
        <f>IF(ISBLANK(Table13[[#This Row],[Side Result]]), "", IF(Table13[[#This Row],[Model Overall Correct]]="N", "N", "Y"))</f>
        <v/>
      </c>
      <c r="T48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8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88" s="46" t="str">
        <f>IF(ISBLANK(Table13[[#This Row],[Side Result]]), "",ABS(Table13[[#This Row],[Difference from Market]]))</f>
        <v/>
      </c>
      <c r="W48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88" s="43" t="str">
        <f>IF(ISBLANK(Table13[[#This Row],[Side Result]]), "",ABS(Table13[[#This Row],[Difference from Prediction]]))</f>
        <v/>
      </c>
      <c r="Y488" s="10" t="str">
        <f>IF(OR(ISBLANK(Games!B488),ISBLANK(Table13[[#This Row],[Side Result]])), "",IF(OR(AND('Prediction Log'!D488&lt;0, 'Prediction Log'!J488='Prediction Log'!B488), AND('Prediction Log'!D488&gt;0, 'Prediction Log'!C488='Prediction Log'!J488)),"Y", IF(ISBLANK(Games!$B$2), "","N")))</f>
        <v/>
      </c>
      <c r="Z488" s="10" t="str">
        <f>Table13[[#This Row],[Market Overall  Correct]]</f>
        <v/>
      </c>
    </row>
    <row r="489" spans="1:26" x14ac:dyDescent="0.45">
      <c r="A489" s="51" t="str">
        <f>IF(ISBLANK(Games!$B489), "",Games!A489)</f>
        <v/>
      </c>
      <c r="B489" s="51" t="str">
        <f>IF(ISBLANK(Games!$B489), "",Games!B489)</f>
        <v/>
      </c>
      <c r="C489" s="51" t="str">
        <f>IF(ISBLANK(Games!$B489), "",Games!C489)</f>
        <v/>
      </c>
      <c r="D489" s="23" t="str">
        <f>IF(ISBLANK(Games!$B489), "",Games!D489)</f>
        <v/>
      </c>
      <c r="E489" s="23" t="str">
        <f>IF(ISBLANK(Games!$B489), "",Games!E489)</f>
        <v/>
      </c>
      <c r="F489" s="51" t="str">
        <f>IF(ISBLANK(Games!$B489), "",Games!F489)</f>
        <v/>
      </c>
      <c r="G489" s="51">
        <f>Games!G489</f>
        <v>0</v>
      </c>
      <c r="H489" s="51" t="str">
        <f>IF(ISBLANK(Games!$B489), "",Games!H489)</f>
        <v/>
      </c>
      <c r="I489" s="51" t="str">
        <f>IF(ISBLANK(Games!B489), "", IF(Table13[[#This Row],[Spread]]&lt;0, Table13[[#This Row],[Home]], Table13[[#This Row],[Away]]))</f>
        <v/>
      </c>
      <c r="J489" s="11"/>
      <c r="K489" s="11"/>
      <c r="L489" s="11"/>
      <c r="M489" s="50" t="str">
        <f>IF(ISBLANK(Table13[[#This Row],[Home Final]]), "",Table13[[#This Row],[Away Final]]-Table13[[#This Row],[Home Final]])</f>
        <v/>
      </c>
      <c r="N48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8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89" s="45" t="str">
        <f>IF(ISBLANK(Table13[[#This Row],[Side Result]]),"",IF(Table13[[#This Row],[Side Result]]=Table13[[#This Row],[Market Predicted Side]], "Y", "N"))</f>
        <v/>
      </c>
      <c r="Q48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89" s="43" t="str">
        <f>IF(ISBLANK(Table13[[#This Row],[Side Result]]),"",IF(Table13[[#This Row],[Side Result]]=Table13[[#This Row],[Model Predicted Side]], "Y", "N"))</f>
        <v/>
      </c>
      <c r="S489" s="43" t="str">
        <f>IF(ISBLANK(Table13[[#This Row],[Side Result]]), "", IF(Table13[[#This Row],[Model Overall Correct]]="N", "N", "Y"))</f>
        <v/>
      </c>
      <c r="T48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8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89" s="46" t="str">
        <f>IF(ISBLANK(Table13[[#This Row],[Side Result]]), "",ABS(Table13[[#This Row],[Difference from Market]]))</f>
        <v/>
      </c>
      <c r="W48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89" s="43" t="str">
        <f>IF(ISBLANK(Table13[[#This Row],[Side Result]]), "",ABS(Table13[[#This Row],[Difference from Prediction]]))</f>
        <v/>
      </c>
      <c r="Y489" s="10" t="str">
        <f>IF(OR(ISBLANK(Games!B489),ISBLANK(Table13[[#This Row],[Side Result]])), "",IF(OR(AND('Prediction Log'!D489&lt;0, 'Prediction Log'!J489='Prediction Log'!B489), AND('Prediction Log'!D489&gt;0, 'Prediction Log'!C489='Prediction Log'!J489)),"Y", IF(ISBLANK(Games!$B$2), "","N")))</f>
        <v/>
      </c>
      <c r="Z489" s="10" t="str">
        <f>Table13[[#This Row],[Market Overall  Correct]]</f>
        <v/>
      </c>
    </row>
    <row r="490" spans="1:26" x14ac:dyDescent="0.45">
      <c r="A490" s="51" t="str">
        <f>IF(ISBLANK(Games!$B490), "",Games!A490)</f>
        <v/>
      </c>
      <c r="B490" s="51" t="str">
        <f>IF(ISBLANK(Games!$B490), "",Games!B490)</f>
        <v/>
      </c>
      <c r="C490" s="51" t="str">
        <f>IF(ISBLANK(Games!$B490), "",Games!C490)</f>
        <v/>
      </c>
      <c r="D490" s="23" t="str">
        <f>IF(ISBLANK(Games!$B490), "",Games!D490)</f>
        <v/>
      </c>
      <c r="E490" s="23" t="str">
        <f>IF(ISBLANK(Games!$B490), "",Games!E490)</f>
        <v/>
      </c>
      <c r="F490" s="51" t="str">
        <f>IF(ISBLANK(Games!$B490), "",Games!F490)</f>
        <v/>
      </c>
      <c r="G490" s="51">
        <f>Games!G490</f>
        <v>0</v>
      </c>
      <c r="H490" s="51" t="str">
        <f>IF(ISBLANK(Games!$B490), "",Games!H490)</f>
        <v/>
      </c>
      <c r="I490" s="51" t="str">
        <f>IF(ISBLANK(Games!B490), "", IF(Table13[[#This Row],[Spread]]&lt;0, Table13[[#This Row],[Home]], Table13[[#This Row],[Away]]))</f>
        <v/>
      </c>
      <c r="J490" s="11"/>
      <c r="K490" s="11"/>
      <c r="L490" s="11"/>
      <c r="M490" s="50" t="str">
        <f>IF(ISBLANK(Table13[[#This Row],[Home Final]]), "",Table13[[#This Row],[Away Final]]-Table13[[#This Row],[Home Final]])</f>
        <v/>
      </c>
      <c r="N49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9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90" s="45" t="str">
        <f>IF(ISBLANK(Table13[[#This Row],[Side Result]]),"",IF(Table13[[#This Row],[Side Result]]=Table13[[#This Row],[Market Predicted Side]], "Y", "N"))</f>
        <v/>
      </c>
      <c r="Q49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90" s="43" t="str">
        <f>IF(ISBLANK(Table13[[#This Row],[Side Result]]),"",IF(Table13[[#This Row],[Side Result]]=Table13[[#This Row],[Model Predicted Side]], "Y", "N"))</f>
        <v/>
      </c>
      <c r="S490" s="43" t="str">
        <f>IF(ISBLANK(Table13[[#This Row],[Side Result]]), "", IF(Table13[[#This Row],[Model Overall Correct]]="N", "N", "Y"))</f>
        <v/>
      </c>
      <c r="T49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9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90" s="46" t="str">
        <f>IF(ISBLANK(Table13[[#This Row],[Side Result]]), "",ABS(Table13[[#This Row],[Difference from Market]]))</f>
        <v/>
      </c>
      <c r="W49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90" s="43" t="str">
        <f>IF(ISBLANK(Table13[[#This Row],[Side Result]]), "",ABS(Table13[[#This Row],[Difference from Prediction]]))</f>
        <v/>
      </c>
      <c r="Y490" s="10" t="str">
        <f>IF(OR(ISBLANK(Games!B490),ISBLANK(Table13[[#This Row],[Side Result]])), "",IF(OR(AND('Prediction Log'!D490&lt;0, 'Prediction Log'!J490='Prediction Log'!B490), AND('Prediction Log'!D490&gt;0, 'Prediction Log'!C490='Prediction Log'!J490)),"Y", IF(ISBLANK(Games!$B$2), "","N")))</f>
        <v/>
      </c>
      <c r="Z490" s="10" t="str">
        <f>Table13[[#This Row],[Market Overall  Correct]]</f>
        <v/>
      </c>
    </row>
    <row r="491" spans="1:26" x14ac:dyDescent="0.45">
      <c r="A491" s="51" t="str">
        <f>IF(ISBLANK(Games!$B491), "",Games!A491)</f>
        <v/>
      </c>
      <c r="B491" s="51" t="str">
        <f>IF(ISBLANK(Games!$B491), "",Games!B491)</f>
        <v/>
      </c>
      <c r="C491" s="51" t="str">
        <f>IF(ISBLANK(Games!$B491), "",Games!C491)</f>
        <v/>
      </c>
      <c r="D491" s="23" t="str">
        <f>IF(ISBLANK(Games!$B491), "",Games!D491)</f>
        <v/>
      </c>
      <c r="E491" s="23" t="str">
        <f>IF(ISBLANK(Games!$B491), "",Games!E491)</f>
        <v/>
      </c>
      <c r="F491" s="51" t="str">
        <f>IF(ISBLANK(Games!$B491), "",Games!F491)</f>
        <v/>
      </c>
      <c r="G491" s="51">
        <f>Games!G491</f>
        <v>0</v>
      </c>
      <c r="H491" s="51" t="str">
        <f>IF(ISBLANK(Games!$B491), "",Games!H491)</f>
        <v/>
      </c>
      <c r="I491" s="51" t="str">
        <f>IF(ISBLANK(Games!B491), "", IF(Table13[[#This Row],[Spread]]&lt;0, Table13[[#This Row],[Home]], Table13[[#This Row],[Away]]))</f>
        <v/>
      </c>
      <c r="J491" s="11"/>
      <c r="K491" s="11"/>
      <c r="L491" s="11"/>
      <c r="M491" s="50" t="str">
        <f>IF(ISBLANK(Table13[[#This Row],[Home Final]]), "",Table13[[#This Row],[Away Final]]-Table13[[#This Row],[Home Final]])</f>
        <v/>
      </c>
      <c r="N49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9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91" s="45" t="str">
        <f>IF(ISBLANK(Table13[[#This Row],[Side Result]]),"",IF(Table13[[#This Row],[Side Result]]=Table13[[#This Row],[Market Predicted Side]], "Y", "N"))</f>
        <v/>
      </c>
      <c r="Q49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91" s="43" t="str">
        <f>IF(ISBLANK(Table13[[#This Row],[Side Result]]),"",IF(Table13[[#This Row],[Side Result]]=Table13[[#This Row],[Model Predicted Side]], "Y", "N"))</f>
        <v/>
      </c>
      <c r="S491" s="43" t="str">
        <f>IF(ISBLANK(Table13[[#This Row],[Side Result]]), "", IF(Table13[[#This Row],[Model Overall Correct]]="N", "N", "Y"))</f>
        <v/>
      </c>
      <c r="T49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9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91" s="46" t="str">
        <f>IF(ISBLANK(Table13[[#This Row],[Side Result]]), "",ABS(Table13[[#This Row],[Difference from Market]]))</f>
        <v/>
      </c>
      <c r="W49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91" s="43" t="str">
        <f>IF(ISBLANK(Table13[[#This Row],[Side Result]]), "",ABS(Table13[[#This Row],[Difference from Prediction]]))</f>
        <v/>
      </c>
      <c r="Y491" s="10" t="str">
        <f>IF(OR(ISBLANK(Games!B491),ISBLANK(Table13[[#This Row],[Side Result]])), "",IF(OR(AND('Prediction Log'!D491&lt;0, 'Prediction Log'!J491='Prediction Log'!B491), AND('Prediction Log'!D491&gt;0, 'Prediction Log'!C491='Prediction Log'!J491)),"Y", IF(ISBLANK(Games!$B$2), "","N")))</f>
        <v/>
      </c>
      <c r="Z491" s="10" t="str">
        <f>Table13[[#This Row],[Market Overall  Correct]]</f>
        <v/>
      </c>
    </row>
    <row r="492" spans="1:26" x14ac:dyDescent="0.45">
      <c r="A492" s="51" t="str">
        <f>IF(ISBLANK(Games!$B492), "",Games!A492)</f>
        <v/>
      </c>
      <c r="B492" s="51" t="str">
        <f>IF(ISBLANK(Games!$B492), "",Games!B492)</f>
        <v/>
      </c>
      <c r="C492" s="51" t="str">
        <f>IF(ISBLANK(Games!$B492), "",Games!C492)</f>
        <v/>
      </c>
      <c r="D492" s="23" t="str">
        <f>IF(ISBLANK(Games!$B492), "",Games!D492)</f>
        <v/>
      </c>
      <c r="E492" s="23" t="str">
        <f>IF(ISBLANK(Games!$B492), "",Games!E492)</f>
        <v/>
      </c>
      <c r="F492" s="51" t="str">
        <f>IF(ISBLANK(Games!$B492), "",Games!F492)</f>
        <v/>
      </c>
      <c r="G492" s="51">
        <f>Games!G492</f>
        <v>0</v>
      </c>
      <c r="H492" s="51" t="str">
        <f>IF(ISBLANK(Games!$B492), "",Games!H492)</f>
        <v/>
      </c>
      <c r="I492" s="51" t="str">
        <f>IF(ISBLANK(Games!B492), "", IF(Table13[[#This Row],[Spread]]&lt;0, Table13[[#This Row],[Home]], Table13[[#This Row],[Away]]))</f>
        <v/>
      </c>
      <c r="J492" s="11"/>
      <c r="K492" s="11"/>
      <c r="L492" s="11"/>
      <c r="M492" s="50" t="str">
        <f>IF(ISBLANK(Table13[[#This Row],[Home Final]]), "",Table13[[#This Row],[Away Final]]-Table13[[#This Row],[Home Final]])</f>
        <v/>
      </c>
      <c r="N49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9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92" s="45" t="str">
        <f>IF(ISBLANK(Table13[[#This Row],[Side Result]]),"",IF(Table13[[#This Row],[Side Result]]=Table13[[#This Row],[Market Predicted Side]], "Y", "N"))</f>
        <v/>
      </c>
      <c r="Q49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92" s="43" t="str">
        <f>IF(ISBLANK(Table13[[#This Row],[Side Result]]),"",IF(Table13[[#This Row],[Side Result]]=Table13[[#This Row],[Model Predicted Side]], "Y", "N"))</f>
        <v/>
      </c>
      <c r="S492" s="43" t="str">
        <f>IF(ISBLANK(Table13[[#This Row],[Side Result]]), "", IF(Table13[[#This Row],[Model Overall Correct]]="N", "N", "Y"))</f>
        <v/>
      </c>
      <c r="T49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9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92" s="46" t="str">
        <f>IF(ISBLANK(Table13[[#This Row],[Side Result]]), "",ABS(Table13[[#This Row],[Difference from Market]]))</f>
        <v/>
      </c>
      <c r="W49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92" s="43" t="str">
        <f>IF(ISBLANK(Table13[[#This Row],[Side Result]]), "",ABS(Table13[[#This Row],[Difference from Prediction]]))</f>
        <v/>
      </c>
      <c r="Y492" s="10" t="str">
        <f>IF(OR(ISBLANK(Games!B492),ISBLANK(Table13[[#This Row],[Side Result]])), "",IF(OR(AND('Prediction Log'!D492&lt;0, 'Prediction Log'!J492='Prediction Log'!B492), AND('Prediction Log'!D492&gt;0, 'Prediction Log'!C492='Prediction Log'!J492)),"Y", IF(ISBLANK(Games!$B$2), "","N")))</f>
        <v/>
      </c>
      <c r="Z492" s="10" t="str">
        <f>Table13[[#This Row],[Market Overall  Correct]]</f>
        <v/>
      </c>
    </row>
    <row r="493" spans="1:26" x14ac:dyDescent="0.45">
      <c r="A493" s="51" t="str">
        <f>IF(ISBLANK(Games!$B493), "",Games!A493)</f>
        <v/>
      </c>
      <c r="B493" s="51" t="str">
        <f>IF(ISBLANK(Games!$B493), "",Games!B493)</f>
        <v/>
      </c>
      <c r="C493" s="51" t="str">
        <f>IF(ISBLANK(Games!$B493), "",Games!C493)</f>
        <v/>
      </c>
      <c r="D493" s="23" t="str">
        <f>IF(ISBLANK(Games!$B493), "",Games!D493)</f>
        <v/>
      </c>
      <c r="E493" s="23" t="str">
        <f>IF(ISBLANK(Games!$B493), "",Games!E493)</f>
        <v/>
      </c>
      <c r="F493" s="51" t="str">
        <f>IF(ISBLANK(Games!$B493), "",Games!F493)</f>
        <v/>
      </c>
      <c r="G493" s="51">
        <f>Games!G493</f>
        <v>0</v>
      </c>
      <c r="H493" s="51" t="str">
        <f>IF(ISBLANK(Games!$B493), "",Games!H493)</f>
        <v/>
      </c>
      <c r="I493" s="51" t="str">
        <f>IF(ISBLANK(Games!B493), "", IF(Table13[[#This Row],[Spread]]&lt;0, Table13[[#This Row],[Home]], Table13[[#This Row],[Away]]))</f>
        <v/>
      </c>
      <c r="J493" s="11"/>
      <c r="K493" s="11"/>
      <c r="L493" s="11"/>
      <c r="M493" s="50" t="str">
        <f>IF(ISBLANK(Table13[[#This Row],[Home Final]]), "",Table13[[#This Row],[Away Final]]-Table13[[#This Row],[Home Final]])</f>
        <v/>
      </c>
      <c r="N49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9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93" s="45" t="str">
        <f>IF(ISBLANK(Table13[[#This Row],[Side Result]]),"",IF(Table13[[#This Row],[Side Result]]=Table13[[#This Row],[Market Predicted Side]], "Y", "N"))</f>
        <v/>
      </c>
      <c r="Q49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93" s="43" t="str">
        <f>IF(ISBLANK(Table13[[#This Row],[Side Result]]),"",IF(Table13[[#This Row],[Side Result]]=Table13[[#This Row],[Model Predicted Side]], "Y", "N"))</f>
        <v/>
      </c>
      <c r="S493" s="43" t="str">
        <f>IF(ISBLANK(Table13[[#This Row],[Side Result]]), "", IF(Table13[[#This Row],[Model Overall Correct]]="N", "N", "Y"))</f>
        <v/>
      </c>
      <c r="T49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9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93" s="46" t="str">
        <f>IF(ISBLANK(Table13[[#This Row],[Side Result]]), "",ABS(Table13[[#This Row],[Difference from Market]]))</f>
        <v/>
      </c>
      <c r="W49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93" s="43" t="str">
        <f>IF(ISBLANK(Table13[[#This Row],[Side Result]]), "",ABS(Table13[[#This Row],[Difference from Prediction]]))</f>
        <v/>
      </c>
      <c r="Y493" s="10" t="str">
        <f>IF(OR(ISBLANK(Games!B493),ISBLANK(Table13[[#This Row],[Side Result]])), "",IF(OR(AND('Prediction Log'!D493&lt;0, 'Prediction Log'!J493='Prediction Log'!B493), AND('Prediction Log'!D493&gt;0, 'Prediction Log'!C493='Prediction Log'!J493)),"Y", IF(ISBLANK(Games!$B$2), "","N")))</f>
        <v/>
      </c>
      <c r="Z493" s="10" t="str">
        <f>Table13[[#This Row],[Market Overall  Correct]]</f>
        <v/>
      </c>
    </row>
    <row r="494" spans="1:26" x14ac:dyDescent="0.45">
      <c r="A494" s="51" t="str">
        <f>IF(ISBLANK(Games!$B494), "",Games!A494)</f>
        <v/>
      </c>
      <c r="B494" s="51" t="str">
        <f>IF(ISBLANK(Games!$B494), "",Games!B494)</f>
        <v/>
      </c>
      <c r="C494" s="51" t="str">
        <f>IF(ISBLANK(Games!$B494), "",Games!C494)</f>
        <v/>
      </c>
      <c r="D494" s="23" t="str">
        <f>IF(ISBLANK(Games!$B494), "",Games!D494)</f>
        <v/>
      </c>
      <c r="E494" s="23" t="str">
        <f>IF(ISBLANK(Games!$B494), "",Games!E494)</f>
        <v/>
      </c>
      <c r="F494" s="51" t="str">
        <f>IF(ISBLANK(Games!$B494), "",Games!F494)</f>
        <v/>
      </c>
      <c r="G494" s="51">
        <f>Games!G494</f>
        <v>0</v>
      </c>
      <c r="H494" s="51" t="str">
        <f>IF(ISBLANK(Games!$B494), "",Games!H494)</f>
        <v/>
      </c>
      <c r="I494" s="51" t="str">
        <f>IF(ISBLANK(Games!B494), "", IF(Table13[[#This Row],[Spread]]&lt;0, Table13[[#This Row],[Home]], Table13[[#This Row],[Away]]))</f>
        <v/>
      </c>
      <c r="J494" s="11"/>
      <c r="K494" s="11"/>
      <c r="L494" s="11"/>
      <c r="M494" s="50" t="str">
        <f>IF(ISBLANK(Table13[[#This Row],[Home Final]]), "",Table13[[#This Row],[Away Final]]-Table13[[#This Row],[Home Final]])</f>
        <v/>
      </c>
      <c r="N49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9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94" s="45" t="str">
        <f>IF(ISBLANK(Table13[[#This Row],[Side Result]]),"",IF(Table13[[#This Row],[Side Result]]=Table13[[#This Row],[Market Predicted Side]], "Y", "N"))</f>
        <v/>
      </c>
      <c r="Q49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94" s="43" t="str">
        <f>IF(ISBLANK(Table13[[#This Row],[Side Result]]),"",IF(Table13[[#This Row],[Side Result]]=Table13[[#This Row],[Model Predicted Side]], "Y", "N"))</f>
        <v/>
      </c>
      <c r="S494" s="43" t="str">
        <f>IF(ISBLANK(Table13[[#This Row],[Side Result]]), "", IF(Table13[[#This Row],[Model Overall Correct]]="N", "N", "Y"))</f>
        <v/>
      </c>
      <c r="T49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9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94" s="46" t="str">
        <f>IF(ISBLANK(Table13[[#This Row],[Side Result]]), "",ABS(Table13[[#This Row],[Difference from Market]]))</f>
        <v/>
      </c>
      <c r="W49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94" s="43" t="str">
        <f>IF(ISBLANK(Table13[[#This Row],[Side Result]]), "",ABS(Table13[[#This Row],[Difference from Prediction]]))</f>
        <v/>
      </c>
      <c r="Y494" s="10" t="str">
        <f>IF(OR(ISBLANK(Games!B494),ISBLANK(Table13[[#This Row],[Side Result]])), "",IF(OR(AND('Prediction Log'!D494&lt;0, 'Prediction Log'!J494='Prediction Log'!B494), AND('Prediction Log'!D494&gt;0, 'Prediction Log'!C494='Prediction Log'!J494)),"Y", IF(ISBLANK(Games!$B$2), "","N")))</f>
        <v/>
      </c>
      <c r="Z494" s="10" t="str">
        <f>Table13[[#This Row],[Market Overall  Correct]]</f>
        <v/>
      </c>
    </row>
    <row r="495" spans="1:26" x14ac:dyDescent="0.45">
      <c r="A495" s="51" t="str">
        <f>IF(ISBLANK(Games!$B495), "",Games!A495)</f>
        <v/>
      </c>
      <c r="B495" s="51" t="str">
        <f>IF(ISBLANK(Games!$B495), "",Games!B495)</f>
        <v/>
      </c>
      <c r="C495" s="51" t="str">
        <f>IF(ISBLANK(Games!$B495), "",Games!C495)</f>
        <v/>
      </c>
      <c r="D495" s="23" t="str">
        <f>IF(ISBLANK(Games!$B495), "",Games!D495)</f>
        <v/>
      </c>
      <c r="E495" s="23" t="str">
        <f>IF(ISBLANK(Games!$B495), "",Games!E495)</f>
        <v/>
      </c>
      <c r="F495" s="51" t="str">
        <f>IF(ISBLANK(Games!$B495), "",Games!F495)</f>
        <v/>
      </c>
      <c r="G495" s="51">
        <f>Games!G495</f>
        <v>0</v>
      </c>
      <c r="H495" s="51" t="str">
        <f>IF(ISBLANK(Games!$B495), "",Games!H495)</f>
        <v/>
      </c>
      <c r="I495" s="51" t="str">
        <f>IF(ISBLANK(Games!B495), "", IF(Table13[[#This Row],[Spread]]&lt;0, Table13[[#This Row],[Home]], Table13[[#This Row],[Away]]))</f>
        <v/>
      </c>
      <c r="J495" s="11"/>
      <c r="K495" s="11"/>
      <c r="L495" s="11"/>
      <c r="M495" s="50" t="str">
        <f>IF(ISBLANK(Table13[[#This Row],[Home Final]]), "",Table13[[#This Row],[Away Final]]-Table13[[#This Row],[Home Final]])</f>
        <v/>
      </c>
      <c r="N49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9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95" s="45" t="str">
        <f>IF(ISBLANK(Table13[[#This Row],[Side Result]]),"",IF(Table13[[#This Row],[Side Result]]=Table13[[#This Row],[Market Predicted Side]], "Y", "N"))</f>
        <v/>
      </c>
      <c r="Q49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95" s="43" t="str">
        <f>IF(ISBLANK(Table13[[#This Row],[Side Result]]),"",IF(Table13[[#This Row],[Side Result]]=Table13[[#This Row],[Model Predicted Side]], "Y", "N"))</f>
        <v/>
      </c>
      <c r="S495" s="43" t="str">
        <f>IF(ISBLANK(Table13[[#This Row],[Side Result]]), "", IF(Table13[[#This Row],[Model Overall Correct]]="N", "N", "Y"))</f>
        <v/>
      </c>
      <c r="T49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9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95" s="46" t="str">
        <f>IF(ISBLANK(Table13[[#This Row],[Side Result]]), "",ABS(Table13[[#This Row],[Difference from Market]]))</f>
        <v/>
      </c>
      <c r="W49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95" s="43" t="str">
        <f>IF(ISBLANK(Table13[[#This Row],[Side Result]]), "",ABS(Table13[[#This Row],[Difference from Prediction]]))</f>
        <v/>
      </c>
      <c r="Y495" s="10" t="str">
        <f>IF(OR(ISBLANK(Games!B495),ISBLANK(Table13[[#This Row],[Side Result]])), "",IF(OR(AND('Prediction Log'!D495&lt;0, 'Prediction Log'!J495='Prediction Log'!B495), AND('Prediction Log'!D495&gt;0, 'Prediction Log'!C495='Prediction Log'!J495)),"Y", IF(ISBLANK(Games!$B$2), "","N")))</f>
        <v/>
      </c>
      <c r="Z495" s="10" t="str">
        <f>Table13[[#This Row],[Market Overall  Correct]]</f>
        <v/>
      </c>
    </row>
    <row r="496" spans="1:26" x14ac:dyDescent="0.45">
      <c r="A496" s="51" t="str">
        <f>IF(ISBLANK(Games!$B496), "",Games!A496)</f>
        <v/>
      </c>
      <c r="B496" s="51" t="str">
        <f>IF(ISBLANK(Games!$B496), "",Games!B496)</f>
        <v/>
      </c>
      <c r="C496" s="51" t="str">
        <f>IF(ISBLANK(Games!$B496), "",Games!C496)</f>
        <v/>
      </c>
      <c r="D496" s="23" t="str">
        <f>IF(ISBLANK(Games!$B496), "",Games!D496)</f>
        <v/>
      </c>
      <c r="E496" s="23" t="str">
        <f>IF(ISBLANK(Games!$B496), "",Games!E496)</f>
        <v/>
      </c>
      <c r="F496" s="51" t="str">
        <f>IF(ISBLANK(Games!$B496), "",Games!F496)</f>
        <v/>
      </c>
      <c r="G496" s="51">
        <f>Games!G496</f>
        <v>0</v>
      </c>
      <c r="H496" s="51" t="str">
        <f>IF(ISBLANK(Games!$B496), "",Games!H496)</f>
        <v/>
      </c>
      <c r="I496" s="51" t="str">
        <f>IF(ISBLANK(Games!B496), "", IF(Table13[[#This Row],[Spread]]&lt;0, Table13[[#This Row],[Home]], Table13[[#This Row],[Away]]))</f>
        <v/>
      </c>
      <c r="J496" s="11"/>
      <c r="K496" s="11"/>
      <c r="L496" s="11"/>
      <c r="M496" s="50" t="str">
        <f>IF(ISBLANK(Table13[[#This Row],[Home Final]]), "",Table13[[#This Row],[Away Final]]-Table13[[#This Row],[Home Final]])</f>
        <v/>
      </c>
      <c r="N49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9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96" s="45" t="str">
        <f>IF(ISBLANK(Table13[[#This Row],[Side Result]]),"",IF(Table13[[#This Row],[Side Result]]=Table13[[#This Row],[Market Predicted Side]], "Y", "N"))</f>
        <v/>
      </c>
      <c r="Q49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96" s="43" t="str">
        <f>IF(ISBLANK(Table13[[#This Row],[Side Result]]),"",IF(Table13[[#This Row],[Side Result]]=Table13[[#This Row],[Model Predicted Side]], "Y", "N"))</f>
        <v/>
      </c>
      <c r="S496" s="43" t="str">
        <f>IF(ISBLANK(Table13[[#This Row],[Side Result]]), "", IF(Table13[[#This Row],[Model Overall Correct]]="N", "N", "Y"))</f>
        <v/>
      </c>
      <c r="T49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9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96" s="46" t="str">
        <f>IF(ISBLANK(Table13[[#This Row],[Side Result]]), "",ABS(Table13[[#This Row],[Difference from Market]]))</f>
        <v/>
      </c>
      <c r="W49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96" s="43" t="str">
        <f>IF(ISBLANK(Table13[[#This Row],[Side Result]]), "",ABS(Table13[[#This Row],[Difference from Prediction]]))</f>
        <v/>
      </c>
      <c r="Y496" s="10" t="str">
        <f>IF(OR(ISBLANK(Games!B496),ISBLANK(Table13[[#This Row],[Side Result]])), "",IF(OR(AND('Prediction Log'!D496&lt;0, 'Prediction Log'!J496='Prediction Log'!B496), AND('Prediction Log'!D496&gt;0, 'Prediction Log'!C496='Prediction Log'!J496)),"Y", IF(ISBLANK(Games!$B$2), "","N")))</f>
        <v/>
      </c>
      <c r="Z496" s="10" t="str">
        <f>Table13[[#This Row],[Market Overall  Correct]]</f>
        <v/>
      </c>
    </row>
    <row r="497" spans="1:26" x14ac:dyDescent="0.45">
      <c r="A497" s="51" t="str">
        <f>IF(ISBLANK(Games!$B497), "",Games!A497)</f>
        <v/>
      </c>
      <c r="B497" s="51" t="str">
        <f>IF(ISBLANK(Games!$B497), "",Games!B497)</f>
        <v/>
      </c>
      <c r="C497" s="51" t="str">
        <f>IF(ISBLANK(Games!$B497), "",Games!C497)</f>
        <v/>
      </c>
      <c r="D497" s="23" t="str">
        <f>IF(ISBLANK(Games!$B497), "",Games!D497)</f>
        <v/>
      </c>
      <c r="E497" s="23" t="str">
        <f>IF(ISBLANK(Games!$B497), "",Games!E497)</f>
        <v/>
      </c>
      <c r="F497" s="51" t="str">
        <f>IF(ISBLANK(Games!$B497), "",Games!F497)</f>
        <v/>
      </c>
      <c r="G497" s="51">
        <f>Games!G497</f>
        <v>0</v>
      </c>
      <c r="H497" s="51" t="str">
        <f>IF(ISBLANK(Games!$B497), "",Games!H497)</f>
        <v/>
      </c>
      <c r="I497" s="51" t="str">
        <f>IF(ISBLANK(Games!B497), "", IF(Table13[[#This Row],[Spread]]&lt;0, Table13[[#This Row],[Home]], Table13[[#This Row],[Away]]))</f>
        <v/>
      </c>
      <c r="J497" s="11"/>
      <c r="K497" s="11"/>
      <c r="L497" s="11"/>
      <c r="M497" s="50" t="str">
        <f>IF(ISBLANK(Table13[[#This Row],[Home Final]]), "",Table13[[#This Row],[Away Final]]-Table13[[#This Row],[Home Final]])</f>
        <v/>
      </c>
      <c r="N49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9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97" s="45" t="str">
        <f>IF(ISBLANK(Table13[[#This Row],[Side Result]]),"",IF(Table13[[#This Row],[Side Result]]=Table13[[#This Row],[Market Predicted Side]], "Y", "N"))</f>
        <v/>
      </c>
      <c r="Q49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97" s="43" t="str">
        <f>IF(ISBLANK(Table13[[#This Row],[Side Result]]),"",IF(Table13[[#This Row],[Side Result]]=Table13[[#This Row],[Model Predicted Side]], "Y", "N"))</f>
        <v/>
      </c>
      <c r="S497" s="43" t="str">
        <f>IF(ISBLANK(Table13[[#This Row],[Side Result]]), "", IF(Table13[[#This Row],[Model Overall Correct]]="N", "N", "Y"))</f>
        <v/>
      </c>
      <c r="T49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9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97" s="46" t="str">
        <f>IF(ISBLANK(Table13[[#This Row],[Side Result]]), "",ABS(Table13[[#This Row],[Difference from Market]]))</f>
        <v/>
      </c>
      <c r="W49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97" s="43" t="str">
        <f>IF(ISBLANK(Table13[[#This Row],[Side Result]]), "",ABS(Table13[[#This Row],[Difference from Prediction]]))</f>
        <v/>
      </c>
      <c r="Y497" s="10" t="str">
        <f>IF(OR(ISBLANK(Games!B497),ISBLANK(Table13[[#This Row],[Side Result]])), "",IF(OR(AND('Prediction Log'!D497&lt;0, 'Prediction Log'!J497='Prediction Log'!B497), AND('Prediction Log'!D497&gt;0, 'Prediction Log'!C497='Prediction Log'!J497)),"Y", IF(ISBLANK(Games!$B$2), "","N")))</f>
        <v/>
      </c>
      <c r="Z497" s="10" t="str">
        <f>Table13[[#This Row],[Market Overall  Correct]]</f>
        <v/>
      </c>
    </row>
    <row r="498" spans="1:26" x14ac:dyDescent="0.45">
      <c r="A498" s="51" t="str">
        <f>IF(ISBLANK(Games!$B498), "",Games!A498)</f>
        <v/>
      </c>
      <c r="B498" s="51" t="str">
        <f>IF(ISBLANK(Games!$B498), "",Games!B498)</f>
        <v/>
      </c>
      <c r="C498" s="51" t="str">
        <f>IF(ISBLANK(Games!$B498), "",Games!C498)</f>
        <v/>
      </c>
      <c r="D498" s="23" t="str">
        <f>IF(ISBLANK(Games!$B498), "",Games!D498)</f>
        <v/>
      </c>
      <c r="E498" s="23" t="str">
        <f>IF(ISBLANK(Games!$B498), "",Games!E498)</f>
        <v/>
      </c>
      <c r="F498" s="51" t="str">
        <f>IF(ISBLANK(Games!$B498), "",Games!F498)</f>
        <v/>
      </c>
      <c r="G498" s="51">
        <f>Games!G498</f>
        <v>0</v>
      </c>
      <c r="H498" s="51" t="str">
        <f>IF(ISBLANK(Games!$B498), "",Games!H498)</f>
        <v/>
      </c>
      <c r="I498" s="51" t="str">
        <f>IF(ISBLANK(Games!B498), "", IF(Table13[[#This Row],[Spread]]&lt;0, Table13[[#This Row],[Home]], Table13[[#This Row],[Away]]))</f>
        <v/>
      </c>
      <c r="J498" s="11"/>
      <c r="K498" s="11"/>
      <c r="L498" s="11"/>
      <c r="M498" s="50" t="str">
        <f>IF(ISBLANK(Table13[[#This Row],[Home Final]]), "",Table13[[#This Row],[Away Final]]-Table13[[#This Row],[Home Final]])</f>
        <v/>
      </c>
      <c r="N49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9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98" s="45" t="str">
        <f>IF(ISBLANK(Table13[[#This Row],[Side Result]]),"",IF(Table13[[#This Row],[Side Result]]=Table13[[#This Row],[Market Predicted Side]], "Y", "N"))</f>
        <v/>
      </c>
      <c r="Q49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98" s="43" t="str">
        <f>IF(ISBLANK(Table13[[#This Row],[Side Result]]),"",IF(Table13[[#This Row],[Side Result]]=Table13[[#This Row],[Model Predicted Side]], "Y", "N"))</f>
        <v/>
      </c>
      <c r="S498" s="43" t="str">
        <f>IF(ISBLANK(Table13[[#This Row],[Side Result]]), "", IF(Table13[[#This Row],[Model Overall Correct]]="N", "N", "Y"))</f>
        <v/>
      </c>
      <c r="T49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9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98" s="46" t="str">
        <f>IF(ISBLANK(Table13[[#This Row],[Side Result]]), "",ABS(Table13[[#This Row],[Difference from Market]]))</f>
        <v/>
      </c>
      <c r="W49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98" s="43" t="str">
        <f>IF(ISBLANK(Table13[[#This Row],[Side Result]]), "",ABS(Table13[[#This Row],[Difference from Prediction]]))</f>
        <v/>
      </c>
      <c r="Y498" s="10" t="str">
        <f>IF(OR(ISBLANK(Games!B498),ISBLANK(Table13[[#This Row],[Side Result]])), "",IF(OR(AND('Prediction Log'!D498&lt;0, 'Prediction Log'!J498='Prediction Log'!B498), AND('Prediction Log'!D498&gt;0, 'Prediction Log'!C498='Prediction Log'!J498)),"Y", IF(ISBLANK(Games!$B$2), "","N")))</f>
        <v/>
      </c>
      <c r="Z498" s="10" t="str">
        <f>Table13[[#This Row],[Market Overall  Correct]]</f>
        <v/>
      </c>
    </row>
    <row r="499" spans="1:26" x14ac:dyDescent="0.45">
      <c r="A499" s="51" t="str">
        <f>IF(ISBLANK(Games!$B499), "",Games!A499)</f>
        <v/>
      </c>
      <c r="B499" s="51" t="str">
        <f>IF(ISBLANK(Games!$B499), "",Games!B499)</f>
        <v/>
      </c>
      <c r="C499" s="51" t="str">
        <f>IF(ISBLANK(Games!$B499), "",Games!C499)</f>
        <v/>
      </c>
      <c r="D499" s="23" t="str">
        <f>IF(ISBLANK(Games!$B499), "",Games!D499)</f>
        <v/>
      </c>
      <c r="E499" s="23" t="str">
        <f>IF(ISBLANK(Games!$B499), "",Games!E499)</f>
        <v/>
      </c>
      <c r="F499" s="51" t="str">
        <f>IF(ISBLANK(Games!$B499), "",Games!F499)</f>
        <v/>
      </c>
      <c r="G499" s="51">
        <f>Games!G499</f>
        <v>0</v>
      </c>
      <c r="H499" s="51" t="str">
        <f>IF(ISBLANK(Games!$B499), "",Games!H499)</f>
        <v/>
      </c>
      <c r="I499" s="51" t="str">
        <f>IF(ISBLANK(Games!B499), "", IF(Table13[[#This Row],[Spread]]&lt;0, Table13[[#This Row],[Home]], Table13[[#This Row],[Away]]))</f>
        <v/>
      </c>
      <c r="J499" s="11"/>
      <c r="K499" s="11"/>
      <c r="L499" s="11"/>
      <c r="M499" s="50" t="str">
        <f>IF(ISBLANK(Table13[[#This Row],[Home Final]]), "",Table13[[#This Row],[Away Final]]-Table13[[#This Row],[Home Final]])</f>
        <v/>
      </c>
      <c r="N49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49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499" s="45" t="str">
        <f>IF(ISBLANK(Table13[[#This Row],[Side Result]]),"",IF(Table13[[#This Row],[Side Result]]=Table13[[#This Row],[Market Predicted Side]], "Y", "N"))</f>
        <v/>
      </c>
      <c r="Q49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499" s="43" t="str">
        <f>IF(ISBLANK(Table13[[#This Row],[Side Result]]),"",IF(Table13[[#This Row],[Side Result]]=Table13[[#This Row],[Model Predicted Side]], "Y", "N"))</f>
        <v/>
      </c>
      <c r="S499" s="43" t="str">
        <f>IF(ISBLANK(Table13[[#This Row],[Side Result]]), "", IF(Table13[[#This Row],[Model Overall Correct]]="N", "N", "Y"))</f>
        <v/>
      </c>
      <c r="T49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49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499" s="46" t="str">
        <f>IF(ISBLANK(Table13[[#This Row],[Side Result]]), "",ABS(Table13[[#This Row],[Difference from Market]]))</f>
        <v/>
      </c>
      <c r="W49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499" s="43" t="str">
        <f>IF(ISBLANK(Table13[[#This Row],[Side Result]]), "",ABS(Table13[[#This Row],[Difference from Prediction]]))</f>
        <v/>
      </c>
      <c r="Y499" s="10" t="str">
        <f>IF(OR(ISBLANK(Games!B499),ISBLANK(Table13[[#This Row],[Side Result]])), "",IF(OR(AND('Prediction Log'!D499&lt;0, 'Prediction Log'!J499='Prediction Log'!B499), AND('Prediction Log'!D499&gt;0, 'Prediction Log'!C499='Prediction Log'!J499)),"Y", IF(ISBLANK(Games!$B$2), "","N")))</f>
        <v/>
      </c>
      <c r="Z499" s="10" t="str">
        <f>Table13[[#This Row],[Market Overall  Correct]]</f>
        <v/>
      </c>
    </row>
    <row r="500" spans="1:26" x14ac:dyDescent="0.45">
      <c r="A500" s="51" t="str">
        <f>IF(ISBLANK(Games!$B500), "",Games!A500)</f>
        <v/>
      </c>
      <c r="B500" s="51" t="str">
        <f>IF(ISBLANK(Games!$B500), "",Games!B500)</f>
        <v/>
      </c>
      <c r="C500" s="51" t="str">
        <f>IF(ISBLANK(Games!$B500), "",Games!C500)</f>
        <v/>
      </c>
      <c r="D500" s="23" t="str">
        <f>IF(ISBLANK(Games!$B500), "",Games!D500)</f>
        <v/>
      </c>
      <c r="E500" s="23" t="str">
        <f>IF(ISBLANK(Games!$B500), "",Games!E500)</f>
        <v/>
      </c>
      <c r="F500" s="51" t="str">
        <f>IF(ISBLANK(Games!$B500), "",Games!F500)</f>
        <v/>
      </c>
      <c r="G500" s="51">
        <f>Games!G500</f>
        <v>0</v>
      </c>
      <c r="H500" s="51" t="str">
        <f>IF(ISBLANK(Games!$B500), "",Games!H500)</f>
        <v/>
      </c>
      <c r="I500" s="51" t="str">
        <f>IF(ISBLANK(Games!B500), "", IF(Table13[[#This Row],[Spread]]&lt;0, Table13[[#This Row],[Home]], Table13[[#This Row],[Away]]))</f>
        <v/>
      </c>
      <c r="J500" s="11"/>
      <c r="K500" s="11"/>
      <c r="L500" s="11"/>
      <c r="M500" s="50" t="str">
        <f>IF(ISBLANK(Table13[[#This Row],[Home Final]]), "",Table13[[#This Row],[Away Final]]-Table13[[#This Row],[Home Final]])</f>
        <v/>
      </c>
      <c r="N50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0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00" s="45" t="str">
        <f>IF(ISBLANK(Table13[[#This Row],[Side Result]]),"",IF(Table13[[#This Row],[Side Result]]=Table13[[#This Row],[Market Predicted Side]], "Y", "N"))</f>
        <v/>
      </c>
      <c r="Q50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00" s="43" t="str">
        <f>IF(ISBLANK(Table13[[#This Row],[Side Result]]),"",IF(Table13[[#This Row],[Side Result]]=Table13[[#This Row],[Model Predicted Side]], "Y", "N"))</f>
        <v/>
      </c>
      <c r="S500" s="43" t="str">
        <f>IF(ISBLANK(Table13[[#This Row],[Side Result]]), "", IF(Table13[[#This Row],[Model Overall Correct]]="N", "N", "Y"))</f>
        <v/>
      </c>
      <c r="T50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0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00" s="46" t="str">
        <f>IF(ISBLANK(Table13[[#This Row],[Side Result]]), "",ABS(Table13[[#This Row],[Difference from Market]]))</f>
        <v/>
      </c>
      <c r="W50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00" s="43" t="str">
        <f>IF(ISBLANK(Table13[[#This Row],[Side Result]]), "",ABS(Table13[[#This Row],[Difference from Prediction]]))</f>
        <v/>
      </c>
      <c r="Y500" s="10" t="str">
        <f>IF(OR(ISBLANK(Games!B500),ISBLANK(Table13[[#This Row],[Side Result]])), "",IF(OR(AND('Prediction Log'!D500&lt;0, 'Prediction Log'!J500='Prediction Log'!B500), AND('Prediction Log'!D500&gt;0, 'Prediction Log'!C500='Prediction Log'!J500)),"Y", IF(ISBLANK(Games!$B$2), "","N")))</f>
        <v/>
      </c>
      <c r="Z500" s="10" t="str">
        <f>Table13[[#This Row],[Market Overall  Correct]]</f>
        <v/>
      </c>
    </row>
    <row r="501" spans="1:26" x14ac:dyDescent="0.45">
      <c r="A501" s="51" t="str">
        <f>IF(ISBLANK(Games!$B501), "",Games!A501)</f>
        <v/>
      </c>
      <c r="B501" s="51" t="str">
        <f>IF(ISBLANK(Games!$B501), "",Games!B501)</f>
        <v/>
      </c>
      <c r="C501" s="51" t="str">
        <f>IF(ISBLANK(Games!$B501), "",Games!C501)</f>
        <v/>
      </c>
      <c r="D501" s="23" t="str">
        <f>IF(ISBLANK(Games!$B501), "",Games!D501)</f>
        <v/>
      </c>
      <c r="E501" s="23" t="str">
        <f>IF(ISBLANK(Games!$B501), "",Games!E501)</f>
        <v/>
      </c>
      <c r="F501" s="51" t="str">
        <f>IF(ISBLANK(Games!$B501), "",Games!F501)</f>
        <v/>
      </c>
      <c r="G501" s="51">
        <f>Games!G501</f>
        <v>0</v>
      </c>
      <c r="H501" s="51" t="str">
        <f>IF(ISBLANK(Games!$B501), "",Games!H501)</f>
        <v/>
      </c>
      <c r="I501" s="51" t="str">
        <f>IF(ISBLANK(Games!B501), "", IF(Table13[[#This Row],[Spread]]&lt;0, Table13[[#This Row],[Home]], Table13[[#This Row],[Away]]))</f>
        <v/>
      </c>
      <c r="J501" s="11"/>
      <c r="K501" s="11"/>
      <c r="L501" s="11"/>
      <c r="M501" s="50" t="str">
        <f>IF(ISBLANK(Table13[[#This Row],[Home Final]]), "",Table13[[#This Row],[Away Final]]-Table13[[#This Row],[Home Final]])</f>
        <v/>
      </c>
      <c r="N50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0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01" s="45" t="str">
        <f>IF(ISBLANK(Table13[[#This Row],[Side Result]]),"",IF(Table13[[#This Row],[Side Result]]=Table13[[#This Row],[Market Predicted Side]], "Y", "N"))</f>
        <v/>
      </c>
      <c r="Q50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01" s="43" t="str">
        <f>IF(ISBLANK(Table13[[#This Row],[Side Result]]),"",IF(Table13[[#This Row],[Side Result]]=Table13[[#This Row],[Model Predicted Side]], "Y", "N"))</f>
        <v/>
      </c>
      <c r="S501" s="43" t="str">
        <f>IF(ISBLANK(Table13[[#This Row],[Side Result]]), "", IF(Table13[[#This Row],[Model Overall Correct]]="N", "N", "Y"))</f>
        <v/>
      </c>
      <c r="T50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0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01" s="46" t="str">
        <f>IF(ISBLANK(Table13[[#This Row],[Side Result]]), "",ABS(Table13[[#This Row],[Difference from Market]]))</f>
        <v/>
      </c>
      <c r="W50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01" s="43" t="str">
        <f>IF(ISBLANK(Table13[[#This Row],[Side Result]]), "",ABS(Table13[[#This Row],[Difference from Prediction]]))</f>
        <v/>
      </c>
      <c r="Y501" s="10" t="str">
        <f>IF(OR(ISBLANK(Games!B501),ISBLANK(Table13[[#This Row],[Side Result]])), "",IF(OR(AND('Prediction Log'!D501&lt;0, 'Prediction Log'!J501='Prediction Log'!B501), AND('Prediction Log'!D501&gt;0, 'Prediction Log'!C501='Prediction Log'!J501)),"Y", IF(ISBLANK(Games!$B$2), "","N")))</f>
        <v/>
      </c>
      <c r="Z501" s="10" t="str">
        <f>Table13[[#This Row],[Market Overall  Correct]]</f>
        <v/>
      </c>
    </row>
    <row r="502" spans="1:26" x14ac:dyDescent="0.45">
      <c r="A502" s="51" t="str">
        <f>IF(ISBLANK(Games!$B502), "",Games!A502)</f>
        <v/>
      </c>
      <c r="B502" s="51" t="str">
        <f>IF(ISBLANK(Games!$B502), "",Games!B502)</f>
        <v/>
      </c>
      <c r="C502" s="51" t="str">
        <f>IF(ISBLANK(Games!$B502), "",Games!C502)</f>
        <v/>
      </c>
      <c r="D502" s="23" t="str">
        <f>IF(ISBLANK(Games!$B502), "",Games!D502)</f>
        <v/>
      </c>
      <c r="E502" s="23" t="str">
        <f>IF(ISBLANK(Games!$B502), "",Games!E502)</f>
        <v/>
      </c>
      <c r="F502" s="51" t="str">
        <f>IF(ISBLANK(Games!$B502), "",Games!F502)</f>
        <v/>
      </c>
      <c r="G502" s="51">
        <f>Games!G502</f>
        <v>0</v>
      </c>
      <c r="H502" s="51" t="str">
        <f>IF(ISBLANK(Games!$B502), "",Games!H502)</f>
        <v/>
      </c>
      <c r="I502" s="51" t="str">
        <f>IF(ISBLANK(Games!B502), "", IF(Table13[[#This Row],[Spread]]&lt;0, Table13[[#This Row],[Home]], Table13[[#This Row],[Away]]))</f>
        <v/>
      </c>
      <c r="J502" s="11"/>
      <c r="K502" s="11"/>
      <c r="L502" s="11"/>
      <c r="M502" s="50" t="str">
        <f>IF(ISBLANK(Table13[[#This Row],[Home Final]]), "",Table13[[#This Row],[Away Final]]-Table13[[#This Row],[Home Final]])</f>
        <v/>
      </c>
      <c r="N50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0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02" s="45" t="str">
        <f>IF(ISBLANK(Table13[[#This Row],[Side Result]]),"",IF(Table13[[#This Row],[Side Result]]=Table13[[#This Row],[Market Predicted Side]], "Y", "N"))</f>
        <v/>
      </c>
      <c r="Q50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02" s="43" t="str">
        <f>IF(ISBLANK(Table13[[#This Row],[Side Result]]),"",IF(Table13[[#This Row],[Side Result]]=Table13[[#This Row],[Model Predicted Side]], "Y", "N"))</f>
        <v/>
      </c>
      <c r="S502" s="43" t="str">
        <f>IF(ISBLANK(Table13[[#This Row],[Side Result]]), "", IF(Table13[[#This Row],[Model Overall Correct]]="N", "N", "Y"))</f>
        <v/>
      </c>
      <c r="T50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0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02" s="46" t="str">
        <f>IF(ISBLANK(Table13[[#This Row],[Side Result]]), "",ABS(Table13[[#This Row],[Difference from Market]]))</f>
        <v/>
      </c>
      <c r="W50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02" s="43" t="str">
        <f>IF(ISBLANK(Table13[[#This Row],[Side Result]]), "",ABS(Table13[[#This Row],[Difference from Prediction]]))</f>
        <v/>
      </c>
      <c r="Y502" s="10" t="str">
        <f>IF(OR(ISBLANK(Games!B502),ISBLANK(Table13[[#This Row],[Side Result]])), "",IF(OR(AND('Prediction Log'!D502&lt;0, 'Prediction Log'!J502='Prediction Log'!B502), AND('Prediction Log'!D502&gt;0, 'Prediction Log'!C502='Prediction Log'!J502)),"Y", IF(ISBLANK(Games!$B$2), "","N")))</f>
        <v/>
      </c>
      <c r="Z502" s="10" t="str">
        <f>Table13[[#This Row],[Market Overall  Correct]]</f>
        <v/>
      </c>
    </row>
    <row r="503" spans="1:26" x14ac:dyDescent="0.45">
      <c r="A503" s="51" t="str">
        <f>IF(ISBLANK(Games!$B503), "",Games!A503)</f>
        <v/>
      </c>
      <c r="B503" s="51" t="str">
        <f>IF(ISBLANK(Games!$B503), "",Games!B503)</f>
        <v/>
      </c>
      <c r="C503" s="51" t="str">
        <f>IF(ISBLANK(Games!$B503), "",Games!C503)</f>
        <v/>
      </c>
      <c r="D503" s="23" t="str">
        <f>IF(ISBLANK(Games!$B503), "",Games!D503)</f>
        <v/>
      </c>
      <c r="E503" s="23" t="str">
        <f>IF(ISBLANK(Games!$B503), "",Games!E503)</f>
        <v/>
      </c>
      <c r="F503" s="51" t="str">
        <f>IF(ISBLANK(Games!$B503), "",Games!F503)</f>
        <v/>
      </c>
      <c r="G503" s="51">
        <f>Games!G503</f>
        <v>0</v>
      </c>
      <c r="H503" s="51" t="str">
        <f>IF(ISBLANK(Games!$B503), "",Games!H503)</f>
        <v/>
      </c>
      <c r="I503" s="51" t="str">
        <f>IF(ISBLANK(Games!B503), "", IF(Table13[[#This Row],[Spread]]&lt;0, Table13[[#This Row],[Home]], Table13[[#This Row],[Away]]))</f>
        <v/>
      </c>
      <c r="J503" s="11"/>
      <c r="K503" s="11"/>
      <c r="L503" s="11"/>
      <c r="M503" s="50" t="str">
        <f>IF(ISBLANK(Table13[[#This Row],[Home Final]]), "",Table13[[#This Row],[Away Final]]-Table13[[#This Row],[Home Final]])</f>
        <v/>
      </c>
      <c r="N50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0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03" s="45" t="str">
        <f>IF(ISBLANK(Table13[[#This Row],[Side Result]]),"",IF(Table13[[#This Row],[Side Result]]=Table13[[#This Row],[Market Predicted Side]], "Y", "N"))</f>
        <v/>
      </c>
      <c r="Q50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03" s="43" t="str">
        <f>IF(ISBLANK(Table13[[#This Row],[Side Result]]),"",IF(Table13[[#This Row],[Side Result]]=Table13[[#This Row],[Model Predicted Side]], "Y", "N"))</f>
        <v/>
      </c>
      <c r="S503" s="43" t="str">
        <f>IF(ISBLANK(Table13[[#This Row],[Side Result]]), "", IF(Table13[[#This Row],[Model Overall Correct]]="N", "N", "Y"))</f>
        <v/>
      </c>
      <c r="T50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0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03" s="46" t="str">
        <f>IF(ISBLANK(Table13[[#This Row],[Side Result]]), "",ABS(Table13[[#This Row],[Difference from Market]]))</f>
        <v/>
      </c>
      <c r="W50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03" s="43" t="str">
        <f>IF(ISBLANK(Table13[[#This Row],[Side Result]]), "",ABS(Table13[[#This Row],[Difference from Prediction]]))</f>
        <v/>
      </c>
      <c r="Y503" s="10" t="str">
        <f>IF(OR(ISBLANK(Games!B503),ISBLANK(Table13[[#This Row],[Side Result]])), "",IF(OR(AND('Prediction Log'!D503&lt;0, 'Prediction Log'!J503='Prediction Log'!B503), AND('Prediction Log'!D503&gt;0, 'Prediction Log'!C503='Prediction Log'!J503)),"Y", IF(ISBLANK(Games!$B$2), "","N")))</f>
        <v/>
      </c>
      <c r="Z503" s="10" t="str">
        <f>Table13[[#This Row],[Market Overall  Correct]]</f>
        <v/>
      </c>
    </row>
    <row r="504" spans="1:26" x14ac:dyDescent="0.45">
      <c r="A504" s="51" t="str">
        <f>IF(ISBLANK(Games!$B504), "",Games!A504)</f>
        <v/>
      </c>
      <c r="B504" s="51" t="str">
        <f>IF(ISBLANK(Games!$B504), "",Games!B504)</f>
        <v/>
      </c>
      <c r="C504" s="51" t="str">
        <f>IF(ISBLANK(Games!$B504), "",Games!C504)</f>
        <v/>
      </c>
      <c r="D504" s="23" t="str">
        <f>IF(ISBLANK(Games!$B504), "",Games!D504)</f>
        <v/>
      </c>
      <c r="E504" s="23" t="str">
        <f>IF(ISBLANK(Games!$B504), "",Games!E504)</f>
        <v/>
      </c>
      <c r="F504" s="51" t="str">
        <f>IF(ISBLANK(Games!$B504), "",Games!F504)</f>
        <v/>
      </c>
      <c r="G504" s="51">
        <f>Games!G504</f>
        <v>0</v>
      </c>
      <c r="H504" s="51" t="str">
        <f>IF(ISBLANK(Games!$B504), "",Games!H504)</f>
        <v/>
      </c>
      <c r="I504" s="51" t="str">
        <f>IF(ISBLANK(Games!B504), "", IF(Table13[[#This Row],[Spread]]&lt;0, Table13[[#This Row],[Home]], Table13[[#This Row],[Away]]))</f>
        <v/>
      </c>
      <c r="J504" s="11"/>
      <c r="K504" s="11"/>
      <c r="L504" s="11"/>
      <c r="M504" s="50" t="str">
        <f>IF(ISBLANK(Table13[[#This Row],[Home Final]]), "",Table13[[#This Row],[Away Final]]-Table13[[#This Row],[Home Final]])</f>
        <v/>
      </c>
      <c r="N50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0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04" s="45" t="str">
        <f>IF(ISBLANK(Table13[[#This Row],[Side Result]]),"",IF(Table13[[#This Row],[Side Result]]=Table13[[#This Row],[Market Predicted Side]], "Y", "N"))</f>
        <v/>
      </c>
      <c r="Q50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04" s="43" t="str">
        <f>IF(ISBLANK(Table13[[#This Row],[Side Result]]),"",IF(Table13[[#This Row],[Side Result]]=Table13[[#This Row],[Model Predicted Side]], "Y", "N"))</f>
        <v/>
      </c>
      <c r="S504" s="43" t="str">
        <f>IF(ISBLANK(Table13[[#This Row],[Side Result]]), "", IF(Table13[[#This Row],[Model Overall Correct]]="N", "N", "Y"))</f>
        <v/>
      </c>
      <c r="T50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0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04" s="46" t="str">
        <f>IF(ISBLANK(Table13[[#This Row],[Side Result]]), "",ABS(Table13[[#This Row],[Difference from Market]]))</f>
        <v/>
      </c>
      <c r="W50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04" s="43" t="str">
        <f>IF(ISBLANK(Table13[[#This Row],[Side Result]]), "",ABS(Table13[[#This Row],[Difference from Prediction]]))</f>
        <v/>
      </c>
      <c r="Y504" s="10" t="str">
        <f>IF(OR(ISBLANK(Games!B504),ISBLANK(Table13[[#This Row],[Side Result]])), "",IF(OR(AND('Prediction Log'!D504&lt;0, 'Prediction Log'!J504='Prediction Log'!B504), AND('Prediction Log'!D504&gt;0, 'Prediction Log'!C504='Prediction Log'!J504)),"Y", IF(ISBLANK(Games!$B$2), "","N")))</f>
        <v/>
      </c>
      <c r="Z504" s="10" t="str">
        <f>Table13[[#This Row],[Market Overall  Correct]]</f>
        <v/>
      </c>
    </row>
    <row r="505" spans="1:26" x14ac:dyDescent="0.45">
      <c r="A505" s="51" t="str">
        <f>IF(ISBLANK(Games!$B505), "",Games!A505)</f>
        <v/>
      </c>
      <c r="B505" s="51" t="str">
        <f>IF(ISBLANK(Games!$B505), "",Games!B505)</f>
        <v/>
      </c>
      <c r="C505" s="51" t="str">
        <f>IF(ISBLANK(Games!$B505), "",Games!C505)</f>
        <v/>
      </c>
      <c r="D505" s="23" t="str">
        <f>IF(ISBLANK(Games!$B505), "",Games!D505)</f>
        <v/>
      </c>
      <c r="E505" s="23" t="str">
        <f>IF(ISBLANK(Games!$B505), "",Games!E505)</f>
        <v/>
      </c>
      <c r="F505" s="51" t="str">
        <f>IF(ISBLANK(Games!$B505), "",Games!F505)</f>
        <v/>
      </c>
      <c r="G505" s="51">
        <f>Games!G505</f>
        <v>0</v>
      </c>
      <c r="H505" s="51" t="str">
        <f>IF(ISBLANK(Games!$B505), "",Games!H505)</f>
        <v/>
      </c>
      <c r="I505" s="51" t="str">
        <f>IF(ISBLANK(Games!B505), "", IF(Table13[[#This Row],[Spread]]&lt;0, Table13[[#This Row],[Home]], Table13[[#This Row],[Away]]))</f>
        <v/>
      </c>
      <c r="J505" s="11"/>
      <c r="K505" s="11"/>
      <c r="L505" s="11"/>
      <c r="M505" s="50" t="str">
        <f>IF(ISBLANK(Table13[[#This Row],[Home Final]]), "",Table13[[#This Row],[Away Final]]-Table13[[#This Row],[Home Final]])</f>
        <v/>
      </c>
      <c r="N50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0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05" s="45" t="str">
        <f>IF(ISBLANK(Table13[[#This Row],[Side Result]]),"",IF(Table13[[#This Row],[Side Result]]=Table13[[#This Row],[Market Predicted Side]], "Y", "N"))</f>
        <v/>
      </c>
      <c r="Q50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05" s="43" t="str">
        <f>IF(ISBLANK(Table13[[#This Row],[Side Result]]),"",IF(Table13[[#This Row],[Side Result]]=Table13[[#This Row],[Model Predicted Side]], "Y", "N"))</f>
        <v/>
      </c>
      <c r="S505" s="43" t="str">
        <f>IF(ISBLANK(Table13[[#This Row],[Side Result]]), "", IF(Table13[[#This Row],[Model Overall Correct]]="N", "N", "Y"))</f>
        <v/>
      </c>
      <c r="T50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0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05" s="46" t="str">
        <f>IF(ISBLANK(Table13[[#This Row],[Side Result]]), "",ABS(Table13[[#This Row],[Difference from Market]]))</f>
        <v/>
      </c>
      <c r="W50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05" s="43" t="str">
        <f>IF(ISBLANK(Table13[[#This Row],[Side Result]]), "",ABS(Table13[[#This Row],[Difference from Prediction]]))</f>
        <v/>
      </c>
      <c r="Y505" s="10" t="str">
        <f>IF(OR(ISBLANK(Games!B505),ISBLANK(Table13[[#This Row],[Side Result]])), "",IF(OR(AND('Prediction Log'!D505&lt;0, 'Prediction Log'!J505='Prediction Log'!B505), AND('Prediction Log'!D505&gt;0, 'Prediction Log'!C505='Prediction Log'!J505)),"Y", IF(ISBLANK(Games!$B$2), "","N")))</f>
        <v/>
      </c>
      <c r="Z505" s="10" t="str">
        <f>Table13[[#This Row],[Market Overall  Correct]]</f>
        <v/>
      </c>
    </row>
    <row r="506" spans="1:26" x14ac:dyDescent="0.45">
      <c r="A506" s="51" t="str">
        <f>IF(ISBLANK(Games!$B506), "",Games!A506)</f>
        <v/>
      </c>
      <c r="B506" s="51" t="str">
        <f>IF(ISBLANK(Games!$B506), "",Games!B506)</f>
        <v/>
      </c>
      <c r="C506" s="51" t="str">
        <f>IF(ISBLANK(Games!$B506), "",Games!C506)</f>
        <v/>
      </c>
      <c r="D506" s="23" t="str">
        <f>IF(ISBLANK(Games!$B506), "",Games!D506)</f>
        <v/>
      </c>
      <c r="E506" s="23" t="str">
        <f>IF(ISBLANK(Games!$B506), "",Games!E506)</f>
        <v/>
      </c>
      <c r="F506" s="51" t="str">
        <f>IF(ISBLANK(Games!$B506), "",Games!F506)</f>
        <v/>
      </c>
      <c r="G506" s="51">
        <f>Games!G506</f>
        <v>0</v>
      </c>
      <c r="H506" s="51" t="str">
        <f>IF(ISBLANK(Games!$B506), "",Games!H506)</f>
        <v/>
      </c>
      <c r="I506" s="51" t="str">
        <f>IF(ISBLANK(Games!B506), "", IF(Table13[[#This Row],[Spread]]&lt;0, Table13[[#This Row],[Home]], Table13[[#This Row],[Away]]))</f>
        <v/>
      </c>
      <c r="J506" s="11"/>
      <c r="K506" s="11"/>
      <c r="L506" s="11"/>
      <c r="M506" s="50" t="str">
        <f>IF(ISBLANK(Table13[[#This Row],[Home Final]]), "",Table13[[#This Row],[Away Final]]-Table13[[#This Row],[Home Final]])</f>
        <v/>
      </c>
      <c r="N50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0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06" s="45" t="str">
        <f>IF(ISBLANK(Table13[[#This Row],[Side Result]]),"",IF(Table13[[#This Row],[Side Result]]=Table13[[#This Row],[Market Predicted Side]], "Y", "N"))</f>
        <v/>
      </c>
      <c r="Q50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06" s="43" t="str">
        <f>IF(ISBLANK(Table13[[#This Row],[Side Result]]),"",IF(Table13[[#This Row],[Side Result]]=Table13[[#This Row],[Model Predicted Side]], "Y", "N"))</f>
        <v/>
      </c>
      <c r="S506" s="43" t="str">
        <f>IF(ISBLANK(Table13[[#This Row],[Side Result]]), "", IF(Table13[[#This Row],[Model Overall Correct]]="N", "N", "Y"))</f>
        <v/>
      </c>
      <c r="T50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0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06" s="46" t="str">
        <f>IF(ISBLANK(Table13[[#This Row],[Side Result]]), "",ABS(Table13[[#This Row],[Difference from Market]]))</f>
        <v/>
      </c>
      <c r="W50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06" s="43" t="str">
        <f>IF(ISBLANK(Table13[[#This Row],[Side Result]]), "",ABS(Table13[[#This Row],[Difference from Prediction]]))</f>
        <v/>
      </c>
      <c r="Y506" s="10" t="str">
        <f>IF(OR(ISBLANK(Games!B506),ISBLANK(Table13[[#This Row],[Side Result]])), "",IF(OR(AND('Prediction Log'!D506&lt;0, 'Prediction Log'!J506='Prediction Log'!B506), AND('Prediction Log'!D506&gt;0, 'Prediction Log'!C506='Prediction Log'!J506)),"Y", IF(ISBLANK(Games!$B$2), "","N")))</f>
        <v/>
      </c>
      <c r="Z506" s="10" t="str">
        <f>Table13[[#This Row],[Market Overall  Correct]]</f>
        <v/>
      </c>
    </row>
    <row r="507" spans="1:26" x14ac:dyDescent="0.45">
      <c r="A507" s="51" t="str">
        <f>IF(ISBLANK(Games!$B507), "",Games!A507)</f>
        <v/>
      </c>
      <c r="B507" s="51" t="str">
        <f>IF(ISBLANK(Games!$B507), "",Games!B507)</f>
        <v/>
      </c>
      <c r="C507" s="51" t="str">
        <f>IF(ISBLANK(Games!$B507), "",Games!C507)</f>
        <v/>
      </c>
      <c r="D507" s="23" t="str">
        <f>IF(ISBLANK(Games!$B507), "",Games!D507)</f>
        <v/>
      </c>
      <c r="E507" s="23" t="str">
        <f>IF(ISBLANK(Games!$B507), "",Games!E507)</f>
        <v/>
      </c>
      <c r="F507" s="51" t="str">
        <f>IF(ISBLANK(Games!$B507), "",Games!F507)</f>
        <v/>
      </c>
      <c r="G507" s="51">
        <f>Games!G507</f>
        <v>0</v>
      </c>
      <c r="H507" s="51" t="str">
        <f>IF(ISBLANK(Games!$B507), "",Games!H507)</f>
        <v/>
      </c>
      <c r="I507" s="51" t="str">
        <f>IF(ISBLANK(Games!B507), "", IF(Table13[[#This Row],[Spread]]&lt;0, Table13[[#This Row],[Home]], Table13[[#This Row],[Away]]))</f>
        <v/>
      </c>
      <c r="J507" s="11"/>
      <c r="K507" s="11"/>
      <c r="L507" s="11"/>
      <c r="M507" s="50" t="str">
        <f>IF(ISBLANK(Table13[[#This Row],[Home Final]]), "",Table13[[#This Row],[Away Final]]-Table13[[#This Row],[Home Final]])</f>
        <v/>
      </c>
      <c r="N50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0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07" s="45" t="str">
        <f>IF(ISBLANK(Table13[[#This Row],[Side Result]]),"",IF(Table13[[#This Row],[Side Result]]=Table13[[#This Row],[Market Predicted Side]], "Y", "N"))</f>
        <v/>
      </c>
      <c r="Q50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07" s="43" t="str">
        <f>IF(ISBLANK(Table13[[#This Row],[Side Result]]),"",IF(Table13[[#This Row],[Side Result]]=Table13[[#This Row],[Model Predicted Side]], "Y", "N"))</f>
        <v/>
      </c>
      <c r="S507" s="43" t="str">
        <f>IF(ISBLANK(Table13[[#This Row],[Side Result]]), "", IF(Table13[[#This Row],[Model Overall Correct]]="N", "N", "Y"))</f>
        <v/>
      </c>
      <c r="T50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0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07" s="46" t="str">
        <f>IF(ISBLANK(Table13[[#This Row],[Side Result]]), "",ABS(Table13[[#This Row],[Difference from Market]]))</f>
        <v/>
      </c>
      <c r="W50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07" s="43" t="str">
        <f>IF(ISBLANK(Table13[[#This Row],[Side Result]]), "",ABS(Table13[[#This Row],[Difference from Prediction]]))</f>
        <v/>
      </c>
      <c r="Y507" s="10" t="str">
        <f>IF(OR(ISBLANK(Games!B507),ISBLANK(Table13[[#This Row],[Side Result]])), "",IF(OR(AND('Prediction Log'!D507&lt;0, 'Prediction Log'!J507='Prediction Log'!B507), AND('Prediction Log'!D507&gt;0, 'Prediction Log'!C507='Prediction Log'!J507)),"Y", IF(ISBLANK(Games!$B$2), "","N")))</f>
        <v/>
      </c>
      <c r="Z507" s="10" t="str">
        <f>Table13[[#This Row],[Market Overall  Correct]]</f>
        <v/>
      </c>
    </row>
    <row r="508" spans="1:26" x14ac:dyDescent="0.45">
      <c r="A508" s="51" t="str">
        <f>IF(ISBLANK(Games!$B508), "",Games!A508)</f>
        <v/>
      </c>
      <c r="B508" s="51" t="str">
        <f>IF(ISBLANK(Games!$B508), "",Games!B508)</f>
        <v/>
      </c>
      <c r="C508" s="51" t="str">
        <f>IF(ISBLANK(Games!$B508), "",Games!C508)</f>
        <v/>
      </c>
      <c r="D508" s="23" t="str">
        <f>IF(ISBLANK(Games!$B508), "",Games!D508)</f>
        <v/>
      </c>
      <c r="E508" s="23" t="str">
        <f>IF(ISBLANK(Games!$B508), "",Games!E508)</f>
        <v/>
      </c>
      <c r="F508" s="51" t="str">
        <f>IF(ISBLANK(Games!$B508), "",Games!F508)</f>
        <v/>
      </c>
      <c r="G508" s="51">
        <f>Games!G508</f>
        <v>0</v>
      </c>
      <c r="H508" s="51" t="str">
        <f>IF(ISBLANK(Games!$B508), "",Games!H508)</f>
        <v/>
      </c>
      <c r="I508" s="51" t="str">
        <f>IF(ISBLANK(Games!B508), "", IF(Table13[[#This Row],[Spread]]&lt;0, Table13[[#This Row],[Home]], Table13[[#This Row],[Away]]))</f>
        <v/>
      </c>
      <c r="J508" s="11"/>
      <c r="K508" s="11"/>
      <c r="L508" s="11"/>
      <c r="M508" s="50" t="str">
        <f>IF(ISBLANK(Table13[[#This Row],[Home Final]]), "",Table13[[#This Row],[Away Final]]-Table13[[#This Row],[Home Final]])</f>
        <v/>
      </c>
      <c r="N50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0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08" s="45" t="str">
        <f>IF(ISBLANK(Table13[[#This Row],[Side Result]]),"",IF(Table13[[#This Row],[Side Result]]=Table13[[#This Row],[Market Predicted Side]], "Y", "N"))</f>
        <v/>
      </c>
      <c r="Q50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08" s="43" t="str">
        <f>IF(ISBLANK(Table13[[#This Row],[Side Result]]),"",IF(Table13[[#This Row],[Side Result]]=Table13[[#This Row],[Model Predicted Side]], "Y", "N"))</f>
        <v/>
      </c>
      <c r="S508" s="43" t="str">
        <f>IF(ISBLANK(Table13[[#This Row],[Side Result]]), "", IF(Table13[[#This Row],[Model Overall Correct]]="N", "N", "Y"))</f>
        <v/>
      </c>
      <c r="T50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0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08" s="46" t="str">
        <f>IF(ISBLANK(Table13[[#This Row],[Side Result]]), "",ABS(Table13[[#This Row],[Difference from Market]]))</f>
        <v/>
      </c>
      <c r="W50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08" s="43" t="str">
        <f>IF(ISBLANK(Table13[[#This Row],[Side Result]]), "",ABS(Table13[[#This Row],[Difference from Prediction]]))</f>
        <v/>
      </c>
      <c r="Y508" s="10" t="str">
        <f>IF(OR(ISBLANK(Games!B508),ISBLANK(Table13[[#This Row],[Side Result]])), "",IF(OR(AND('Prediction Log'!D508&lt;0, 'Prediction Log'!J508='Prediction Log'!B508), AND('Prediction Log'!D508&gt;0, 'Prediction Log'!C508='Prediction Log'!J508)),"Y", IF(ISBLANK(Games!$B$2), "","N")))</f>
        <v/>
      </c>
      <c r="Z508" s="10" t="str">
        <f>Table13[[#This Row],[Market Overall  Correct]]</f>
        <v/>
      </c>
    </row>
    <row r="509" spans="1:26" x14ac:dyDescent="0.45">
      <c r="A509" s="51" t="str">
        <f>IF(ISBLANK(Games!$B509), "",Games!A509)</f>
        <v/>
      </c>
      <c r="B509" s="51" t="str">
        <f>IF(ISBLANK(Games!$B509), "",Games!B509)</f>
        <v/>
      </c>
      <c r="C509" s="51" t="str">
        <f>IF(ISBLANK(Games!$B509), "",Games!C509)</f>
        <v/>
      </c>
      <c r="D509" s="23" t="str">
        <f>IF(ISBLANK(Games!$B509), "",Games!D509)</f>
        <v/>
      </c>
      <c r="E509" s="23" t="str">
        <f>IF(ISBLANK(Games!$B509), "",Games!E509)</f>
        <v/>
      </c>
      <c r="F509" s="51" t="str">
        <f>IF(ISBLANK(Games!$B509), "",Games!F509)</f>
        <v/>
      </c>
      <c r="G509" s="51">
        <f>Games!G509</f>
        <v>0</v>
      </c>
      <c r="H509" s="51" t="str">
        <f>IF(ISBLANK(Games!$B509), "",Games!H509)</f>
        <v/>
      </c>
      <c r="I509" s="51" t="str">
        <f>IF(ISBLANK(Games!B509), "", IF(Table13[[#This Row],[Spread]]&lt;0, Table13[[#This Row],[Home]], Table13[[#This Row],[Away]]))</f>
        <v/>
      </c>
      <c r="J509" s="11"/>
      <c r="K509" s="11"/>
      <c r="L509" s="11"/>
      <c r="M509" s="50" t="str">
        <f>IF(ISBLANK(Table13[[#This Row],[Home Final]]), "",Table13[[#This Row],[Away Final]]-Table13[[#This Row],[Home Final]])</f>
        <v/>
      </c>
      <c r="N50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0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09" s="45" t="str">
        <f>IF(ISBLANK(Table13[[#This Row],[Side Result]]),"",IF(Table13[[#This Row],[Side Result]]=Table13[[#This Row],[Market Predicted Side]], "Y", "N"))</f>
        <v/>
      </c>
      <c r="Q50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09" s="43" t="str">
        <f>IF(ISBLANK(Table13[[#This Row],[Side Result]]),"",IF(Table13[[#This Row],[Side Result]]=Table13[[#This Row],[Model Predicted Side]], "Y", "N"))</f>
        <v/>
      </c>
      <c r="S509" s="43" t="str">
        <f>IF(ISBLANK(Table13[[#This Row],[Side Result]]), "", IF(Table13[[#This Row],[Model Overall Correct]]="N", "N", "Y"))</f>
        <v/>
      </c>
      <c r="T50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0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09" s="46" t="str">
        <f>IF(ISBLANK(Table13[[#This Row],[Side Result]]), "",ABS(Table13[[#This Row],[Difference from Market]]))</f>
        <v/>
      </c>
      <c r="W50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09" s="43" t="str">
        <f>IF(ISBLANK(Table13[[#This Row],[Side Result]]), "",ABS(Table13[[#This Row],[Difference from Prediction]]))</f>
        <v/>
      </c>
      <c r="Y509" s="10" t="str">
        <f>IF(OR(ISBLANK(Games!B509),ISBLANK(Table13[[#This Row],[Side Result]])), "",IF(OR(AND('Prediction Log'!D509&lt;0, 'Prediction Log'!J509='Prediction Log'!B509), AND('Prediction Log'!D509&gt;0, 'Prediction Log'!C509='Prediction Log'!J509)),"Y", IF(ISBLANK(Games!$B$2), "","N")))</f>
        <v/>
      </c>
      <c r="Z509" s="10" t="str">
        <f>Table13[[#This Row],[Market Overall  Correct]]</f>
        <v/>
      </c>
    </row>
    <row r="510" spans="1:26" x14ac:dyDescent="0.45">
      <c r="A510" s="51" t="str">
        <f>IF(ISBLANK(Games!$B510), "",Games!A510)</f>
        <v/>
      </c>
      <c r="B510" s="51" t="str">
        <f>IF(ISBLANK(Games!$B510), "",Games!B510)</f>
        <v/>
      </c>
      <c r="C510" s="51" t="str">
        <f>IF(ISBLANK(Games!$B510), "",Games!C510)</f>
        <v/>
      </c>
      <c r="D510" s="23" t="str">
        <f>IF(ISBLANK(Games!$B510), "",Games!D510)</f>
        <v/>
      </c>
      <c r="E510" s="23" t="str">
        <f>IF(ISBLANK(Games!$B510), "",Games!E510)</f>
        <v/>
      </c>
      <c r="F510" s="51" t="str">
        <f>IF(ISBLANK(Games!$B510), "",Games!F510)</f>
        <v/>
      </c>
      <c r="G510" s="51">
        <f>Games!G510</f>
        <v>0</v>
      </c>
      <c r="H510" s="51" t="str">
        <f>IF(ISBLANK(Games!$B510), "",Games!H510)</f>
        <v/>
      </c>
      <c r="I510" s="51" t="str">
        <f>IF(ISBLANK(Games!B510), "", IF(Table13[[#This Row],[Spread]]&lt;0, Table13[[#This Row],[Home]], Table13[[#This Row],[Away]]))</f>
        <v/>
      </c>
      <c r="J510" s="11"/>
      <c r="K510" s="11"/>
      <c r="L510" s="11"/>
      <c r="M510" s="50" t="str">
        <f>IF(ISBLANK(Table13[[#This Row],[Home Final]]), "",Table13[[#This Row],[Away Final]]-Table13[[#This Row],[Home Final]])</f>
        <v/>
      </c>
      <c r="N51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1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10" s="45" t="str">
        <f>IF(ISBLANK(Table13[[#This Row],[Side Result]]),"",IF(Table13[[#This Row],[Side Result]]=Table13[[#This Row],[Market Predicted Side]], "Y", "N"))</f>
        <v/>
      </c>
      <c r="Q51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10" s="43" t="str">
        <f>IF(ISBLANK(Table13[[#This Row],[Side Result]]),"",IF(Table13[[#This Row],[Side Result]]=Table13[[#This Row],[Model Predicted Side]], "Y", "N"))</f>
        <v/>
      </c>
      <c r="S510" s="43" t="str">
        <f>IF(ISBLANK(Table13[[#This Row],[Side Result]]), "", IF(Table13[[#This Row],[Model Overall Correct]]="N", "N", "Y"))</f>
        <v/>
      </c>
      <c r="T51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1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10" s="46" t="str">
        <f>IF(ISBLANK(Table13[[#This Row],[Side Result]]), "",ABS(Table13[[#This Row],[Difference from Market]]))</f>
        <v/>
      </c>
      <c r="W51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10" s="43" t="str">
        <f>IF(ISBLANK(Table13[[#This Row],[Side Result]]), "",ABS(Table13[[#This Row],[Difference from Prediction]]))</f>
        <v/>
      </c>
      <c r="Y510" s="10" t="str">
        <f>IF(OR(ISBLANK(Games!B510),ISBLANK(Table13[[#This Row],[Side Result]])), "",IF(OR(AND('Prediction Log'!D510&lt;0, 'Prediction Log'!J510='Prediction Log'!B510), AND('Prediction Log'!D510&gt;0, 'Prediction Log'!C510='Prediction Log'!J510)),"Y", IF(ISBLANK(Games!$B$2), "","N")))</f>
        <v/>
      </c>
      <c r="Z510" s="10" t="str">
        <f>Table13[[#This Row],[Market Overall  Correct]]</f>
        <v/>
      </c>
    </row>
    <row r="511" spans="1:26" x14ac:dyDescent="0.45">
      <c r="A511" s="51" t="str">
        <f>IF(ISBLANK(Games!$B511), "",Games!A511)</f>
        <v/>
      </c>
      <c r="B511" s="51" t="str">
        <f>IF(ISBLANK(Games!$B511), "",Games!B511)</f>
        <v/>
      </c>
      <c r="C511" s="51" t="str">
        <f>IF(ISBLANK(Games!$B511), "",Games!C511)</f>
        <v/>
      </c>
      <c r="D511" s="23" t="str">
        <f>IF(ISBLANK(Games!$B511), "",Games!D511)</f>
        <v/>
      </c>
      <c r="E511" s="23" t="str">
        <f>IF(ISBLANK(Games!$B511), "",Games!E511)</f>
        <v/>
      </c>
      <c r="F511" s="51" t="str">
        <f>IF(ISBLANK(Games!$B511), "",Games!F511)</f>
        <v/>
      </c>
      <c r="G511" s="51">
        <f>Games!G511</f>
        <v>0</v>
      </c>
      <c r="H511" s="51" t="str">
        <f>IF(ISBLANK(Games!$B511), "",Games!H511)</f>
        <v/>
      </c>
      <c r="I511" s="51" t="str">
        <f>IF(ISBLANK(Games!B511), "", IF(Table13[[#This Row],[Spread]]&lt;0, Table13[[#This Row],[Home]], Table13[[#This Row],[Away]]))</f>
        <v/>
      </c>
      <c r="J511" s="11"/>
      <c r="K511" s="11"/>
      <c r="L511" s="11"/>
      <c r="M511" s="50" t="str">
        <f>IF(ISBLANK(Table13[[#This Row],[Home Final]]), "",Table13[[#This Row],[Away Final]]-Table13[[#This Row],[Home Final]])</f>
        <v/>
      </c>
      <c r="N51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1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11" s="45" t="str">
        <f>IF(ISBLANK(Table13[[#This Row],[Side Result]]),"",IF(Table13[[#This Row],[Side Result]]=Table13[[#This Row],[Market Predicted Side]], "Y", "N"))</f>
        <v/>
      </c>
      <c r="Q51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11" s="43" t="str">
        <f>IF(ISBLANK(Table13[[#This Row],[Side Result]]),"",IF(Table13[[#This Row],[Side Result]]=Table13[[#This Row],[Model Predicted Side]], "Y", "N"))</f>
        <v/>
      </c>
      <c r="S511" s="43" t="str">
        <f>IF(ISBLANK(Table13[[#This Row],[Side Result]]), "", IF(Table13[[#This Row],[Model Overall Correct]]="N", "N", "Y"))</f>
        <v/>
      </c>
      <c r="T51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1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11" s="46" t="str">
        <f>IF(ISBLANK(Table13[[#This Row],[Side Result]]), "",ABS(Table13[[#This Row],[Difference from Market]]))</f>
        <v/>
      </c>
      <c r="W51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11" s="43" t="str">
        <f>IF(ISBLANK(Table13[[#This Row],[Side Result]]), "",ABS(Table13[[#This Row],[Difference from Prediction]]))</f>
        <v/>
      </c>
      <c r="Y511" s="10" t="str">
        <f>IF(OR(ISBLANK(Games!B511),ISBLANK(Table13[[#This Row],[Side Result]])), "",IF(OR(AND('Prediction Log'!D511&lt;0, 'Prediction Log'!J511='Prediction Log'!B511), AND('Prediction Log'!D511&gt;0, 'Prediction Log'!C511='Prediction Log'!J511)),"Y", IF(ISBLANK(Games!$B$2), "","N")))</f>
        <v/>
      </c>
      <c r="Z511" s="10" t="str">
        <f>Table13[[#This Row],[Market Overall  Correct]]</f>
        <v/>
      </c>
    </row>
    <row r="512" spans="1:26" x14ac:dyDescent="0.45">
      <c r="A512" s="51" t="str">
        <f>IF(ISBLANK(Games!$B512), "",Games!A512)</f>
        <v/>
      </c>
      <c r="B512" s="51" t="str">
        <f>IF(ISBLANK(Games!$B512), "",Games!B512)</f>
        <v/>
      </c>
      <c r="C512" s="51" t="str">
        <f>IF(ISBLANK(Games!$B512), "",Games!C512)</f>
        <v/>
      </c>
      <c r="D512" s="23" t="str">
        <f>IF(ISBLANK(Games!$B512), "",Games!D512)</f>
        <v/>
      </c>
      <c r="E512" s="23" t="str">
        <f>IF(ISBLANK(Games!$B512), "",Games!E512)</f>
        <v/>
      </c>
      <c r="F512" s="51" t="str">
        <f>IF(ISBLANK(Games!$B512), "",Games!F512)</f>
        <v/>
      </c>
      <c r="G512" s="51">
        <f>Games!G512</f>
        <v>0</v>
      </c>
      <c r="H512" s="51" t="str">
        <f>IF(ISBLANK(Games!$B512), "",Games!H512)</f>
        <v/>
      </c>
      <c r="I512" s="51" t="str">
        <f>IF(ISBLANK(Games!B512), "", IF(Table13[[#This Row],[Spread]]&lt;0, Table13[[#This Row],[Home]], Table13[[#This Row],[Away]]))</f>
        <v/>
      </c>
      <c r="J512" s="11"/>
      <c r="K512" s="11"/>
      <c r="L512" s="11"/>
      <c r="M512" s="50" t="str">
        <f>IF(ISBLANK(Table13[[#This Row],[Home Final]]), "",Table13[[#This Row],[Away Final]]-Table13[[#This Row],[Home Final]])</f>
        <v/>
      </c>
      <c r="N51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1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12" s="45" t="str">
        <f>IF(ISBLANK(Table13[[#This Row],[Side Result]]),"",IF(Table13[[#This Row],[Side Result]]=Table13[[#This Row],[Market Predicted Side]], "Y", "N"))</f>
        <v/>
      </c>
      <c r="Q51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12" s="43" t="str">
        <f>IF(ISBLANK(Table13[[#This Row],[Side Result]]),"",IF(Table13[[#This Row],[Side Result]]=Table13[[#This Row],[Model Predicted Side]], "Y", "N"))</f>
        <v/>
      </c>
      <c r="S512" s="43" t="str">
        <f>IF(ISBLANK(Table13[[#This Row],[Side Result]]), "", IF(Table13[[#This Row],[Model Overall Correct]]="N", "N", "Y"))</f>
        <v/>
      </c>
      <c r="T51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1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12" s="46" t="str">
        <f>IF(ISBLANK(Table13[[#This Row],[Side Result]]), "",ABS(Table13[[#This Row],[Difference from Market]]))</f>
        <v/>
      </c>
      <c r="W51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12" s="43" t="str">
        <f>IF(ISBLANK(Table13[[#This Row],[Side Result]]), "",ABS(Table13[[#This Row],[Difference from Prediction]]))</f>
        <v/>
      </c>
      <c r="Y512" s="10" t="str">
        <f>IF(OR(ISBLANK(Games!B512),ISBLANK(Table13[[#This Row],[Side Result]])), "",IF(OR(AND('Prediction Log'!D512&lt;0, 'Prediction Log'!J512='Prediction Log'!B512), AND('Prediction Log'!D512&gt;0, 'Prediction Log'!C512='Prediction Log'!J512)),"Y", IF(ISBLANK(Games!$B$2), "","N")))</f>
        <v/>
      </c>
      <c r="Z512" s="10" t="str">
        <f>Table13[[#This Row],[Market Overall  Correct]]</f>
        <v/>
      </c>
    </row>
    <row r="513" spans="1:26" x14ac:dyDescent="0.45">
      <c r="A513" s="51" t="str">
        <f>IF(ISBLANK(Games!$B513), "",Games!A513)</f>
        <v/>
      </c>
      <c r="B513" s="51" t="str">
        <f>IF(ISBLANK(Games!$B513), "",Games!B513)</f>
        <v/>
      </c>
      <c r="C513" s="51" t="str">
        <f>IF(ISBLANK(Games!$B513), "",Games!C513)</f>
        <v/>
      </c>
      <c r="D513" s="23" t="str">
        <f>IF(ISBLANK(Games!$B513), "",Games!D513)</f>
        <v/>
      </c>
      <c r="E513" s="23" t="str">
        <f>IF(ISBLANK(Games!$B513), "",Games!E513)</f>
        <v/>
      </c>
      <c r="F513" s="51" t="str">
        <f>IF(ISBLANK(Games!$B513), "",Games!F513)</f>
        <v/>
      </c>
      <c r="G513" s="51">
        <f>Games!G513</f>
        <v>0</v>
      </c>
      <c r="H513" s="51" t="str">
        <f>IF(ISBLANK(Games!$B513), "",Games!H513)</f>
        <v/>
      </c>
      <c r="I513" s="51" t="str">
        <f>IF(ISBLANK(Games!B513), "", IF(Table13[[#This Row],[Spread]]&lt;0, Table13[[#This Row],[Home]], Table13[[#This Row],[Away]]))</f>
        <v/>
      </c>
      <c r="J513" s="11"/>
      <c r="K513" s="11"/>
      <c r="L513" s="11"/>
      <c r="M513" s="50" t="str">
        <f>IF(ISBLANK(Table13[[#This Row],[Home Final]]), "",Table13[[#This Row],[Away Final]]-Table13[[#This Row],[Home Final]])</f>
        <v/>
      </c>
      <c r="N51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1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13" s="45" t="str">
        <f>IF(ISBLANK(Table13[[#This Row],[Side Result]]),"",IF(Table13[[#This Row],[Side Result]]=Table13[[#This Row],[Market Predicted Side]], "Y", "N"))</f>
        <v/>
      </c>
      <c r="Q51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13" s="43" t="str">
        <f>IF(ISBLANK(Table13[[#This Row],[Side Result]]),"",IF(Table13[[#This Row],[Side Result]]=Table13[[#This Row],[Model Predicted Side]], "Y", "N"))</f>
        <v/>
      </c>
      <c r="S513" s="43" t="str">
        <f>IF(ISBLANK(Table13[[#This Row],[Side Result]]), "", IF(Table13[[#This Row],[Model Overall Correct]]="N", "N", "Y"))</f>
        <v/>
      </c>
      <c r="T51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1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13" s="46" t="str">
        <f>IF(ISBLANK(Table13[[#This Row],[Side Result]]), "",ABS(Table13[[#This Row],[Difference from Market]]))</f>
        <v/>
      </c>
      <c r="W51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13" s="43" t="str">
        <f>IF(ISBLANK(Table13[[#This Row],[Side Result]]), "",ABS(Table13[[#This Row],[Difference from Prediction]]))</f>
        <v/>
      </c>
      <c r="Y513" s="10" t="str">
        <f>IF(OR(ISBLANK(Games!B513),ISBLANK(Table13[[#This Row],[Side Result]])), "",IF(OR(AND('Prediction Log'!D513&lt;0, 'Prediction Log'!J513='Prediction Log'!B513), AND('Prediction Log'!D513&gt;0, 'Prediction Log'!C513='Prediction Log'!J513)),"Y", IF(ISBLANK(Games!$B$2), "","N")))</f>
        <v/>
      </c>
      <c r="Z513" s="10" t="str">
        <f>Table13[[#This Row],[Market Overall  Correct]]</f>
        <v/>
      </c>
    </row>
    <row r="514" spans="1:26" x14ac:dyDescent="0.45">
      <c r="A514" s="51" t="str">
        <f>IF(ISBLANK(Games!$B514), "",Games!A514)</f>
        <v/>
      </c>
      <c r="B514" s="51" t="str">
        <f>IF(ISBLANK(Games!$B514), "",Games!B514)</f>
        <v/>
      </c>
      <c r="C514" s="51" t="str">
        <f>IF(ISBLANK(Games!$B514), "",Games!C514)</f>
        <v/>
      </c>
      <c r="D514" s="23" t="str">
        <f>IF(ISBLANK(Games!$B514), "",Games!D514)</f>
        <v/>
      </c>
      <c r="E514" s="23" t="str">
        <f>IF(ISBLANK(Games!$B514), "",Games!E514)</f>
        <v/>
      </c>
      <c r="F514" s="51" t="str">
        <f>IF(ISBLANK(Games!$B514), "",Games!F514)</f>
        <v/>
      </c>
      <c r="G514" s="51">
        <f>Games!G514</f>
        <v>0</v>
      </c>
      <c r="H514" s="51" t="str">
        <f>IF(ISBLANK(Games!$B514), "",Games!H514)</f>
        <v/>
      </c>
      <c r="I514" s="51" t="str">
        <f>IF(ISBLANK(Games!B514), "", IF(Table13[[#This Row],[Spread]]&lt;0, Table13[[#This Row],[Home]], Table13[[#This Row],[Away]]))</f>
        <v/>
      </c>
      <c r="J514" s="11"/>
      <c r="K514" s="11"/>
      <c r="L514" s="11"/>
      <c r="M514" s="50" t="str">
        <f>IF(ISBLANK(Table13[[#This Row],[Home Final]]), "",Table13[[#This Row],[Away Final]]-Table13[[#This Row],[Home Final]])</f>
        <v/>
      </c>
      <c r="N51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1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14" s="45" t="str">
        <f>IF(ISBLANK(Table13[[#This Row],[Side Result]]),"",IF(Table13[[#This Row],[Side Result]]=Table13[[#This Row],[Market Predicted Side]], "Y", "N"))</f>
        <v/>
      </c>
      <c r="Q51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14" s="43" t="str">
        <f>IF(ISBLANK(Table13[[#This Row],[Side Result]]),"",IF(Table13[[#This Row],[Side Result]]=Table13[[#This Row],[Model Predicted Side]], "Y", "N"))</f>
        <v/>
      </c>
      <c r="S514" s="43" t="str">
        <f>IF(ISBLANK(Table13[[#This Row],[Side Result]]), "", IF(Table13[[#This Row],[Model Overall Correct]]="N", "N", "Y"))</f>
        <v/>
      </c>
      <c r="T51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1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14" s="46" t="str">
        <f>IF(ISBLANK(Table13[[#This Row],[Side Result]]), "",ABS(Table13[[#This Row],[Difference from Market]]))</f>
        <v/>
      </c>
      <c r="W51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14" s="43" t="str">
        <f>IF(ISBLANK(Table13[[#This Row],[Side Result]]), "",ABS(Table13[[#This Row],[Difference from Prediction]]))</f>
        <v/>
      </c>
      <c r="Y514" s="10" t="str">
        <f>IF(OR(ISBLANK(Games!B514),ISBLANK(Table13[[#This Row],[Side Result]])), "",IF(OR(AND('Prediction Log'!D514&lt;0, 'Prediction Log'!J514='Prediction Log'!B514), AND('Prediction Log'!D514&gt;0, 'Prediction Log'!C514='Prediction Log'!J514)),"Y", IF(ISBLANK(Games!$B$2), "","N")))</f>
        <v/>
      </c>
      <c r="Z514" s="10" t="str">
        <f>Table13[[#This Row],[Market Overall  Correct]]</f>
        <v/>
      </c>
    </row>
    <row r="515" spans="1:26" x14ac:dyDescent="0.45">
      <c r="A515" s="51" t="str">
        <f>IF(ISBLANK(Games!$B515), "",Games!A515)</f>
        <v/>
      </c>
      <c r="B515" s="51" t="str">
        <f>IF(ISBLANK(Games!$B515), "",Games!B515)</f>
        <v/>
      </c>
      <c r="C515" s="51" t="str">
        <f>IF(ISBLANK(Games!$B515), "",Games!C515)</f>
        <v/>
      </c>
      <c r="D515" s="23" t="str">
        <f>IF(ISBLANK(Games!$B515), "",Games!D515)</f>
        <v/>
      </c>
      <c r="E515" s="23" t="str">
        <f>IF(ISBLANK(Games!$B515), "",Games!E515)</f>
        <v/>
      </c>
      <c r="F515" s="51" t="str">
        <f>IF(ISBLANK(Games!$B515), "",Games!F515)</f>
        <v/>
      </c>
      <c r="G515" s="51">
        <f>Games!G515</f>
        <v>0</v>
      </c>
      <c r="H515" s="51" t="str">
        <f>IF(ISBLANK(Games!$B515), "",Games!H515)</f>
        <v/>
      </c>
      <c r="I515" s="51" t="str">
        <f>IF(ISBLANK(Games!B515), "", IF(Table13[[#This Row],[Spread]]&lt;0, Table13[[#This Row],[Home]], Table13[[#This Row],[Away]]))</f>
        <v/>
      </c>
      <c r="J515" s="11"/>
      <c r="K515" s="11"/>
      <c r="L515" s="11"/>
      <c r="M515" s="50" t="str">
        <f>IF(ISBLANK(Table13[[#This Row],[Home Final]]), "",Table13[[#This Row],[Away Final]]-Table13[[#This Row],[Home Final]])</f>
        <v/>
      </c>
      <c r="N51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1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15" s="45" t="str">
        <f>IF(ISBLANK(Table13[[#This Row],[Side Result]]),"",IF(Table13[[#This Row],[Side Result]]=Table13[[#This Row],[Market Predicted Side]], "Y", "N"))</f>
        <v/>
      </c>
      <c r="Q51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15" s="43" t="str">
        <f>IF(ISBLANK(Table13[[#This Row],[Side Result]]),"",IF(Table13[[#This Row],[Side Result]]=Table13[[#This Row],[Model Predicted Side]], "Y", "N"))</f>
        <v/>
      </c>
      <c r="S515" s="43" t="str">
        <f>IF(ISBLANK(Table13[[#This Row],[Side Result]]), "", IF(Table13[[#This Row],[Model Overall Correct]]="N", "N", "Y"))</f>
        <v/>
      </c>
      <c r="T51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1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15" s="46" t="str">
        <f>IF(ISBLANK(Table13[[#This Row],[Side Result]]), "",ABS(Table13[[#This Row],[Difference from Market]]))</f>
        <v/>
      </c>
      <c r="W51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15" s="43" t="str">
        <f>IF(ISBLANK(Table13[[#This Row],[Side Result]]), "",ABS(Table13[[#This Row],[Difference from Prediction]]))</f>
        <v/>
      </c>
      <c r="Y515" s="10" t="str">
        <f>IF(OR(ISBLANK(Games!B515),ISBLANK(Table13[[#This Row],[Side Result]])), "",IF(OR(AND('Prediction Log'!D515&lt;0, 'Prediction Log'!J515='Prediction Log'!B515), AND('Prediction Log'!D515&gt;0, 'Prediction Log'!C515='Prediction Log'!J515)),"Y", IF(ISBLANK(Games!$B$2), "","N")))</f>
        <v/>
      </c>
      <c r="Z515" s="10" t="str">
        <f>Table13[[#This Row],[Market Overall  Correct]]</f>
        <v/>
      </c>
    </row>
    <row r="516" spans="1:26" x14ac:dyDescent="0.45">
      <c r="A516" s="51" t="str">
        <f>IF(ISBLANK(Games!$B516), "",Games!A516)</f>
        <v/>
      </c>
      <c r="B516" s="51" t="str">
        <f>IF(ISBLANK(Games!$B516), "",Games!B516)</f>
        <v/>
      </c>
      <c r="C516" s="51" t="str">
        <f>IF(ISBLANK(Games!$B516), "",Games!C516)</f>
        <v/>
      </c>
      <c r="D516" s="23" t="str">
        <f>IF(ISBLANK(Games!$B516), "",Games!D516)</f>
        <v/>
      </c>
      <c r="E516" s="23" t="str">
        <f>IF(ISBLANK(Games!$B516), "",Games!E516)</f>
        <v/>
      </c>
      <c r="F516" s="51" t="str">
        <f>IF(ISBLANK(Games!$B516), "",Games!F516)</f>
        <v/>
      </c>
      <c r="G516" s="51">
        <f>Games!G516</f>
        <v>0</v>
      </c>
      <c r="H516" s="51" t="str">
        <f>IF(ISBLANK(Games!$B516), "",Games!H516)</f>
        <v/>
      </c>
      <c r="I516" s="51" t="str">
        <f>IF(ISBLANK(Games!B516), "", IF(Table13[[#This Row],[Spread]]&lt;0, Table13[[#This Row],[Home]], Table13[[#This Row],[Away]]))</f>
        <v/>
      </c>
      <c r="J516" s="11"/>
      <c r="K516" s="11"/>
      <c r="L516" s="11"/>
      <c r="M516" s="50" t="str">
        <f>IF(ISBLANK(Table13[[#This Row],[Home Final]]), "",Table13[[#This Row],[Away Final]]-Table13[[#This Row],[Home Final]])</f>
        <v/>
      </c>
      <c r="N51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1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16" s="45" t="str">
        <f>IF(ISBLANK(Table13[[#This Row],[Side Result]]),"",IF(Table13[[#This Row],[Side Result]]=Table13[[#This Row],[Market Predicted Side]], "Y", "N"))</f>
        <v/>
      </c>
      <c r="Q51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16" s="43" t="str">
        <f>IF(ISBLANK(Table13[[#This Row],[Side Result]]),"",IF(Table13[[#This Row],[Side Result]]=Table13[[#This Row],[Model Predicted Side]], "Y", "N"))</f>
        <v/>
      </c>
      <c r="S516" s="43" t="str">
        <f>IF(ISBLANK(Table13[[#This Row],[Side Result]]), "", IF(Table13[[#This Row],[Model Overall Correct]]="N", "N", "Y"))</f>
        <v/>
      </c>
      <c r="T51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1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16" s="46" t="str">
        <f>IF(ISBLANK(Table13[[#This Row],[Side Result]]), "",ABS(Table13[[#This Row],[Difference from Market]]))</f>
        <v/>
      </c>
      <c r="W51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16" s="43" t="str">
        <f>IF(ISBLANK(Table13[[#This Row],[Side Result]]), "",ABS(Table13[[#This Row],[Difference from Prediction]]))</f>
        <v/>
      </c>
      <c r="Y516" s="10" t="str">
        <f>IF(OR(ISBLANK(Games!B516),ISBLANK(Table13[[#This Row],[Side Result]])), "",IF(OR(AND('Prediction Log'!D516&lt;0, 'Prediction Log'!J516='Prediction Log'!B516), AND('Prediction Log'!D516&gt;0, 'Prediction Log'!C516='Prediction Log'!J516)),"Y", IF(ISBLANK(Games!$B$2), "","N")))</f>
        <v/>
      </c>
      <c r="Z516" s="10" t="str">
        <f>Table13[[#This Row],[Market Overall  Correct]]</f>
        <v/>
      </c>
    </row>
    <row r="517" spans="1:26" x14ac:dyDescent="0.45">
      <c r="A517" s="51" t="str">
        <f>IF(ISBLANK(Games!$B517), "",Games!A517)</f>
        <v/>
      </c>
      <c r="B517" s="51" t="str">
        <f>IF(ISBLANK(Games!$B517), "",Games!B517)</f>
        <v/>
      </c>
      <c r="C517" s="51" t="str">
        <f>IF(ISBLANK(Games!$B517), "",Games!C517)</f>
        <v/>
      </c>
      <c r="D517" s="23" t="str">
        <f>IF(ISBLANK(Games!$B517), "",Games!D517)</f>
        <v/>
      </c>
      <c r="E517" s="23" t="str">
        <f>IF(ISBLANK(Games!$B517), "",Games!E517)</f>
        <v/>
      </c>
      <c r="F517" s="51" t="str">
        <f>IF(ISBLANK(Games!$B517), "",Games!F517)</f>
        <v/>
      </c>
      <c r="G517" s="51">
        <f>Games!G517</f>
        <v>0</v>
      </c>
      <c r="H517" s="51" t="str">
        <f>IF(ISBLANK(Games!$B517), "",Games!H517)</f>
        <v/>
      </c>
      <c r="I517" s="51" t="str">
        <f>IF(ISBLANK(Games!B517), "", IF(Table13[[#This Row],[Spread]]&lt;0, Table13[[#This Row],[Home]], Table13[[#This Row],[Away]]))</f>
        <v/>
      </c>
      <c r="J517" s="11"/>
      <c r="K517" s="11"/>
      <c r="L517" s="11"/>
      <c r="M517" s="50" t="str">
        <f>IF(ISBLANK(Table13[[#This Row],[Home Final]]), "",Table13[[#This Row],[Away Final]]-Table13[[#This Row],[Home Final]])</f>
        <v/>
      </c>
      <c r="N51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1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17" s="45" t="str">
        <f>IF(ISBLANK(Table13[[#This Row],[Side Result]]),"",IF(Table13[[#This Row],[Side Result]]=Table13[[#This Row],[Market Predicted Side]], "Y", "N"))</f>
        <v/>
      </c>
      <c r="Q51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17" s="43" t="str">
        <f>IF(ISBLANK(Table13[[#This Row],[Side Result]]),"",IF(Table13[[#This Row],[Side Result]]=Table13[[#This Row],[Model Predicted Side]], "Y", "N"))</f>
        <v/>
      </c>
      <c r="S517" s="43" t="str">
        <f>IF(ISBLANK(Table13[[#This Row],[Side Result]]), "", IF(Table13[[#This Row],[Model Overall Correct]]="N", "N", "Y"))</f>
        <v/>
      </c>
      <c r="T51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1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17" s="46" t="str">
        <f>IF(ISBLANK(Table13[[#This Row],[Side Result]]), "",ABS(Table13[[#This Row],[Difference from Market]]))</f>
        <v/>
      </c>
      <c r="W51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17" s="43" t="str">
        <f>IF(ISBLANK(Table13[[#This Row],[Side Result]]), "",ABS(Table13[[#This Row],[Difference from Prediction]]))</f>
        <v/>
      </c>
      <c r="Y517" s="10" t="str">
        <f>IF(OR(ISBLANK(Games!B517),ISBLANK(Table13[[#This Row],[Side Result]])), "",IF(OR(AND('Prediction Log'!D517&lt;0, 'Prediction Log'!J517='Prediction Log'!B517), AND('Prediction Log'!D517&gt;0, 'Prediction Log'!C517='Prediction Log'!J517)),"Y", IF(ISBLANK(Games!$B$2), "","N")))</f>
        <v/>
      </c>
      <c r="Z517" s="10" t="str">
        <f>Table13[[#This Row],[Market Overall  Correct]]</f>
        <v/>
      </c>
    </row>
    <row r="518" spans="1:26" x14ac:dyDescent="0.45">
      <c r="A518" s="51" t="str">
        <f>IF(ISBLANK(Games!$B518), "",Games!A518)</f>
        <v/>
      </c>
      <c r="B518" s="51" t="str">
        <f>IF(ISBLANK(Games!$B518), "",Games!B518)</f>
        <v/>
      </c>
      <c r="C518" s="51" t="str">
        <f>IF(ISBLANK(Games!$B518), "",Games!C518)</f>
        <v/>
      </c>
      <c r="D518" s="23" t="str">
        <f>IF(ISBLANK(Games!$B518), "",Games!D518)</f>
        <v/>
      </c>
      <c r="E518" s="23" t="str">
        <f>IF(ISBLANK(Games!$B518), "",Games!E518)</f>
        <v/>
      </c>
      <c r="F518" s="51" t="str">
        <f>IF(ISBLANK(Games!$B518), "",Games!F518)</f>
        <v/>
      </c>
      <c r="G518" s="51">
        <f>Games!G518</f>
        <v>0</v>
      </c>
      <c r="H518" s="51" t="str">
        <f>IF(ISBLANK(Games!$B518), "",Games!H518)</f>
        <v/>
      </c>
      <c r="I518" s="51" t="str">
        <f>IF(ISBLANK(Games!B518), "", IF(Table13[[#This Row],[Spread]]&lt;0, Table13[[#This Row],[Home]], Table13[[#This Row],[Away]]))</f>
        <v/>
      </c>
      <c r="J518" s="11"/>
      <c r="K518" s="11"/>
      <c r="L518" s="11"/>
      <c r="M518" s="50" t="str">
        <f>IF(ISBLANK(Table13[[#This Row],[Home Final]]), "",Table13[[#This Row],[Away Final]]-Table13[[#This Row],[Home Final]])</f>
        <v/>
      </c>
      <c r="N51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1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18" s="45" t="str">
        <f>IF(ISBLANK(Table13[[#This Row],[Side Result]]),"",IF(Table13[[#This Row],[Side Result]]=Table13[[#This Row],[Market Predicted Side]], "Y", "N"))</f>
        <v/>
      </c>
      <c r="Q51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18" s="43" t="str">
        <f>IF(ISBLANK(Table13[[#This Row],[Side Result]]),"",IF(Table13[[#This Row],[Side Result]]=Table13[[#This Row],[Model Predicted Side]], "Y", "N"))</f>
        <v/>
      </c>
      <c r="S518" s="43" t="str">
        <f>IF(ISBLANK(Table13[[#This Row],[Side Result]]), "", IF(Table13[[#This Row],[Model Overall Correct]]="N", "N", "Y"))</f>
        <v/>
      </c>
      <c r="T51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1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18" s="46" t="str">
        <f>IF(ISBLANK(Table13[[#This Row],[Side Result]]), "",ABS(Table13[[#This Row],[Difference from Market]]))</f>
        <v/>
      </c>
      <c r="W51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18" s="43" t="str">
        <f>IF(ISBLANK(Table13[[#This Row],[Side Result]]), "",ABS(Table13[[#This Row],[Difference from Prediction]]))</f>
        <v/>
      </c>
      <c r="Y518" s="10" t="str">
        <f>IF(OR(ISBLANK(Games!B518),ISBLANK(Table13[[#This Row],[Side Result]])), "",IF(OR(AND('Prediction Log'!D518&lt;0, 'Prediction Log'!J518='Prediction Log'!B518), AND('Prediction Log'!D518&gt;0, 'Prediction Log'!C518='Prediction Log'!J518)),"Y", IF(ISBLANK(Games!$B$2), "","N")))</f>
        <v/>
      </c>
      <c r="Z518" s="10" t="str">
        <f>Table13[[#This Row],[Market Overall  Correct]]</f>
        <v/>
      </c>
    </row>
    <row r="519" spans="1:26" x14ac:dyDescent="0.45">
      <c r="A519" s="51" t="str">
        <f>IF(ISBLANK(Games!$B519), "",Games!A519)</f>
        <v/>
      </c>
      <c r="B519" s="51" t="str">
        <f>IF(ISBLANK(Games!$B519), "",Games!B519)</f>
        <v/>
      </c>
      <c r="C519" s="51" t="str">
        <f>IF(ISBLANK(Games!$B519), "",Games!C519)</f>
        <v/>
      </c>
      <c r="D519" s="23" t="str">
        <f>IF(ISBLANK(Games!$B519), "",Games!D519)</f>
        <v/>
      </c>
      <c r="E519" s="23" t="str">
        <f>IF(ISBLANK(Games!$B519), "",Games!E519)</f>
        <v/>
      </c>
      <c r="F519" s="51" t="str">
        <f>IF(ISBLANK(Games!$B519), "",Games!F519)</f>
        <v/>
      </c>
      <c r="G519" s="51">
        <f>Games!G519</f>
        <v>0</v>
      </c>
      <c r="H519" s="51" t="str">
        <f>IF(ISBLANK(Games!$B519), "",Games!H519)</f>
        <v/>
      </c>
      <c r="I519" s="51" t="str">
        <f>IF(ISBLANK(Games!B519), "", IF(Table13[[#This Row],[Spread]]&lt;0, Table13[[#This Row],[Home]], Table13[[#This Row],[Away]]))</f>
        <v/>
      </c>
      <c r="J519" s="11"/>
      <c r="K519" s="11"/>
      <c r="L519" s="11"/>
      <c r="M519" s="50" t="str">
        <f>IF(ISBLANK(Table13[[#This Row],[Home Final]]), "",Table13[[#This Row],[Away Final]]-Table13[[#This Row],[Home Final]])</f>
        <v/>
      </c>
      <c r="N51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1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19" s="45" t="str">
        <f>IF(ISBLANK(Table13[[#This Row],[Side Result]]),"",IF(Table13[[#This Row],[Side Result]]=Table13[[#This Row],[Market Predicted Side]], "Y", "N"))</f>
        <v/>
      </c>
      <c r="Q51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19" s="43" t="str">
        <f>IF(ISBLANK(Table13[[#This Row],[Side Result]]),"",IF(Table13[[#This Row],[Side Result]]=Table13[[#This Row],[Model Predicted Side]], "Y", "N"))</f>
        <v/>
      </c>
      <c r="S519" s="43" t="str">
        <f>IF(ISBLANK(Table13[[#This Row],[Side Result]]), "", IF(Table13[[#This Row],[Model Overall Correct]]="N", "N", "Y"))</f>
        <v/>
      </c>
      <c r="T51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1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19" s="46" t="str">
        <f>IF(ISBLANK(Table13[[#This Row],[Side Result]]), "",ABS(Table13[[#This Row],[Difference from Market]]))</f>
        <v/>
      </c>
      <c r="W51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19" s="43" t="str">
        <f>IF(ISBLANK(Table13[[#This Row],[Side Result]]), "",ABS(Table13[[#This Row],[Difference from Prediction]]))</f>
        <v/>
      </c>
      <c r="Y519" s="10" t="str">
        <f>IF(OR(ISBLANK(Games!B519),ISBLANK(Table13[[#This Row],[Side Result]])), "",IF(OR(AND('Prediction Log'!D519&lt;0, 'Prediction Log'!J519='Prediction Log'!B519), AND('Prediction Log'!D519&gt;0, 'Prediction Log'!C519='Prediction Log'!J519)),"Y", IF(ISBLANK(Games!$B$2), "","N")))</f>
        <v/>
      </c>
      <c r="Z519" s="10" t="str">
        <f>Table13[[#This Row],[Market Overall  Correct]]</f>
        <v/>
      </c>
    </row>
    <row r="520" spans="1:26" x14ac:dyDescent="0.45">
      <c r="A520" s="51" t="str">
        <f>IF(ISBLANK(Games!$B520), "",Games!A520)</f>
        <v/>
      </c>
      <c r="B520" s="51" t="str">
        <f>IF(ISBLANK(Games!$B520), "",Games!B520)</f>
        <v/>
      </c>
      <c r="C520" s="51" t="str">
        <f>IF(ISBLANK(Games!$B520), "",Games!C520)</f>
        <v/>
      </c>
      <c r="D520" s="23" t="str">
        <f>IF(ISBLANK(Games!$B520), "",Games!D520)</f>
        <v/>
      </c>
      <c r="E520" s="23" t="str">
        <f>IF(ISBLANK(Games!$B520), "",Games!E520)</f>
        <v/>
      </c>
      <c r="F520" s="51" t="str">
        <f>IF(ISBLANK(Games!$B520), "",Games!F520)</f>
        <v/>
      </c>
      <c r="G520" s="51">
        <f>Games!G520</f>
        <v>0</v>
      </c>
      <c r="H520" s="51" t="str">
        <f>IF(ISBLANK(Games!$B520), "",Games!H520)</f>
        <v/>
      </c>
      <c r="I520" s="51" t="str">
        <f>IF(ISBLANK(Games!B520), "", IF(Table13[[#This Row],[Spread]]&lt;0, Table13[[#This Row],[Home]], Table13[[#This Row],[Away]]))</f>
        <v/>
      </c>
      <c r="J520" s="11"/>
      <c r="K520" s="11"/>
      <c r="L520" s="11"/>
      <c r="M520" s="50" t="str">
        <f>IF(ISBLANK(Table13[[#This Row],[Home Final]]), "",Table13[[#This Row],[Away Final]]-Table13[[#This Row],[Home Final]])</f>
        <v/>
      </c>
      <c r="N52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2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20" s="45" t="str">
        <f>IF(ISBLANK(Table13[[#This Row],[Side Result]]),"",IF(Table13[[#This Row],[Side Result]]=Table13[[#This Row],[Market Predicted Side]], "Y", "N"))</f>
        <v/>
      </c>
      <c r="Q52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20" s="43" t="str">
        <f>IF(ISBLANK(Table13[[#This Row],[Side Result]]),"",IF(Table13[[#This Row],[Side Result]]=Table13[[#This Row],[Model Predicted Side]], "Y", "N"))</f>
        <v/>
      </c>
      <c r="S520" s="43" t="str">
        <f>IF(ISBLANK(Table13[[#This Row],[Side Result]]), "", IF(Table13[[#This Row],[Model Overall Correct]]="N", "N", "Y"))</f>
        <v/>
      </c>
      <c r="T52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2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20" s="46" t="str">
        <f>IF(ISBLANK(Table13[[#This Row],[Side Result]]), "",ABS(Table13[[#This Row],[Difference from Market]]))</f>
        <v/>
      </c>
      <c r="W52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20" s="43" t="str">
        <f>IF(ISBLANK(Table13[[#This Row],[Side Result]]), "",ABS(Table13[[#This Row],[Difference from Prediction]]))</f>
        <v/>
      </c>
      <c r="Y520" s="10" t="str">
        <f>IF(OR(ISBLANK(Games!B520),ISBLANK(Table13[[#This Row],[Side Result]])), "",IF(OR(AND('Prediction Log'!D520&lt;0, 'Prediction Log'!J520='Prediction Log'!B520), AND('Prediction Log'!D520&gt;0, 'Prediction Log'!C520='Prediction Log'!J520)),"Y", IF(ISBLANK(Games!$B$2), "","N")))</f>
        <v/>
      </c>
      <c r="Z520" s="10" t="str">
        <f>Table13[[#This Row],[Market Overall  Correct]]</f>
        <v/>
      </c>
    </row>
    <row r="521" spans="1:26" x14ac:dyDescent="0.45">
      <c r="A521" s="51" t="str">
        <f>IF(ISBLANK(Games!$B521), "",Games!A521)</f>
        <v/>
      </c>
      <c r="B521" s="51" t="str">
        <f>IF(ISBLANK(Games!$B521), "",Games!B521)</f>
        <v/>
      </c>
      <c r="C521" s="51" t="str">
        <f>IF(ISBLANK(Games!$B521), "",Games!C521)</f>
        <v/>
      </c>
      <c r="D521" s="23" t="str">
        <f>IF(ISBLANK(Games!$B521), "",Games!D521)</f>
        <v/>
      </c>
      <c r="E521" s="23" t="str">
        <f>IF(ISBLANK(Games!$B521), "",Games!E521)</f>
        <v/>
      </c>
      <c r="F521" s="51" t="str">
        <f>IF(ISBLANK(Games!$B521), "",Games!F521)</f>
        <v/>
      </c>
      <c r="G521" s="51">
        <f>Games!G521</f>
        <v>0</v>
      </c>
      <c r="H521" s="51" t="str">
        <f>IF(ISBLANK(Games!$B521), "",Games!H521)</f>
        <v/>
      </c>
      <c r="I521" s="51" t="str">
        <f>IF(ISBLANK(Games!B521), "", IF(Table13[[#This Row],[Spread]]&lt;0, Table13[[#This Row],[Home]], Table13[[#This Row],[Away]]))</f>
        <v/>
      </c>
      <c r="J521" s="11"/>
      <c r="K521" s="11"/>
      <c r="L521" s="11"/>
      <c r="M521" s="50" t="str">
        <f>IF(ISBLANK(Table13[[#This Row],[Home Final]]), "",Table13[[#This Row],[Away Final]]-Table13[[#This Row],[Home Final]])</f>
        <v/>
      </c>
      <c r="N52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2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21" s="45" t="str">
        <f>IF(ISBLANK(Table13[[#This Row],[Side Result]]),"",IF(Table13[[#This Row],[Side Result]]=Table13[[#This Row],[Market Predicted Side]], "Y", "N"))</f>
        <v/>
      </c>
      <c r="Q52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21" s="43" t="str">
        <f>IF(ISBLANK(Table13[[#This Row],[Side Result]]),"",IF(Table13[[#This Row],[Side Result]]=Table13[[#This Row],[Model Predicted Side]], "Y", "N"))</f>
        <v/>
      </c>
      <c r="S521" s="43" t="str">
        <f>IF(ISBLANK(Table13[[#This Row],[Side Result]]), "", IF(Table13[[#This Row],[Model Overall Correct]]="N", "N", "Y"))</f>
        <v/>
      </c>
      <c r="T52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2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21" s="46" t="str">
        <f>IF(ISBLANK(Table13[[#This Row],[Side Result]]), "",ABS(Table13[[#This Row],[Difference from Market]]))</f>
        <v/>
      </c>
      <c r="W52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21" s="43" t="str">
        <f>IF(ISBLANK(Table13[[#This Row],[Side Result]]), "",ABS(Table13[[#This Row],[Difference from Prediction]]))</f>
        <v/>
      </c>
      <c r="Y521" s="10" t="str">
        <f>IF(OR(ISBLANK(Games!B521),ISBLANK(Table13[[#This Row],[Side Result]])), "",IF(OR(AND('Prediction Log'!D521&lt;0, 'Prediction Log'!J521='Prediction Log'!B521), AND('Prediction Log'!D521&gt;0, 'Prediction Log'!C521='Prediction Log'!J521)),"Y", IF(ISBLANK(Games!$B$2), "","N")))</f>
        <v/>
      </c>
      <c r="Z521" s="10" t="str">
        <f>Table13[[#This Row],[Market Overall  Correct]]</f>
        <v/>
      </c>
    </row>
    <row r="522" spans="1:26" x14ac:dyDescent="0.45">
      <c r="A522" s="51" t="str">
        <f>IF(ISBLANK(Games!$B522), "",Games!A522)</f>
        <v/>
      </c>
      <c r="B522" s="51" t="str">
        <f>IF(ISBLANK(Games!$B522), "",Games!B522)</f>
        <v/>
      </c>
      <c r="C522" s="51" t="str">
        <f>IF(ISBLANK(Games!$B522), "",Games!C522)</f>
        <v/>
      </c>
      <c r="D522" s="23" t="str">
        <f>IF(ISBLANK(Games!$B522), "",Games!D522)</f>
        <v/>
      </c>
      <c r="E522" s="23" t="str">
        <f>IF(ISBLANK(Games!$B522), "",Games!E522)</f>
        <v/>
      </c>
      <c r="F522" s="51" t="str">
        <f>IF(ISBLANK(Games!$B522), "",Games!F522)</f>
        <v/>
      </c>
      <c r="G522" s="51">
        <f>Games!G522</f>
        <v>0</v>
      </c>
      <c r="H522" s="51" t="str">
        <f>IF(ISBLANK(Games!$B522), "",Games!H522)</f>
        <v/>
      </c>
      <c r="I522" s="51" t="str">
        <f>IF(ISBLANK(Games!B522), "", IF(Table13[[#This Row],[Spread]]&lt;0, Table13[[#This Row],[Home]], Table13[[#This Row],[Away]]))</f>
        <v/>
      </c>
      <c r="J522" s="11"/>
      <c r="K522" s="11"/>
      <c r="L522" s="11"/>
      <c r="M522" s="50" t="str">
        <f>IF(ISBLANK(Table13[[#This Row],[Home Final]]), "",Table13[[#This Row],[Away Final]]-Table13[[#This Row],[Home Final]])</f>
        <v/>
      </c>
      <c r="N52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2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22" s="45" t="str">
        <f>IF(ISBLANK(Table13[[#This Row],[Side Result]]),"",IF(Table13[[#This Row],[Side Result]]=Table13[[#This Row],[Market Predicted Side]], "Y", "N"))</f>
        <v/>
      </c>
      <c r="Q52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22" s="43" t="str">
        <f>IF(ISBLANK(Table13[[#This Row],[Side Result]]),"",IF(Table13[[#This Row],[Side Result]]=Table13[[#This Row],[Model Predicted Side]], "Y", "N"))</f>
        <v/>
      </c>
      <c r="S522" s="43" t="str">
        <f>IF(ISBLANK(Table13[[#This Row],[Side Result]]), "", IF(Table13[[#This Row],[Model Overall Correct]]="N", "N", "Y"))</f>
        <v/>
      </c>
      <c r="T52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2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22" s="46" t="str">
        <f>IF(ISBLANK(Table13[[#This Row],[Side Result]]), "",ABS(Table13[[#This Row],[Difference from Market]]))</f>
        <v/>
      </c>
      <c r="W52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22" s="43" t="str">
        <f>IF(ISBLANK(Table13[[#This Row],[Side Result]]), "",ABS(Table13[[#This Row],[Difference from Prediction]]))</f>
        <v/>
      </c>
      <c r="Y522" s="10" t="str">
        <f>IF(OR(ISBLANK(Games!B522),ISBLANK(Table13[[#This Row],[Side Result]])), "",IF(OR(AND('Prediction Log'!D522&lt;0, 'Prediction Log'!J522='Prediction Log'!B522), AND('Prediction Log'!D522&gt;0, 'Prediction Log'!C522='Prediction Log'!J522)),"Y", IF(ISBLANK(Games!$B$2), "","N")))</f>
        <v/>
      </c>
      <c r="Z522" s="10" t="str">
        <f>Table13[[#This Row],[Market Overall  Correct]]</f>
        <v/>
      </c>
    </row>
    <row r="523" spans="1:26" x14ac:dyDescent="0.45">
      <c r="A523" s="51" t="str">
        <f>IF(ISBLANK(Games!$B523), "",Games!A523)</f>
        <v/>
      </c>
      <c r="B523" s="51" t="str">
        <f>IF(ISBLANK(Games!$B523), "",Games!B523)</f>
        <v/>
      </c>
      <c r="C523" s="51" t="str">
        <f>IF(ISBLANK(Games!$B523), "",Games!C523)</f>
        <v/>
      </c>
      <c r="D523" s="23" t="str">
        <f>IF(ISBLANK(Games!$B523), "",Games!D523)</f>
        <v/>
      </c>
      <c r="E523" s="23" t="str">
        <f>IF(ISBLANK(Games!$B523), "",Games!E523)</f>
        <v/>
      </c>
      <c r="F523" s="51" t="str">
        <f>IF(ISBLANK(Games!$B523), "",Games!F523)</f>
        <v/>
      </c>
      <c r="G523" s="51">
        <f>Games!G523</f>
        <v>0</v>
      </c>
      <c r="H523" s="51" t="str">
        <f>IF(ISBLANK(Games!$B523), "",Games!H523)</f>
        <v/>
      </c>
      <c r="I523" s="51" t="str">
        <f>IF(ISBLANK(Games!B523), "", IF(Table13[[#This Row],[Spread]]&lt;0, Table13[[#This Row],[Home]], Table13[[#This Row],[Away]]))</f>
        <v/>
      </c>
      <c r="J523" s="11"/>
      <c r="K523" s="11"/>
      <c r="L523" s="11"/>
      <c r="M523" s="50" t="str">
        <f>IF(ISBLANK(Table13[[#This Row],[Home Final]]), "",Table13[[#This Row],[Away Final]]-Table13[[#This Row],[Home Final]])</f>
        <v/>
      </c>
      <c r="N52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2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23" s="45" t="str">
        <f>IF(ISBLANK(Table13[[#This Row],[Side Result]]),"",IF(Table13[[#This Row],[Side Result]]=Table13[[#This Row],[Market Predicted Side]], "Y", "N"))</f>
        <v/>
      </c>
      <c r="Q52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23" s="43" t="str">
        <f>IF(ISBLANK(Table13[[#This Row],[Side Result]]),"",IF(Table13[[#This Row],[Side Result]]=Table13[[#This Row],[Model Predicted Side]], "Y", "N"))</f>
        <v/>
      </c>
      <c r="S523" s="43" t="str">
        <f>IF(ISBLANK(Table13[[#This Row],[Side Result]]), "", IF(Table13[[#This Row],[Model Overall Correct]]="N", "N", "Y"))</f>
        <v/>
      </c>
      <c r="T52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2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23" s="46" t="str">
        <f>IF(ISBLANK(Table13[[#This Row],[Side Result]]), "",ABS(Table13[[#This Row],[Difference from Market]]))</f>
        <v/>
      </c>
      <c r="W52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23" s="43" t="str">
        <f>IF(ISBLANK(Table13[[#This Row],[Side Result]]), "",ABS(Table13[[#This Row],[Difference from Prediction]]))</f>
        <v/>
      </c>
      <c r="Y523" s="10" t="str">
        <f>IF(OR(ISBLANK(Games!B523),ISBLANK(Table13[[#This Row],[Side Result]])), "",IF(OR(AND('Prediction Log'!D523&lt;0, 'Prediction Log'!J523='Prediction Log'!B523), AND('Prediction Log'!D523&gt;0, 'Prediction Log'!C523='Prediction Log'!J523)),"Y", IF(ISBLANK(Games!$B$2), "","N")))</f>
        <v/>
      </c>
      <c r="Z523" s="10" t="str">
        <f>Table13[[#This Row],[Market Overall  Correct]]</f>
        <v/>
      </c>
    </row>
    <row r="524" spans="1:26" x14ac:dyDescent="0.45">
      <c r="A524" s="51" t="str">
        <f>IF(ISBLANK(Games!$B524), "",Games!A524)</f>
        <v/>
      </c>
      <c r="B524" s="51" t="str">
        <f>IF(ISBLANK(Games!$B524), "",Games!B524)</f>
        <v/>
      </c>
      <c r="C524" s="51" t="str">
        <f>IF(ISBLANK(Games!$B524), "",Games!C524)</f>
        <v/>
      </c>
      <c r="D524" s="23" t="str">
        <f>IF(ISBLANK(Games!$B524), "",Games!D524)</f>
        <v/>
      </c>
      <c r="E524" s="23" t="str">
        <f>IF(ISBLANK(Games!$B524), "",Games!E524)</f>
        <v/>
      </c>
      <c r="F524" s="51" t="str">
        <f>IF(ISBLANK(Games!$B524), "",Games!F524)</f>
        <v/>
      </c>
      <c r="G524" s="51">
        <f>Games!G524</f>
        <v>0</v>
      </c>
      <c r="H524" s="51" t="str">
        <f>IF(ISBLANK(Games!$B524), "",Games!H524)</f>
        <v/>
      </c>
      <c r="I524" s="51" t="str">
        <f>IF(ISBLANK(Games!B524), "", IF(Table13[[#This Row],[Spread]]&lt;0, Table13[[#This Row],[Home]], Table13[[#This Row],[Away]]))</f>
        <v/>
      </c>
      <c r="J524" s="11"/>
      <c r="K524" s="11"/>
      <c r="L524" s="11"/>
      <c r="M524" s="50" t="str">
        <f>IF(ISBLANK(Table13[[#This Row],[Home Final]]), "",Table13[[#This Row],[Away Final]]-Table13[[#This Row],[Home Final]])</f>
        <v/>
      </c>
      <c r="N52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2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24" s="45" t="str">
        <f>IF(ISBLANK(Table13[[#This Row],[Side Result]]),"",IF(Table13[[#This Row],[Side Result]]=Table13[[#This Row],[Market Predicted Side]], "Y", "N"))</f>
        <v/>
      </c>
      <c r="Q52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24" s="43" t="str">
        <f>IF(ISBLANK(Table13[[#This Row],[Side Result]]),"",IF(Table13[[#This Row],[Side Result]]=Table13[[#This Row],[Model Predicted Side]], "Y", "N"))</f>
        <v/>
      </c>
      <c r="S524" s="43" t="str">
        <f>IF(ISBLANK(Table13[[#This Row],[Side Result]]), "", IF(Table13[[#This Row],[Model Overall Correct]]="N", "N", "Y"))</f>
        <v/>
      </c>
      <c r="T52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2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24" s="46" t="str">
        <f>IF(ISBLANK(Table13[[#This Row],[Side Result]]), "",ABS(Table13[[#This Row],[Difference from Market]]))</f>
        <v/>
      </c>
      <c r="W52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24" s="43" t="str">
        <f>IF(ISBLANK(Table13[[#This Row],[Side Result]]), "",ABS(Table13[[#This Row],[Difference from Prediction]]))</f>
        <v/>
      </c>
      <c r="Y524" s="10" t="str">
        <f>IF(OR(ISBLANK(Games!B524),ISBLANK(Table13[[#This Row],[Side Result]])), "",IF(OR(AND('Prediction Log'!D524&lt;0, 'Prediction Log'!J524='Prediction Log'!B524), AND('Prediction Log'!D524&gt;0, 'Prediction Log'!C524='Prediction Log'!J524)),"Y", IF(ISBLANK(Games!$B$2), "","N")))</f>
        <v/>
      </c>
      <c r="Z524" s="10" t="str">
        <f>Table13[[#This Row],[Market Overall  Correct]]</f>
        <v/>
      </c>
    </row>
    <row r="525" spans="1:26" x14ac:dyDescent="0.45">
      <c r="A525" s="51" t="str">
        <f>IF(ISBLANK(Games!$B525), "",Games!A525)</f>
        <v/>
      </c>
      <c r="B525" s="51" t="str">
        <f>IF(ISBLANK(Games!$B525), "",Games!B525)</f>
        <v/>
      </c>
      <c r="C525" s="51" t="str">
        <f>IF(ISBLANK(Games!$B525), "",Games!C525)</f>
        <v/>
      </c>
      <c r="D525" s="23" t="str">
        <f>IF(ISBLANK(Games!$B525), "",Games!D525)</f>
        <v/>
      </c>
      <c r="E525" s="23" t="str">
        <f>IF(ISBLANK(Games!$B525), "",Games!E525)</f>
        <v/>
      </c>
      <c r="F525" s="51" t="str">
        <f>IF(ISBLANK(Games!$B525), "",Games!F525)</f>
        <v/>
      </c>
      <c r="G525" s="51">
        <f>Games!G525</f>
        <v>0</v>
      </c>
      <c r="H525" s="51" t="str">
        <f>IF(ISBLANK(Games!$B525), "",Games!H525)</f>
        <v/>
      </c>
      <c r="I525" s="51" t="str">
        <f>IF(ISBLANK(Games!B525), "", IF(Table13[[#This Row],[Spread]]&lt;0, Table13[[#This Row],[Home]], Table13[[#This Row],[Away]]))</f>
        <v/>
      </c>
      <c r="J525" s="11"/>
      <c r="K525" s="11"/>
      <c r="L525" s="11"/>
      <c r="M525" s="50" t="str">
        <f>IF(ISBLANK(Table13[[#This Row],[Home Final]]), "",Table13[[#This Row],[Away Final]]-Table13[[#This Row],[Home Final]])</f>
        <v/>
      </c>
      <c r="N52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2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25" s="45" t="str">
        <f>IF(ISBLANK(Table13[[#This Row],[Side Result]]),"",IF(Table13[[#This Row],[Side Result]]=Table13[[#This Row],[Market Predicted Side]], "Y", "N"))</f>
        <v/>
      </c>
      <c r="Q52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25" s="43" t="str">
        <f>IF(ISBLANK(Table13[[#This Row],[Side Result]]),"",IF(Table13[[#This Row],[Side Result]]=Table13[[#This Row],[Model Predicted Side]], "Y", "N"))</f>
        <v/>
      </c>
      <c r="S525" s="43" t="str">
        <f>IF(ISBLANK(Table13[[#This Row],[Side Result]]), "", IF(Table13[[#This Row],[Model Overall Correct]]="N", "N", "Y"))</f>
        <v/>
      </c>
      <c r="T52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2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25" s="46" t="str">
        <f>IF(ISBLANK(Table13[[#This Row],[Side Result]]), "",ABS(Table13[[#This Row],[Difference from Market]]))</f>
        <v/>
      </c>
      <c r="W52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25" s="43" t="str">
        <f>IF(ISBLANK(Table13[[#This Row],[Side Result]]), "",ABS(Table13[[#This Row],[Difference from Prediction]]))</f>
        <v/>
      </c>
      <c r="Y525" s="10" t="str">
        <f>IF(OR(ISBLANK(Games!B525),ISBLANK(Table13[[#This Row],[Side Result]])), "",IF(OR(AND('Prediction Log'!D525&lt;0, 'Prediction Log'!J525='Prediction Log'!B525), AND('Prediction Log'!D525&gt;0, 'Prediction Log'!C525='Prediction Log'!J525)),"Y", IF(ISBLANK(Games!$B$2), "","N")))</f>
        <v/>
      </c>
      <c r="Z525" s="10" t="str">
        <f>Table13[[#This Row],[Market Overall  Correct]]</f>
        <v/>
      </c>
    </row>
    <row r="526" spans="1:26" x14ac:dyDescent="0.45">
      <c r="A526" s="51" t="str">
        <f>IF(ISBLANK(Games!$B526), "",Games!A526)</f>
        <v/>
      </c>
      <c r="B526" s="51" t="str">
        <f>IF(ISBLANK(Games!$B526), "",Games!B526)</f>
        <v/>
      </c>
      <c r="C526" s="51" t="str">
        <f>IF(ISBLANK(Games!$B526), "",Games!C526)</f>
        <v/>
      </c>
      <c r="D526" s="23" t="str">
        <f>IF(ISBLANK(Games!$B526), "",Games!D526)</f>
        <v/>
      </c>
      <c r="E526" s="23" t="str">
        <f>IF(ISBLANK(Games!$B526), "",Games!E526)</f>
        <v/>
      </c>
      <c r="F526" s="51" t="str">
        <f>IF(ISBLANK(Games!$B526), "",Games!F526)</f>
        <v/>
      </c>
      <c r="G526" s="51">
        <f>Games!G526</f>
        <v>0</v>
      </c>
      <c r="H526" s="51" t="str">
        <f>IF(ISBLANK(Games!$B526), "",Games!H526)</f>
        <v/>
      </c>
      <c r="I526" s="51" t="str">
        <f>IF(ISBLANK(Games!B526), "", IF(Table13[[#This Row],[Spread]]&lt;0, Table13[[#This Row],[Home]], Table13[[#This Row],[Away]]))</f>
        <v/>
      </c>
      <c r="J526" s="11"/>
      <c r="K526" s="11"/>
      <c r="L526" s="11"/>
      <c r="M526" s="50" t="str">
        <f>IF(ISBLANK(Table13[[#This Row],[Home Final]]), "",Table13[[#This Row],[Away Final]]-Table13[[#This Row],[Home Final]])</f>
        <v/>
      </c>
      <c r="N52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2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26" s="45" t="str">
        <f>IF(ISBLANK(Table13[[#This Row],[Side Result]]),"",IF(Table13[[#This Row],[Side Result]]=Table13[[#This Row],[Market Predicted Side]], "Y", "N"))</f>
        <v/>
      </c>
      <c r="Q52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26" s="43" t="str">
        <f>IF(ISBLANK(Table13[[#This Row],[Side Result]]),"",IF(Table13[[#This Row],[Side Result]]=Table13[[#This Row],[Model Predicted Side]], "Y", "N"))</f>
        <v/>
      </c>
      <c r="S526" s="43" t="str">
        <f>IF(ISBLANK(Table13[[#This Row],[Side Result]]), "", IF(Table13[[#This Row],[Model Overall Correct]]="N", "N", "Y"))</f>
        <v/>
      </c>
      <c r="T52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2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26" s="46" t="str">
        <f>IF(ISBLANK(Table13[[#This Row],[Side Result]]), "",ABS(Table13[[#This Row],[Difference from Market]]))</f>
        <v/>
      </c>
      <c r="W52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26" s="43" t="str">
        <f>IF(ISBLANK(Table13[[#This Row],[Side Result]]), "",ABS(Table13[[#This Row],[Difference from Prediction]]))</f>
        <v/>
      </c>
      <c r="Y526" s="10" t="str">
        <f>IF(OR(ISBLANK(Games!B526),ISBLANK(Table13[[#This Row],[Side Result]])), "",IF(OR(AND('Prediction Log'!D526&lt;0, 'Prediction Log'!J526='Prediction Log'!B526), AND('Prediction Log'!D526&gt;0, 'Prediction Log'!C526='Prediction Log'!J526)),"Y", IF(ISBLANK(Games!$B$2), "","N")))</f>
        <v/>
      </c>
      <c r="Z526" s="10" t="str">
        <f>Table13[[#This Row],[Market Overall  Correct]]</f>
        <v/>
      </c>
    </row>
    <row r="527" spans="1:26" x14ac:dyDescent="0.45">
      <c r="A527" s="51" t="str">
        <f>IF(ISBLANK(Games!$B527), "",Games!A527)</f>
        <v/>
      </c>
      <c r="B527" s="51" t="str">
        <f>IF(ISBLANK(Games!$B527), "",Games!B527)</f>
        <v/>
      </c>
      <c r="C527" s="51" t="str">
        <f>IF(ISBLANK(Games!$B527), "",Games!C527)</f>
        <v/>
      </c>
      <c r="D527" s="23" t="str">
        <f>IF(ISBLANK(Games!$B527), "",Games!D527)</f>
        <v/>
      </c>
      <c r="E527" s="23" t="str">
        <f>IF(ISBLANK(Games!$B527), "",Games!E527)</f>
        <v/>
      </c>
      <c r="F527" s="51" t="str">
        <f>IF(ISBLANK(Games!$B527), "",Games!F527)</f>
        <v/>
      </c>
      <c r="G527" s="51">
        <f>Games!G527</f>
        <v>0</v>
      </c>
      <c r="H527" s="51" t="str">
        <f>IF(ISBLANK(Games!$B527), "",Games!H527)</f>
        <v/>
      </c>
      <c r="I527" s="51" t="str">
        <f>IF(ISBLANK(Games!B527), "", IF(Table13[[#This Row],[Spread]]&lt;0, Table13[[#This Row],[Home]], Table13[[#This Row],[Away]]))</f>
        <v/>
      </c>
      <c r="J527" s="11"/>
      <c r="K527" s="11"/>
      <c r="L527" s="11"/>
      <c r="M527" s="50" t="str">
        <f>IF(ISBLANK(Table13[[#This Row],[Home Final]]), "",Table13[[#This Row],[Away Final]]-Table13[[#This Row],[Home Final]])</f>
        <v/>
      </c>
      <c r="N52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2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27" s="45" t="str">
        <f>IF(ISBLANK(Table13[[#This Row],[Side Result]]),"",IF(Table13[[#This Row],[Side Result]]=Table13[[#This Row],[Market Predicted Side]], "Y", "N"))</f>
        <v/>
      </c>
      <c r="Q52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27" s="43" t="str">
        <f>IF(ISBLANK(Table13[[#This Row],[Side Result]]),"",IF(Table13[[#This Row],[Side Result]]=Table13[[#This Row],[Model Predicted Side]], "Y", "N"))</f>
        <v/>
      </c>
      <c r="S527" s="43" t="str">
        <f>IF(ISBLANK(Table13[[#This Row],[Side Result]]), "", IF(Table13[[#This Row],[Model Overall Correct]]="N", "N", "Y"))</f>
        <v/>
      </c>
      <c r="T52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2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27" s="46" t="str">
        <f>IF(ISBLANK(Table13[[#This Row],[Side Result]]), "",ABS(Table13[[#This Row],[Difference from Market]]))</f>
        <v/>
      </c>
      <c r="W52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27" s="43" t="str">
        <f>IF(ISBLANK(Table13[[#This Row],[Side Result]]), "",ABS(Table13[[#This Row],[Difference from Prediction]]))</f>
        <v/>
      </c>
      <c r="Y527" s="10" t="str">
        <f>IF(OR(ISBLANK(Games!B527),ISBLANK(Table13[[#This Row],[Side Result]])), "",IF(OR(AND('Prediction Log'!D527&lt;0, 'Prediction Log'!J527='Prediction Log'!B527), AND('Prediction Log'!D527&gt;0, 'Prediction Log'!C527='Prediction Log'!J527)),"Y", IF(ISBLANK(Games!$B$2), "","N")))</f>
        <v/>
      </c>
      <c r="Z527" s="10" t="str">
        <f>Table13[[#This Row],[Market Overall  Correct]]</f>
        <v/>
      </c>
    </row>
    <row r="528" spans="1:26" x14ac:dyDescent="0.45">
      <c r="A528" s="51" t="str">
        <f>IF(ISBLANK(Games!$B528), "",Games!A528)</f>
        <v/>
      </c>
      <c r="B528" s="51" t="str">
        <f>IF(ISBLANK(Games!$B528), "",Games!B528)</f>
        <v/>
      </c>
      <c r="C528" s="51" t="str">
        <f>IF(ISBLANK(Games!$B528), "",Games!C528)</f>
        <v/>
      </c>
      <c r="D528" s="23" t="str">
        <f>IF(ISBLANK(Games!$B528), "",Games!D528)</f>
        <v/>
      </c>
      <c r="E528" s="23" t="str">
        <f>IF(ISBLANK(Games!$B528), "",Games!E528)</f>
        <v/>
      </c>
      <c r="F528" s="51" t="str">
        <f>IF(ISBLANK(Games!$B528), "",Games!F528)</f>
        <v/>
      </c>
      <c r="G528" s="51">
        <f>Games!G528</f>
        <v>0</v>
      </c>
      <c r="H528" s="51" t="str">
        <f>IF(ISBLANK(Games!$B528), "",Games!H528)</f>
        <v/>
      </c>
      <c r="I528" s="51" t="str">
        <f>IF(ISBLANK(Games!B528), "", IF(Table13[[#This Row],[Spread]]&lt;0, Table13[[#This Row],[Home]], Table13[[#This Row],[Away]]))</f>
        <v/>
      </c>
      <c r="J528" s="11"/>
      <c r="K528" s="11"/>
      <c r="L528" s="11"/>
      <c r="M528" s="50" t="str">
        <f>IF(ISBLANK(Table13[[#This Row],[Home Final]]), "",Table13[[#This Row],[Away Final]]-Table13[[#This Row],[Home Final]])</f>
        <v/>
      </c>
      <c r="N52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2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28" s="45" t="str">
        <f>IF(ISBLANK(Table13[[#This Row],[Side Result]]),"",IF(Table13[[#This Row],[Side Result]]=Table13[[#This Row],[Market Predicted Side]], "Y", "N"))</f>
        <v/>
      </c>
      <c r="Q52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28" s="43" t="str">
        <f>IF(ISBLANK(Table13[[#This Row],[Side Result]]),"",IF(Table13[[#This Row],[Side Result]]=Table13[[#This Row],[Model Predicted Side]], "Y", "N"))</f>
        <v/>
      </c>
      <c r="S528" s="43" t="str">
        <f>IF(ISBLANK(Table13[[#This Row],[Side Result]]), "", IF(Table13[[#This Row],[Model Overall Correct]]="N", "N", "Y"))</f>
        <v/>
      </c>
      <c r="T52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2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28" s="46" t="str">
        <f>IF(ISBLANK(Table13[[#This Row],[Side Result]]), "",ABS(Table13[[#This Row],[Difference from Market]]))</f>
        <v/>
      </c>
      <c r="W52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28" s="43" t="str">
        <f>IF(ISBLANK(Table13[[#This Row],[Side Result]]), "",ABS(Table13[[#This Row],[Difference from Prediction]]))</f>
        <v/>
      </c>
      <c r="Y528" s="10" t="str">
        <f>IF(OR(ISBLANK(Games!B528),ISBLANK(Table13[[#This Row],[Side Result]])), "",IF(OR(AND('Prediction Log'!D528&lt;0, 'Prediction Log'!J528='Prediction Log'!B528), AND('Prediction Log'!D528&gt;0, 'Prediction Log'!C528='Prediction Log'!J528)),"Y", IF(ISBLANK(Games!$B$2), "","N")))</f>
        <v/>
      </c>
      <c r="Z528" s="10" t="str">
        <f>Table13[[#This Row],[Market Overall  Correct]]</f>
        <v/>
      </c>
    </row>
    <row r="529" spans="1:26" x14ac:dyDescent="0.45">
      <c r="A529" s="51" t="str">
        <f>IF(ISBLANK(Games!$B529), "",Games!A529)</f>
        <v/>
      </c>
      <c r="B529" s="51" t="str">
        <f>IF(ISBLANK(Games!$B529), "",Games!B529)</f>
        <v/>
      </c>
      <c r="C529" s="51" t="str">
        <f>IF(ISBLANK(Games!$B529), "",Games!C529)</f>
        <v/>
      </c>
      <c r="D529" s="23" t="str">
        <f>IF(ISBLANK(Games!$B529), "",Games!D529)</f>
        <v/>
      </c>
      <c r="E529" s="23" t="str">
        <f>IF(ISBLANK(Games!$B529), "",Games!E529)</f>
        <v/>
      </c>
      <c r="F529" s="51" t="str">
        <f>IF(ISBLANK(Games!$B529), "",Games!F529)</f>
        <v/>
      </c>
      <c r="G529" s="51">
        <f>Games!G529</f>
        <v>0</v>
      </c>
      <c r="H529" s="51" t="str">
        <f>IF(ISBLANK(Games!$B529), "",Games!H529)</f>
        <v/>
      </c>
      <c r="I529" s="51" t="str">
        <f>IF(ISBLANK(Games!B529), "", IF(Table13[[#This Row],[Spread]]&lt;0, Table13[[#This Row],[Home]], Table13[[#This Row],[Away]]))</f>
        <v/>
      </c>
      <c r="J529" s="11"/>
      <c r="K529" s="11"/>
      <c r="L529" s="11"/>
      <c r="M529" s="50" t="str">
        <f>IF(ISBLANK(Table13[[#This Row],[Home Final]]), "",Table13[[#This Row],[Away Final]]-Table13[[#This Row],[Home Final]])</f>
        <v/>
      </c>
      <c r="N52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2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29" s="45" t="str">
        <f>IF(ISBLANK(Table13[[#This Row],[Side Result]]),"",IF(Table13[[#This Row],[Side Result]]=Table13[[#This Row],[Market Predicted Side]], "Y", "N"))</f>
        <v/>
      </c>
      <c r="Q52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29" s="43" t="str">
        <f>IF(ISBLANK(Table13[[#This Row],[Side Result]]),"",IF(Table13[[#This Row],[Side Result]]=Table13[[#This Row],[Model Predicted Side]], "Y", "N"))</f>
        <v/>
      </c>
      <c r="S529" s="43" t="str">
        <f>IF(ISBLANK(Table13[[#This Row],[Side Result]]), "", IF(Table13[[#This Row],[Model Overall Correct]]="N", "N", "Y"))</f>
        <v/>
      </c>
      <c r="T52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2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29" s="46" t="str">
        <f>IF(ISBLANK(Table13[[#This Row],[Side Result]]), "",ABS(Table13[[#This Row],[Difference from Market]]))</f>
        <v/>
      </c>
      <c r="W52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29" s="43" t="str">
        <f>IF(ISBLANK(Table13[[#This Row],[Side Result]]), "",ABS(Table13[[#This Row],[Difference from Prediction]]))</f>
        <v/>
      </c>
      <c r="Y529" s="10" t="str">
        <f>IF(OR(ISBLANK(Games!B529),ISBLANK(Table13[[#This Row],[Side Result]])), "",IF(OR(AND('Prediction Log'!D529&lt;0, 'Prediction Log'!J529='Prediction Log'!B529), AND('Prediction Log'!D529&gt;0, 'Prediction Log'!C529='Prediction Log'!J529)),"Y", IF(ISBLANK(Games!$B$2), "","N")))</f>
        <v/>
      </c>
      <c r="Z529" s="10" t="str">
        <f>Table13[[#This Row],[Market Overall  Correct]]</f>
        <v/>
      </c>
    </row>
    <row r="530" spans="1:26" x14ac:dyDescent="0.45">
      <c r="A530" s="51" t="str">
        <f>IF(ISBLANK(Games!$B530), "",Games!A530)</f>
        <v/>
      </c>
      <c r="B530" s="51" t="str">
        <f>IF(ISBLANK(Games!$B530), "",Games!B530)</f>
        <v/>
      </c>
      <c r="C530" s="51" t="str">
        <f>IF(ISBLANK(Games!$B530), "",Games!C530)</f>
        <v/>
      </c>
      <c r="D530" s="23" t="str">
        <f>IF(ISBLANK(Games!$B530), "",Games!D530)</f>
        <v/>
      </c>
      <c r="E530" s="23" t="str">
        <f>IF(ISBLANK(Games!$B530), "",Games!E530)</f>
        <v/>
      </c>
      <c r="F530" s="51" t="str">
        <f>IF(ISBLANK(Games!$B530), "",Games!F530)</f>
        <v/>
      </c>
      <c r="G530" s="51">
        <f>Games!G530</f>
        <v>0</v>
      </c>
      <c r="H530" s="51" t="str">
        <f>IF(ISBLANK(Games!$B530), "",Games!H530)</f>
        <v/>
      </c>
      <c r="I530" s="51" t="str">
        <f>IF(ISBLANK(Games!B530), "", IF(Table13[[#This Row],[Spread]]&lt;0, Table13[[#This Row],[Home]], Table13[[#This Row],[Away]]))</f>
        <v/>
      </c>
      <c r="J530" s="11"/>
      <c r="K530" s="11"/>
      <c r="L530" s="11"/>
      <c r="M530" s="50" t="str">
        <f>IF(ISBLANK(Table13[[#This Row],[Home Final]]), "",Table13[[#This Row],[Away Final]]-Table13[[#This Row],[Home Final]])</f>
        <v/>
      </c>
      <c r="N53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3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30" s="45" t="str">
        <f>IF(ISBLANK(Table13[[#This Row],[Side Result]]),"",IF(Table13[[#This Row],[Side Result]]=Table13[[#This Row],[Market Predicted Side]], "Y", "N"))</f>
        <v/>
      </c>
      <c r="Q53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30" s="43" t="str">
        <f>IF(ISBLANK(Table13[[#This Row],[Side Result]]),"",IF(Table13[[#This Row],[Side Result]]=Table13[[#This Row],[Model Predicted Side]], "Y", "N"))</f>
        <v/>
      </c>
      <c r="S530" s="43" t="str">
        <f>IF(ISBLANK(Table13[[#This Row],[Side Result]]), "", IF(Table13[[#This Row],[Model Overall Correct]]="N", "N", "Y"))</f>
        <v/>
      </c>
      <c r="T53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3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30" s="46" t="str">
        <f>IF(ISBLANK(Table13[[#This Row],[Side Result]]), "",ABS(Table13[[#This Row],[Difference from Market]]))</f>
        <v/>
      </c>
      <c r="W53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30" s="43" t="str">
        <f>IF(ISBLANK(Table13[[#This Row],[Side Result]]), "",ABS(Table13[[#This Row],[Difference from Prediction]]))</f>
        <v/>
      </c>
      <c r="Y530" s="10" t="str">
        <f>IF(OR(ISBLANK(Games!B530),ISBLANK(Table13[[#This Row],[Side Result]])), "",IF(OR(AND('Prediction Log'!D530&lt;0, 'Prediction Log'!J530='Prediction Log'!B530), AND('Prediction Log'!D530&gt;0, 'Prediction Log'!C530='Prediction Log'!J530)),"Y", IF(ISBLANK(Games!$B$2), "","N")))</f>
        <v/>
      </c>
      <c r="Z530" s="10" t="str">
        <f>Table13[[#This Row],[Market Overall  Correct]]</f>
        <v/>
      </c>
    </row>
    <row r="531" spans="1:26" x14ac:dyDescent="0.45">
      <c r="A531" s="51" t="str">
        <f>IF(ISBLANK(Games!$B531), "",Games!A531)</f>
        <v/>
      </c>
      <c r="B531" s="51" t="str">
        <f>IF(ISBLANK(Games!$B531), "",Games!B531)</f>
        <v/>
      </c>
      <c r="C531" s="51" t="str">
        <f>IF(ISBLANK(Games!$B531), "",Games!C531)</f>
        <v/>
      </c>
      <c r="D531" s="23" t="str">
        <f>IF(ISBLANK(Games!$B531), "",Games!D531)</f>
        <v/>
      </c>
      <c r="E531" s="23" t="str">
        <f>IF(ISBLANK(Games!$B531), "",Games!E531)</f>
        <v/>
      </c>
      <c r="F531" s="51" t="str">
        <f>IF(ISBLANK(Games!$B531), "",Games!F531)</f>
        <v/>
      </c>
      <c r="G531" s="51">
        <f>Games!G531</f>
        <v>0</v>
      </c>
      <c r="H531" s="51" t="str">
        <f>IF(ISBLANK(Games!$B531), "",Games!H531)</f>
        <v/>
      </c>
      <c r="I531" s="51" t="str">
        <f>IF(ISBLANK(Games!B531), "", IF(Table13[[#This Row],[Spread]]&lt;0, Table13[[#This Row],[Home]], Table13[[#This Row],[Away]]))</f>
        <v/>
      </c>
      <c r="J531" s="11"/>
      <c r="K531" s="11"/>
      <c r="L531" s="11"/>
      <c r="M531" s="50" t="str">
        <f>IF(ISBLANK(Table13[[#This Row],[Home Final]]), "",Table13[[#This Row],[Away Final]]-Table13[[#This Row],[Home Final]])</f>
        <v/>
      </c>
      <c r="N53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3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31" s="45" t="str">
        <f>IF(ISBLANK(Table13[[#This Row],[Side Result]]),"",IF(Table13[[#This Row],[Side Result]]=Table13[[#This Row],[Market Predicted Side]], "Y", "N"))</f>
        <v/>
      </c>
      <c r="Q53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31" s="43" t="str">
        <f>IF(ISBLANK(Table13[[#This Row],[Side Result]]),"",IF(Table13[[#This Row],[Side Result]]=Table13[[#This Row],[Model Predicted Side]], "Y", "N"))</f>
        <v/>
      </c>
      <c r="S531" s="43" t="str">
        <f>IF(ISBLANK(Table13[[#This Row],[Side Result]]), "", IF(Table13[[#This Row],[Model Overall Correct]]="N", "N", "Y"))</f>
        <v/>
      </c>
      <c r="T53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3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31" s="46" t="str">
        <f>IF(ISBLANK(Table13[[#This Row],[Side Result]]), "",ABS(Table13[[#This Row],[Difference from Market]]))</f>
        <v/>
      </c>
      <c r="W53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31" s="43" t="str">
        <f>IF(ISBLANK(Table13[[#This Row],[Side Result]]), "",ABS(Table13[[#This Row],[Difference from Prediction]]))</f>
        <v/>
      </c>
      <c r="Y531" s="10" t="str">
        <f>IF(OR(ISBLANK(Games!B531),ISBLANK(Table13[[#This Row],[Side Result]])), "",IF(OR(AND('Prediction Log'!D531&lt;0, 'Prediction Log'!J531='Prediction Log'!B531), AND('Prediction Log'!D531&gt;0, 'Prediction Log'!C531='Prediction Log'!J531)),"Y", IF(ISBLANK(Games!$B$2), "","N")))</f>
        <v/>
      </c>
      <c r="Z531" s="10" t="str">
        <f>Table13[[#This Row],[Market Overall  Correct]]</f>
        <v/>
      </c>
    </row>
    <row r="532" spans="1:26" x14ac:dyDescent="0.45">
      <c r="A532" s="51" t="str">
        <f>IF(ISBLANK(Games!$B532), "",Games!A532)</f>
        <v/>
      </c>
      <c r="B532" s="51" t="str">
        <f>IF(ISBLANK(Games!$B532), "",Games!B532)</f>
        <v/>
      </c>
      <c r="C532" s="51" t="str">
        <f>IF(ISBLANK(Games!$B532), "",Games!C532)</f>
        <v/>
      </c>
      <c r="D532" s="23" t="str">
        <f>IF(ISBLANK(Games!$B532), "",Games!D532)</f>
        <v/>
      </c>
      <c r="E532" s="23" t="str">
        <f>IF(ISBLANK(Games!$B532), "",Games!E532)</f>
        <v/>
      </c>
      <c r="F532" s="51" t="str">
        <f>IF(ISBLANK(Games!$B532), "",Games!F532)</f>
        <v/>
      </c>
      <c r="G532" s="51">
        <f>Games!G532</f>
        <v>0</v>
      </c>
      <c r="H532" s="51" t="str">
        <f>IF(ISBLANK(Games!$B532), "",Games!H532)</f>
        <v/>
      </c>
      <c r="I532" s="51" t="str">
        <f>IF(ISBLANK(Games!B532), "", IF(Table13[[#This Row],[Spread]]&lt;0, Table13[[#This Row],[Home]], Table13[[#This Row],[Away]]))</f>
        <v/>
      </c>
      <c r="J532" s="11"/>
      <c r="K532" s="11"/>
      <c r="L532" s="11"/>
      <c r="M532" s="50" t="str">
        <f>IF(ISBLANK(Table13[[#This Row],[Home Final]]), "",Table13[[#This Row],[Away Final]]-Table13[[#This Row],[Home Final]])</f>
        <v/>
      </c>
      <c r="N53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3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32" s="45" t="str">
        <f>IF(ISBLANK(Table13[[#This Row],[Side Result]]),"",IF(Table13[[#This Row],[Side Result]]=Table13[[#This Row],[Market Predicted Side]], "Y", "N"))</f>
        <v/>
      </c>
      <c r="Q53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32" s="43" t="str">
        <f>IF(ISBLANK(Table13[[#This Row],[Side Result]]),"",IF(Table13[[#This Row],[Side Result]]=Table13[[#This Row],[Model Predicted Side]], "Y", "N"))</f>
        <v/>
      </c>
      <c r="S532" s="43" t="str">
        <f>IF(ISBLANK(Table13[[#This Row],[Side Result]]), "", IF(Table13[[#This Row],[Model Overall Correct]]="N", "N", "Y"))</f>
        <v/>
      </c>
      <c r="T53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3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32" s="46" t="str">
        <f>IF(ISBLANK(Table13[[#This Row],[Side Result]]), "",ABS(Table13[[#This Row],[Difference from Market]]))</f>
        <v/>
      </c>
      <c r="W53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32" s="43" t="str">
        <f>IF(ISBLANK(Table13[[#This Row],[Side Result]]), "",ABS(Table13[[#This Row],[Difference from Prediction]]))</f>
        <v/>
      </c>
      <c r="Y532" s="10" t="str">
        <f>IF(OR(ISBLANK(Games!B532),ISBLANK(Table13[[#This Row],[Side Result]])), "",IF(OR(AND('Prediction Log'!D532&lt;0, 'Prediction Log'!J532='Prediction Log'!B532), AND('Prediction Log'!D532&gt;0, 'Prediction Log'!C532='Prediction Log'!J532)),"Y", IF(ISBLANK(Games!$B$2), "","N")))</f>
        <v/>
      </c>
      <c r="Z532" s="10" t="str">
        <f>Table13[[#This Row],[Market Overall  Correct]]</f>
        <v/>
      </c>
    </row>
    <row r="533" spans="1:26" x14ac:dyDescent="0.45">
      <c r="A533" s="51" t="str">
        <f>IF(ISBLANK(Games!$B533), "",Games!A533)</f>
        <v/>
      </c>
      <c r="B533" s="51" t="str">
        <f>IF(ISBLANK(Games!$B533), "",Games!B533)</f>
        <v/>
      </c>
      <c r="C533" s="51" t="str">
        <f>IF(ISBLANK(Games!$B533), "",Games!C533)</f>
        <v/>
      </c>
      <c r="D533" s="23" t="str">
        <f>IF(ISBLANK(Games!$B533), "",Games!D533)</f>
        <v/>
      </c>
      <c r="E533" s="23" t="str">
        <f>IF(ISBLANK(Games!$B533), "",Games!E533)</f>
        <v/>
      </c>
      <c r="F533" s="51" t="str">
        <f>IF(ISBLANK(Games!$B533), "",Games!F533)</f>
        <v/>
      </c>
      <c r="G533" s="51">
        <f>Games!G533</f>
        <v>0</v>
      </c>
      <c r="H533" s="51" t="str">
        <f>IF(ISBLANK(Games!$B533), "",Games!H533)</f>
        <v/>
      </c>
      <c r="I533" s="51" t="str">
        <f>IF(ISBLANK(Games!B533), "", IF(Table13[[#This Row],[Spread]]&lt;0, Table13[[#This Row],[Home]], Table13[[#This Row],[Away]]))</f>
        <v/>
      </c>
      <c r="J533" s="11"/>
      <c r="K533" s="11"/>
      <c r="L533" s="11"/>
      <c r="M533" s="50" t="str">
        <f>IF(ISBLANK(Table13[[#This Row],[Home Final]]), "",Table13[[#This Row],[Away Final]]-Table13[[#This Row],[Home Final]])</f>
        <v/>
      </c>
      <c r="N53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3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33" s="45" t="str">
        <f>IF(ISBLANK(Table13[[#This Row],[Side Result]]),"",IF(Table13[[#This Row],[Side Result]]=Table13[[#This Row],[Market Predicted Side]], "Y", "N"))</f>
        <v/>
      </c>
      <c r="Q53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33" s="43" t="str">
        <f>IF(ISBLANK(Table13[[#This Row],[Side Result]]),"",IF(Table13[[#This Row],[Side Result]]=Table13[[#This Row],[Model Predicted Side]], "Y", "N"))</f>
        <v/>
      </c>
      <c r="S533" s="43" t="str">
        <f>IF(ISBLANK(Table13[[#This Row],[Side Result]]), "", IF(Table13[[#This Row],[Model Overall Correct]]="N", "N", "Y"))</f>
        <v/>
      </c>
      <c r="T53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3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33" s="46" t="str">
        <f>IF(ISBLANK(Table13[[#This Row],[Side Result]]), "",ABS(Table13[[#This Row],[Difference from Market]]))</f>
        <v/>
      </c>
      <c r="W53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33" s="43" t="str">
        <f>IF(ISBLANK(Table13[[#This Row],[Side Result]]), "",ABS(Table13[[#This Row],[Difference from Prediction]]))</f>
        <v/>
      </c>
      <c r="Y533" s="10" t="str">
        <f>IF(OR(ISBLANK(Games!B533),ISBLANK(Table13[[#This Row],[Side Result]])), "",IF(OR(AND('Prediction Log'!D533&lt;0, 'Prediction Log'!J533='Prediction Log'!B533), AND('Prediction Log'!D533&gt;0, 'Prediction Log'!C533='Prediction Log'!J533)),"Y", IF(ISBLANK(Games!$B$2), "","N")))</f>
        <v/>
      </c>
      <c r="Z533" s="10" t="str">
        <f>Table13[[#This Row],[Market Overall  Correct]]</f>
        <v/>
      </c>
    </row>
    <row r="534" spans="1:26" x14ac:dyDescent="0.45">
      <c r="A534" s="51" t="str">
        <f>IF(ISBLANK(Games!$B534), "",Games!A534)</f>
        <v/>
      </c>
      <c r="B534" s="51" t="str">
        <f>IF(ISBLANK(Games!$B534), "",Games!B534)</f>
        <v/>
      </c>
      <c r="C534" s="51" t="str">
        <f>IF(ISBLANK(Games!$B534), "",Games!C534)</f>
        <v/>
      </c>
      <c r="D534" s="23" t="str">
        <f>IF(ISBLANK(Games!$B534), "",Games!D534)</f>
        <v/>
      </c>
      <c r="E534" s="23" t="str">
        <f>IF(ISBLANK(Games!$B534), "",Games!E534)</f>
        <v/>
      </c>
      <c r="F534" s="51" t="str">
        <f>IF(ISBLANK(Games!$B534), "",Games!F534)</f>
        <v/>
      </c>
      <c r="G534" s="51">
        <f>Games!G534</f>
        <v>0</v>
      </c>
      <c r="H534" s="51" t="str">
        <f>IF(ISBLANK(Games!$B534), "",Games!H534)</f>
        <v/>
      </c>
      <c r="I534" s="51" t="str">
        <f>IF(ISBLANK(Games!B534), "", IF(Table13[[#This Row],[Spread]]&lt;0, Table13[[#This Row],[Home]], Table13[[#This Row],[Away]]))</f>
        <v/>
      </c>
      <c r="J534" s="11"/>
      <c r="K534" s="11"/>
      <c r="L534" s="11"/>
      <c r="M534" s="50" t="str">
        <f>IF(ISBLANK(Table13[[#This Row],[Home Final]]), "",Table13[[#This Row],[Away Final]]-Table13[[#This Row],[Home Final]])</f>
        <v/>
      </c>
      <c r="N53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3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34" s="45" t="str">
        <f>IF(ISBLANK(Table13[[#This Row],[Side Result]]),"",IF(Table13[[#This Row],[Side Result]]=Table13[[#This Row],[Market Predicted Side]], "Y", "N"))</f>
        <v/>
      </c>
      <c r="Q53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34" s="43" t="str">
        <f>IF(ISBLANK(Table13[[#This Row],[Side Result]]),"",IF(Table13[[#This Row],[Side Result]]=Table13[[#This Row],[Model Predicted Side]], "Y", "N"))</f>
        <v/>
      </c>
      <c r="S534" s="43" t="str">
        <f>IF(ISBLANK(Table13[[#This Row],[Side Result]]), "", IF(Table13[[#This Row],[Model Overall Correct]]="N", "N", "Y"))</f>
        <v/>
      </c>
      <c r="T53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3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34" s="46" t="str">
        <f>IF(ISBLANK(Table13[[#This Row],[Side Result]]), "",ABS(Table13[[#This Row],[Difference from Market]]))</f>
        <v/>
      </c>
      <c r="W53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34" s="43" t="str">
        <f>IF(ISBLANK(Table13[[#This Row],[Side Result]]), "",ABS(Table13[[#This Row],[Difference from Prediction]]))</f>
        <v/>
      </c>
      <c r="Y534" s="10" t="str">
        <f>IF(OR(ISBLANK(Games!B534),ISBLANK(Table13[[#This Row],[Side Result]])), "",IF(OR(AND('Prediction Log'!D534&lt;0, 'Prediction Log'!J534='Prediction Log'!B534), AND('Prediction Log'!D534&gt;0, 'Prediction Log'!C534='Prediction Log'!J534)),"Y", IF(ISBLANK(Games!$B$2), "","N")))</f>
        <v/>
      </c>
      <c r="Z534" s="10" t="str">
        <f>Table13[[#This Row],[Market Overall  Correct]]</f>
        <v/>
      </c>
    </row>
    <row r="535" spans="1:26" x14ac:dyDescent="0.45">
      <c r="A535" s="51" t="str">
        <f>IF(ISBLANK(Games!$B535), "",Games!A535)</f>
        <v/>
      </c>
      <c r="B535" s="51" t="str">
        <f>IF(ISBLANK(Games!$B535), "",Games!B535)</f>
        <v/>
      </c>
      <c r="C535" s="51" t="str">
        <f>IF(ISBLANK(Games!$B535), "",Games!C535)</f>
        <v/>
      </c>
      <c r="D535" s="23" t="str">
        <f>IF(ISBLANK(Games!$B535), "",Games!D535)</f>
        <v/>
      </c>
      <c r="E535" s="23" t="str">
        <f>IF(ISBLANK(Games!$B535), "",Games!E535)</f>
        <v/>
      </c>
      <c r="F535" s="51" t="str">
        <f>IF(ISBLANK(Games!$B535), "",Games!F535)</f>
        <v/>
      </c>
      <c r="G535" s="51">
        <f>Games!G535</f>
        <v>0</v>
      </c>
      <c r="H535" s="51" t="str">
        <f>IF(ISBLANK(Games!$B535), "",Games!H535)</f>
        <v/>
      </c>
      <c r="I535" s="51" t="str">
        <f>IF(ISBLANK(Games!B535), "", IF(Table13[[#This Row],[Spread]]&lt;0, Table13[[#This Row],[Home]], Table13[[#This Row],[Away]]))</f>
        <v/>
      </c>
      <c r="J535" s="11"/>
      <c r="K535" s="11"/>
      <c r="L535" s="11"/>
      <c r="M535" s="50" t="str">
        <f>IF(ISBLANK(Table13[[#This Row],[Home Final]]), "",Table13[[#This Row],[Away Final]]-Table13[[#This Row],[Home Final]])</f>
        <v/>
      </c>
      <c r="N53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3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35" s="45" t="str">
        <f>IF(ISBLANK(Table13[[#This Row],[Side Result]]),"",IF(Table13[[#This Row],[Side Result]]=Table13[[#This Row],[Market Predicted Side]], "Y", "N"))</f>
        <v/>
      </c>
      <c r="Q53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35" s="43" t="str">
        <f>IF(ISBLANK(Table13[[#This Row],[Side Result]]),"",IF(Table13[[#This Row],[Side Result]]=Table13[[#This Row],[Model Predicted Side]], "Y", "N"))</f>
        <v/>
      </c>
      <c r="S535" s="43" t="str">
        <f>IF(ISBLANK(Table13[[#This Row],[Side Result]]), "", IF(Table13[[#This Row],[Model Overall Correct]]="N", "N", "Y"))</f>
        <v/>
      </c>
      <c r="T53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3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35" s="46" t="str">
        <f>IF(ISBLANK(Table13[[#This Row],[Side Result]]), "",ABS(Table13[[#This Row],[Difference from Market]]))</f>
        <v/>
      </c>
      <c r="W53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35" s="43" t="str">
        <f>IF(ISBLANK(Table13[[#This Row],[Side Result]]), "",ABS(Table13[[#This Row],[Difference from Prediction]]))</f>
        <v/>
      </c>
      <c r="Y535" s="10" t="str">
        <f>IF(OR(ISBLANK(Games!B535),ISBLANK(Table13[[#This Row],[Side Result]])), "",IF(OR(AND('Prediction Log'!D535&lt;0, 'Prediction Log'!J535='Prediction Log'!B535), AND('Prediction Log'!D535&gt;0, 'Prediction Log'!C535='Prediction Log'!J535)),"Y", IF(ISBLANK(Games!$B$2), "","N")))</f>
        <v/>
      </c>
      <c r="Z535" s="10" t="str">
        <f>Table13[[#This Row],[Market Overall  Correct]]</f>
        <v/>
      </c>
    </row>
    <row r="536" spans="1:26" x14ac:dyDescent="0.45">
      <c r="A536" s="51" t="str">
        <f>IF(ISBLANK(Games!$B536), "",Games!A536)</f>
        <v/>
      </c>
      <c r="B536" s="51" t="str">
        <f>IF(ISBLANK(Games!$B536), "",Games!B536)</f>
        <v/>
      </c>
      <c r="C536" s="51" t="str">
        <f>IF(ISBLANK(Games!$B536), "",Games!C536)</f>
        <v/>
      </c>
      <c r="D536" s="23" t="str">
        <f>IF(ISBLANK(Games!$B536), "",Games!D536)</f>
        <v/>
      </c>
      <c r="E536" s="23" t="str">
        <f>IF(ISBLANK(Games!$B536), "",Games!E536)</f>
        <v/>
      </c>
      <c r="F536" s="51" t="str">
        <f>IF(ISBLANK(Games!$B536), "",Games!F536)</f>
        <v/>
      </c>
      <c r="G536" s="51">
        <f>Games!G536</f>
        <v>0</v>
      </c>
      <c r="H536" s="51" t="str">
        <f>IF(ISBLANK(Games!$B536), "",Games!H536)</f>
        <v/>
      </c>
      <c r="I536" s="51" t="str">
        <f>IF(ISBLANK(Games!B536), "", IF(Table13[[#This Row],[Spread]]&lt;0, Table13[[#This Row],[Home]], Table13[[#This Row],[Away]]))</f>
        <v/>
      </c>
      <c r="J536" s="11"/>
      <c r="K536" s="11"/>
      <c r="L536" s="11"/>
      <c r="M536" s="50" t="str">
        <f>IF(ISBLANK(Table13[[#This Row],[Home Final]]), "",Table13[[#This Row],[Away Final]]-Table13[[#This Row],[Home Final]])</f>
        <v/>
      </c>
      <c r="N53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3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36" s="45" t="str">
        <f>IF(ISBLANK(Table13[[#This Row],[Side Result]]),"",IF(Table13[[#This Row],[Side Result]]=Table13[[#This Row],[Market Predicted Side]], "Y", "N"))</f>
        <v/>
      </c>
      <c r="Q53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36" s="43" t="str">
        <f>IF(ISBLANK(Table13[[#This Row],[Side Result]]),"",IF(Table13[[#This Row],[Side Result]]=Table13[[#This Row],[Model Predicted Side]], "Y", "N"))</f>
        <v/>
      </c>
      <c r="S536" s="43" t="str">
        <f>IF(ISBLANK(Table13[[#This Row],[Side Result]]), "", IF(Table13[[#This Row],[Model Overall Correct]]="N", "N", "Y"))</f>
        <v/>
      </c>
      <c r="T53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3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36" s="46" t="str">
        <f>IF(ISBLANK(Table13[[#This Row],[Side Result]]), "",ABS(Table13[[#This Row],[Difference from Market]]))</f>
        <v/>
      </c>
      <c r="W53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36" s="43" t="str">
        <f>IF(ISBLANK(Table13[[#This Row],[Side Result]]), "",ABS(Table13[[#This Row],[Difference from Prediction]]))</f>
        <v/>
      </c>
      <c r="Y536" s="10" t="str">
        <f>IF(OR(ISBLANK(Games!B536),ISBLANK(Table13[[#This Row],[Side Result]])), "",IF(OR(AND('Prediction Log'!D536&lt;0, 'Prediction Log'!J536='Prediction Log'!B536), AND('Prediction Log'!D536&gt;0, 'Prediction Log'!C536='Prediction Log'!J536)),"Y", IF(ISBLANK(Games!$B$2), "","N")))</f>
        <v/>
      </c>
      <c r="Z536" s="10" t="str">
        <f>Table13[[#This Row],[Market Overall  Correct]]</f>
        <v/>
      </c>
    </row>
    <row r="537" spans="1:26" x14ac:dyDescent="0.45">
      <c r="A537" s="51" t="str">
        <f>IF(ISBLANK(Games!$B537), "",Games!A537)</f>
        <v/>
      </c>
      <c r="B537" s="51" t="str">
        <f>IF(ISBLANK(Games!$B537), "",Games!B537)</f>
        <v/>
      </c>
      <c r="C537" s="51" t="str">
        <f>IF(ISBLANK(Games!$B537), "",Games!C537)</f>
        <v/>
      </c>
      <c r="D537" s="23" t="str">
        <f>IF(ISBLANK(Games!$B537), "",Games!D537)</f>
        <v/>
      </c>
      <c r="E537" s="23" t="str">
        <f>IF(ISBLANK(Games!$B537), "",Games!E537)</f>
        <v/>
      </c>
      <c r="F537" s="51" t="str">
        <f>IF(ISBLANK(Games!$B537), "",Games!F537)</f>
        <v/>
      </c>
      <c r="G537" s="51">
        <f>Games!G537</f>
        <v>0</v>
      </c>
      <c r="H537" s="51" t="str">
        <f>IF(ISBLANK(Games!$B537), "",Games!H537)</f>
        <v/>
      </c>
      <c r="I537" s="51" t="str">
        <f>IF(ISBLANK(Games!B537), "", IF(Table13[[#This Row],[Spread]]&lt;0, Table13[[#This Row],[Home]], Table13[[#This Row],[Away]]))</f>
        <v/>
      </c>
      <c r="J537" s="11"/>
      <c r="K537" s="11"/>
      <c r="L537" s="11"/>
      <c r="M537" s="50" t="str">
        <f>IF(ISBLANK(Table13[[#This Row],[Home Final]]), "",Table13[[#This Row],[Away Final]]-Table13[[#This Row],[Home Final]])</f>
        <v/>
      </c>
      <c r="N53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3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37" s="45" t="str">
        <f>IF(ISBLANK(Table13[[#This Row],[Side Result]]),"",IF(Table13[[#This Row],[Side Result]]=Table13[[#This Row],[Market Predicted Side]], "Y", "N"))</f>
        <v/>
      </c>
      <c r="Q53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37" s="43" t="str">
        <f>IF(ISBLANK(Table13[[#This Row],[Side Result]]),"",IF(Table13[[#This Row],[Side Result]]=Table13[[#This Row],[Model Predicted Side]], "Y", "N"))</f>
        <v/>
      </c>
      <c r="S537" s="43" t="str">
        <f>IF(ISBLANK(Table13[[#This Row],[Side Result]]), "", IF(Table13[[#This Row],[Model Overall Correct]]="N", "N", "Y"))</f>
        <v/>
      </c>
      <c r="T53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3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37" s="46" t="str">
        <f>IF(ISBLANK(Table13[[#This Row],[Side Result]]), "",ABS(Table13[[#This Row],[Difference from Market]]))</f>
        <v/>
      </c>
      <c r="W53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37" s="43" t="str">
        <f>IF(ISBLANK(Table13[[#This Row],[Side Result]]), "",ABS(Table13[[#This Row],[Difference from Prediction]]))</f>
        <v/>
      </c>
      <c r="Y537" s="10" t="str">
        <f>IF(OR(ISBLANK(Games!B537),ISBLANK(Table13[[#This Row],[Side Result]])), "",IF(OR(AND('Prediction Log'!D537&lt;0, 'Prediction Log'!J537='Prediction Log'!B537), AND('Prediction Log'!D537&gt;0, 'Prediction Log'!C537='Prediction Log'!J537)),"Y", IF(ISBLANK(Games!$B$2), "","N")))</f>
        <v/>
      </c>
      <c r="Z537" s="10" t="str">
        <f>Table13[[#This Row],[Market Overall  Correct]]</f>
        <v/>
      </c>
    </row>
    <row r="538" spans="1:26" x14ac:dyDescent="0.45">
      <c r="A538" s="51" t="str">
        <f>IF(ISBLANK(Games!$B538), "",Games!A538)</f>
        <v/>
      </c>
      <c r="B538" s="51" t="str">
        <f>IF(ISBLANK(Games!$B538), "",Games!B538)</f>
        <v/>
      </c>
      <c r="C538" s="51" t="str">
        <f>IF(ISBLANK(Games!$B538), "",Games!C538)</f>
        <v/>
      </c>
      <c r="D538" s="23" t="str">
        <f>IF(ISBLANK(Games!$B538), "",Games!D538)</f>
        <v/>
      </c>
      <c r="E538" s="23" t="str">
        <f>IF(ISBLANK(Games!$B538), "",Games!E538)</f>
        <v/>
      </c>
      <c r="F538" s="51" t="str">
        <f>IF(ISBLANK(Games!$B538), "",Games!F538)</f>
        <v/>
      </c>
      <c r="G538" s="51">
        <f>Games!G538</f>
        <v>0</v>
      </c>
      <c r="H538" s="51" t="str">
        <f>IF(ISBLANK(Games!$B538), "",Games!H538)</f>
        <v/>
      </c>
      <c r="I538" s="51" t="str">
        <f>IF(ISBLANK(Games!B538), "", IF(Table13[[#This Row],[Spread]]&lt;0, Table13[[#This Row],[Home]], Table13[[#This Row],[Away]]))</f>
        <v/>
      </c>
      <c r="J538" s="11"/>
      <c r="K538" s="11"/>
      <c r="L538" s="11"/>
      <c r="M538" s="50" t="str">
        <f>IF(ISBLANK(Table13[[#This Row],[Home Final]]), "",Table13[[#This Row],[Away Final]]-Table13[[#This Row],[Home Final]])</f>
        <v/>
      </c>
      <c r="N53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3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38" s="45" t="str">
        <f>IF(ISBLANK(Table13[[#This Row],[Side Result]]),"",IF(Table13[[#This Row],[Side Result]]=Table13[[#This Row],[Market Predicted Side]], "Y", "N"))</f>
        <v/>
      </c>
      <c r="Q53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38" s="43" t="str">
        <f>IF(ISBLANK(Table13[[#This Row],[Side Result]]),"",IF(Table13[[#This Row],[Side Result]]=Table13[[#This Row],[Model Predicted Side]], "Y", "N"))</f>
        <v/>
      </c>
      <c r="S538" s="43" t="str">
        <f>IF(ISBLANK(Table13[[#This Row],[Side Result]]), "", IF(Table13[[#This Row],[Model Overall Correct]]="N", "N", "Y"))</f>
        <v/>
      </c>
      <c r="T53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3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38" s="46" t="str">
        <f>IF(ISBLANK(Table13[[#This Row],[Side Result]]), "",ABS(Table13[[#This Row],[Difference from Market]]))</f>
        <v/>
      </c>
      <c r="W53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38" s="43" t="str">
        <f>IF(ISBLANK(Table13[[#This Row],[Side Result]]), "",ABS(Table13[[#This Row],[Difference from Prediction]]))</f>
        <v/>
      </c>
      <c r="Y538" s="10" t="str">
        <f>IF(OR(ISBLANK(Games!B538),ISBLANK(Table13[[#This Row],[Side Result]])), "",IF(OR(AND('Prediction Log'!D538&lt;0, 'Prediction Log'!J538='Prediction Log'!B538), AND('Prediction Log'!D538&gt;0, 'Prediction Log'!C538='Prediction Log'!J538)),"Y", IF(ISBLANK(Games!$B$2), "","N")))</f>
        <v/>
      </c>
      <c r="Z538" s="10" t="str">
        <f>Table13[[#This Row],[Market Overall  Correct]]</f>
        <v/>
      </c>
    </row>
    <row r="539" spans="1:26" x14ac:dyDescent="0.45">
      <c r="A539" s="51" t="str">
        <f>IF(ISBLANK(Games!$B539), "",Games!A539)</f>
        <v/>
      </c>
      <c r="B539" s="51" t="str">
        <f>IF(ISBLANK(Games!$B539), "",Games!B539)</f>
        <v/>
      </c>
      <c r="C539" s="51" t="str">
        <f>IF(ISBLANK(Games!$B539), "",Games!C539)</f>
        <v/>
      </c>
      <c r="D539" s="23" t="str">
        <f>IF(ISBLANK(Games!$B539), "",Games!D539)</f>
        <v/>
      </c>
      <c r="E539" s="23" t="str">
        <f>IF(ISBLANK(Games!$B539), "",Games!E539)</f>
        <v/>
      </c>
      <c r="F539" s="51" t="str">
        <f>IF(ISBLANK(Games!$B539), "",Games!F539)</f>
        <v/>
      </c>
      <c r="G539" s="51">
        <f>Games!G539</f>
        <v>0</v>
      </c>
      <c r="H539" s="51" t="str">
        <f>IF(ISBLANK(Games!$B539), "",Games!H539)</f>
        <v/>
      </c>
      <c r="I539" s="51" t="str">
        <f>IF(ISBLANK(Games!B539), "", IF(Table13[[#This Row],[Spread]]&lt;0, Table13[[#This Row],[Home]], Table13[[#This Row],[Away]]))</f>
        <v/>
      </c>
      <c r="J539" s="11"/>
      <c r="K539" s="11"/>
      <c r="L539" s="11"/>
      <c r="M539" s="50" t="str">
        <f>IF(ISBLANK(Table13[[#This Row],[Home Final]]), "",Table13[[#This Row],[Away Final]]-Table13[[#This Row],[Home Final]])</f>
        <v/>
      </c>
      <c r="N53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3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39" s="45" t="str">
        <f>IF(ISBLANK(Table13[[#This Row],[Side Result]]),"",IF(Table13[[#This Row],[Side Result]]=Table13[[#This Row],[Market Predicted Side]], "Y", "N"))</f>
        <v/>
      </c>
      <c r="Q53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39" s="43" t="str">
        <f>IF(ISBLANK(Table13[[#This Row],[Side Result]]),"",IF(Table13[[#This Row],[Side Result]]=Table13[[#This Row],[Model Predicted Side]], "Y", "N"))</f>
        <v/>
      </c>
      <c r="S539" s="43" t="str">
        <f>IF(ISBLANK(Table13[[#This Row],[Side Result]]), "", IF(Table13[[#This Row],[Model Overall Correct]]="N", "N", "Y"))</f>
        <v/>
      </c>
      <c r="T53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3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39" s="46" t="str">
        <f>IF(ISBLANK(Table13[[#This Row],[Side Result]]), "",ABS(Table13[[#This Row],[Difference from Market]]))</f>
        <v/>
      </c>
      <c r="W53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39" s="43" t="str">
        <f>IF(ISBLANK(Table13[[#This Row],[Side Result]]), "",ABS(Table13[[#This Row],[Difference from Prediction]]))</f>
        <v/>
      </c>
      <c r="Y539" s="10" t="str">
        <f>IF(OR(ISBLANK(Games!B539),ISBLANK(Table13[[#This Row],[Side Result]])), "",IF(OR(AND('Prediction Log'!D539&lt;0, 'Prediction Log'!J539='Prediction Log'!B539), AND('Prediction Log'!D539&gt;0, 'Prediction Log'!C539='Prediction Log'!J539)),"Y", IF(ISBLANK(Games!$B$2), "","N")))</f>
        <v/>
      </c>
      <c r="Z539" s="10" t="str">
        <f>Table13[[#This Row],[Market Overall  Correct]]</f>
        <v/>
      </c>
    </row>
    <row r="540" spans="1:26" x14ac:dyDescent="0.45">
      <c r="A540" s="51" t="str">
        <f>IF(ISBLANK(Games!$B540), "",Games!A540)</f>
        <v/>
      </c>
      <c r="B540" s="51" t="str">
        <f>IF(ISBLANK(Games!$B540), "",Games!B540)</f>
        <v/>
      </c>
      <c r="C540" s="51" t="str">
        <f>IF(ISBLANK(Games!$B540), "",Games!C540)</f>
        <v/>
      </c>
      <c r="D540" s="23" t="str">
        <f>IF(ISBLANK(Games!$B540), "",Games!D540)</f>
        <v/>
      </c>
      <c r="E540" s="23" t="str">
        <f>IF(ISBLANK(Games!$B540), "",Games!E540)</f>
        <v/>
      </c>
      <c r="F540" s="51" t="str">
        <f>IF(ISBLANK(Games!$B540), "",Games!F540)</f>
        <v/>
      </c>
      <c r="G540" s="51">
        <f>Games!G540</f>
        <v>0</v>
      </c>
      <c r="H540" s="51" t="str">
        <f>IF(ISBLANK(Games!$B540), "",Games!H540)</f>
        <v/>
      </c>
      <c r="I540" s="51" t="str">
        <f>IF(ISBLANK(Games!B540), "", IF(Table13[[#This Row],[Spread]]&lt;0, Table13[[#This Row],[Home]], Table13[[#This Row],[Away]]))</f>
        <v/>
      </c>
      <c r="J540" s="11"/>
      <c r="K540" s="11"/>
      <c r="L540" s="11"/>
      <c r="M540" s="50" t="str">
        <f>IF(ISBLANK(Table13[[#This Row],[Home Final]]), "",Table13[[#This Row],[Away Final]]-Table13[[#This Row],[Home Final]])</f>
        <v/>
      </c>
      <c r="N54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4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40" s="45" t="str">
        <f>IF(ISBLANK(Table13[[#This Row],[Side Result]]),"",IF(Table13[[#This Row],[Side Result]]=Table13[[#This Row],[Market Predicted Side]], "Y", "N"))</f>
        <v/>
      </c>
      <c r="Q54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40" s="43" t="str">
        <f>IF(ISBLANK(Table13[[#This Row],[Side Result]]),"",IF(Table13[[#This Row],[Side Result]]=Table13[[#This Row],[Model Predicted Side]], "Y", "N"))</f>
        <v/>
      </c>
      <c r="S540" s="43" t="str">
        <f>IF(ISBLANK(Table13[[#This Row],[Side Result]]), "", IF(Table13[[#This Row],[Model Overall Correct]]="N", "N", "Y"))</f>
        <v/>
      </c>
      <c r="T54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4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40" s="46" t="str">
        <f>IF(ISBLANK(Table13[[#This Row],[Side Result]]), "",ABS(Table13[[#This Row],[Difference from Market]]))</f>
        <v/>
      </c>
      <c r="W54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40" s="43" t="str">
        <f>IF(ISBLANK(Table13[[#This Row],[Side Result]]), "",ABS(Table13[[#This Row],[Difference from Prediction]]))</f>
        <v/>
      </c>
      <c r="Y540" s="10" t="str">
        <f>IF(OR(ISBLANK(Games!B540),ISBLANK(Table13[[#This Row],[Side Result]])), "",IF(OR(AND('Prediction Log'!D540&lt;0, 'Prediction Log'!J540='Prediction Log'!B540), AND('Prediction Log'!D540&gt;0, 'Prediction Log'!C540='Prediction Log'!J540)),"Y", IF(ISBLANK(Games!$B$2), "","N")))</f>
        <v/>
      </c>
      <c r="Z540" s="10" t="str">
        <f>Table13[[#This Row],[Market Overall  Correct]]</f>
        <v/>
      </c>
    </row>
    <row r="541" spans="1:26" x14ac:dyDescent="0.45">
      <c r="A541" s="51" t="str">
        <f>IF(ISBLANK(Games!$B541), "",Games!A541)</f>
        <v/>
      </c>
      <c r="B541" s="51" t="str">
        <f>IF(ISBLANK(Games!$B541), "",Games!B541)</f>
        <v/>
      </c>
      <c r="C541" s="51" t="str">
        <f>IF(ISBLANK(Games!$B541), "",Games!C541)</f>
        <v/>
      </c>
      <c r="D541" s="23" t="str">
        <f>IF(ISBLANK(Games!$B541), "",Games!D541)</f>
        <v/>
      </c>
      <c r="E541" s="23" t="str">
        <f>IF(ISBLANK(Games!$B541), "",Games!E541)</f>
        <v/>
      </c>
      <c r="F541" s="51" t="str">
        <f>IF(ISBLANK(Games!$B541), "",Games!F541)</f>
        <v/>
      </c>
      <c r="G541" s="51">
        <f>Games!G541</f>
        <v>0</v>
      </c>
      <c r="H541" s="51" t="str">
        <f>IF(ISBLANK(Games!$B541), "",Games!H541)</f>
        <v/>
      </c>
      <c r="I541" s="51" t="str">
        <f>IF(ISBLANK(Games!B541), "", IF(Table13[[#This Row],[Spread]]&lt;0, Table13[[#This Row],[Home]], Table13[[#This Row],[Away]]))</f>
        <v/>
      </c>
      <c r="J541" s="11"/>
      <c r="K541" s="11"/>
      <c r="L541" s="11"/>
      <c r="M541" s="50" t="str">
        <f>IF(ISBLANK(Table13[[#This Row],[Home Final]]), "",Table13[[#This Row],[Away Final]]-Table13[[#This Row],[Home Final]])</f>
        <v/>
      </c>
      <c r="N54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4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41" s="45" t="str">
        <f>IF(ISBLANK(Table13[[#This Row],[Side Result]]),"",IF(Table13[[#This Row],[Side Result]]=Table13[[#This Row],[Market Predicted Side]], "Y", "N"))</f>
        <v/>
      </c>
      <c r="Q54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41" s="43" t="str">
        <f>IF(ISBLANK(Table13[[#This Row],[Side Result]]),"",IF(Table13[[#This Row],[Side Result]]=Table13[[#This Row],[Model Predicted Side]], "Y", "N"))</f>
        <v/>
      </c>
      <c r="S541" s="43" t="str">
        <f>IF(ISBLANK(Table13[[#This Row],[Side Result]]), "", IF(Table13[[#This Row],[Model Overall Correct]]="N", "N", "Y"))</f>
        <v/>
      </c>
      <c r="T54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4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41" s="46" t="str">
        <f>IF(ISBLANK(Table13[[#This Row],[Side Result]]), "",ABS(Table13[[#This Row],[Difference from Market]]))</f>
        <v/>
      </c>
      <c r="W54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41" s="43" t="str">
        <f>IF(ISBLANK(Table13[[#This Row],[Side Result]]), "",ABS(Table13[[#This Row],[Difference from Prediction]]))</f>
        <v/>
      </c>
      <c r="Y541" s="10" t="str">
        <f>IF(OR(ISBLANK(Games!B541),ISBLANK(Table13[[#This Row],[Side Result]])), "",IF(OR(AND('Prediction Log'!D541&lt;0, 'Prediction Log'!J541='Prediction Log'!B541), AND('Prediction Log'!D541&gt;0, 'Prediction Log'!C541='Prediction Log'!J541)),"Y", IF(ISBLANK(Games!$B$2), "","N")))</f>
        <v/>
      </c>
      <c r="Z541" s="10" t="str">
        <f>Table13[[#This Row],[Market Overall  Correct]]</f>
        <v/>
      </c>
    </row>
    <row r="542" spans="1:26" x14ac:dyDescent="0.45">
      <c r="A542" s="51" t="str">
        <f>IF(ISBLANK(Games!$B542), "",Games!A542)</f>
        <v/>
      </c>
      <c r="B542" s="51" t="str">
        <f>IF(ISBLANK(Games!$B542), "",Games!B542)</f>
        <v/>
      </c>
      <c r="C542" s="51" t="str">
        <f>IF(ISBLANK(Games!$B542), "",Games!C542)</f>
        <v/>
      </c>
      <c r="D542" s="23" t="str">
        <f>IF(ISBLANK(Games!$B542), "",Games!D542)</f>
        <v/>
      </c>
      <c r="E542" s="23" t="str">
        <f>IF(ISBLANK(Games!$B542), "",Games!E542)</f>
        <v/>
      </c>
      <c r="F542" s="51" t="str">
        <f>IF(ISBLANK(Games!$B542), "",Games!F542)</f>
        <v/>
      </c>
      <c r="G542" s="51">
        <f>Games!G542</f>
        <v>0</v>
      </c>
      <c r="H542" s="51" t="str">
        <f>IF(ISBLANK(Games!$B542), "",Games!H542)</f>
        <v/>
      </c>
      <c r="I542" s="51" t="str">
        <f>IF(ISBLANK(Games!B542), "", IF(Table13[[#This Row],[Spread]]&lt;0, Table13[[#This Row],[Home]], Table13[[#This Row],[Away]]))</f>
        <v/>
      </c>
      <c r="J542" s="11"/>
      <c r="K542" s="11"/>
      <c r="L542" s="11"/>
      <c r="M542" s="50" t="str">
        <f>IF(ISBLANK(Table13[[#This Row],[Home Final]]), "",Table13[[#This Row],[Away Final]]-Table13[[#This Row],[Home Final]])</f>
        <v/>
      </c>
      <c r="N54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4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42" s="45" t="str">
        <f>IF(ISBLANK(Table13[[#This Row],[Side Result]]),"",IF(Table13[[#This Row],[Side Result]]=Table13[[#This Row],[Market Predicted Side]], "Y", "N"))</f>
        <v/>
      </c>
      <c r="Q54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42" s="43" t="str">
        <f>IF(ISBLANK(Table13[[#This Row],[Side Result]]),"",IF(Table13[[#This Row],[Side Result]]=Table13[[#This Row],[Model Predicted Side]], "Y", "N"))</f>
        <v/>
      </c>
      <c r="S542" s="43" t="str">
        <f>IF(ISBLANK(Table13[[#This Row],[Side Result]]), "", IF(Table13[[#This Row],[Model Overall Correct]]="N", "N", "Y"))</f>
        <v/>
      </c>
      <c r="T54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4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42" s="46" t="str">
        <f>IF(ISBLANK(Table13[[#This Row],[Side Result]]), "",ABS(Table13[[#This Row],[Difference from Market]]))</f>
        <v/>
      </c>
      <c r="W54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42" s="43" t="str">
        <f>IF(ISBLANK(Table13[[#This Row],[Side Result]]), "",ABS(Table13[[#This Row],[Difference from Prediction]]))</f>
        <v/>
      </c>
      <c r="Y542" s="10" t="str">
        <f>IF(OR(ISBLANK(Games!B542),ISBLANK(Table13[[#This Row],[Side Result]])), "",IF(OR(AND('Prediction Log'!D542&lt;0, 'Prediction Log'!J542='Prediction Log'!B542), AND('Prediction Log'!D542&gt;0, 'Prediction Log'!C542='Prediction Log'!J542)),"Y", IF(ISBLANK(Games!$B$2), "","N")))</f>
        <v/>
      </c>
      <c r="Z542" s="10" t="str">
        <f>Table13[[#This Row],[Market Overall  Correct]]</f>
        <v/>
      </c>
    </row>
    <row r="543" spans="1:26" x14ac:dyDescent="0.45">
      <c r="A543" s="51" t="str">
        <f>IF(ISBLANK(Games!$B543), "",Games!A543)</f>
        <v/>
      </c>
      <c r="B543" s="51" t="str">
        <f>IF(ISBLANK(Games!$B543), "",Games!B543)</f>
        <v/>
      </c>
      <c r="C543" s="51" t="str">
        <f>IF(ISBLANK(Games!$B543), "",Games!C543)</f>
        <v/>
      </c>
      <c r="D543" s="23" t="str">
        <f>IF(ISBLANK(Games!$B543), "",Games!D543)</f>
        <v/>
      </c>
      <c r="E543" s="23" t="str">
        <f>IF(ISBLANK(Games!$B543), "",Games!E543)</f>
        <v/>
      </c>
      <c r="F543" s="51" t="str">
        <f>IF(ISBLANK(Games!$B543), "",Games!F543)</f>
        <v/>
      </c>
      <c r="G543" s="51">
        <f>Games!G543</f>
        <v>0</v>
      </c>
      <c r="H543" s="51" t="str">
        <f>IF(ISBLANK(Games!$B543), "",Games!H543)</f>
        <v/>
      </c>
      <c r="I543" s="51" t="str">
        <f>IF(ISBLANK(Games!B543), "", IF(Table13[[#This Row],[Spread]]&lt;0, Table13[[#This Row],[Home]], Table13[[#This Row],[Away]]))</f>
        <v/>
      </c>
      <c r="J543" s="11"/>
      <c r="K543" s="11"/>
      <c r="L543" s="11"/>
      <c r="M543" s="50" t="str">
        <f>IF(ISBLANK(Table13[[#This Row],[Home Final]]), "",Table13[[#This Row],[Away Final]]-Table13[[#This Row],[Home Final]])</f>
        <v/>
      </c>
      <c r="N54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4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43" s="45" t="str">
        <f>IF(ISBLANK(Table13[[#This Row],[Side Result]]),"",IF(Table13[[#This Row],[Side Result]]=Table13[[#This Row],[Market Predicted Side]], "Y", "N"))</f>
        <v/>
      </c>
      <c r="Q54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43" s="43" t="str">
        <f>IF(ISBLANK(Table13[[#This Row],[Side Result]]),"",IF(Table13[[#This Row],[Side Result]]=Table13[[#This Row],[Model Predicted Side]], "Y", "N"))</f>
        <v/>
      </c>
      <c r="S543" s="43" t="str">
        <f>IF(ISBLANK(Table13[[#This Row],[Side Result]]), "", IF(Table13[[#This Row],[Model Overall Correct]]="N", "N", "Y"))</f>
        <v/>
      </c>
      <c r="T54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4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43" s="46" t="str">
        <f>IF(ISBLANK(Table13[[#This Row],[Side Result]]), "",ABS(Table13[[#This Row],[Difference from Market]]))</f>
        <v/>
      </c>
      <c r="W54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43" s="43" t="str">
        <f>IF(ISBLANK(Table13[[#This Row],[Side Result]]), "",ABS(Table13[[#This Row],[Difference from Prediction]]))</f>
        <v/>
      </c>
      <c r="Y543" s="10" t="str">
        <f>IF(OR(ISBLANK(Games!B543),ISBLANK(Table13[[#This Row],[Side Result]])), "",IF(OR(AND('Prediction Log'!D543&lt;0, 'Prediction Log'!J543='Prediction Log'!B543), AND('Prediction Log'!D543&gt;0, 'Prediction Log'!C543='Prediction Log'!J543)),"Y", IF(ISBLANK(Games!$B$2), "","N")))</f>
        <v/>
      </c>
      <c r="Z543" s="10" t="str">
        <f>Table13[[#This Row],[Market Overall  Correct]]</f>
        <v/>
      </c>
    </row>
    <row r="544" spans="1:26" x14ac:dyDescent="0.45">
      <c r="A544" s="51" t="str">
        <f>IF(ISBLANK(Games!$B544), "",Games!A544)</f>
        <v/>
      </c>
      <c r="B544" s="51" t="str">
        <f>IF(ISBLANK(Games!$B544), "",Games!B544)</f>
        <v/>
      </c>
      <c r="C544" s="51" t="str">
        <f>IF(ISBLANK(Games!$B544), "",Games!C544)</f>
        <v/>
      </c>
      <c r="D544" s="23" t="str">
        <f>IF(ISBLANK(Games!$B544), "",Games!D544)</f>
        <v/>
      </c>
      <c r="E544" s="23" t="str">
        <f>IF(ISBLANK(Games!$B544), "",Games!E544)</f>
        <v/>
      </c>
      <c r="F544" s="51" t="str">
        <f>IF(ISBLANK(Games!$B544), "",Games!F544)</f>
        <v/>
      </c>
      <c r="G544" s="51">
        <f>Games!G544</f>
        <v>0</v>
      </c>
      <c r="H544" s="51" t="str">
        <f>IF(ISBLANK(Games!$B544), "",Games!H544)</f>
        <v/>
      </c>
      <c r="I544" s="51" t="str">
        <f>IF(ISBLANK(Games!B544), "", IF(Table13[[#This Row],[Spread]]&lt;0, Table13[[#This Row],[Home]], Table13[[#This Row],[Away]]))</f>
        <v/>
      </c>
      <c r="J544" s="11"/>
      <c r="K544" s="11"/>
      <c r="L544" s="11"/>
      <c r="M544" s="50" t="str">
        <f>IF(ISBLANK(Table13[[#This Row],[Home Final]]), "",Table13[[#This Row],[Away Final]]-Table13[[#This Row],[Home Final]])</f>
        <v/>
      </c>
      <c r="N54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4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44" s="45" t="str">
        <f>IF(ISBLANK(Table13[[#This Row],[Side Result]]),"",IF(Table13[[#This Row],[Side Result]]=Table13[[#This Row],[Market Predicted Side]], "Y", "N"))</f>
        <v/>
      </c>
      <c r="Q54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44" s="43" t="str">
        <f>IF(ISBLANK(Table13[[#This Row],[Side Result]]),"",IF(Table13[[#This Row],[Side Result]]=Table13[[#This Row],[Model Predicted Side]], "Y", "N"))</f>
        <v/>
      </c>
      <c r="S544" s="43" t="str">
        <f>IF(ISBLANK(Table13[[#This Row],[Side Result]]), "", IF(Table13[[#This Row],[Model Overall Correct]]="N", "N", "Y"))</f>
        <v/>
      </c>
      <c r="T54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4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44" s="46" t="str">
        <f>IF(ISBLANK(Table13[[#This Row],[Side Result]]), "",ABS(Table13[[#This Row],[Difference from Market]]))</f>
        <v/>
      </c>
      <c r="W54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44" s="43" t="str">
        <f>IF(ISBLANK(Table13[[#This Row],[Side Result]]), "",ABS(Table13[[#This Row],[Difference from Prediction]]))</f>
        <v/>
      </c>
      <c r="Y544" s="10" t="str">
        <f>IF(OR(ISBLANK(Games!B544),ISBLANK(Table13[[#This Row],[Side Result]])), "",IF(OR(AND('Prediction Log'!D544&lt;0, 'Prediction Log'!J544='Prediction Log'!B544), AND('Prediction Log'!D544&gt;0, 'Prediction Log'!C544='Prediction Log'!J544)),"Y", IF(ISBLANK(Games!$B$2), "","N")))</f>
        <v/>
      </c>
      <c r="Z544" s="10" t="str">
        <f>Table13[[#This Row],[Market Overall  Correct]]</f>
        <v/>
      </c>
    </row>
    <row r="545" spans="1:26" x14ac:dyDescent="0.45">
      <c r="A545" s="51" t="str">
        <f>IF(ISBLANK(Games!$B545), "",Games!A545)</f>
        <v/>
      </c>
      <c r="B545" s="51" t="str">
        <f>IF(ISBLANK(Games!$B545), "",Games!B545)</f>
        <v/>
      </c>
      <c r="C545" s="51" t="str">
        <f>IF(ISBLANK(Games!$B545), "",Games!C545)</f>
        <v/>
      </c>
      <c r="D545" s="23" t="str">
        <f>IF(ISBLANK(Games!$B545), "",Games!D545)</f>
        <v/>
      </c>
      <c r="E545" s="23" t="str">
        <f>IF(ISBLANK(Games!$B545), "",Games!E545)</f>
        <v/>
      </c>
      <c r="F545" s="51" t="str">
        <f>IF(ISBLANK(Games!$B545), "",Games!F545)</f>
        <v/>
      </c>
      <c r="G545" s="51">
        <f>Games!G545</f>
        <v>0</v>
      </c>
      <c r="H545" s="51" t="str">
        <f>IF(ISBLANK(Games!$B545), "",Games!H545)</f>
        <v/>
      </c>
      <c r="I545" s="51" t="str">
        <f>IF(ISBLANK(Games!B545), "", IF(Table13[[#This Row],[Spread]]&lt;0, Table13[[#This Row],[Home]], Table13[[#This Row],[Away]]))</f>
        <v/>
      </c>
      <c r="J545" s="11"/>
      <c r="K545" s="11"/>
      <c r="L545" s="11"/>
      <c r="M545" s="50" t="str">
        <f>IF(ISBLANK(Table13[[#This Row],[Home Final]]), "",Table13[[#This Row],[Away Final]]-Table13[[#This Row],[Home Final]])</f>
        <v/>
      </c>
      <c r="N54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4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45" s="45" t="str">
        <f>IF(ISBLANK(Table13[[#This Row],[Side Result]]),"",IF(Table13[[#This Row],[Side Result]]=Table13[[#This Row],[Market Predicted Side]], "Y", "N"))</f>
        <v/>
      </c>
      <c r="Q54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45" s="43" t="str">
        <f>IF(ISBLANK(Table13[[#This Row],[Side Result]]),"",IF(Table13[[#This Row],[Side Result]]=Table13[[#This Row],[Model Predicted Side]], "Y", "N"))</f>
        <v/>
      </c>
      <c r="S545" s="43" t="str">
        <f>IF(ISBLANK(Table13[[#This Row],[Side Result]]), "", IF(Table13[[#This Row],[Model Overall Correct]]="N", "N", "Y"))</f>
        <v/>
      </c>
      <c r="T54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4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45" s="46" t="str">
        <f>IF(ISBLANK(Table13[[#This Row],[Side Result]]), "",ABS(Table13[[#This Row],[Difference from Market]]))</f>
        <v/>
      </c>
      <c r="W54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45" s="43" t="str">
        <f>IF(ISBLANK(Table13[[#This Row],[Side Result]]), "",ABS(Table13[[#This Row],[Difference from Prediction]]))</f>
        <v/>
      </c>
      <c r="Y545" s="10" t="str">
        <f>IF(OR(ISBLANK(Games!B545),ISBLANK(Table13[[#This Row],[Side Result]])), "",IF(OR(AND('Prediction Log'!D545&lt;0, 'Prediction Log'!J545='Prediction Log'!B545), AND('Prediction Log'!D545&gt;0, 'Prediction Log'!C545='Prediction Log'!J545)),"Y", IF(ISBLANK(Games!$B$2), "","N")))</f>
        <v/>
      </c>
      <c r="Z545" s="10" t="str">
        <f>Table13[[#This Row],[Market Overall  Correct]]</f>
        <v/>
      </c>
    </row>
    <row r="546" spans="1:26" x14ac:dyDescent="0.45">
      <c r="A546" s="51" t="str">
        <f>IF(ISBLANK(Games!$B546), "",Games!A546)</f>
        <v/>
      </c>
      <c r="B546" s="51" t="str">
        <f>IF(ISBLANK(Games!$B546), "",Games!B546)</f>
        <v/>
      </c>
      <c r="C546" s="51" t="str">
        <f>IF(ISBLANK(Games!$B546), "",Games!C546)</f>
        <v/>
      </c>
      <c r="D546" s="23" t="str">
        <f>IF(ISBLANK(Games!$B546), "",Games!D546)</f>
        <v/>
      </c>
      <c r="E546" s="23" t="str">
        <f>IF(ISBLANK(Games!$B546), "",Games!E546)</f>
        <v/>
      </c>
      <c r="F546" s="51" t="str">
        <f>IF(ISBLANK(Games!$B546), "",Games!F546)</f>
        <v/>
      </c>
      <c r="G546" s="51">
        <f>Games!G546</f>
        <v>0</v>
      </c>
      <c r="H546" s="51" t="str">
        <f>IF(ISBLANK(Games!$B546), "",Games!H546)</f>
        <v/>
      </c>
      <c r="I546" s="51" t="str">
        <f>IF(ISBLANK(Games!B546), "", IF(Table13[[#This Row],[Spread]]&lt;0, Table13[[#This Row],[Home]], Table13[[#This Row],[Away]]))</f>
        <v/>
      </c>
      <c r="J546" s="11"/>
      <c r="K546" s="11"/>
      <c r="L546" s="11"/>
      <c r="M546" s="50" t="str">
        <f>IF(ISBLANK(Table13[[#This Row],[Home Final]]), "",Table13[[#This Row],[Away Final]]-Table13[[#This Row],[Home Final]])</f>
        <v/>
      </c>
      <c r="N54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4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46" s="45" t="str">
        <f>IF(ISBLANK(Table13[[#This Row],[Side Result]]),"",IF(Table13[[#This Row],[Side Result]]=Table13[[#This Row],[Market Predicted Side]], "Y", "N"))</f>
        <v/>
      </c>
      <c r="Q54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46" s="43" t="str">
        <f>IF(ISBLANK(Table13[[#This Row],[Side Result]]),"",IF(Table13[[#This Row],[Side Result]]=Table13[[#This Row],[Model Predicted Side]], "Y", "N"))</f>
        <v/>
      </c>
      <c r="S546" s="43" t="str">
        <f>IF(ISBLANK(Table13[[#This Row],[Side Result]]), "", IF(Table13[[#This Row],[Model Overall Correct]]="N", "N", "Y"))</f>
        <v/>
      </c>
      <c r="T54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4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46" s="46" t="str">
        <f>IF(ISBLANK(Table13[[#This Row],[Side Result]]), "",ABS(Table13[[#This Row],[Difference from Market]]))</f>
        <v/>
      </c>
      <c r="W54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46" s="43" t="str">
        <f>IF(ISBLANK(Table13[[#This Row],[Side Result]]), "",ABS(Table13[[#This Row],[Difference from Prediction]]))</f>
        <v/>
      </c>
      <c r="Y546" s="10" t="str">
        <f>IF(OR(ISBLANK(Games!B546),ISBLANK(Table13[[#This Row],[Side Result]])), "",IF(OR(AND('Prediction Log'!D546&lt;0, 'Prediction Log'!J546='Prediction Log'!B546), AND('Prediction Log'!D546&gt;0, 'Prediction Log'!C546='Prediction Log'!J546)),"Y", IF(ISBLANK(Games!$B$2), "","N")))</f>
        <v/>
      </c>
      <c r="Z546" s="10" t="str">
        <f>Table13[[#This Row],[Market Overall  Correct]]</f>
        <v/>
      </c>
    </row>
    <row r="547" spans="1:26" x14ac:dyDescent="0.45">
      <c r="A547" s="51" t="str">
        <f>IF(ISBLANK(Games!$B547), "",Games!A547)</f>
        <v/>
      </c>
      <c r="B547" s="51" t="str">
        <f>IF(ISBLANK(Games!$B547), "",Games!B547)</f>
        <v/>
      </c>
      <c r="C547" s="51" t="str">
        <f>IF(ISBLANK(Games!$B547), "",Games!C547)</f>
        <v/>
      </c>
      <c r="D547" s="23" t="str">
        <f>IF(ISBLANK(Games!$B547), "",Games!D547)</f>
        <v/>
      </c>
      <c r="E547" s="23" t="str">
        <f>IF(ISBLANK(Games!$B547), "",Games!E547)</f>
        <v/>
      </c>
      <c r="F547" s="51" t="str">
        <f>IF(ISBLANK(Games!$B547), "",Games!F547)</f>
        <v/>
      </c>
      <c r="G547" s="51">
        <f>Games!G547</f>
        <v>0</v>
      </c>
      <c r="H547" s="51" t="str">
        <f>IF(ISBLANK(Games!$B547), "",Games!H547)</f>
        <v/>
      </c>
      <c r="I547" s="51" t="str">
        <f>IF(ISBLANK(Games!B547), "", IF(Table13[[#This Row],[Spread]]&lt;0, Table13[[#This Row],[Home]], Table13[[#This Row],[Away]]))</f>
        <v/>
      </c>
      <c r="J547" s="11"/>
      <c r="K547" s="11"/>
      <c r="L547" s="11"/>
      <c r="M547" s="50" t="str">
        <f>IF(ISBLANK(Table13[[#This Row],[Home Final]]), "",Table13[[#This Row],[Away Final]]-Table13[[#This Row],[Home Final]])</f>
        <v/>
      </c>
      <c r="N54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4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47" s="45" t="str">
        <f>IF(ISBLANK(Table13[[#This Row],[Side Result]]),"",IF(Table13[[#This Row],[Side Result]]=Table13[[#This Row],[Market Predicted Side]], "Y", "N"))</f>
        <v/>
      </c>
      <c r="Q54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47" s="43" t="str">
        <f>IF(ISBLANK(Table13[[#This Row],[Side Result]]),"",IF(Table13[[#This Row],[Side Result]]=Table13[[#This Row],[Model Predicted Side]], "Y", "N"))</f>
        <v/>
      </c>
      <c r="S547" s="43" t="str">
        <f>IF(ISBLANK(Table13[[#This Row],[Side Result]]), "", IF(Table13[[#This Row],[Model Overall Correct]]="N", "N", "Y"))</f>
        <v/>
      </c>
      <c r="T54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4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47" s="46" t="str">
        <f>IF(ISBLANK(Table13[[#This Row],[Side Result]]), "",ABS(Table13[[#This Row],[Difference from Market]]))</f>
        <v/>
      </c>
      <c r="W54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47" s="43" t="str">
        <f>IF(ISBLANK(Table13[[#This Row],[Side Result]]), "",ABS(Table13[[#This Row],[Difference from Prediction]]))</f>
        <v/>
      </c>
      <c r="Y547" s="10" t="str">
        <f>IF(OR(ISBLANK(Games!B547),ISBLANK(Table13[[#This Row],[Side Result]])), "",IF(OR(AND('Prediction Log'!D547&lt;0, 'Prediction Log'!J547='Prediction Log'!B547), AND('Prediction Log'!D547&gt;0, 'Prediction Log'!C547='Prediction Log'!J547)),"Y", IF(ISBLANK(Games!$B$2), "","N")))</f>
        <v/>
      </c>
      <c r="Z547" s="10" t="str">
        <f>Table13[[#This Row],[Market Overall  Correct]]</f>
        <v/>
      </c>
    </row>
    <row r="548" spans="1:26" x14ac:dyDescent="0.45">
      <c r="A548" s="51" t="str">
        <f>IF(ISBLANK(Games!$B548), "",Games!A548)</f>
        <v/>
      </c>
      <c r="B548" s="51" t="str">
        <f>IF(ISBLANK(Games!$B548), "",Games!B548)</f>
        <v/>
      </c>
      <c r="C548" s="51" t="str">
        <f>IF(ISBLANK(Games!$B548), "",Games!C548)</f>
        <v/>
      </c>
      <c r="D548" s="23" t="str">
        <f>IF(ISBLANK(Games!$B548), "",Games!D548)</f>
        <v/>
      </c>
      <c r="E548" s="23" t="str">
        <f>IF(ISBLANK(Games!$B548), "",Games!E548)</f>
        <v/>
      </c>
      <c r="F548" s="51" t="str">
        <f>IF(ISBLANK(Games!$B548), "",Games!F548)</f>
        <v/>
      </c>
      <c r="G548" s="51">
        <f>Games!G548</f>
        <v>0</v>
      </c>
      <c r="H548" s="51" t="str">
        <f>IF(ISBLANK(Games!$B548), "",Games!H548)</f>
        <v/>
      </c>
      <c r="I548" s="51" t="str">
        <f>IF(ISBLANK(Games!B548), "", IF(Table13[[#This Row],[Spread]]&lt;0, Table13[[#This Row],[Home]], Table13[[#This Row],[Away]]))</f>
        <v/>
      </c>
      <c r="J548" s="11"/>
      <c r="K548" s="11"/>
      <c r="L548" s="11"/>
      <c r="M548" s="50" t="str">
        <f>IF(ISBLANK(Table13[[#This Row],[Home Final]]), "",Table13[[#This Row],[Away Final]]-Table13[[#This Row],[Home Final]])</f>
        <v/>
      </c>
      <c r="N54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4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48" s="45" t="str">
        <f>IF(ISBLANK(Table13[[#This Row],[Side Result]]),"",IF(Table13[[#This Row],[Side Result]]=Table13[[#This Row],[Market Predicted Side]], "Y", "N"))</f>
        <v/>
      </c>
      <c r="Q54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48" s="43" t="str">
        <f>IF(ISBLANK(Table13[[#This Row],[Side Result]]),"",IF(Table13[[#This Row],[Side Result]]=Table13[[#This Row],[Model Predicted Side]], "Y", "N"))</f>
        <v/>
      </c>
      <c r="S548" s="43" t="str">
        <f>IF(ISBLANK(Table13[[#This Row],[Side Result]]), "", IF(Table13[[#This Row],[Model Overall Correct]]="N", "N", "Y"))</f>
        <v/>
      </c>
      <c r="T54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4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48" s="46" t="str">
        <f>IF(ISBLANK(Table13[[#This Row],[Side Result]]), "",ABS(Table13[[#This Row],[Difference from Market]]))</f>
        <v/>
      </c>
      <c r="W54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48" s="43" t="str">
        <f>IF(ISBLANK(Table13[[#This Row],[Side Result]]), "",ABS(Table13[[#This Row],[Difference from Prediction]]))</f>
        <v/>
      </c>
      <c r="Y548" s="10" t="str">
        <f>IF(OR(ISBLANK(Games!B548),ISBLANK(Table13[[#This Row],[Side Result]])), "",IF(OR(AND('Prediction Log'!D548&lt;0, 'Prediction Log'!J548='Prediction Log'!B548), AND('Prediction Log'!D548&gt;0, 'Prediction Log'!C548='Prediction Log'!J548)),"Y", IF(ISBLANK(Games!$B$2), "","N")))</f>
        <v/>
      </c>
      <c r="Z548" s="10" t="str">
        <f>Table13[[#This Row],[Market Overall  Correct]]</f>
        <v/>
      </c>
    </row>
    <row r="549" spans="1:26" x14ac:dyDescent="0.45">
      <c r="A549" s="51" t="str">
        <f>IF(ISBLANK(Games!$B549), "",Games!A549)</f>
        <v/>
      </c>
      <c r="B549" s="51" t="str">
        <f>IF(ISBLANK(Games!$B549), "",Games!B549)</f>
        <v/>
      </c>
      <c r="C549" s="51" t="str">
        <f>IF(ISBLANK(Games!$B549), "",Games!C549)</f>
        <v/>
      </c>
      <c r="D549" s="23" t="str">
        <f>IF(ISBLANK(Games!$B549), "",Games!D549)</f>
        <v/>
      </c>
      <c r="E549" s="23" t="str">
        <f>IF(ISBLANK(Games!$B549), "",Games!E549)</f>
        <v/>
      </c>
      <c r="F549" s="51" t="str">
        <f>IF(ISBLANK(Games!$B549), "",Games!F549)</f>
        <v/>
      </c>
      <c r="G549" s="51">
        <f>Games!G549</f>
        <v>0</v>
      </c>
      <c r="H549" s="51" t="str">
        <f>IF(ISBLANK(Games!$B549), "",Games!H549)</f>
        <v/>
      </c>
      <c r="I549" s="51" t="str">
        <f>IF(ISBLANK(Games!B549), "", IF(Table13[[#This Row],[Spread]]&lt;0, Table13[[#This Row],[Home]], Table13[[#This Row],[Away]]))</f>
        <v/>
      </c>
      <c r="J549" s="11"/>
      <c r="K549" s="11"/>
      <c r="L549" s="11"/>
      <c r="M549" s="50" t="str">
        <f>IF(ISBLANK(Table13[[#This Row],[Home Final]]), "",Table13[[#This Row],[Away Final]]-Table13[[#This Row],[Home Final]])</f>
        <v/>
      </c>
      <c r="N54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4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49" s="45" t="str">
        <f>IF(ISBLANK(Table13[[#This Row],[Side Result]]),"",IF(Table13[[#This Row],[Side Result]]=Table13[[#This Row],[Market Predicted Side]], "Y", "N"))</f>
        <v/>
      </c>
      <c r="Q54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49" s="43" t="str">
        <f>IF(ISBLANK(Table13[[#This Row],[Side Result]]),"",IF(Table13[[#This Row],[Side Result]]=Table13[[#This Row],[Model Predicted Side]], "Y", "N"))</f>
        <v/>
      </c>
      <c r="S549" s="43" t="str">
        <f>IF(ISBLANK(Table13[[#This Row],[Side Result]]), "", IF(Table13[[#This Row],[Model Overall Correct]]="N", "N", "Y"))</f>
        <v/>
      </c>
      <c r="T54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4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49" s="46" t="str">
        <f>IF(ISBLANK(Table13[[#This Row],[Side Result]]), "",ABS(Table13[[#This Row],[Difference from Market]]))</f>
        <v/>
      </c>
      <c r="W54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49" s="43" t="str">
        <f>IF(ISBLANK(Table13[[#This Row],[Side Result]]), "",ABS(Table13[[#This Row],[Difference from Prediction]]))</f>
        <v/>
      </c>
      <c r="Y549" s="10" t="str">
        <f>IF(OR(ISBLANK(Games!B549),ISBLANK(Table13[[#This Row],[Side Result]])), "",IF(OR(AND('Prediction Log'!D549&lt;0, 'Prediction Log'!J549='Prediction Log'!B549), AND('Prediction Log'!D549&gt;0, 'Prediction Log'!C549='Prediction Log'!J549)),"Y", IF(ISBLANK(Games!$B$2), "","N")))</f>
        <v/>
      </c>
      <c r="Z549" s="10" t="str">
        <f>Table13[[#This Row],[Market Overall  Correct]]</f>
        <v/>
      </c>
    </row>
    <row r="550" spans="1:26" x14ac:dyDescent="0.45">
      <c r="A550" s="51" t="str">
        <f>IF(ISBLANK(Games!$B550), "",Games!A550)</f>
        <v/>
      </c>
      <c r="B550" s="51" t="str">
        <f>IF(ISBLANK(Games!$B550), "",Games!B550)</f>
        <v/>
      </c>
      <c r="C550" s="51" t="str">
        <f>IF(ISBLANK(Games!$B550), "",Games!C550)</f>
        <v/>
      </c>
      <c r="D550" s="23" t="str">
        <f>IF(ISBLANK(Games!$B550), "",Games!D550)</f>
        <v/>
      </c>
      <c r="E550" s="23" t="str">
        <f>IF(ISBLANK(Games!$B550), "",Games!E550)</f>
        <v/>
      </c>
      <c r="F550" s="51" t="str">
        <f>IF(ISBLANK(Games!$B550), "",Games!F550)</f>
        <v/>
      </c>
      <c r="G550" s="51">
        <f>Games!G550</f>
        <v>0</v>
      </c>
      <c r="H550" s="51" t="str">
        <f>IF(ISBLANK(Games!$B550), "",Games!H550)</f>
        <v/>
      </c>
      <c r="I550" s="51" t="str">
        <f>IF(ISBLANK(Games!B550), "", IF(Table13[[#This Row],[Spread]]&lt;0, Table13[[#This Row],[Home]], Table13[[#This Row],[Away]]))</f>
        <v/>
      </c>
      <c r="J550" s="11"/>
      <c r="K550" s="11"/>
      <c r="L550" s="11"/>
      <c r="M550" s="50" t="str">
        <f>IF(ISBLANK(Table13[[#This Row],[Home Final]]), "",Table13[[#This Row],[Away Final]]-Table13[[#This Row],[Home Final]])</f>
        <v/>
      </c>
      <c r="N55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5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50" s="45" t="str">
        <f>IF(ISBLANK(Table13[[#This Row],[Side Result]]),"",IF(Table13[[#This Row],[Side Result]]=Table13[[#This Row],[Market Predicted Side]], "Y", "N"))</f>
        <v/>
      </c>
      <c r="Q55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50" s="43" t="str">
        <f>IF(ISBLANK(Table13[[#This Row],[Side Result]]),"",IF(Table13[[#This Row],[Side Result]]=Table13[[#This Row],[Model Predicted Side]], "Y", "N"))</f>
        <v/>
      </c>
      <c r="S550" s="43" t="str">
        <f>IF(ISBLANK(Table13[[#This Row],[Side Result]]), "", IF(Table13[[#This Row],[Model Overall Correct]]="N", "N", "Y"))</f>
        <v/>
      </c>
      <c r="T55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5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50" s="46" t="str">
        <f>IF(ISBLANK(Table13[[#This Row],[Side Result]]), "",ABS(Table13[[#This Row],[Difference from Market]]))</f>
        <v/>
      </c>
      <c r="W55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50" s="43" t="str">
        <f>IF(ISBLANK(Table13[[#This Row],[Side Result]]), "",ABS(Table13[[#This Row],[Difference from Prediction]]))</f>
        <v/>
      </c>
      <c r="Y550" s="10" t="str">
        <f>IF(OR(ISBLANK(Games!B550),ISBLANK(Table13[[#This Row],[Side Result]])), "",IF(OR(AND('Prediction Log'!D550&lt;0, 'Prediction Log'!J550='Prediction Log'!B550), AND('Prediction Log'!D550&gt;0, 'Prediction Log'!C550='Prediction Log'!J550)),"Y", IF(ISBLANK(Games!$B$2), "","N")))</f>
        <v/>
      </c>
      <c r="Z550" s="10" t="str">
        <f>Table13[[#This Row],[Market Overall  Correct]]</f>
        <v/>
      </c>
    </row>
    <row r="551" spans="1:26" x14ac:dyDescent="0.45">
      <c r="A551" s="51" t="str">
        <f>IF(ISBLANK(Games!$B551), "",Games!A551)</f>
        <v/>
      </c>
      <c r="B551" s="51" t="str">
        <f>IF(ISBLANK(Games!$B551), "",Games!B551)</f>
        <v/>
      </c>
      <c r="C551" s="51" t="str">
        <f>IF(ISBLANK(Games!$B551), "",Games!C551)</f>
        <v/>
      </c>
      <c r="D551" s="23" t="str">
        <f>IF(ISBLANK(Games!$B551), "",Games!D551)</f>
        <v/>
      </c>
      <c r="E551" s="23" t="str">
        <f>IF(ISBLANK(Games!$B551), "",Games!E551)</f>
        <v/>
      </c>
      <c r="F551" s="51" t="str">
        <f>IF(ISBLANK(Games!$B551), "",Games!F551)</f>
        <v/>
      </c>
      <c r="G551" s="51">
        <f>Games!G551</f>
        <v>0</v>
      </c>
      <c r="H551" s="51" t="str">
        <f>IF(ISBLANK(Games!$B551), "",Games!H551)</f>
        <v/>
      </c>
      <c r="I551" s="51" t="str">
        <f>IF(ISBLANK(Games!B551), "", IF(Table13[[#This Row],[Spread]]&lt;0, Table13[[#This Row],[Home]], Table13[[#This Row],[Away]]))</f>
        <v/>
      </c>
      <c r="J551" s="11"/>
      <c r="K551" s="11"/>
      <c r="L551" s="11"/>
      <c r="M551" s="50" t="str">
        <f>IF(ISBLANK(Table13[[#This Row],[Home Final]]), "",Table13[[#This Row],[Away Final]]-Table13[[#This Row],[Home Final]])</f>
        <v/>
      </c>
      <c r="N55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5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51" s="45" t="str">
        <f>IF(ISBLANK(Table13[[#This Row],[Side Result]]),"",IF(Table13[[#This Row],[Side Result]]=Table13[[#This Row],[Market Predicted Side]], "Y", "N"))</f>
        <v/>
      </c>
      <c r="Q55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51" s="43" t="str">
        <f>IF(ISBLANK(Table13[[#This Row],[Side Result]]),"",IF(Table13[[#This Row],[Side Result]]=Table13[[#This Row],[Model Predicted Side]], "Y", "N"))</f>
        <v/>
      </c>
      <c r="S551" s="43" t="str">
        <f>IF(ISBLANK(Table13[[#This Row],[Side Result]]), "", IF(Table13[[#This Row],[Model Overall Correct]]="N", "N", "Y"))</f>
        <v/>
      </c>
      <c r="T55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5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51" s="46" t="str">
        <f>IF(ISBLANK(Table13[[#This Row],[Side Result]]), "",ABS(Table13[[#This Row],[Difference from Market]]))</f>
        <v/>
      </c>
      <c r="W55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51" s="43" t="str">
        <f>IF(ISBLANK(Table13[[#This Row],[Side Result]]), "",ABS(Table13[[#This Row],[Difference from Prediction]]))</f>
        <v/>
      </c>
      <c r="Y551" s="10" t="str">
        <f>IF(OR(ISBLANK(Games!B551),ISBLANK(Table13[[#This Row],[Side Result]])), "",IF(OR(AND('Prediction Log'!D551&lt;0, 'Prediction Log'!J551='Prediction Log'!B551), AND('Prediction Log'!D551&gt;0, 'Prediction Log'!C551='Prediction Log'!J551)),"Y", IF(ISBLANK(Games!$B$2), "","N")))</f>
        <v/>
      </c>
      <c r="Z551" s="10" t="str">
        <f>Table13[[#This Row],[Market Overall  Correct]]</f>
        <v/>
      </c>
    </row>
    <row r="552" spans="1:26" x14ac:dyDescent="0.45">
      <c r="A552" s="51" t="str">
        <f>IF(ISBLANK(Games!$B552), "",Games!A552)</f>
        <v/>
      </c>
      <c r="B552" s="51" t="str">
        <f>IF(ISBLANK(Games!$B552), "",Games!B552)</f>
        <v/>
      </c>
      <c r="C552" s="51" t="str">
        <f>IF(ISBLANK(Games!$B552), "",Games!C552)</f>
        <v/>
      </c>
      <c r="D552" s="23" t="str">
        <f>IF(ISBLANK(Games!$B552), "",Games!D552)</f>
        <v/>
      </c>
      <c r="E552" s="23" t="str">
        <f>IF(ISBLANK(Games!$B552), "",Games!E552)</f>
        <v/>
      </c>
      <c r="F552" s="51" t="str">
        <f>IF(ISBLANK(Games!$B552), "",Games!F552)</f>
        <v/>
      </c>
      <c r="G552" s="51">
        <f>Games!G552</f>
        <v>0</v>
      </c>
      <c r="H552" s="51" t="str">
        <f>IF(ISBLANK(Games!$B552), "",Games!H552)</f>
        <v/>
      </c>
      <c r="I552" s="51" t="str">
        <f>IF(ISBLANK(Games!B552), "", IF(Table13[[#This Row],[Spread]]&lt;0, Table13[[#This Row],[Home]], Table13[[#This Row],[Away]]))</f>
        <v/>
      </c>
      <c r="J552" s="11"/>
      <c r="K552" s="11"/>
      <c r="L552" s="11"/>
      <c r="M552" s="50" t="str">
        <f>IF(ISBLANK(Table13[[#This Row],[Home Final]]), "",Table13[[#This Row],[Away Final]]-Table13[[#This Row],[Home Final]])</f>
        <v/>
      </c>
      <c r="N55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5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52" s="45" t="str">
        <f>IF(ISBLANK(Table13[[#This Row],[Side Result]]),"",IF(Table13[[#This Row],[Side Result]]=Table13[[#This Row],[Market Predicted Side]], "Y", "N"))</f>
        <v/>
      </c>
      <c r="Q55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52" s="43" t="str">
        <f>IF(ISBLANK(Table13[[#This Row],[Side Result]]),"",IF(Table13[[#This Row],[Side Result]]=Table13[[#This Row],[Model Predicted Side]], "Y", "N"))</f>
        <v/>
      </c>
      <c r="S552" s="43" t="str">
        <f>IF(ISBLANK(Table13[[#This Row],[Side Result]]), "", IF(Table13[[#This Row],[Model Overall Correct]]="N", "N", "Y"))</f>
        <v/>
      </c>
      <c r="T55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5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52" s="46" t="str">
        <f>IF(ISBLANK(Table13[[#This Row],[Side Result]]), "",ABS(Table13[[#This Row],[Difference from Market]]))</f>
        <v/>
      </c>
      <c r="W55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52" s="43" t="str">
        <f>IF(ISBLANK(Table13[[#This Row],[Side Result]]), "",ABS(Table13[[#This Row],[Difference from Prediction]]))</f>
        <v/>
      </c>
      <c r="Y552" s="10" t="str">
        <f>IF(OR(ISBLANK(Games!B552),ISBLANK(Table13[[#This Row],[Side Result]])), "",IF(OR(AND('Prediction Log'!D552&lt;0, 'Prediction Log'!J552='Prediction Log'!B552), AND('Prediction Log'!D552&gt;0, 'Prediction Log'!C552='Prediction Log'!J552)),"Y", IF(ISBLANK(Games!$B$2), "","N")))</f>
        <v/>
      </c>
      <c r="Z552" s="10" t="str">
        <f>Table13[[#This Row],[Market Overall  Correct]]</f>
        <v/>
      </c>
    </row>
    <row r="553" spans="1:26" x14ac:dyDescent="0.45">
      <c r="A553" s="51" t="str">
        <f>IF(ISBLANK(Games!$B553), "",Games!A553)</f>
        <v/>
      </c>
      <c r="B553" s="51" t="str">
        <f>IF(ISBLANK(Games!$B553), "",Games!B553)</f>
        <v/>
      </c>
      <c r="C553" s="51" t="str">
        <f>IF(ISBLANK(Games!$B553), "",Games!C553)</f>
        <v/>
      </c>
      <c r="D553" s="23" t="str">
        <f>IF(ISBLANK(Games!$B553), "",Games!D553)</f>
        <v/>
      </c>
      <c r="E553" s="23" t="str">
        <f>IF(ISBLANK(Games!$B553), "",Games!E553)</f>
        <v/>
      </c>
      <c r="F553" s="51" t="str">
        <f>IF(ISBLANK(Games!$B553), "",Games!F553)</f>
        <v/>
      </c>
      <c r="G553" s="51">
        <f>Games!G553</f>
        <v>0</v>
      </c>
      <c r="H553" s="51" t="str">
        <f>IF(ISBLANK(Games!$B553), "",Games!H553)</f>
        <v/>
      </c>
      <c r="I553" s="51" t="str">
        <f>IF(ISBLANK(Games!B553), "", IF(Table13[[#This Row],[Spread]]&lt;0, Table13[[#This Row],[Home]], Table13[[#This Row],[Away]]))</f>
        <v/>
      </c>
      <c r="J553" s="11"/>
      <c r="K553" s="11"/>
      <c r="L553" s="11"/>
      <c r="M553" s="50" t="str">
        <f>IF(ISBLANK(Table13[[#This Row],[Home Final]]), "",Table13[[#This Row],[Away Final]]-Table13[[#This Row],[Home Final]])</f>
        <v/>
      </c>
      <c r="N55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5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53" s="45" t="str">
        <f>IF(ISBLANK(Table13[[#This Row],[Side Result]]),"",IF(Table13[[#This Row],[Side Result]]=Table13[[#This Row],[Market Predicted Side]], "Y", "N"))</f>
        <v/>
      </c>
      <c r="Q55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53" s="43" t="str">
        <f>IF(ISBLANK(Table13[[#This Row],[Side Result]]),"",IF(Table13[[#This Row],[Side Result]]=Table13[[#This Row],[Model Predicted Side]], "Y", "N"))</f>
        <v/>
      </c>
      <c r="S553" s="43" t="str">
        <f>IF(ISBLANK(Table13[[#This Row],[Side Result]]), "", IF(Table13[[#This Row],[Model Overall Correct]]="N", "N", "Y"))</f>
        <v/>
      </c>
      <c r="T55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5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53" s="46" t="str">
        <f>IF(ISBLANK(Table13[[#This Row],[Side Result]]), "",ABS(Table13[[#This Row],[Difference from Market]]))</f>
        <v/>
      </c>
      <c r="W55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53" s="43" t="str">
        <f>IF(ISBLANK(Table13[[#This Row],[Side Result]]), "",ABS(Table13[[#This Row],[Difference from Prediction]]))</f>
        <v/>
      </c>
      <c r="Y553" s="10" t="str">
        <f>IF(OR(ISBLANK(Games!B553),ISBLANK(Table13[[#This Row],[Side Result]])), "",IF(OR(AND('Prediction Log'!D553&lt;0, 'Prediction Log'!J553='Prediction Log'!B553), AND('Prediction Log'!D553&gt;0, 'Prediction Log'!C553='Prediction Log'!J553)),"Y", IF(ISBLANK(Games!$B$2), "","N")))</f>
        <v/>
      </c>
      <c r="Z553" s="10" t="str">
        <f>Table13[[#This Row],[Market Overall  Correct]]</f>
        <v/>
      </c>
    </row>
    <row r="554" spans="1:26" x14ac:dyDescent="0.45">
      <c r="A554" s="51" t="str">
        <f>IF(ISBLANK(Games!$B554), "",Games!A554)</f>
        <v/>
      </c>
      <c r="B554" s="51" t="str">
        <f>IF(ISBLANK(Games!$B554), "",Games!B554)</f>
        <v/>
      </c>
      <c r="C554" s="51" t="str">
        <f>IF(ISBLANK(Games!$B554), "",Games!C554)</f>
        <v/>
      </c>
      <c r="D554" s="23" t="str">
        <f>IF(ISBLANK(Games!$B554), "",Games!D554)</f>
        <v/>
      </c>
      <c r="E554" s="23" t="str">
        <f>IF(ISBLANK(Games!$B554), "",Games!E554)</f>
        <v/>
      </c>
      <c r="F554" s="51" t="str">
        <f>IF(ISBLANK(Games!$B554), "",Games!F554)</f>
        <v/>
      </c>
      <c r="G554" s="51">
        <f>Games!G554</f>
        <v>0</v>
      </c>
      <c r="H554" s="51" t="str">
        <f>IF(ISBLANK(Games!$B554), "",Games!H554)</f>
        <v/>
      </c>
      <c r="I554" s="51" t="str">
        <f>IF(ISBLANK(Games!B554), "", IF(Table13[[#This Row],[Spread]]&lt;0, Table13[[#This Row],[Home]], Table13[[#This Row],[Away]]))</f>
        <v/>
      </c>
      <c r="J554" s="11"/>
      <c r="K554" s="11"/>
      <c r="L554" s="11"/>
      <c r="M554" s="50" t="str">
        <f>IF(ISBLANK(Table13[[#This Row],[Home Final]]), "",Table13[[#This Row],[Away Final]]-Table13[[#This Row],[Home Final]])</f>
        <v/>
      </c>
      <c r="N55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5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54" s="45" t="str">
        <f>IF(ISBLANK(Table13[[#This Row],[Side Result]]),"",IF(Table13[[#This Row],[Side Result]]=Table13[[#This Row],[Market Predicted Side]], "Y", "N"))</f>
        <v/>
      </c>
      <c r="Q55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54" s="43" t="str">
        <f>IF(ISBLANK(Table13[[#This Row],[Side Result]]),"",IF(Table13[[#This Row],[Side Result]]=Table13[[#This Row],[Model Predicted Side]], "Y", "N"))</f>
        <v/>
      </c>
      <c r="S554" s="43" t="str">
        <f>IF(ISBLANK(Table13[[#This Row],[Side Result]]), "", IF(Table13[[#This Row],[Model Overall Correct]]="N", "N", "Y"))</f>
        <v/>
      </c>
      <c r="T55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5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54" s="46" t="str">
        <f>IF(ISBLANK(Table13[[#This Row],[Side Result]]), "",ABS(Table13[[#This Row],[Difference from Market]]))</f>
        <v/>
      </c>
      <c r="W55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54" s="43" t="str">
        <f>IF(ISBLANK(Table13[[#This Row],[Side Result]]), "",ABS(Table13[[#This Row],[Difference from Prediction]]))</f>
        <v/>
      </c>
      <c r="Y554" s="10" t="str">
        <f>IF(OR(ISBLANK(Games!B554),ISBLANK(Table13[[#This Row],[Side Result]])), "",IF(OR(AND('Prediction Log'!D554&lt;0, 'Prediction Log'!J554='Prediction Log'!B554), AND('Prediction Log'!D554&gt;0, 'Prediction Log'!C554='Prediction Log'!J554)),"Y", IF(ISBLANK(Games!$B$2), "","N")))</f>
        <v/>
      </c>
      <c r="Z554" s="10" t="str">
        <f>Table13[[#This Row],[Market Overall  Correct]]</f>
        <v/>
      </c>
    </row>
    <row r="555" spans="1:26" x14ac:dyDescent="0.45">
      <c r="A555" s="51" t="str">
        <f>IF(ISBLANK(Games!$B555), "",Games!A555)</f>
        <v/>
      </c>
      <c r="B555" s="51" t="str">
        <f>IF(ISBLANK(Games!$B555), "",Games!B555)</f>
        <v/>
      </c>
      <c r="C555" s="51" t="str">
        <f>IF(ISBLANK(Games!$B555), "",Games!C555)</f>
        <v/>
      </c>
      <c r="D555" s="23" t="str">
        <f>IF(ISBLANK(Games!$B555), "",Games!D555)</f>
        <v/>
      </c>
      <c r="E555" s="23" t="str">
        <f>IF(ISBLANK(Games!$B555), "",Games!E555)</f>
        <v/>
      </c>
      <c r="F555" s="51" t="str">
        <f>IF(ISBLANK(Games!$B555), "",Games!F555)</f>
        <v/>
      </c>
      <c r="G555" s="51">
        <f>Games!G555</f>
        <v>0</v>
      </c>
      <c r="H555" s="51" t="str">
        <f>IF(ISBLANK(Games!$B555), "",Games!H555)</f>
        <v/>
      </c>
      <c r="I555" s="51" t="str">
        <f>IF(ISBLANK(Games!B555), "", IF(Table13[[#This Row],[Spread]]&lt;0, Table13[[#This Row],[Home]], Table13[[#This Row],[Away]]))</f>
        <v/>
      </c>
      <c r="J555" s="11"/>
      <c r="K555" s="11"/>
      <c r="L555" s="11"/>
      <c r="M555" s="50" t="str">
        <f>IF(ISBLANK(Table13[[#This Row],[Home Final]]), "",Table13[[#This Row],[Away Final]]-Table13[[#This Row],[Home Final]])</f>
        <v/>
      </c>
      <c r="N55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5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55" s="45" t="str">
        <f>IF(ISBLANK(Table13[[#This Row],[Side Result]]),"",IF(Table13[[#This Row],[Side Result]]=Table13[[#This Row],[Market Predicted Side]], "Y", "N"))</f>
        <v/>
      </c>
      <c r="Q55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55" s="43" t="str">
        <f>IF(ISBLANK(Table13[[#This Row],[Side Result]]),"",IF(Table13[[#This Row],[Side Result]]=Table13[[#This Row],[Model Predicted Side]], "Y", "N"))</f>
        <v/>
      </c>
      <c r="S555" s="43" t="str">
        <f>IF(ISBLANK(Table13[[#This Row],[Side Result]]), "", IF(Table13[[#This Row],[Model Overall Correct]]="N", "N", "Y"))</f>
        <v/>
      </c>
      <c r="T55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5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55" s="46" t="str">
        <f>IF(ISBLANK(Table13[[#This Row],[Side Result]]), "",ABS(Table13[[#This Row],[Difference from Market]]))</f>
        <v/>
      </c>
      <c r="W55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55" s="43" t="str">
        <f>IF(ISBLANK(Table13[[#This Row],[Side Result]]), "",ABS(Table13[[#This Row],[Difference from Prediction]]))</f>
        <v/>
      </c>
      <c r="Y555" s="10" t="str">
        <f>IF(OR(ISBLANK(Games!B555),ISBLANK(Table13[[#This Row],[Side Result]])), "",IF(OR(AND('Prediction Log'!D555&lt;0, 'Prediction Log'!J555='Prediction Log'!B555), AND('Prediction Log'!D555&gt;0, 'Prediction Log'!C555='Prediction Log'!J555)),"Y", IF(ISBLANK(Games!$B$2), "","N")))</f>
        <v/>
      </c>
      <c r="Z555" s="10" t="str">
        <f>Table13[[#This Row],[Market Overall  Correct]]</f>
        <v/>
      </c>
    </row>
    <row r="556" spans="1:26" x14ac:dyDescent="0.45">
      <c r="A556" s="51" t="str">
        <f>IF(ISBLANK(Games!$B556), "",Games!A556)</f>
        <v/>
      </c>
      <c r="B556" s="51" t="str">
        <f>IF(ISBLANK(Games!$B556), "",Games!B556)</f>
        <v/>
      </c>
      <c r="C556" s="51" t="str">
        <f>IF(ISBLANK(Games!$B556), "",Games!C556)</f>
        <v/>
      </c>
      <c r="D556" s="23" t="str">
        <f>IF(ISBLANK(Games!$B556), "",Games!D556)</f>
        <v/>
      </c>
      <c r="E556" s="23" t="str">
        <f>IF(ISBLANK(Games!$B556), "",Games!E556)</f>
        <v/>
      </c>
      <c r="F556" s="51" t="str">
        <f>IF(ISBLANK(Games!$B556), "",Games!F556)</f>
        <v/>
      </c>
      <c r="G556" s="51">
        <f>Games!G556</f>
        <v>0</v>
      </c>
      <c r="H556" s="51" t="str">
        <f>IF(ISBLANK(Games!$B556), "",Games!H556)</f>
        <v/>
      </c>
      <c r="I556" s="51" t="str">
        <f>IF(ISBLANK(Games!B556), "", IF(Table13[[#This Row],[Spread]]&lt;0, Table13[[#This Row],[Home]], Table13[[#This Row],[Away]]))</f>
        <v/>
      </c>
      <c r="J556" s="11"/>
      <c r="K556" s="11"/>
      <c r="L556" s="11"/>
      <c r="M556" s="50" t="str">
        <f>IF(ISBLANK(Table13[[#This Row],[Home Final]]), "",Table13[[#This Row],[Away Final]]-Table13[[#This Row],[Home Final]])</f>
        <v/>
      </c>
      <c r="N55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5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56" s="45" t="str">
        <f>IF(ISBLANK(Table13[[#This Row],[Side Result]]),"",IF(Table13[[#This Row],[Side Result]]=Table13[[#This Row],[Market Predicted Side]], "Y", "N"))</f>
        <v/>
      </c>
      <c r="Q55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56" s="43" t="str">
        <f>IF(ISBLANK(Table13[[#This Row],[Side Result]]),"",IF(Table13[[#This Row],[Side Result]]=Table13[[#This Row],[Model Predicted Side]], "Y", "N"))</f>
        <v/>
      </c>
      <c r="S556" s="43" t="str">
        <f>IF(ISBLANK(Table13[[#This Row],[Side Result]]), "", IF(Table13[[#This Row],[Model Overall Correct]]="N", "N", "Y"))</f>
        <v/>
      </c>
      <c r="T55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5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56" s="46" t="str">
        <f>IF(ISBLANK(Table13[[#This Row],[Side Result]]), "",ABS(Table13[[#This Row],[Difference from Market]]))</f>
        <v/>
      </c>
      <c r="W55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56" s="43" t="str">
        <f>IF(ISBLANK(Table13[[#This Row],[Side Result]]), "",ABS(Table13[[#This Row],[Difference from Prediction]]))</f>
        <v/>
      </c>
      <c r="Y556" s="10" t="str">
        <f>IF(OR(ISBLANK(Games!B556),ISBLANK(Table13[[#This Row],[Side Result]])), "",IF(OR(AND('Prediction Log'!D556&lt;0, 'Prediction Log'!J556='Prediction Log'!B556), AND('Prediction Log'!D556&gt;0, 'Prediction Log'!C556='Prediction Log'!J556)),"Y", IF(ISBLANK(Games!$B$2), "","N")))</f>
        <v/>
      </c>
      <c r="Z556" s="10" t="str">
        <f>Table13[[#This Row],[Market Overall  Correct]]</f>
        <v/>
      </c>
    </row>
    <row r="557" spans="1:26" x14ac:dyDescent="0.45">
      <c r="A557" s="51" t="str">
        <f>IF(ISBLANK(Games!$B557), "",Games!A557)</f>
        <v/>
      </c>
      <c r="B557" s="51" t="str">
        <f>IF(ISBLANK(Games!$B557), "",Games!B557)</f>
        <v/>
      </c>
      <c r="C557" s="51" t="str">
        <f>IF(ISBLANK(Games!$B557), "",Games!C557)</f>
        <v/>
      </c>
      <c r="D557" s="23" t="str">
        <f>IF(ISBLANK(Games!$B557), "",Games!D557)</f>
        <v/>
      </c>
      <c r="E557" s="23" t="str">
        <f>IF(ISBLANK(Games!$B557), "",Games!E557)</f>
        <v/>
      </c>
      <c r="F557" s="51" t="str">
        <f>IF(ISBLANK(Games!$B557), "",Games!F557)</f>
        <v/>
      </c>
      <c r="G557" s="51">
        <f>Games!G557</f>
        <v>0</v>
      </c>
      <c r="H557" s="51" t="str">
        <f>IF(ISBLANK(Games!$B557), "",Games!H557)</f>
        <v/>
      </c>
      <c r="I557" s="51" t="str">
        <f>IF(ISBLANK(Games!B557), "", IF(Table13[[#This Row],[Spread]]&lt;0, Table13[[#This Row],[Home]], Table13[[#This Row],[Away]]))</f>
        <v/>
      </c>
      <c r="J557" s="11"/>
      <c r="K557" s="11"/>
      <c r="L557" s="11"/>
      <c r="M557" s="50" t="str">
        <f>IF(ISBLANK(Table13[[#This Row],[Home Final]]), "",Table13[[#This Row],[Away Final]]-Table13[[#This Row],[Home Final]])</f>
        <v/>
      </c>
      <c r="N55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5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57" s="45" t="str">
        <f>IF(ISBLANK(Table13[[#This Row],[Side Result]]),"",IF(Table13[[#This Row],[Side Result]]=Table13[[#This Row],[Market Predicted Side]], "Y", "N"))</f>
        <v/>
      </c>
      <c r="Q55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57" s="43" t="str">
        <f>IF(ISBLANK(Table13[[#This Row],[Side Result]]),"",IF(Table13[[#This Row],[Side Result]]=Table13[[#This Row],[Model Predicted Side]], "Y", "N"))</f>
        <v/>
      </c>
      <c r="S557" s="43" t="str">
        <f>IF(ISBLANK(Table13[[#This Row],[Side Result]]), "", IF(Table13[[#This Row],[Model Overall Correct]]="N", "N", "Y"))</f>
        <v/>
      </c>
      <c r="T55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5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57" s="46" t="str">
        <f>IF(ISBLANK(Table13[[#This Row],[Side Result]]), "",ABS(Table13[[#This Row],[Difference from Market]]))</f>
        <v/>
      </c>
      <c r="W55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57" s="43" t="str">
        <f>IF(ISBLANK(Table13[[#This Row],[Side Result]]), "",ABS(Table13[[#This Row],[Difference from Prediction]]))</f>
        <v/>
      </c>
      <c r="Y557" s="10" t="str">
        <f>IF(OR(ISBLANK(Games!B557),ISBLANK(Table13[[#This Row],[Side Result]])), "",IF(OR(AND('Prediction Log'!D557&lt;0, 'Prediction Log'!J557='Prediction Log'!B557), AND('Prediction Log'!D557&gt;0, 'Prediction Log'!C557='Prediction Log'!J557)),"Y", IF(ISBLANK(Games!$B$2), "","N")))</f>
        <v/>
      </c>
      <c r="Z557" s="10" t="str">
        <f>Table13[[#This Row],[Market Overall  Correct]]</f>
        <v/>
      </c>
    </row>
    <row r="558" spans="1:26" x14ac:dyDescent="0.45">
      <c r="A558" s="51" t="str">
        <f>IF(ISBLANK(Games!$B558), "",Games!A558)</f>
        <v/>
      </c>
      <c r="B558" s="51" t="str">
        <f>IF(ISBLANK(Games!$B558), "",Games!B558)</f>
        <v/>
      </c>
      <c r="C558" s="51" t="str">
        <f>IF(ISBLANK(Games!$B558), "",Games!C558)</f>
        <v/>
      </c>
      <c r="D558" s="23" t="str">
        <f>IF(ISBLANK(Games!$B558), "",Games!D558)</f>
        <v/>
      </c>
      <c r="E558" s="23" t="str">
        <f>IF(ISBLANK(Games!$B558), "",Games!E558)</f>
        <v/>
      </c>
      <c r="F558" s="51" t="str">
        <f>IF(ISBLANK(Games!$B558), "",Games!F558)</f>
        <v/>
      </c>
      <c r="G558" s="51">
        <f>Games!G558</f>
        <v>0</v>
      </c>
      <c r="H558" s="51" t="str">
        <f>IF(ISBLANK(Games!$B558), "",Games!H558)</f>
        <v/>
      </c>
      <c r="I558" s="51" t="str">
        <f>IF(ISBLANK(Games!B558), "", IF(Table13[[#This Row],[Spread]]&lt;0, Table13[[#This Row],[Home]], Table13[[#This Row],[Away]]))</f>
        <v/>
      </c>
      <c r="J558" s="11"/>
      <c r="K558" s="11"/>
      <c r="L558" s="11"/>
      <c r="M558" s="50" t="str">
        <f>IF(ISBLANK(Table13[[#This Row],[Home Final]]), "",Table13[[#This Row],[Away Final]]-Table13[[#This Row],[Home Final]])</f>
        <v/>
      </c>
      <c r="N55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5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58" s="45" t="str">
        <f>IF(ISBLANK(Table13[[#This Row],[Side Result]]),"",IF(Table13[[#This Row],[Side Result]]=Table13[[#This Row],[Market Predicted Side]], "Y", "N"))</f>
        <v/>
      </c>
      <c r="Q55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58" s="43" t="str">
        <f>IF(ISBLANK(Table13[[#This Row],[Side Result]]),"",IF(Table13[[#This Row],[Side Result]]=Table13[[#This Row],[Model Predicted Side]], "Y", "N"))</f>
        <v/>
      </c>
      <c r="S558" s="43" t="str">
        <f>IF(ISBLANK(Table13[[#This Row],[Side Result]]), "", IF(Table13[[#This Row],[Model Overall Correct]]="N", "N", "Y"))</f>
        <v/>
      </c>
      <c r="T55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5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58" s="46" t="str">
        <f>IF(ISBLANK(Table13[[#This Row],[Side Result]]), "",ABS(Table13[[#This Row],[Difference from Market]]))</f>
        <v/>
      </c>
      <c r="W55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58" s="43" t="str">
        <f>IF(ISBLANK(Table13[[#This Row],[Side Result]]), "",ABS(Table13[[#This Row],[Difference from Prediction]]))</f>
        <v/>
      </c>
      <c r="Y558" s="10" t="str">
        <f>IF(OR(ISBLANK(Games!B558),ISBLANK(Table13[[#This Row],[Side Result]])), "",IF(OR(AND('Prediction Log'!D558&lt;0, 'Prediction Log'!J558='Prediction Log'!B558), AND('Prediction Log'!D558&gt;0, 'Prediction Log'!C558='Prediction Log'!J558)),"Y", IF(ISBLANK(Games!$B$2), "","N")))</f>
        <v/>
      </c>
      <c r="Z558" s="10" t="str">
        <f>Table13[[#This Row],[Market Overall  Correct]]</f>
        <v/>
      </c>
    </row>
    <row r="559" spans="1:26" x14ac:dyDescent="0.45">
      <c r="A559" s="51" t="str">
        <f>IF(ISBLANK(Games!$B559), "",Games!A559)</f>
        <v/>
      </c>
      <c r="B559" s="51" t="str">
        <f>IF(ISBLANK(Games!$B559), "",Games!B559)</f>
        <v/>
      </c>
      <c r="C559" s="51" t="str">
        <f>IF(ISBLANK(Games!$B559), "",Games!C559)</f>
        <v/>
      </c>
      <c r="D559" s="23" t="str">
        <f>IF(ISBLANK(Games!$B559), "",Games!D559)</f>
        <v/>
      </c>
      <c r="E559" s="23" t="str">
        <f>IF(ISBLANK(Games!$B559), "",Games!E559)</f>
        <v/>
      </c>
      <c r="F559" s="51" t="str">
        <f>IF(ISBLANK(Games!$B559), "",Games!F559)</f>
        <v/>
      </c>
      <c r="G559" s="51">
        <f>Games!G559</f>
        <v>0</v>
      </c>
      <c r="H559" s="51" t="str">
        <f>IF(ISBLANK(Games!$B559), "",Games!H559)</f>
        <v/>
      </c>
      <c r="I559" s="51" t="str">
        <f>IF(ISBLANK(Games!B559), "", IF(Table13[[#This Row],[Spread]]&lt;0, Table13[[#This Row],[Home]], Table13[[#This Row],[Away]]))</f>
        <v/>
      </c>
      <c r="J559" s="11"/>
      <c r="K559" s="11"/>
      <c r="L559" s="11"/>
      <c r="M559" s="50" t="str">
        <f>IF(ISBLANK(Table13[[#This Row],[Home Final]]), "",Table13[[#This Row],[Away Final]]-Table13[[#This Row],[Home Final]])</f>
        <v/>
      </c>
      <c r="N55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5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59" s="45" t="str">
        <f>IF(ISBLANK(Table13[[#This Row],[Side Result]]),"",IF(Table13[[#This Row],[Side Result]]=Table13[[#This Row],[Market Predicted Side]], "Y", "N"))</f>
        <v/>
      </c>
      <c r="Q55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59" s="43" t="str">
        <f>IF(ISBLANK(Table13[[#This Row],[Side Result]]),"",IF(Table13[[#This Row],[Side Result]]=Table13[[#This Row],[Model Predicted Side]], "Y", "N"))</f>
        <v/>
      </c>
      <c r="S559" s="43" t="str">
        <f>IF(ISBLANK(Table13[[#This Row],[Side Result]]), "", IF(Table13[[#This Row],[Model Overall Correct]]="N", "N", "Y"))</f>
        <v/>
      </c>
      <c r="T55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5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59" s="46" t="str">
        <f>IF(ISBLANK(Table13[[#This Row],[Side Result]]), "",ABS(Table13[[#This Row],[Difference from Market]]))</f>
        <v/>
      </c>
      <c r="W55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59" s="43" t="str">
        <f>IF(ISBLANK(Table13[[#This Row],[Side Result]]), "",ABS(Table13[[#This Row],[Difference from Prediction]]))</f>
        <v/>
      </c>
      <c r="Y559" s="10" t="str">
        <f>IF(OR(ISBLANK(Games!B559),ISBLANK(Table13[[#This Row],[Side Result]])), "",IF(OR(AND('Prediction Log'!D559&lt;0, 'Prediction Log'!J559='Prediction Log'!B559), AND('Prediction Log'!D559&gt;0, 'Prediction Log'!C559='Prediction Log'!J559)),"Y", IF(ISBLANK(Games!$B$2), "","N")))</f>
        <v/>
      </c>
      <c r="Z559" s="10" t="str">
        <f>Table13[[#This Row],[Market Overall  Correct]]</f>
        <v/>
      </c>
    </row>
    <row r="560" spans="1:26" x14ac:dyDescent="0.45">
      <c r="A560" s="51" t="str">
        <f>IF(ISBLANK(Games!$B560), "",Games!A560)</f>
        <v/>
      </c>
      <c r="B560" s="51" t="str">
        <f>IF(ISBLANK(Games!$B560), "",Games!B560)</f>
        <v/>
      </c>
      <c r="C560" s="51" t="str">
        <f>IF(ISBLANK(Games!$B560), "",Games!C560)</f>
        <v/>
      </c>
      <c r="D560" s="23" t="str">
        <f>IF(ISBLANK(Games!$B560), "",Games!D560)</f>
        <v/>
      </c>
      <c r="E560" s="23" t="str">
        <f>IF(ISBLANK(Games!$B560), "",Games!E560)</f>
        <v/>
      </c>
      <c r="F560" s="51" t="str">
        <f>IF(ISBLANK(Games!$B560), "",Games!F560)</f>
        <v/>
      </c>
      <c r="G560" s="51">
        <f>Games!G560</f>
        <v>0</v>
      </c>
      <c r="H560" s="51" t="str">
        <f>IF(ISBLANK(Games!$B560), "",Games!H560)</f>
        <v/>
      </c>
      <c r="I560" s="51" t="str">
        <f>IF(ISBLANK(Games!B560), "", IF(Table13[[#This Row],[Spread]]&lt;0, Table13[[#This Row],[Home]], Table13[[#This Row],[Away]]))</f>
        <v/>
      </c>
      <c r="J560" s="11"/>
      <c r="K560" s="11"/>
      <c r="L560" s="11"/>
      <c r="M560" s="50" t="str">
        <f>IF(ISBLANK(Table13[[#This Row],[Home Final]]), "",Table13[[#This Row],[Away Final]]-Table13[[#This Row],[Home Final]])</f>
        <v/>
      </c>
      <c r="N56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6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60" s="45" t="str">
        <f>IF(ISBLANK(Table13[[#This Row],[Side Result]]),"",IF(Table13[[#This Row],[Side Result]]=Table13[[#This Row],[Market Predicted Side]], "Y", "N"))</f>
        <v/>
      </c>
      <c r="Q56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60" s="43" t="str">
        <f>IF(ISBLANK(Table13[[#This Row],[Side Result]]),"",IF(Table13[[#This Row],[Side Result]]=Table13[[#This Row],[Model Predicted Side]], "Y", "N"))</f>
        <v/>
      </c>
      <c r="S560" s="43" t="str">
        <f>IF(ISBLANK(Table13[[#This Row],[Side Result]]), "", IF(Table13[[#This Row],[Model Overall Correct]]="N", "N", "Y"))</f>
        <v/>
      </c>
      <c r="T56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6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60" s="46" t="str">
        <f>IF(ISBLANK(Table13[[#This Row],[Side Result]]), "",ABS(Table13[[#This Row],[Difference from Market]]))</f>
        <v/>
      </c>
      <c r="W56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60" s="43" t="str">
        <f>IF(ISBLANK(Table13[[#This Row],[Side Result]]), "",ABS(Table13[[#This Row],[Difference from Prediction]]))</f>
        <v/>
      </c>
      <c r="Y560" s="10" t="str">
        <f>IF(OR(ISBLANK(Games!B560),ISBLANK(Table13[[#This Row],[Side Result]])), "",IF(OR(AND('Prediction Log'!D560&lt;0, 'Prediction Log'!J560='Prediction Log'!B560), AND('Prediction Log'!D560&gt;0, 'Prediction Log'!C560='Prediction Log'!J560)),"Y", IF(ISBLANK(Games!$B$2), "","N")))</f>
        <v/>
      </c>
      <c r="Z560" s="10" t="str">
        <f>Table13[[#This Row],[Market Overall  Correct]]</f>
        <v/>
      </c>
    </row>
    <row r="561" spans="1:26" x14ac:dyDescent="0.45">
      <c r="A561" s="51" t="str">
        <f>IF(ISBLANK(Games!$B561), "",Games!A561)</f>
        <v/>
      </c>
      <c r="B561" s="51" t="str">
        <f>IF(ISBLANK(Games!$B561), "",Games!B561)</f>
        <v/>
      </c>
      <c r="C561" s="51" t="str">
        <f>IF(ISBLANK(Games!$B561), "",Games!C561)</f>
        <v/>
      </c>
      <c r="D561" s="23" t="str">
        <f>IF(ISBLANK(Games!$B561), "",Games!D561)</f>
        <v/>
      </c>
      <c r="E561" s="23" t="str">
        <f>IF(ISBLANK(Games!$B561), "",Games!E561)</f>
        <v/>
      </c>
      <c r="F561" s="51" t="str">
        <f>IF(ISBLANK(Games!$B561), "",Games!F561)</f>
        <v/>
      </c>
      <c r="G561" s="51">
        <f>Games!G561</f>
        <v>0</v>
      </c>
      <c r="H561" s="51" t="str">
        <f>IF(ISBLANK(Games!$B561), "",Games!H561)</f>
        <v/>
      </c>
      <c r="I561" s="51" t="str">
        <f>IF(ISBLANK(Games!B561), "", IF(Table13[[#This Row],[Spread]]&lt;0, Table13[[#This Row],[Home]], Table13[[#This Row],[Away]]))</f>
        <v/>
      </c>
      <c r="J561" s="11"/>
      <c r="K561" s="11"/>
      <c r="L561" s="11"/>
      <c r="M561" s="50" t="str">
        <f>IF(ISBLANK(Table13[[#This Row],[Home Final]]), "",Table13[[#This Row],[Away Final]]-Table13[[#This Row],[Home Final]])</f>
        <v/>
      </c>
      <c r="N56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6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61" s="45" t="str">
        <f>IF(ISBLANK(Table13[[#This Row],[Side Result]]),"",IF(Table13[[#This Row],[Side Result]]=Table13[[#This Row],[Market Predicted Side]], "Y", "N"))</f>
        <v/>
      </c>
      <c r="Q56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61" s="43" t="str">
        <f>IF(ISBLANK(Table13[[#This Row],[Side Result]]),"",IF(Table13[[#This Row],[Side Result]]=Table13[[#This Row],[Model Predicted Side]], "Y", "N"))</f>
        <v/>
      </c>
      <c r="S561" s="43" t="str">
        <f>IF(ISBLANK(Table13[[#This Row],[Side Result]]), "", IF(Table13[[#This Row],[Model Overall Correct]]="N", "N", "Y"))</f>
        <v/>
      </c>
      <c r="T56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6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61" s="46" t="str">
        <f>IF(ISBLANK(Table13[[#This Row],[Side Result]]), "",ABS(Table13[[#This Row],[Difference from Market]]))</f>
        <v/>
      </c>
      <c r="W56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61" s="43" t="str">
        <f>IF(ISBLANK(Table13[[#This Row],[Side Result]]), "",ABS(Table13[[#This Row],[Difference from Prediction]]))</f>
        <v/>
      </c>
      <c r="Y561" s="10" t="str">
        <f>IF(OR(ISBLANK(Games!B561),ISBLANK(Table13[[#This Row],[Side Result]])), "",IF(OR(AND('Prediction Log'!D561&lt;0, 'Prediction Log'!J561='Prediction Log'!B561), AND('Prediction Log'!D561&gt;0, 'Prediction Log'!C561='Prediction Log'!J561)),"Y", IF(ISBLANK(Games!$B$2), "","N")))</f>
        <v/>
      </c>
      <c r="Z561" s="10" t="str">
        <f>Table13[[#This Row],[Market Overall  Correct]]</f>
        <v/>
      </c>
    </row>
    <row r="562" spans="1:26" x14ac:dyDescent="0.45">
      <c r="A562" s="51" t="str">
        <f>IF(ISBLANK(Games!$B562), "",Games!A562)</f>
        <v/>
      </c>
      <c r="B562" s="51" t="str">
        <f>IF(ISBLANK(Games!$B562), "",Games!B562)</f>
        <v/>
      </c>
      <c r="C562" s="51" t="str">
        <f>IF(ISBLANK(Games!$B562), "",Games!C562)</f>
        <v/>
      </c>
      <c r="D562" s="23" t="str">
        <f>IF(ISBLANK(Games!$B562), "",Games!D562)</f>
        <v/>
      </c>
      <c r="E562" s="23" t="str">
        <f>IF(ISBLANK(Games!$B562), "",Games!E562)</f>
        <v/>
      </c>
      <c r="F562" s="51" t="str">
        <f>IF(ISBLANK(Games!$B562), "",Games!F562)</f>
        <v/>
      </c>
      <c r="G562" s="51">
        <f>Games!G562</f>
        <v>0</v>
      </c>
      <c r="H562" s="51" t="str">
        <f>IF(ISBLANK(Games!$B562), "",Games!H562)</f>
        <v/>
      </c>
      <c r="I562" s="51" t="str">
        <f>IF(ISBLANK(Games!B562), "", IF(Table13[[#This Row],[Spread]]&lt;0, Table13[[#This Row],[Home]], Table13[[#This Row],[Away]]))</f>
        <v/>
      </c>
      <c r="J562" s="11"/>
      <c r="K562" s="11"/>
      <c r="L562" s="11"/>
      <c r="M562" s="50" t="str">
        <f>IF(ISBLANK(Table13[[#This Row],[Home Final]]), "",Table13[[#This Row],[Away Final]]-Table13[[#This Row],[Home Final]])</f>
        <v/>
      </c>
      <c r="N56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6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62" s="45" t="str">
        <f>IF(ISBLANK(Table13[[#This Row],[Side Result]]),"",IF(Table13[[#This Row],[Side Result]]=Table13[[#This Row],[Market Predicted Side]], "Y", "N"))</f>
        <v/>
      </c>
      <c r="Q56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62" s="43" t="str">
        <f>IF(ISBLANK(Table13[[#This Row],[Side Result]]),"",IF(Table13[[#This Row],[Side Result]]=Table13[[#This Row],[Model Predicted Side]], "Y", "N"))</f>
        <v/>
      </c>
      <c r="S562" s="43" t="str">
        <f>IF(ISBLANK(Table13[[#This Row],[Side Result]]), "", IF(Table13[[#This Row],[Model Overall Correct]]="N", "N", "Y"))</f>
        <v/>
      </c>
      <c r="T56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6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62" s="46" t="str">
        <f>IF(ISBLANK(Table13[[#This Row],[Side Result]]), "",ABS(Table13[[#This Row],[Difference from Market]]))</f>
        <v/>
      </c>
      <c r="W56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62" s="43" t="str">
        <f>IF(ISBLANK(Table13[[#This Row],[Side Result]]), "",ABS(Table13[[#This Row],[Difference from Prediction]]))</f>
        <v/>
      </c>
      <c r="Y562" s="10" t="str">
        <f>IF(OR(ISBLANK(Games!B562),ISBLANK(Table13[[#This Row],[Side Result]])), "",IF(OR(AND('Prediction Log'!D562&lt;0, 'Prediction Log'!J562='Prediction Log'!B562), AND('Prediction Log'!D562&gt;0, 'Prediction Log'!C562='Prediction Log'!J562)),"Y", IF(ISBLANK(Games!$B$2), "","N")))</f>
        <v/>
      </c>
      <c r="Z562" s="10" t="str">
        <f>Table13[[#This Row],[Market Overall  Correct]]</f>
        <v/>
      </c>
    </row>
    <row r="563" spans="1:26" x14ac:dyDescent="0.45">
      <c r="A563" s="51" t="str">
        <f>IF(ISBLANK(Games!$B563), "",Games!A563)</f>
        <v/>
      </c>
      <c r="B563" s="51" t="str">
        <f>IF(ISBLANK(Games!$B563), "",Games!B563)</f>
        <v/>
      </c>
      <c r="C563" s="51" t="str">
        <f>IF(ISBLANK(Games!$B563), "",Games!C563)</f>
        <v/>
      </c>
      <c r="D563" s="23" t="str">
        <f>IF(ISBLANK(Games!$B563), "",Games!D563)</f>
        <v/>
      </c>
      <c r="E563" s="23" t="str">
        <f>IF(ISBLANK(Games!$B563), "",Games!E563)</f>
        <v/>
      </c>
      <c r="F563" s="51" t="str">
        <f>IF(ISBLANK(Games!$B563), "",Games!F563)</f>
        <v/>
      </c>
      <c r="G563" s="51">
        <f>Games!G563</f>
        <v>0</v>
      </c>
      <c r="H563" s="51" t="str">
        <f>IF(ISBLANK(Games!$B563), "",Games!H563)</f>
        <v/>
      </c>
      <c r="I563" s="51" t="str">
        <f>IF(ISBLANK(Games!B563), "", IF(Table13[[#This Row],[Spread]]&lt;0, Table13[[#This Row],[Home]], Table13[[#This Row],[Away]]))</f>
        <v/>
      </c>
      <c r="J563" s="11"/>
      <c r="K563" s="11"/>
      <c r="L563" s="11"/>
      <c r="M563" s="50" t="str">
        <f>IF(ISBLANK(Table13[[#This Row],[Home Final]]), "",Table13[[#This Row],[Away Final]]-Table13[[#This Row],[Home Final]])</f>
        <v/>
      </c>
      <c r="N56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6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63" s="45" t="str">
        <f>IF(ISBLANK(Table13[[#This Row],[Side Result]]),"",IF(Table13[[#This Row],[Side Result]]=Table13[[#This Row],[Market Predicted Side]], "Y", "N"))</f>
        <v/>
      </c>
      <c r="Q56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63" s="43" t="str">
        <f>IF(ISBLANK(Table13[[#This Row],[Side Result]]),"",IF(Table13[[#This Row],[Side Result]]=Table13[[#This Row],[Model Predicted Side]], "Y", "N"))</f>
        <v/>
      </c>
      <c r="S563" s="43" t="str">
        <f>IF(ISBLANK(Table13[[#This Row],[Side Result]]), "", IF(Table13[[#This Row],[Model Overall Correct]]="N", "N", "Y"))</f>
        <v/>
      </c>
      <c r="T56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6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63" s="46" t="str">
        <f>IF(ISBLANK(Table13[[#This Row],[Side Result]]), "",ABS(Table13[[#This Row],[Difference from Market]]))</f>
        <v/>
      </c>
      <c r="W56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63" s="43" t="str">
        <f>IF(ISBLANK(Table13[[#This Row],[Side Result]]), "",ABS(Table13[[#This Row],[Difference from Prediction]]))</f>
        <v/>
      </c>
      <c r="Y563" s="10" t="str">
        <f>IF(OR(ISBLANK(Games!B563),ISBLANK(Table13[[#This Row],[Side Result]])), "",IF(OR(AND('Prediction Log'!D563&lt;0, 'Prediction Log'!J563='Prediction Log'!B563), AND('Prediction Log'!D563&gt;0, 'Prediction Log'!C563='Prediction Log'!J563)),"Y", IF(ISBLANK(Games!$B$2), "","N")))</f>
        <v/>
      </c>
      <c r="Z563" s="10" t="str">
        <f>Table13[[#This Row],[Market Overall  Correct]]</f>
        <v/>
      </c>
    </row>
    <row r="564" spans="1:26" x14ac:dyDescent="0.45">
      <c r="A564" s="51" t="str">
        <f>IF(ISBLANK(Games!$B564), "",Games!A564)</f>
        <v/>
      </c>
      <c r="B564" s="51" t="str">
        <f>IF(ISBLANK(Games!$B564), "",Games!B564)</f>
        <v/>
      </c>
      <c r="C564" s="51" t="str">
        <f>IF(ISBLANK(Games!$B564), "",Games!C564)</f>
        <v/>
      </c>
      <c r="D564" s="23" t="str">
        <f>IF(ISBLANK(Games!$B564), "",Games!D564)</f>
        <v/>
      </c>
      <c r="E564" s="23" t="str">
        <f>IF(ISBLANK(Games!$B564), "",Games!E564)</f>
        <v/>
      </c>
      <c r="F564" s="51" t="str">
        <f>IF(ISBLANK(Games!$B564), "",Games!F564)</f>
        <v/>
      </c>
      <c r="G564" s="51">
        <f>Games!G564</f>
        <v>0</v>
      </c>
      <c r="H564" s="51" t="str">
        <f>IF(ISBLANK(Games!$B564), "",Games!H564)</f>
        <v/>
      </c>
      <c r="I564" s="51" t="str">
        <f>IF(ISBLANK(Games!B564), "", IF(Table13[[#This Row],[Spread]]&lt;0, Table13[[#This Row],[Home]], Table13[[#This Row],[Away]]))</f>
        <v/>
      </c>
      <c r="J564" s="11"/>
      <c r="K564" s="11"/>
      <c r="L564" s="11"/>
      <c r="M564" s="50" t="str">
        <f>IF(ISBLANK(Table13[[#This Row],[Home Final]]), "",Table13[[#This Row],[Away Final]]-Table13[[#This Row],[Home Final]])</f>
        <v/>
      </c>
      <c r="N56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6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64" s="45" t="str">
        <f>IF(ISBLANK(Table13[[#This Row],[Side Result]]),"",IF(Table13[[#This Row],[Side Result]]=Table13[[#This Row],[Market Predicted Side]], "Y", "N"))</f>
        <v/>
      </c>
      <c r="Q56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64" s="43" t="str">
        <f>IF(ISBLANK(Table13[[#This Row],[Side Result]]),"",IF(Table13[[#This Row],[Side Result]]=Table13[[#This Row],[Model Predicted Side]], "Y", "N"))</f>
        <v/>
      </c>
      <c r="S564" s="43" t="str">
        <f>IF(ISBLANK(Table13[[#This Row],[Side Result]]), "", IF(Table13[[#This Row],[Model Overall Correct]]="N", "N", "Y"))</f>
        <v/>
      </c>
      <c r="T56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6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64" s="46" t="str">
        <f>IF(ISBLANK(Table13[[#This Row],[Side Result]]), "",ABS(Table13[[#This Row],[Difference from Market]]))</f>
        <v/>
      </c>
      <c r="W56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64" s="43" t="str">
        <f>IF(ISBLANK(Table13[[#This Row],[Side Result]]), "",ABS(Table13[[#This Row],[Difference from Prediction]]))</f>
        <v/>
      </c>
      <c r="Y564" s="10" t="str">
        <f>IF(OR(ISBLANK(Games!B564),ISBLANK(Table13[[#This Row],[Side Result]])), "",IF(OR(AND('Prediction Log'!D564&lt;0, 'Prediction Log'!J564='Prediction Log'!B564), AND('Prediction Log'!D564&gt;0, 'Prediction Log'!C564='Prediction Log'!J564)),"Y", IF(ISBLANK(Games!$B$2), "","N")))</f>
        <v/>
      </c>
      <c r="Z564" s="10" t="str">
        <f>Table13[[#This Row],[Market Overall  Correct]]</f>
        <v/>
      </c>
    </row>
    <row r="565" spans="1:26" x14ac:dyDescent="0.45">
      <c r="A565" s="51" t="str">
        <f>IF(ISBLANK(Games!$B565), "",Games!A565)</f>
        <v/>
      </c>
      <c r="B565" s="51" t="str">
        <f>IF(ISBLANK(Games!$B565), "",Games!B565)</f>
        <v/>
      </c>
      <c r="C565" s="51" t="str">
        <f>IF(ISBLANK(Games!$B565), "",Games!C565)</f>
        <v/>
      </c>
      <c r="D565" s="23" t="str">
        <f>IF(ISBLANK(Games!$B565), "",Games!D565)</f>
        <v/>
      </c>
      <c r="E565" s="23" t="str">
        <f>IF(ISBLANK(Games!$B565), "",Games!E565)</f>
        <v/>
      </c>
      <c r="F565" s="51" t="str">
        <f>IF(ISBLANK(Games!$B565), "",Games!F565)</f>
        <v/>
      </c>
      <c r="G565" s="51">
        <f>Games!G565</f>
        <v>0</v>
      </c>
      <c r="H565" s="51" t="str">
        <f>IF(ISBLANK(Games!$B565), "",Games!H565)</f>
        <v/>
      </c>
      <c r="I565" s="51" t="str">
        <f>IF(ISBLANK(Games!B565), "", IF(Table13[[#This Row],[Spread]]&lt;0, Table13[[#This Row],[Home]], Table13[[#This Row],[Away]]))</f>
        <v/>
      </c>
      <c r="J565" s="11"/>
      <c r="K565" s="11"/>
      <c r="L565" s="11"/>
      <c r="M565" s="50" t="str">
        <f>IF(ISBLANK(Table13[[#This Row],[Home Final]]), "",Table13[[#This Row],[Away Final]]-Table13[[#This Row],[Home Final]])</f>
        <v/>
      </c>
      <c r="N56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6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65" s="45" t="str">
        <f>IF(ISBLANK(Table13[[#This Row],[Side Result]]),"",IF(Table13[[#This Row],[Side Result]]=Table13[[#This Row],[Market Predicted Side]], "Y", "N"))</f>
        <v/>
      </c>
      <c r="Q56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65" s="43" t="str">
        <f>IF(ISBLANK(Table13[[#This Row],[Side Result]]),"",IF(Table13[[#This Row],[Side Result]]=Table13[[#This Row],[Model Predicted Side]], "Y", "N"))</f>
        <v/>
      </c>
      <c r="S565" s="43" t="str">
        <f>IF(ISBLANK(Table13[[#This Row],[Side Result]]), "", IF(Table13[[#This Row],[Model Overall Correct]]="N", "N", "Y"))</f>
        <v/>
      </c>
      <c r="T56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6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65" s="46" t="str">
        <f>IF(ISBLANK(Table13[[#This Row],[Side Result]]), "",ABS(Table13[[#This Row],[Difference from Market]]))</f>
        <v/>
      </c>
      <c r="W56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65" s="43" t="str">
        <f>IF(ISBLANK(Table13[[#This Row],[Side Result]]), "",ABS(Table13[[#This Row],[Difference from Prediction]]))</f>
        <v/>
      </c>
      <c r="Y565" s="10" t="str">
        <f>IF(OR(ISBLANK(Games!B565),ISBLANK(Table13[[#This Row],[Side Result]])), "",IF(OR(AND('Prediction Log'!D565&lt;0, 'Prediction Log'!J565='Prediction Log'!B565), AND('Prediction Log'!D565&gt;0, 'Prediction Log'!C565='Prediction Log'!J565)),"Y", IF(ISBLANK(Games!$B$2), "","N")))</f>
        <v/>
      </c>
      <c r="Z565" s="10" t="str">
        <f>Table13[[#This Row],[Market Overall  Correct]]</f>
        <v/>
      </c>
    </row>
    <row r="566" spans="1:26" x14ac:dyDescent="0.45">
      <c r="A566" s="51" t="str">
        <f>IF(ISBLANK(Games!$B566), "",Games!A566)</f>
        <v/>
      </c>
      <c r="B566" s="51" t="str">
        <f>IF(ISBLANK(Games!$B566), "",Games!B566)</f>
        <v/>
      </c>
      <c r="C566" s="51" t="str">
        <f>IF(ISBLANK(Games!$B566), "",Games!C566)</f>
        <v/>
      </c>
      <c r="D566" s="23" t="str">
        <f>IF(ISBLANK(Games!$B566), "",Games!D566)</f>
        <v/>
      </c>
      <c r="E566" s="23" t="str">
        <f>IF(ISBLANK(Games!$B566), "",Games!E566)</f>
        <v/>
      </c>
      <c r="F566" s="51" t="str">
        <f>IF(ISBLANK(Games!$B566), "",Games!F566)</f>
        <v/>
      </c>
      <c r="G566" s="51">
        <f>Games!G566</f>
        <v>0</v>
      </c>
      <c r="H566" s="51" t="str">
        <f>IF(ISBLANK(Games!$B566), "",Games!H566)</f>
        <v/>
      </c>
      <c r="I566" s="51" t="str">
        <f>IF(ISBLANK(Games!B566), "", IF(Table13[[#This Row],[Spread]]&lt;0, Table13[[#This Row],[Home]], Table13[[#This Row],[Away]]))</f>
        <v/>
      </c>
      <c r="J566" s="11"/>
      <c r="K566" s="11"/>
      <c r="L566" s="11"/>
      <c r="M566" s="50" t="str">
        <f>IF(ISBLANK(Table13[[#This Row],[Home Final]]), "",Table13[[#This Row],[Away Final]]-Table13[[#This Row],[Home Final]])</f>
        <v/>
      </c>
      <c r="N56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6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66" s="45" t="str">
        <f>IF(ISBLANK(Table13[[#This Row],[Side Result]]),"",IF(Table13[[#This Row],[Side Result]]=Table13[[#This Row],[Market Predicted Side]], "Y", "N"))</f>
        <v/>
      </c>
      <c r="Q56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66" s="43" t="str">
        <f>IF(ISBLANK(Table13[[#This Row],[Side Result]]),"",IF(Table13[[#This Row],[Side Result]]=Table13[[#This Row],[Model Predicted Side]], "Y", "N"))</f>
        <v/>
      </c>
      <c r="S566" s="43" t="str">
        <f>IF(ISBLANK(Table13[[#This Row],[Side Result]]), "", IF(Table13[[#This Row],[Model Overall Correct]]="N", "N", "Y"))</f>
        <v/>
      </c>
      <c r="T56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6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66" s="46" t="str">
        <f>IF(ISBLANK(Table13[[#This Row],[Side Result]]), "",ABS(Table13[[#This Row],[Difference from Market]]))</f>
        <v/>
      </c>
      <c r="W56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66" s="43" t="str">
        <f>IF(ISBLANK(Table13[[#This Row],[Side Result]]), "",ABS(Table13[[#This Row],[Difference from Prediction]]))</f>
        <v/>
      </c>
      <c r="Y566" s="10" t="str">
        <f>IF(OR(ISBLANK(Games!B566),ISBLANK(Table13[[#This Row],[Side Result]])), "",IF(OR(AND('Prediction Log'!D566&lt;0, 'Prediction Log'!J566='Prediction Log'!B566), AND('Prediction Log'!D566&gt;0, 'Prediction Log'!C566='Prediction Log'!J566)),"Y", IF(ISBLANK(Games!$B$2), "","N")))</f>
        <v/>
      </c>
      <c r="Z566" s="10" t="str">
        <f>Table13[[#This Row],[Market Overall  Correct]]</f>
        <v/>
      </c>
    </row>
    <row r="567" spans="1:26" x14ac:dyDescent="0.45">
      <c r="A567" s="51" t="str">
        <f>IF(ISBLANK(Games!$B567), "",Games!A567)</f>
        <v/>
      </c>
      <c r="B567" s="51" t="str">
        <f>IF(ISBLANK(Games!$B567), "",Games!B567)</f>
        <v/>
      </c>
      <c r="C567" s="51" t="str">
        <f>IF(ISBLANK(Games!$B567), "",Games!C567)</f>
        <v/>
      </c>
      <c r="D567" s="23" t="str">
        <f>IF(ISBLANK(Games!$B567), "",Games!D567)</f>
        <v/>
      </c>
      <c r="E567" s="23" t="str">
        <f>IF(ISBLANK(Games!$B567), "",Games!E567)</f>
        <v/>
      </c>
      <c r="F567" s="51" t="str">
        <f>IF(ISBLANK(Games!$B567), "",Games!F567)</f>
        <v/>
      </c>
      <c r="G567" s="51">
        <f>Games!G567</f>
        <v>0</v>
      </c>
      <c r="H567" s="51" t="str">
        <f>IF(ISBLANK(Games!$B567), "",Games!H567)</f>
        <v/>
      </c>
      <c r="I567" s="51" t="str">
        <f>IF(ISBLANK(Games!B567), "", IF(Table13[[#This Row],[Spread]]&lt;0, Table13[[#This Row],[Home]], Table13[[#This Row],[Away]]))</f>
        <v/>
      </c>
      <c r="J567" s="11"/>
      <c r="K567" s="11"/>
      <c r="L567" s="11"/>
      <c r="M567" s="50" t="str">
        <f>IF(ISBLANK(Table13[[#This Row],[Home Final]]), "",Table13[[#This Row],[Away Final]]-Table13[[#This Row],[Home Final]])</f>
        <v/>
      </c>
      <c r="N56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6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67" s="45" t="str">
        <f>IF(ISBLANK(Table13[[#This Row],[Side Result]]),"",IF(Table13[[#This Row],[Side Result]]=Table13[[#This Row],[Market Predicted Side]], "Y", "N"))</f>
        <v/>
      </c>
      <c r="Q56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67" s="43" t="str">
        <f>IF(ISBLANK(Table13[[#This Row],[Side Result]]),"",IF(Table13[[#This Row],[Side Result]]=Table13[[#This Row],[Model Predicted Side]], "Y", "N"))</f>
        <v/>
      </c>
      <c r="S567" s="43" t="str">
        <f>IF(ISBLANK(Table13[[#This Row],[Side Result]]), "", IF(Table13[[#This Row],[Model Overall Correct]]="N", "N", "Y"))</f>
        <v/>
      </c>
      <c r="T56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6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67" s="46" t="str">
        <f>IF(ISBLANK(Table13[[#This Row],[Side Result]]), "",ABS(Table13[[#This Row],[Difference from Market]]))</f>
        <v/>
      </c>
      <c r="W56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67" s="43" t="str">
        <f>IF(ISBLANK(Table13[[#This Row],[Side Result]]), "",ABS(Table13[[#This Row],[Difference from Prediction]]))</f>
        <v/>
      </c>
      <c r="Y567" s="10" t="str">
        <f>IF(OR(ISBLANK(Games!B567),ISBLANK(Table13[[#This Row],[Side Result]])), "",IF(OR(AND('Prediction Log'!D567&lt;0, 'Prediction Log'!J567='Prediction Log'!B567), AND('Prediction Log'!D567&gt;0, 'Prediction Log'!C567='Prediction Log'!J567)),"Y", IF(ISBLANK(Games!$B$2), "","N")))</f>
        <v/>
      </c>
      <c r="Z567" s="10" t="str">
        <f>Table13[[#This Row],[Market Overall  Correct]]</f>
        <v/>
      </c>
    </row>
    <row r="568" spans="1:26" x14ac:dyDescent="0.45">
      <c r="A568" s="51" t="str">
        <f>IF(ISBLANK(Games!$B568), "",Games!A568)</f>
        <v/>
      </c>
      <c r="B568" s="51" t="str">
        <f>IF(ISBLANK(Games!$B568), "",Games!B568)</f>
        <v/>
      </c>
      <c r="C568" s="51" t="str">
        <f>IF(ISBLANK(Games!$B568), "",Games!C568)</f>
        <v/>
      </c>
      <c r="D568" s="23" t="str">
        <f>IF(ISBLANK(Games!$B568), "",Games!D568)</f>
        <v/>
      </c>
      <c r="E568" s="23" t="str">
        <f>IF(ISBLANK(Games!$B568), "",Games!E568)</f>
        <v/>
      </c>
      <c r="F568" s="51" t="str">
        <f>IF(ISBLANK(Games!$B568), "",Games!F568)</f>
        <v/>
      </c>
      <c r="G568" s="51">
        <f>Games!G568</f>
        <v>0</v>
      </c>
      <c r="H568" s="51" t="str">
        <f>IF(ISBLANK(Games!$B568), "",Games!H568)</f>
        <v/>
      </c>
      <c r="I568" s="51" t="str">
        <f>IF(ISBLANK(Games!B568), "", IF(Table13[[#This Row],[Spread]]&lt;0, Table13[[#This Row],[Home]], Table13[[#This Row],[Away]]))</f>
        <v/>
      </c>
      <c r="J568" s="11"/>
      <c r="K568" s="11"/>
      <c r="L568" s="11"/>
      <c r="M568" s="50" t="str">
        <f>IF(ISBLANK(Table13[[#This Row],[Home Final]]), "",Table13[[#This Row],[Away Final]]-Table13[[#This Row],[Home Final]])</f>
        <v/>
      </c>
      <c r="N56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6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68" s="45" t="str">
        <f>IF(ISBLANK(Table13[[#This Row],[Side Result]]),"",IF(Table13[[#This Row],[Side Result]]=Table13[[#This Row],[Market Predicted Side]], "Y", "N"))</f>
        <v/>
      </c>
      <c r="Q56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68" s="43" t="str">
        <f>IF(ISBLANK(Table13[[#This Row],[Side Result]]),"",IF(Table13[[#This Row],[Side Result]]=Table13[[#This Row],[Model Predicted Side]], "Y", "N"))</f>
        <v/>
      </c>
      <c r="S568" s="43" t="str">
        <f>IF(ISBLANK(Table13[[#This Row],[Side Result]]), "", IF(Table13[[#This Row],[Model Overall Correct]]="N", "N", "Y"))</f>
        <v/>
      </c>
      <c r="T56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6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68" s="46" t="str">
        <f>IF(ISBLANK(Table13[[#This Row],[Side Result]]), "",ABS(Table13[[#This Row],[Difference from Market]]))</f>
        <v/>
      </c>
      <c r="W56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68" s="43" t="str">
        <f>IF(ISBLANK(Table13[[#This Row],[Side Result]]), "",ABS(Table13[[#This Row],[Difference from Prediction]]))</f>
        <v/>
      </c>
      <c r="Y568" s="10" t="str">
        <f>IF(OR(ISBLANK(Games!B568),ISBLANK(Table13[[#This Row],[Side Result]])), "",IF(OR(AND('Prediction Log'!D568&lt;0, 'Prediction Log'!J568='Prediction Log'!B568), AND('Prediction Log'!D568&gt;0, 'Prediction Log'!C568='Prediction Log'!J568)),"Y", IF(ISBLANK(Games!$B$2), "","N")))</f>
        <v/>
      </c>
      <c r="Z568" s="10" t="str">
        <f>Table13[[#This Row],[Market Overall  Correct]]</f>
        <v/>
      </c>
    </row>
    <row r="569" spans="1:26" x14ac:dyDescent="0.45">
      <c r="A569" s="51" t="str">
        <f>IF(ISBLANK(Games!$B569), "",Games!A569)</f>
        <v/>
      </c>
      <c r="B569" s="51" t="str">
        <f>IF(ISBLANK(Games!$B569), "",Games!B569)</f>
        <v/>
      </c>
      <c r="C569" s="51" t="str">
        <f>IF(ISBLANK(Games!$B569), "",Games!C569)</f>
        <v/>
      </c>
      <c r="D569" s="23" t="str">
        <f>IF(ISBLANK(Games!$B569), "",Games!D569)</f>
        <v/>
      </c>
      <c r="E569" s="23" t="str">
        <f>IF(ISBLANK(Games!$B569), "",Games!E569)</f>
        <v/>
      </c>
      <c r="F569" s="51" t="str">
        <f>IF(ISBLANK(Games!$B569), "",Games!F569)</f>
        <v/>
      </c>
      <c r="G569" s="51">
        <f>Games!G569</f>
        <v>0</v>
      </c>
      <c r="H569" s="51" t="str">
        <f>IF(ISBLANK(Games!$B569), "",Games!H569)</f>
        <v/>
      </c>
      <c r="I569" s="51" t="str">
        <f>IF(ISBLANK(Games!B569), "", IF(Table13[[#This Row],[Spread]]&lt;0, Table13[[#This Row],[Home]], Table13[[#This Row],[Away]]))</f>
        <v/>
      </c>
      <c r="J569" s="11"/>
      <c r="K569" s="11"/>
      <c r="L569" s="11"/>
      <c r="M569" s="50" t="str">
        <f>IF(ISBLANK(Table13[[#This Row],[Home Final]]), "",Table13[[#This Row],[Away Final]]-Table13[[#This Row],[Home Final]])</f>
        <v/>
      </c>
      <c r="N56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6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69" s="45" t="str">
        <f>IF(ISBLANK(Table13[[#This Row],[Side Result]]),"",IF(Table13[[#This Row],[Side Result]]=Table13[[#This Row],[Market Predicted Side]], "Y", "N"))</f>
        <v/>
      </c>
      <c r="Q56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69" s="43" t="str">
        <f>IF(ISBLANK(Table13[[#This Row],[Side Result]]),"",IF(Table13[[#This Row],[Side Result]]=Table13[[#This Row],[Model Predicted Side]], "Y", "N"))</f>
        <v/>
      </c>
      <c r="S569" s="43" t="str">
        <f>IF(ISBLANK(Table13[[#This Row],[Side Result]]), "", IF(Table13[[#This Row],[Model Overall Correct]]="N", "N", "Y"))</f>
        <v/>
      </c>
      <c r="T56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6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69" s="46" t="str">
        <f>IF(ISBLANK(Table13[[#This Row],[Side Result]]), "",ABS(Table13[[#This Row],[Difference from Market]]))</f>
        <v/>
      </c>
      <c r="W56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69" s="43" t="str">
        <f>IF(ISBLANK(Table13[[#This Row],[Side Result]]), "",ABS(Table13[[#This Row],[Difference from Prediction]]))</f>
        <v/>
      </c>
      <c r="Y569" s="10" t="str">
        <f>IF(OR(ISBLANK(Games!B569),ISBLANK(Table13[[#This Row],[Side Result]])), "",IF(OR(AND('Prediction Log'!D569&lt;0, 'Prediction Log'!J569='Prediction Log'!B569), AND('Prediction Log'!D569&gt;0, 'Prediction Log'!C569='Prediction Log'!J569)),"Y", IF(ISBLANK(Games!$B$2), "","N")))</f>
        <v/>
      </c>
      <c r="Z569" s="10" t="str">
        <f>Table13[[#This Row],[Market Overall  Correct]]</f>
        <v/>
      </c>
    </row>
    <row r="570" spans="1:26" x14ac:dyDescent="0.45">
      <c r="A570" s="51" t="str">
        <f>IF(ISBLANK(Games!$B570), "",Games!A570)</f>
        <v/>
      </c>
      <c r="B570" s="51" t="str">
        <f>IF(ISBLANK(Games!$B570), "",Games!B570)</f>
        <v/>
      </c>
      <c r="C570" s="51" t="str">
        <f>IF(ISBLANK(Games!$B570), "",Games!C570)</f>
        <v/>
      </c>
      <c r="D570" s="23" t="str">
        <f>IF(ISBLANK(Games!$B570), "",Games!D570)</f>
        <v/>
      </c>
      <c r="E570" s="23" t="str">
        <f>IF(ISBLANK(Games!$B570), "",Games!E570)</f>
        <v/>
      </c>
      <c r="F570" s="51" t="str">
        <f>IF(ISBLANK(Games!$B570), "",Games!F570)</f>
        <v/>
      </c>
      <c r="G570" s="51">
        <f>Games!G570</f>
        <v>0</v>
      </c>
      <c r="H570" s="51" t="str">
        <f>IF(ISBLANK(Games!$B570), "",Games!H570)</f>
        <v/>
      </c>
      <c r="I570" s="51" t="str">
        <f>IF(ISBLANK(Games!B570), "", IF(Table13[[#This Row],[Spread]]&lt;0, Table13[[#This Row],[Home]], Table13[[#This Row],[Away]]))</f>
        <v/>
      </c>
      <c r="J570" s="11"/>
      <c r="K570" s="11"/>
      <c r="L570" s="11"/>
      <c r="M570" s="50" t="str">
        <f>IF(ISBLANK(Table13[[#This Row],[Home Final]]), "",Table13[[#This Row],[Away Final]]-Table13[[#This Row],[Home Final]])</f>
        <v/>
      </c>
      <c r="N57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7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70" s="45" t="str">
        <f>IF(ISBLANK(Table13[[#This Row],[Side Result]]),"",IF(Table13[[#This Row],[Side Result]]=Table13[[#This Row],[Market Predicted Side]], "Y", "N"))</f>
        <v/>
      </c>
      <c r="Q57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70" s="43" t="str">
        <f>IF(ISBLANK(Table13[[#This Row],[Side Result]]),"",IF(Table13[[#This Row],[Side Result]]=Table13[[#This Row],[Model Predicted Side]], "Y", "N"))</f>
        <v/>
      </c>
      <c r="S570" s="43" t="str">
        <f>IF(ISBLANK(Table13[[#This Row],[Side Result]]), "", IF(Table13[[#This Row],[Model Overall Correct]]="N", "N", "Y"))</f>
        <v/>
      </c>
      <c r="T57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7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70" s="46" t="str">
        <f>IF(ISBLANK(Table13[[#This Row],[Side Result]]), "",ABS(Table13[[#This Row],[Difference from Market]]))</f>
        <v/>
      </c>
      <c r="W57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70" s="43" t="str">
        <f>IF(ISBLANK(Table13[[#This Row],[Side Result]]), "",ABS(Table13[[#This Row],[Difference from Prediction]]))</f>
        <v/>
      </c>
      <c r="Y570" s="10" t="str">
        <f>IF(OR(ISBLANK(Games!B570),ISBLANK(Table13[[#This Row],[Side Result]])), "",IF(OR(AND('Prediction Log'!D570&lt;0, 'Prediction Log'!J570='Prediction Log'!B570), AND('Prediction Log'!D570&gt;0, 'Prediction Log'!C570='Prediction Log'!J570)),"Y", IF(ISBLANK(Games!$B$2), "","N")))</f>
        <v/>
      </c>
      <c r="Z570" s="10" t="str">
        <f>Table13[[#This Row],[Market Overall  Correct]]</f>
        <v/>
      </c>
    </row>
    <row r="571" spans="1:26" x14ac:dyDescent="0.45">
      <c r="A571" s="51" t="str">
        <f>IF(ISBLANK(Games!$B571), "",Games!A571)</f>
        <v/>
      </c>
      <c r="B571" s="51" t="str">
        <f>IF(ISBLANK(Games!$B571), "",Games!B571)</f>
        <v/>
      </c>
      <c r="C571" s="51" t="str">
        <f>IF(ISBLANK(Games!$B571), "",Games!C571)</f>
        <v/>
      </c>
      <c r="D571" s="23" t="str">
        <f>IF(ISBLANK(Games!$B571), "",Games!D571)</f>
        <v/>
      </c>
      <c r="E571" s="23" t="str">
        <f>IF(ISBLANK(Games!$B571), "",Games!E571)</f>
        <v/>
      </c>
      <c r="F571" s="51" t="str">
        <f>IF(ISBLANK(Games!$B571), "",Games!F571)</f>
        <v/>
      </c>
      <c r="G571" s="51">
        <f>Games!G571</f>
        <v>0</v>
      </c>
      <c r="H571" s="51" t="str">
        <f>IF(ISBLANK(Games!$B571), "",Games!H571)</f>
        <v/>
      </c>
      <c r="I571" s="51" t="str">
        <f>IF(ISBLANK(Games!B571), "", IF(Table13[[#This Row],[Spread]]&lt;0, Table13[[#This Row],[Home]], Table13[[#This Row],[Away]]))</f>
        <v/>
      </c>
      <c r="J571" s="11"/>
      <c r="K571" s="11"/>
      <c r="L571" s="11"/>
      <c r="M571" s="50" t="str">
        <f>IF(ISBLANK(Table13[[#This Row],[Home Final]]), "",Table13[[#This Row],[Away Final]]-Table13[[#This Row],[Home Final]])</f>
        <v/>
      </c>
      <c r="N57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7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71" s="45" t="str">
        <f>IF(ISBLANK(Table13[[#This Row],[Side Result]]),"",IF(Table13[[#This Row],[Side Result]]=Table13[[#This Row],[Market Predicted Side]], "Y", "N"))</f>
        <v/>
      </c>
      <c r="Q57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71" s="43" t="str">
        <f>IF(ISBLANK(Table13[[#This Row],[Side Result]]),"",IF(Table13[[#This Row],[Side Result]]=Table13[[#This Row],[Model Predicted Side]], "Y", "N"))</f>
        <v/>
      </c>
      <c r="S571" s="43" t="str">
        <f>IF(ISBLANK(Table13[[#This Row],[Side Result]]), "", IF(Table13[[#This Row],[Model Overall Correct]]="N", "N", "Y"))</f>
        <v/>
      </c>
      <c r="T57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7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71" s="46" t="str">
        <f>IF(ISBLANK(Table13[[#This Row],[Side Result]]), "",ABS(Table13[[#This Row],[Difference from Market]]))</f>
        <v/>
      </c>
      <c r="W57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71" s="43" t="str">
        <f>IF(ISBLANK(Table13[[#This Row],[Side Result]]), "",ABS(Table13[[#This Row],[Difference from Prediction]]))</f>
        <v/>
      </c>
      <c r="Y571" s="10" t="str">
        <f>IF(OR(ISBLANK(Games!B571),ISBLANK(Table13[[#This Row],[Side Result]])), "",IF(OR(AND('Prediction Log'!D571&lt;0, 'Prediction Log'!J571='Prediction Log'!B571), AND('Prediction Log'!D571&gt;0, 'Prediction Log'!C571='Prediction Log'!J571)),"Y", IF(ISBLANK(Games!$B$2), "","N")))</f>
        <v/>
      </c>
      <c r="Z571" s="10" t="str">
        <f>Table13[[#This Row],[Market Overall  Correct]]</f>
        <v/>
      </c>
    </row>
    <row r="572" spans="1:26" x14ac:dyDescent="0.45">
      <c r="A572" s="51" t="str">
        <f>IF(ISBLANK(Games!$B572), "",Games!A572)</f>
        <v/>
      </c>
      <c r="B572" s="51" t="str">
        <f>IF(ISBLANK(Games!$B572), "",Games!B572)</f>
        <v/>
      </c>
      <c r="C572" s="51" t="str">
        <f>IF(ISBLANK(Games!$B572), "",Games!C572)</f>
        <v/>
      </c>
      <c r="D572" s="23" t="str">
        <f>IF(ISBLANK(Games!$B572), "",Games!D572)</f>
        <v/>
      </c>
      <c r="E572" s="23" t="str">
        <f>IF(ISBLANK(Games!$B572), "",Games!E572)</f>
        <v/>
      </c>
      <c r="F572" s="51" t="str">
        <f>IF(ISBLANK(Games!$B572), "",Games!F572)</f>
        <v/>
      </c>
      <c r="G572" s="51">
        <f>Games!G572</f>
        <v>0</v>
      </c>
      <c r="H572" s="51" t="str">
        <f>IF(ISBLANK(Games!$B572), "",Games!H572)</f>
        <v/>
      </c>
      <c r="I572" s="51" t="str">
        <f>IF(ISBLANK(Games!B572), "", IF(Table13[[#This Row],[Spread]]&lt;0, Table13[[#This Row],[Home]], Table13[[#This Row],[Away]]))</f>
        <v/>
      </c>
      <c r="J572" s="11"/>
      <c r="K572" s="11"/>
      <c r="L572" s="11"/>
      <c r="M572" s="50" t="str">
        <f>IF(ISBLANK(Table13[[#This Row],[Home Final]]), "",Table13[[#This Row],[Away Final]]-Table13[[#This Row],[Home Final]])</f>
        <v/>
      </c>
      <c r="N57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7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72" s="45" t="str">
        <f>IF(ISBLANK(Table13[[#This Row],[Side Result]]),"",IF(Table13[[#This Row],[Side Result]]=Table13[[#This Row],[Market Predicted Side]], "Y", "N"))</f>
        <v/>
      </c>
      <c r="Q57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72" s="43" t="str">
        <f>IF(ISBLANK(Table13[[#This Row],[Side Result]]),"",IF(Table13[[#This Row],[Side Result]]=Table13[[#This Row],[Model Predicted Side]], "Y", "N"))</f>
        <v/>
      </c>
      <c r="S572" s="43" t="str">
        <f>IF(ISBLANK(Table13[[#This Row],[Side Result]]), "", IF(Table13[[#This Row],[Model Overall Correct]]="N", "N", "Y"))</f>
        <v/>
      </c>
      <c r="T57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7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72" s="46" t="str">
        <f>IF(ISBLANK(Table13[[#This Row],[Side Result]]), "",ABS(Table13[[#This Row],[Difference from Market]]))</f>
        <v/>
      </c>
      <c r="W57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72" s="43" t="str">
        <f>IF(ISBLANK(Table13[[#This Row],[Side Result]]), "",ABS(Table13[[#This Row],[Difference from Prediction]]))</f>
        <v/>
      </c>
      <c r="Y572" s="10" t="str">
        <f>IF(OR(ISBLANK(Games!B572),ISBLANK(Table13[[#This Row],[Side Result]])), "",IF(OR(AND('Prediction Log'!D572&lt;0, 'Prediction Log'!J572='Prediction Log'!B572), AND('Prediction Log'!D572&gt;0, 'Prediction Log'!C572='Prediction Log'!J572)),"Y", IF(ISBLANK(Games!$B$2), "","N")))</f>
        <v/>
      </c>
      <c r="Z572" s="10" t="str">
        <f>Table13[[#This Row],[Market Overall  Correct]]</f>
        <v/>
      </c>
    </row>
    <row r="573" spans="1:26" x14ac:dyDescent="0.45">
      <c r="A573" s="51" t="str">
        <f>IF(ISBLANK(Games!$B573), "",Games!A573)</f>
        <v/>
      </c>
      <c r="B573" s="51" t="str">
        <f>IF(ISBLANK(Games!$B573), "",Games!B573)</f>
        <v/>
      </c>
      <c r="C573" s="51" t="str">
        <f>IF(ISBLANK(Games!$B573), "",Games!C573)</f>
        <v/>
      </c>
      <c r="D573" s="23" t="str">
        <f>IF(ISBLANK(Games!$B573), "",Games!D573)</f>
        <v/>
      </c>
      <c r="E573" s="23" t="str">
        <f>IF(ISBLANK(Games!$B573), "",Games!E573)</f>
        <v/>
      </c>
      <c r="F573" s="51" t="str">
        <f>IF(ISBLANK(Games!$B573), "",Games!F573)</f>
        <v/>
      </c>
      <c r="G573" s="51">
        <f>Games!G573</f>
        <v>0</v>
      </c>
      <c r="H573" s="51" t="str">
        <f>IF(ISBLANK(Games!$B573), "",Games!H573)</f>
        <v/>
      </c>
      <c r="I573" s="51" t="str">
        <f>IF(ISBLANK(Games!B573), "", IF(Table13[[#This Row],[Spread]]&lt;0, Table13[[#This Row],[Home]], Table13[[#This Row],[Away]]))</f>
        <v/>
      </c>
      <c r="J573" s="11"/>
      <c r="K573" s="11"/>
      <c r="L573" s="11"/>
      <c r="M573" s="50" t="str">
        <f>IF(ISBLANK(Table13[[#This Row],[Home Final]]), "",Table13[[#This Row],[Away Final]]-Table13[[#This Row],[Home Final]])</f>
        <v/>
      </c>
      <c r="N57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7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73" s="45" t="str">
        <f>IF(ISBLANK(Table13[[#This Row],[Side Result]]),"",IF(Table13[[#This Row],[Side Result]]=Table13[[#This Row],[Market Predicted Side]], "Y", "N"))</f>
        <v/>
      </c>
      <c r="Q57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73" s="43" t="str">
        <f>IF(ISBLANK(Table13[[#This Row],[Side Result]]),"",IF(Table13[[#This Row],[Side Result]]=Table13[[#This Row],[Model Predicted Side]], "Y", "N"))</f>
        <v/>
      </c>
      <c r="S573" s="43" t="str">
        <f>IF(ISBLANK(Table13[[#This Row],[Side Result]]), "", IF(Table13[[#This Row],[Model Overall Correct]]="N", "N", "Y"))</f>
        <v/>
      </c>
      <c r="T57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7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73" s="46" t="str">
        <f>IF(ISBLANK(Table13[[#This Row],[Side Result]]), "",ABS(Table13[[#This Row],[Difference from Market]]))</f>
        <v/>
      </c>
      <c r="W57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73" s="43" t="str">
        <f>IF(ISBLANK(Table13[[#This Row],[Side Result]]), "",ABS(Table13[[#This Row],[Difference from Prediction]]))</f>
        <v/>
      </c>
      <c r="Y573" s="10" t="str">
        <f>IF(OR(ISBLANK(Games!B573),ISBLANK(Table13[[#This Row],[Side Result]])), "",IF(OR(AND('Prediction Log'!D573&lt;0, 'Prediction Log'!J573='Prediction Log'!B573), AND('Prediction Log'!D573&gt;0, 'Prediction Log'!C573='Prediction Log'!J573)),"Y", IF(ISBLANK(Games!$B$2), "","N")))</f>
        <v/>
      </c>
      <c r="Z573" s="10" t="str">
        <f>Table13[[#This Row],[Market Overall  Correct]]</f>
        <v/>
      </c>
    </row>
    <row r="574" spans="1:26" x14ac:dyDescent="0.45">
      <c r="A574" s="51" t="str">
        <f>IF(ISBLANK(Games!$B574), "",Games!A574)</f>
        <v/>
      </c>
      <c r="B574" s="51" t="str">
        <f>IF(ISBLANK(Games!$B574), "",Games!B574)</f>
        <v/>
      </c>
      <c r="C574" s="51" t="str">
        <f>IF(ISBLANK(Games!$B574), "",Games!C574)</f>
        <v/>
      </c>
      <c r="D574" s="23" t="str">
        <f>IF(ISBLANK(Games!$B574), "",Games!D574)</f>
        <v/>
      </c>
      <c r="E574" s="23" t="str">
        <f>IF(ISBLANK(Games!$B574), "",Games!E574)</f>
        <v/>
      </c>
      <c r="F574" s="51" t="str">
        <f>IF(ISBLANK(Games!$B574), "",Games!F574)</f>
        <v/>
      </c>
      <c r="G574" s="51">
        <f>Games!G574</f>
        <v>0</v>
      </c>
      <c r="H574" s="51" t="str">
        <f>IF(ISBLANK(Games!$B574), "",Games!H574)</f>
        <v/>
      </c>
      <c r="I574" s="51" t="str">
        <f>IF(ISBLANK(Games!B574), "", IF(Table13[[#This Row],[Spread]]&lt;0, Table13[[#This Row],[Home]], Table13[[#This Row],[Away]]))</f>
        <v/>
      </c>
      <c r="J574" s="11"/>
      <c r="K574" s="11"/>
      <c r="L574" s="11"/>
      <c r="M574" s="50" t="str">
        <f>IF(ISBLANK(Table13[[#This Row],[Home Final]]), "",Table13[[#This Row],[Away Final]]-Table13[[#This Row],[Home Final]])</f>
        <v/>
      </c>
      <c r="N57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7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74" s="45" t="str">
        <f>IF(ISBLANK(Table13[[#This Row],[Side Result]]),"",IF(Table13[[#This Row],[Side Result]]=Table13[[#This Row],[Market Predicted Side]], "Y", "N"))</f>
        <v/>
      </c>
      <c r="Q57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74" s="43" t="str">
        <f>IF(ISBLANK(Table13[[#This Row],[Side Result]]),"",IF(Table13[[#This Row],[Side Result]]=Table13[[#This Row],[Model Predicted Side]], "Y", "N"))</f>
        <v/>
      </c>
      <c r="S574" s="43" t="str">
        <f>IF(ISBLANK(Table13[[#This Row],[Side Result]]), "", IF(Table13[[#This Row],[Model Overall Correct]]="N", "N", "Y"))</f>
        <v/>
      </c>
      <c r="T57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7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74" s="46" t="str">
        <f>IF(ISBLANK(Table13[[#This Row],[Side Result]]), "",ABS(Table13[[#This Row],[Difference from Market]]))</f>
        <v/>
      </c>
      <c r="W57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74" s="43" t="str">
        <f>IF(ISBLANK(Table13[[#This Row],[Side Result]]), "",ABS(Table13[[#This Row],[Difference from Prediction]]))</f>
        <v/>
      </c>
      <c r="Y574" s="10" t="str">
        <f>IF(OR(ISBLANK(Games!B574),ISBLANK(Table13[[#This Row],[Side Result]])), "",IF(OR(AND('Prediction Log'!D574&lt;0, 'Prediction Log'!J574='Prediction Log'!B574), AND('Prediction Log'!D574&gt;0, 'Prediction Log'!C574='Prediction Log'!J574)),"Y", IF(ISBLANK(Games!$B$2), "","N")))</f>
        <v/>
      </c>
      <c r="Z574" s="10" t="str">
        <f>Table13[[#This Row],[Market Overall  Correct]]</f>
        <v/>
      </c>
    </row>
    <row r="575" spans="1:26" x14ac:dyDescent="0.45">
      <c r="A575" s="51" t="str">
        <f>IF(ISBLANK(Games!$B575), "",Games!A575)</f>
        <v/>
      </c>
      <c r="B575" s="51" t="str">
        <f>IF(ISBLANK(Games!$B575), "",Games!B575)</f>
        <v/>
      </c>
      <c r="C575" s="51" t="str">
        <f>IF(ISBLANK(Games!$B575), "",Games!C575)</f>
        <v/>
      </c>
      <c r="D575" s="23" t="str">
        <f>IF(ISBLANK(Games!$B575), "",Games!D575)</f>
        <v/>
      </c>
      <c r="E575" s="23" t="str">
        <f>IF(ISBLANK(Games!$B575), "",Games!E575)</f>
        <v/>
      </c>
      <c r="F575" s="51" t="str">
        <f>IF(ISBLANK(Games!$B575), "",Games!F575)</f>
        <v/>
      </c>
      <c r="G575" s="51">
        <f>Games!G575</f>
        <v>0</v>
      </c>
      <c r="H575" s="51" t="str">
        <f>IF(ISBLANK(Games!$B575), "",Games!H575)</f>
        <v/>
      </c>
      <c r="I575" s="51" t="str">
        <f>IF(ISBLANK(Games!B575), "", IF(Table13[[#This Row],[Spread]]&lt;0, Table13[[#This Row],[Home]], Table13[[#This Row],[Away]]))</f>
        <v/>
      </c>
      <c r="J575" s="11"/>
      <c r="K575" s="11"/>
      <c r="L575" s="11"/>
      <c r="M575" s="50" t="str">
        <f>IF(ISBLANK(Table13[[#This Row],[Home Final]]), "",Table13[[#This Row],[Away Final]]-Table13[[#This Row],[Home Final]])</f>
        <v/>
      </c>
      <c r="N57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7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75" s="45" t="str">
        <f>IF(ISBLANK(Table13[[#This Row],[Side Result]]),"",IF(Table13[[#This Row],[Side Result]]=Table13[[#This Row],[Market Predicted Side]], "Y", "N"))</f>
        <v/>
      </c>
      <c r="Q57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75" s="43" t="str">
        <f>IF(ISBLANK(Table13[[#This Row],[Side Result]]),"",IF(Table13[[#This Row],[Side Result]]=Table13[[#This Row],[Model Predicted Side]], "Y", "N"))</f>
        <v/>
      </c>
      <c r="S575" s="43" t="str">
        <f>IF(ISBLANK(Table13[[#This Row],[Side Result]]), "", IF(Table13[[#This Row],[Model Overall Correct]]="N", "N", "Y"))</f>
        <v/>
      </c>
      <c r="T57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7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75" s="46" t="str">
        <f>IF(ISBLANK(Table13[[#This Row],[Side Result]]), "",ABS(Table13[[#This Row],[Difference from Market]]))</f>
        <v/>
      </c>
      <c r="W57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75" s="43" t="str">
        <f>IF(ISBLANK(Table13[[#This Row],[Side Result]]), "",ABS(Table13[[#This Row],[Difference from Prediction]]))</f>
        <v/>
      </c>
      <c r="Y575" s="10" t="str">
        <f>IF(OR(ISBLANK(Games!B575),ISBLANK(Table13[[#This Row],[Side Result]])), "",IF(OR(AND('Prediction Log'!D575&lt;0, 'Prediction Log'!J575='Prediction Log'!B575), AND('Prediction Log'!D575&gt;0, 'Prediction Log'!C575='Prediction Log'!J575)),"Y", IF(ISBLANK(Games!$B$2), "","N")))</f>
        <v/>
      </c>
      <c r="Z575" s="10" t="str">
        <f>Table13[[#This Row],[Market Overall  Correct]]</f>
        <v/>
      </c>
    </row>
    <row r="576" spans="1:26" x14ac:dyDescent="0.45">
      <c r="A576" s="51" t="str">
        <f>IF(ISBLANK(Games!$B576), "",Games!A576)</f>
        <v/>
      </c>
      <c r="B576" s="51" t="str">
        <f>IF(ISBLANK(Games!$B576), "",Games!B576)</f>
        <v/>
      </c>
      <c r="C576" s="51" t="str">
        <f>IF(ISBLANK(Games!$B576), "",Games!C576)</f>
        <v/>
      </c>
      <c r="D576" s="23" t="str">
        <f>IF(ISBLANK(Games!$B576), "",Games!D576)</f>
        <v/>
      </c>
      <c r="E576" s="23" t="str">
        <f>IF(ISBLANK(Games!$B576), "",Games!E576)</f>
        <v/>
      </c>
      <c r="F576" s="51" t="str">
        <f>IF(ISBLANK(Games!$B576), "",Games!F576)</f>
        <v/>
      </c>
      <c r="G576" s="51">
        <f>Games!G576</f>
        <v>0</v>
      </c>
      <c r="H576" s="51" t="str">
        <f>IF(ISBLANK(Games!$B576), "",Games!H576)</f>
        <v/>
      </c>
      <c r="I576" s="51" t="str">
        <f>IF(ISBLANK(Games!B576), "", IF(Table13[[#This Row],[Spread]]&lt;0, Table13[[#This Row],[Home]], Table13[[#This Row],[Away]]))</f>
        <v/>
      </c>
      <c r="J576" s="11"/>
      <c r="K576" s="11"/>
      <c r="L576" s="11"/>
      <c r="M576" s="50" t="str">
        <f>IF(ISBLANK(Table13[[#This Row],[Home Final]]), "",Table13[[#This Row],[Away Final]]-Table13[[#This Row],[Home Final]])</f>
        <v/>
      </c>
      <c r="N57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7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76" s="45" t="str">
        <f>IF(ISBLANK(Table13[[#This Row],[Side Result]]),"",IF(Table13[[#This Row],[Side Result]]=Table13[[#This Row],[Market Predicted Side]], "Y", "N"))</f>
        <v/>
      </c>
      <c r="Q57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76" s="43" t="str">
        <f>IF(ISBLANK(Table13[[#This Row],[Side Result]]),"",IF(Table13[[#This Row],[Side Result]]=Table13[[#This Row],[Model Predicted Side]], "Y", "N"))</f>
        <v/>
      </c>
      <c r="S576" s="43" t="str">
        <f>IF(ISBLANK(Table13[[#This Row],[Side Result]]), "", IF(Table13[[#This Row],[Model Overall Correct]]="N", "N", "Y"))</f>
        <v/>
      </c>
      <c r="T57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7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76" s="46" t="str">
        <f>IF(ISBLANK(Table13[[#This Row],[Side Result]]), "",ABS(Table13[[#This Row],[Difference from Market]]))</f>
        <v/>
      </c>
      <c r="W57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76" s="43" t="str">
        <f>IF(ISBLANK(Table13[[#This Row],[Side Result]]), "",ABS(Table13[[#This Row],[Difference from Prediction]]))</f>
        <v/>
      </c>
      <c r="Y576" s="10" t="str">
        <f>IF(OR(ISBLANK(Games!B576),ISBLANK(Table13[[#This Row],[Side Result]])), "",IF(OR(AND('Prediction Log'!D576&lt;0, 'Prediction Log'!J576='Prediction Log'!B576), AND('Prediction Log'!D576&gt;0, 'Prediction Log'!C576='Prediction Log'!J576)),"Y", IF(ISBLANK(Games!$B$2), "","N")))</f>
        <v/>
      </c>
      <c r="Z576" s="10" t="str">
        <f>Table13[[#This Row],[Market Overall  Correct]]</f>
        <v/>
      </c>
    </row>
    <row r="577" spans="1:26" x14ac:dyDescent="0.45">
      <c r="A577" s="51" t="str">
        <f>IF(ISBLANK(Games!$B577), "",Games!A577)</f>
        <v/>
      </c>
      <c r="B577" s="51" t="str">
        <f>IF(ISBLANK(Games!$B577), "",Games!B577)</f>
        <v/>
      </c>
      <c r="C577" s="51" t="str">
        <f>IF(ISBLANK(Games!$B577), "",Games!C577)</f>
        <v/>
      </c>
      <c r="D577" s="23" t="str">
        <f>IF(ISBLANK(Games!$B577), "",Games!D577)</f>
        <v/>
      </c>
      <c r="E577" s="23" t="str">
        <f>IF(ISBLANK(Games!$B577), "",Games!E577)</f>
        <v/>
      </c>
      <c r="F577" s="51" t="str">
        <f>IF(ISBLANK(Games!$B577), "",Games!F577)</f>
        <v/>
      </c>
      <c r="G577" s="51">
        <f>Games!G577</f>
        <v>0</v>
      </c>
      <c r="H577" s="51" t="str">
        <f>IF(ISBLANK(Games!$B577), "",Games!H577)</f>
        <v/>
      </c>
      <c r="I577" s="51" t="str">
        <f>IF(ISBLANK(Games!B577), "", IF(Table13[[#This Row],[Spread]]&lt;0, Table13[[#This Row],[Home]], Table13[[#This Row],[Away]]))</f>
        <v/>
      </c>
      <c r="J577" s="11"/>
      <c r="K577" s="11"/>
      <c r="L577" s="11"/>
      <c r="M577" s="50" t="str">
        <f>IF(ISBLANK(Table13[[#This Row],[Home Final]]), "",Table13[[#This Row],[Away Final]]-Table13[[#This Row],[Home Final]])</f>
        <v/>
      </c>
      <c r="N57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7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77" s="45" t="str">
        <f>IF(ISBLANK(Table13[[#This Row],[Side Result]]),"",IF(Table13[[#This Row],[Side Result]]=Table13[[#This Row],[Market Predicted Side]], "Y", "N"))</f>
        <v/>
      </c>
      <c r="Q57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77" s="43" t="str">
        <f>IF(ISBLANK(Table13[[#This Row],[Side Result]]),"",IF(Table13[[#This Row],[Side Result]]=Table13[[#This Row],[Model Predicted Side]], "Y", "N"))</f>
        <v/>
      </c>
      <c r="S577" s="43" t="str">
        <f>IF(ISBLANK(Table13[[#This Row],[Side Result]]), "", IF(Table13[[#This Row],[Model Overall Correct]]="N", "N", "Y"))</f>
        <v/>
      </c>
      <c r="T57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7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77" s="46" t="str">
        <f>IF(ISBLANK(Table13[[#This Row],[Side Result]]), "",ABS(Table13[[#This Row],[Difference from Market]]))</f>
        <v/>
      </c>
      <c r="W57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77" s="43" t="str">
        <f>IF(ISBLANK(Table13[[#This Row],[Side Result]]), "",ABS(Table13[[#This Row],[Difference from Prediction]]))</f>
        <v/>
      </c>
      <c r="Y577" s="10" t="str">
        <f>IF(OR(ISBLANK(Games!B577),ISBLANK(Table13[[#This Row],[Side Result]])), "",IF(OR(AND('Prediction Log'!D577&lt;0, 'Prediction Log'!J577='Prediction Log'!B577), AND('Prediction Log'!D577&gt;0, 'Prediction Log'!C577='Prediction Log'!J577)),"Y", IF(ISBLANK(Games!$B$2), "","N")))</f>
        <v/>
      </c>
      <c r="Z577" s="10" t="str">
        <f>Table13[[#This Row],[Market Overall  Correct]]</f>
        <v/>
      </c>
    </row>
    <row r="578" spans="1:26" x14ac:dyDescent="0.45">
      <c r="A578" s="51" t="str">
        <f>IF(ISBLANK(Games!$B578), "",Games!A578)</f>
        <v/>
      </c>
      <c r="B578" s="51" t="str">
        <f>IF(ISBLANK(Games!$B578), "",Games!B578)</f>
        <v/>
      </c>
      <c r="C578" s="51" t="str">
        <f>IF(ISBLANK(Games!$B578), "",Games!C578)</f>
        <v/>
      </c>
      <c r="D578" s="23" t="str">
        <f>IF(ISBLANK(Games!$B578), "",Games!D578)</f>
        <v/>
      </c>
      <c r="E578" s="23" t="str">
        <f>IF(ISBLANK(Games!$B578), "",Games!E578)</f>
        <v/>
      </c>
      <c r="F578" s="51" t="str">
        <f>IF(ISBLANK(Games!$B578), "",Games!F578)</f>
        <v/>
      </c>
      <c r="G578" s="51">
        <f>Games!G578</f>
        <v>0</v>
      </c>
      <c r="H578" s="51" t="str">
        <f>IF(ISBLANK(Games!$B578), "",Games!H578)</f>
        <v/>
      </c>
      <c r="I578" s="51" t="str">
        <f>IF(ISBLANK(Games!B578), "", IF(Table13[[#This Row],[Spread]]&lt;0, Table13[[#This Row],[Home]], Table13[[#This Row],[Away]]))</f>
        <v/>
      </c>
      <c r="J578" s="11"/>
      <c r="K578" s="11"/>
      <c r="L578" s="11"/>
      <c r="M578" s="50" t="str">
        <f>IF(ISBLANK(Table13[[#This Row],[Home Final]]), "",Table13[[#This Row],[Away Final]]-Table13[[#This Row],[Home Final]])</f>
        <v/>
      </c>
      <c r="N57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7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78" s="45" t="str">
        <f>IF(ISBLANK(Table13[[#This Row],[Side Result]]),"",IF(Table13[[#This Row],[Side Result]]=Table13[[#This Row],[Market Predicted Side]], "Y", "N"))</f>
        <v/>
      </c>
      <c r="Q57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78" s="43" t="str">
        <f>IF(ISBLANK(Table13[[#This Row],[Side Result]]),"",IF(Table13[[#This Row],[Side Result]]=Table13[[#This Row],[Model Predicted Side]], "Y", "N"))</f>
        <v/>
      </c>
      <c r="S578" s="43" t="str">
        <f>IF(ISBLANK(Table13[[#This Row],[Side Result]]), "", IF(Table13[[#This Row],[Model Overall Correct]]="N", "N", "Y"))</f>
        <v/>
      </c>
      <c r="T57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7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78" s="46" t="str">
        <f>IF(ISBLANK(Table13[[#This Row],[Side Result]]), "",ABS(Table13[[#This Row],[Difference from Market]]))</f>
        <v/>
      </c>
      <c r="W57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78" s="43" t="str">
        <f>IF(ISBLANK(Table13[[#This Row],[Side Result]]), "",ABS(Table13[[#This Row],[Difference from Prediction]]))</f>
        <v/>
      </c>
      <c r="Y578" s="10" t="str">
        <f>IF(OR(ISBLANK(Games!B578),ISBLANK(Table13[[#This Row],[Side Result]])), "",IF(OR(AND('Prediction Log'!D578&lt;0, 'Prediction Log'!J578='Prediction Log'!B578), AND('Prediction Log'!D578&gt;0, 'Prediction Log'!C578='Prediction Log'!J578)),"Y", IF(ISBLANK(Games!$B$2), "","N")))</f>
        <v/>
      </c>
      <c r="Z578" s="10" t="str">
        <f>Table13[[#This Row],[Market Overall  Correct]]</f>
        <v/>
      </c>
    </row>
    <row r="579" spans="1:26" x14ac:dyDescent="0.45">
      <c r="A579" s="51" t="str">
        <f>IF(ISBLANK(Games!$B579), "",Games!A579)</f>
        <v/>
      </c>
      <c r="B579" s="51" t="str">
        <f>IF(ISBLANK(Games!$B579), "",Games!B579)</f>
        <v/>
      </c>
      <c r="C579" s="51" t="str">
        <f>IF(ISBLANK(Games!$B579), "",Games!C579)</f>
        <v/>
      </c>
      <c r="D579" s="23" t="str">
        <f>IF(ISBLANK(Games!$B579), "",Games!D579)</f>
        <v/>
      </c>
      <c r="E579" s="23" t="str">
        <f>IF(ISBLANK(Games!$B579), "",Games!E579)</f>
        <v/>
      </c>
      <c r="F579" s="51" t="str">
        <f>IF(ISBLANK(Games!$B579), "",Games!F579)</f>
        <v/>
      </c>
      <c r="G579" s="51">
        <f>Games!G579</f>
        <v>0</v>
      </c>
      <c r="H579" s="51" t="str">
        <f>IF(ISBLANK(Games!$B579), "",Games!H579)</f>
        <v/>
      </c>
      <c r="I579" s="51" t="str">
        <f>IF(ISBLANK(Games!B579), "", IF(Table13[[#This Row],[Spread]]&lt;0, Table13[[#This Row],[Home]], Table13[[#This Row],[Away]]))</f>
        <v/>
      </c>
      <c r="J579" s="11"/>
      <c r="K579" s="11"/>
      <c r="L579" s="11"/>
      <c r="M579" s="50" t="str">
        <f>IF(ISBLANK(Table13[[#This Row],[Home Final]]), "",Table13[[#This Row],[Away Final]]-Table13[[#This Row],[Home Final]])</f>
        <v/>
      </c>
      <c r="N57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7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79" s="45" t="str">
        <f>IF(ISBLANK(Table13[[#This Row],[Side Result]]),"",IF(Table13[[#This Row],[Side Result]]=Table13[[#This Row],[Market Predicted Side]], "Y", "N"))</f>
        <v/>
      </c>
      <c r="Q57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79" s="43" t="str">
        <f>IF(ISBLANK(Table13[[#This Row],[Side Result]]),"",IF(Table13[[#This Row],[Side Result]]=Table13[[#This Row],[Model Predicted Side]], "Y", "N"))</f>
        <v/>
      </c>
      <c r="S579" s="43" t="str">
        <f>IF(ISBLANK(Table13[[#This Row],[Side Result]]), "", IF(Table13[[#This Row],[Model Overall Correct]]="N", "N", "Y"))</f>
        <v/>
      </c>
      <c r="T57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7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79" s="46" t="str">
        <f>IF(ISBLANK(Table13[[#This Row],[Side Result]]), "",ABS(Table13[[#This Row],[Difference from Market]]))</f>
        <v/>
      </c>
      <c r="W57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79" s="43" t="str">
        <f>IF(ISBLANK(Table13[[#This Row],[Side Result]]), "",ABS(Table13[[#This Row],[Difference from Prediction]]))</f>
        <v/>
      </c>
      <c r="Y579" s="10" t="str">
        <f>IF(OR(ISBLANK(Games!B579),ISBLANK(Table13[[#This Row],[Side Result]])), "",IF(OR(AND('Prediction Log'!D579&lt;0, 'Prediction Log'!J579='Prediction Log'!B579), AND('Prediction Log'!D579&gt;0, 'Prediction Log'!C579='Prediction Log'!J579)),"Y", IF(ISBLANK(Games!$B$2), "","N")))</f>
        <v/>
      </c>
      <c r="Z579" s="10" t="str">
        <f>Table13[[#This Row],[Market Overall  Correct]]</f>
        <v/>
      </c>
    </row>
    <row r="580" spans="1:26" x14ac:dyDescent="0.45">
      <c r="A580" s="51" t="str">
        <f>IF(ISBLANK(Games!$B580), "",Games!A580)</f>
        <v/>
      </c>
      <c r="B580" s="51" t="str">
        <f>IF(ISBLANK(Games!$B580), "",Games!B580)</f>
        <v/>
      </c>
      <c r="C580" s="51" t="str">
        <f>IF(ISBLANK(Games!$B580), "",Games!C580)</f>
        <v/>
      </c>
      <c r="D580" s="23" t="str">
        <f>IF(ISBLANK(Games!$B580), "",Games!D580)</f>
        <v/>
      </c>
      <c r="E580" s="23" t="str">
        <f>IF(ISBLANK(Games!$B580), "",Games!E580)</f>
        <v/>
      </c>
      <c r="F580" s="51" t="str">
        <f>IF(ISBLANK(Games!$B580), "",Games!F580)</f>
        <v/>
      </c>
      <c r="G580" s="51">
        <f>Games!G580</f>
        <v>0</v>
      </c>
      <c r="H580" s="51" t="str">
        <f>IF(ISBLANK(Games!$B580), "",Games!H580)</f>
        <v/>
      </c>
      <c r="I580" s="51" t="str">
        <f>IF(ISBLANK(Games!B580), "", IF(Table13[[#This Row],[Spread]]&lt;0, Table13[[#This Row],[Home]], Table13[[#This Row],[Away]]))</f>
        <v/>
      </c>
      <c r="J580" s="11"/>
      <c r="K580" s="11"/>
      <c r="L580" s="11"/>
      <c r="M580" s="50" t="str">
        <f>IF(ISBLANK(Table13[[#This Row],[Home Final]]), "",Table13[[#This Row],[Away Final]]-Table13[[#This Row],[Home Final]])</f>
        <v/>
      </c>
      <c r="N58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8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80" s="45" t="str">
        <f>IF(ISBLANK(Table13[[#This Row],[Side Result]]),"",IF(Table13[[#This Row],[Side Result]]=Table13[[#This Row],[Market Predicted Side]], "Y", "N"))</f>
        <v/>
      </c>
      <c r="Q58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80" s="43" t="str">
        <f>IF(ISBLANK(Table13[[#This Row],[Side Result]]),"",IF(Table13[[#This Row],[Side Result]]=Table13[[#This Row],[Model Predicted Side]], "Y", "N"))</f>
        <v/>
      </c>
      <c r="S580" s="43" t="str">
        <f>IF(ISBLANK(Table13[[#This Row],[Side Result]]), "", IF(Table13[[#This Row],[Model Overall Correct]]="N", "N", "Y"))</f>
        <v/>
      </c>
      <c r="T58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8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80" s="46" t="str">
        <f>IF(ISBLANK(Table13[[#This Row],[Side Result]]), "",ABS(Table13[[#This Row],[Difference from Market]]))</f>
        <v/>
      </c>
      <c r="W58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80" s="43" t="str">
        <f>IF(ISBLANK(Table13[[#This Row],[Side Result]]), "",ABS(Table13[[#This Row],[Difference from Prediction]]))</f>
        <v/>
      </c>
      <c r="Y580" s="10" t="str">
        <f>IF(OR(ISBLANK(Games!B580),ISBLANK(Table13[[#This Row],[Side Result]])), "",IF(OR(AND('Prediction Log'!D580&lt;0, 'Prediction Log'!J580='Prediction Log'!B580), AND('Prediction Log'!D580&gt;0, 'Prediction Log'!C580='Prediction Log'!J580)),"Y", IF(ISBLANK(Games!$B$2), "","N")))</f>
        <v/>
      </c>
      <c r="Z580" s="10" t="str">
        <f>Table13[[#This Row],[Market Overall  Correct]]</f>
        <v/>
      </c>
    </row>
    <row r="581" spans="1:26" x14ac:dyDescent="0.45">
      <c r="A581" s="51" t="str">
        <f>IF(ISBLANK(Games!$B581), "",Games!A581)</f>
        <v/>
      </c>
      <c r="B581" s="51" t="str">
        <f>IF(ISBLANK(Games!$B581), "",Games!B581)</f>
        <v/>
      </c>
      <c r="C581" s="51" t="str">
        <f>IF(ISBLANK(Games!$B581), "",Games!C581)</f>
        <v/>
      </c>
      <c r="D581" s="23" t="str">
        <f>IF(ISBLANK(Games!$B581), "",Games!D581)</f>
        <v/>
      </c>
      <c r="E581" s="23" t="str">
        <f>IF(ISBLANK(Games!$B581), "",Games!E581)</f>
        <v/>
      </c>
      <c r="F581" s="51" t="str">
        <f>IF(ISBLANK(Games!$B581), "",Games!F581)</f>
        <v/>
      </c>
      <c r="G581" s="51">
        <f>Games!G581</f>
        <v>0</v>
      </c>
      <c r="H581" s="51" t="str">
        <f>IF(ISBLANK(Games!$B581), "",Games!H581)</f>
        <v/>
      </c>
      <c r="I581" s="51" t="str">
        <f>IF(ISBLANK(Games!B581), "", IF(Table13[[#This Row],[Spread]]&lt;0, Table13[[#This Row],[Home]], Table13[[#This Row],[Away]]))</f>
        <v/>
      </c>
      <c r="J581" s="11"/>
      <c r="K581" s="11"/>
      <c r="L581" s="11"/>
      <c r="M581" s="50" t="str">
        <f>IF(ISBLANK(Table13[[#This Row],[Home Final]]), "",Table13[[#This Row],[Away Final]]-Table13[[#This Row],[Home Final]])</f>
        <v/>
      </c>
      <c r="N58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8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81" s="45" t="str">
        <f>IF(ISBLANK(Table13[[#This Row],[Side Result]]),"",IF(Table13[[#This Row],[Side Result]]=Table13[[#This Row],[Market Predicted Side]], "Y", "N"))</f>
        <v/>
      </c>
      <c r="Q58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81" s="43" t="str">
        <f>IF(ISBLANK(Table13[[#This Row],[Side Result]]),"",IF(Table13[[#This Row],[Side Result]]=Table13[[#This Row],[Model Predicted Side]], "Y", "N"))</f>
        <v/>
      </c>
      <c r="S581" s="43" t="str">
        <f>IF(ISBLANK(Table13[[#This Row],[Side Result]]), "", IF(Table13[[#This Row],[Model Overall Correct]]="N", "N", "Y"))</f>
        <v/>
      </c>
      <c r="T58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8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81" s="46" t="str">
        <f>IF(ISBLANK(Table13[[#This Row],[Side Result]]), "",ABS(Table13[[#This Row],[Difference from Market]]))</f>
        <v/>
      </c>
      <c r="W58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81" s="43" t="str">
        <f>IF(ISBLANK(Table13[[#This Row],[Side Result]]), "",ABS(Table13[[#This Row],[Difference from Prediction]]))</f>
        <v/>
      </c>
      <c r="Y581" s="10" t="str">
        <f>IF(OR(ISBLANK(Games!B581),ISBLANK(Table13[[#This Row],[Side Result]])), "",IF(OR(AND('Prediction Log'!D581&lt;0, 'Prediction Log'!J581='Prediction Log'!B581), AND('Prediction Log'!D581&gt;0, 'Prediction Log'!C581='Prediction Log'!J581)),"Y", IF(ISBLANK(Games!$B$2), "","N")))</f>
        <v/>
      </c>
      <c r="Z581" s="10" t="str">
        <f>Table13[[#This Row],[Market Overall  Correct]]</f>
        <v/>
      </c>
    </row>
    <row r="582" spans="1:26" x14ac:dyDescent="0.45">
      <c r="A582" s="51" t="str">
        <f>IF(ISBLANK(Games!$B582), "",Games!A582)</f>
        <v/>
      </c>
      <c r="B582" s="51" t="str">
        <f>IF(ISBLANK(Games!$B582), "",Games!B582)</f>
        <v/>
      </c>
      <c r="C582" s="51" t="str">
        <f>IF(ISBLANK(Games!$B582), "",Games!C582)</f>
        <v/>
      </c>
      <c r="D582" s="23" t="str">
        <f>IF(ISBLANK(Games!$B582), "",Games!D582)</f>
        <v/>
      </c>
      <c r="E582" s="23" t="str">
        <f>IF(ISBLANK(Games!$B582), "",Games!E582)</f>
        <v/>
      </c>
      <c r="F582" s="51" t="str">
        <f>IF(ISBLANK(Games!$B582), "",Games!F582)</f>
        <v/>
      </c>
      <c r="G582" s="51">
        <f>Games!G582</f>
        <v>0</v>
      </c>
      <c r="H582" s="51" t="str">
        <f>IF(ISBLANK(Games!$B582), "",Games!H582)</f>
        <v/>
      </c>
      <c r="I582" s="51" t="str">
        <f>IF(ISBLANK(Games!B582), "", IF(Table13[[#This Row],[Spread]]&lt;0, Table13[[#This Row],[Home]], Table13[[#This Row],[Away]]))</f>
        <v/>
      </c>
      <c r="J582" s="11"/>
      <c r="K582" s="11"/>
      <c r="L582" s="11"/>
      <c r="M582" s="50" t="str">
        <f>IF(ISBLANK(Table13[[#This Row],[Home Final]]), "",Table13[[#This Row],[Away Final]]-Table13[[#This Row],[Home Final]])</f>
        <v/>
      </c>
      <c r="N58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8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82" s="45" t="str">
        <f>IF(ISBLANK(Table13[[#This Row],[Side Result]]),"",IF(Table13[[#This Row],[Side Result]]=Table13[[#This Row],[Market Predicted Side]], "Y", "N"))</f>
        <v/>
      </c>
      <c r="Q58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82" s="43" t="str">
        <f>IF(ISBLANK(Table13[[#This Row],[Side Result]]),"",IF(Table13[[#This Row],[Side Result]]=Table13[[#This Row],[Model Predicted Side]], "Y", "N"))</f>
        <v/>
      </c>
      <c r="S582" s="43" t="str">
        <f>IF(ISBLANK(Table13[[#This Row],[Side Result]]), "", IF(Table13[[#This Row],[Model Overall Correct]]="N", "N", "Y"))</f>
        <v/>
      </c>
      <c r="T58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8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82" s="46" t="str">
        <f>IF(ISBLANK(Table13[[#This Row],[Side Result]]), "",ABS(Table13[[#This Row],[Difference from Market]]))</f>
        <v/>
      </c>
      <c r="W58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82" s="43" t="str">
        <f>IF(ISBLANK(Table13[[#This Row],[Side Result]]), "",ABS(Table13[[#This Row],[Difference from Prediction]]))</f>
        <v/>
      </c>
      <c r="Y582" s="10" t="str">
        <f>IF(OR(ISBLANK(Games!B582),ISBLANK(Table13[[#This Row],[Side Result]])), "",IF(OR(AND('Prediction Log'!D582&lt;0, 'Prediction Log'!J582='Prediction Log'!B582), AND('Prediction Log'!D582&gt;0, 'Prediction Log'!C582='Prediction Log'!J582)),"Y", IF(ISBLANK(Games!$B$2), "","N")))</f>
        <v/>
      </c>
      <c r="Z582" s="10" t="str">
        <f>Table13[[#This Row],[Market Overall  Correct]]</f>
        <v/>
      </c>
    </row>
    <row r="583" spans="1:26" x14ac:dyDescent="0.45">
      <c r="A583" s="51" t="str">
        <f>IF(ISBLANK(Games!$B583), "",Games!A583)</f>
        <v/>
      </c>
      <c r="B583" s="51" t="str">
        <f>IF(ISBLANK(Games!$B583), "",Games!B583)</f>
        <v/>
      </c>
      <c r="C583" s="51" t="str">
        <f>IF(ISBLANK(Games!$B583), "",Games!C583)</f>
        <v/>
      </c>
      <c r="D583" s="23" t="str">
        <f>IF(ISBLANK(Games!$B583), "",Games!D583)</f>
        <v/>
      </c>
      <c r="E583" s="23" t="str">
        <f>IF(ISBLANK(Games!$B583), "",Games!E583)</f>
        <v/>
      </c>
      <c r="F583" s="51" t="str">
        <f>IF(ISBLANK(Games!$B583), "",Games!F583)</f>
        <v/>
      </c>
      <c r="G583" s="51">
        <f>Games!G583</f>
        <v>0</v>
      </c>
      <c r="H583" s="51" t="str">
        <f>IF(ISBLANK(Games!$B583), "",Games!H583)</f>
        <v/>
      </c>
      <c r="I583" s="51" t="str">
        <f>IF(ISBLANK(Games!B583), "", IF(Table13[[#This Row],[Spread]]&lt;0, Table13[[#This Row],[Home]], Table13[[#This Row],[Away]]))</f>
        <v/>
      </c>
      <c r="J583" s="11"/>
      <c r="K583" s="11"/>
      <c r="L583" s="11"/>
      <c r="M583" s="50" t="str">
        <f>IF(ISBLANK(Table13[[#This Row],[Home Final]]), "",Table13[[#This Row],[Away Final]]-Table13[[#This Row],[Home Final]])</f>
        <v/>
      </c>
      <c r="N58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8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83" s="45" t="str">
        <f>IF(ISBLANK(Table13[[#This Row],[Side Result]]),"",IF(Table13[[#This Row],[Side Result]]=Table13[[#This Row],[Market Predicted Side]], "Y", "N"))</f>
        <v/>
      </c>
      <c r="Q58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83" s="43" t="str">
        <f>IF(ISBLANK(Table13[[#This Row],[Side Result]]),"",IF(Table13[[#This Row],[Side Result]]=Table13[[#This Row],[Model Predicted Side]], "Y", "N"))</f>
        <v/>
      </c>
      <c r="S583" s="43" t="str">
        <f>IF(ISBLANK(Table13[[#This Row],[Side Result]]), "", IF(Table13[[#This Row],[Model Overall Correct]]="N", "N", "Y"))</f>
        <v/>
      </c>
      <c r="T58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8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83" s="46" t="str">
        <f>IF(ISBLANK(Table13[[#This Row],[Side Result]]), "",ABS(Table13[[#This Row],[Difference from Market]]))</f>
        <v/>
      </c>
      <c r="W58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83" s="43" t="str">
        <f>IF(ISBLANK(Table13[[#This Row],[Side Result]]), "",ABS(Table13[[#This Row],[Difference from Prediction]]))</f>
        <v/>
      </c>
      <c r="Y583" s="10" t="str">
        <f>IF(OR(ISBLANK(Games!B583),ISBLANK(Table13[[#This Row],[Side Result]])), "",IF(OR(AND('Prediction Log'!D583&lt;0, 'Prediction Log'!J583='Prediction Log'!B583), AND('Prediction Log'!D583&gt;0, 'Prediction Log'!C583='Prediction Log'!J583)),"Y", IF(ISBLANK(Games!$B$2), "","N")))</f>
        <v/>
      </c>
      <c r="Z583" s="10" t="str">
        <f>Table13[[#This Row],[Market Overall  Correct]]</f>
        <v/>
      </c>
    </row>
    <row r="584" spans="1:26" x14ac:dyDescent="0.45">
      <c r="A584" s="51" t="str">
        <f>IF(ISBLANK(Games!$B584), "",Games!A584)</f>
        <v/>
      </c>
      <c r="B584" s="51" t="str">
        <f>IF(ISBLANK(Games!$B584), "",Games!B584)</f>
        <v/>
      </c>
      <c r="C584" s="51" t="str">
        <f>IF(ISBLANK(Games!$B584), "",Games!C584)</f>
        <v/>
      </c>
      <c r="D584" s="23" t="str">
        <f>IF(ISBLANK(Games!$B584), "",Games!D584)</f>
        <v/>
      </c>
      <c r="E584" s="23" t="str">
        <f>IF(ISBLANK(Games!$B584), "",Games!E584)</f>
        <v/>
      </c>
      <c r="F584" s="51" t="str">
        <f>IF(ISBLANK(Games!$B584), "",Games!F584)</f>
        <v/>
      </c>
      <c r="G584" s="51">
        <f>Games!G584</f>
        <v>0</v>
      </c>
      <c r="H584" s="51" t="str">
        <f>IF(ISBLANK(Games!$B584), "",Games!H584)</f>
        <v/>
      </c>
      <c r="I584" s="51" t="str">
        <f>IF(ISBLANK(Games!B584), "", IF(Table13[[#This Row],[Spread]]&lt;0, Table13[[#This Row],[Home]], Table13[[#This Row],[Away]]))</f>
        <v/>
      </c>
      <c r="J584" s="11"/>
      <c r="K584" s="11"/>
      <c r="L584" s="11"/>
      <c r="M584" s="50" t="str">
        <f>IF(ISBLANK(Table13[[#This Row],[Home Final]]), "",Table13[[#This Row],[Away Final]]-Table13[[#This Row],[Home Final]])</f>
        <v/>
      </c>
      <c r="N58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8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84" s="45" t="str">
        <f>IF(ISBLANK(Table13[[#This Row],[Side Result]]),"",IF(Table13[[#This Row],[Side Result]]=Table13[[#This Row],[Market Predicted Side]], "Y", "N"))</f>
        <v/>
      </c>
      <c r="Q58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84" s="43" t="str">
        <f>IF(ISBLANK(Table13[[#This Row],[Side Result]]),"",IF(Table13[[#This Row],[Side Result]]=Table13[[#This Row],[Model Predicted Side]], "Y", "N"))</f>
        <v/>
      </c>
      <c r="S584" s="43" t="str">
        <f>IF(ISBLANK(Table13[[#This Row],[Side Result]]), "", IF(Table13[[#This Row],[Model Overall Correct]]="N", "N", "Y"))</f>
        <v/>
      </c>
      <c r="T58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8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84" s="46" t="str">
        <f>IF(ISBLANK(Table13[[#This Row],[Side Result]]), "",ABS(Table13[[#This Row],[Difference from Market]]))</f>
        <v/>
      </c>
      <c r="W58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84" s="43" t="str">
        <f>IF(ISBLANK(Table13[[#This Row],[Side Result]]), "",ABS(Table13[[#This Row],[Difference from Prediction]]))</f>
        <v/>
      </c>
      <c r="Y584" s="10" t="str">
        <f>IF(OR(ISBLANK(Games!B584),ISBLANK(Table13[[#This Row],[Side Result]])), "",IF(OR(AND('Prediction Log'!D584&lt;0, 'Prediction Log'!J584='Prediction Log'!B584), AND('Prediction Log'!D584&gt;0, 'Prediction Log'!C584='Prediction Log'!J584)),"Y", IF(ISBLANK(Games!$B$2), "","N")))</f>
        <v/>
      </c>
      <c r="Z584" s="10" t="str">
        <f>Table13[[#This Row],[Market Overall  Correct]]</f>
        <v/>
      </c>
    </row>
    <row r="585" spans="1:26" x14ac:dyDescent="0.45">
      <c r="A585" s="51" t="str">
        <f>IF(ISBLANK(Games!$B585), "",Games!A585)</f>
        <v/>
      </c>
      <c r="B585" s="51" t="str">
        <f>IF(ISBLANK(Games!$B585), "",Games!B585)</f>
        <v/>
      </c>
      <c r="C585" s="51" t="str">
        <f>IF(ISBLANK(Games!$B585), "",Games!C585)</f>
        <v/>
      </c>
      <c r="D585" s="23" t="str">
        <f>IF(ISBLANK(Games!$B585), "",Games!D585)</f>
        <v/>
      </c>
      <c r="E585" s="23" t="str">
        <f>IF(ISBLANK(Games!$B585), "",Games!E585)</f>
        <v/>
      </c>
      <c r="F585" s="51" t="str">
        <f>IF(ISBLANK(Games!$B585), "",Games!F585)</f>
        <v/>
      </c>
      <c r="G585" s="51">
        <f>Games!G585</f>
        <v>0</v>
      </c>
      <c r="H585" s="51" t="str">
        <f>IF(ISBLANK(Games!$B585), "",Games!H585)</f>
        <v/>
      </c>
      <c r="I585" s="51" t="str">
        <f>IF(ISBLANK(Games!B585), "", IF(Table13[[#This Row],[Spread]]&lt;0, Table13[[#This Row],[Home]], Table13[[#This Row],[Away]]))</f>
        <v/>
      </c>
      <c r="J585" s="11"/>
      <c r="K585" s="11"/>
      <c r="L585" s="11"/>
      <c r="M585" s="50" t="str">
        <f>IF(ISBLANK(Table13[[#This Row],[Home Final]]), "",Table13[[#This Row],[Away Final]]-Table13[[#This Row],[Home Final]])</f>
        <v/>
      </c>
      <c r="N58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8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85" s="45" t="str">
        <f>IF(ISBLANK(Table13[[#This Row],[Side Result]]),"",IF(Table13[[#This Row],[Side Result]]=Table13[[#This Row],[Market Predicted Side]], "Y", "N"))</f>
        <v/>
      </c>
      <c r="Q58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85" s="43" t="str">
        <f>IF(ISBLANK(Table13[[#This Row],[Side Result]]),"",IF(Table13[[#This Row],[Side Result]]=Table13[[#This Row],[Model Predicted Side]], "Y", "N"))</f>
        <v/>
      </c>
      <c r="S585" s="43" t="str">
        <f>IF(ISBLANK(Table13[[#This Row],[Side Result]]), "", IF(Table13[[#This Row],[Model Overall Correct]]="N", "N", "Y"))</f>
        <v/>
      </c>
      <c r="T58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8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85" s="46" t="str">
        <f>IF(ISBLANK(Table13[[#This Row],[Side Result]]), "",ABS(Table13[[#This Row],[Difference from Market]]))</f>
        <v/>
      </c>
      <c r="W58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85" s="43" t="str">
        <f>IF(ISBLANK(Table13[[#This Row],[Side Result]]), "",ABS(Table13[[#This Row],[Difference from Prediction]]))</f>
        <v/>
      </c>
      <c r="Y585" s="10" t="str">
        <f>IF(OR(ISBLANK(Games!B585),ISBLANK(Table13[[#This Row],[Side Result]])), "",IF(OR(AND('Prediction Log'!D585&lt;0, 'Prediction Log'!J585='Prediction Log'!B585), AND('Prediction Log'!D585&gt;0, 'Prediction Log'!C585='Prediction Log'!J585)),"Y", IF(ISBLANK(Games!$B$2), "","N")))</f>
        <v/>
      </c>
      <c r="Z585" s="10" t="str">
        <f>Table13[[#This Row],[Market Overall  Correct]]</f>
        <v/>
      </c>
    </row>
    <row r="586" spans="1:26" x14ac:dyDescent="0.45">
      <c r="A586" s="51" t="str">
        <f>IF(ISBLANK(Games!$B586), "",Games!A586)</f>
        <v/>
      </c>
      <c r="B586" s="51" t="str">
        <f>IF(ISBLANK(Games!$B586), "",Games!B586)</f>
        <v/>
      </c>
      <c r="C586" s="51" t="str">
        <f>IF(ISBLANK(Games!$B586), "",Games!C586)</f>
        <v/>
      </c>
      <c r="D586" s="23" t="str">
        <f>IF(ISBLANK(Games!$B586), "",Games!D586)</f>
        <v/>
      </c>
      <c r="E586" s="23" t="str">
        <f>IF(ISBLANK(Games!$B586), "",Games!E586)</f>
        <v/>
      </c>
      <c r="F586" s="51" t="str">
        <f>IF(ISBLANK(Games!$B586), "",Games!F586)</f>
        <v/>
      </c>
      <c r="G586" s="51">
        <f>Games!G586</f>
        <v>0</v>
      </c>
      <c r="H586" s="51" t="str">
        <f>IF(ISBLANK(Games!$B586), "",Games!H586)</f>
        <v/>
      </c>
      <c r="I586" s="51" t="str">
        <f>IF(ISBLANK(Games!B586), "", IF(Table13[[#This Row],[Spread]]&lt;0, Table13[[#This Row],[Home]], Table13[[#This Row],[Away]]))</f>
        <v/>
      </c>
      <c r="J586" s="11"/>
      <c r="K586" s="11"/>
      <c r="L586" s="11"/>
      <c r="M586" s="50" t="str">
        <f>IF(ISBLANK(Table13[[#This Row],[Home Final]]), "",Table13[[#This Row],[Away Final]]-Table13[[#This Row],[Home Final]])</f>
        <v/>
      </c>
      <c r="N58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8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86" s="45" t="str">
        <f>IF(ISBLANK(Table13[[#This Row],[Side Result]]),"",IF(Table13[[#This Row],[Side Result]]=Table13[[#This Row],[Market Predicted Side]], "Y", "N"))</f>
        <v/>
      </c>
      <c r="Q58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86" s="43" t="str">
        <f>IF(ISBLANK(Table13[[#This Row],[Side Result]]),"",IF(Table13[[#This Row],[Side Result]]=Table13[[#This Row],[Model Predicted Side]], "Y", "N"))</f>
        <v/>
      </c>
      <c r="S586" s="43" t="str">
        <f>IF(ISBLANK(Table13[[#This Row],[Side Result]]), "", IF(Table13[[#This Row],[Model Overall Correct]]="N", "N", "Y"))</f>
        <v/>
      </c>
      <c r="T58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8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86" s="46" t="str">
        <f>IF(ISBLANK(Table13[[#This Row],[Side Result]]), "",ABS(Table13[[#This Row],[Difference from Market]]))</f>
        <v/>
      </c>
      <c r="W58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86" s="43" t="str">
        <f>IF(ISBLANK(Table13[[#This Row],[Side Result]]), "",ABS(Table13[[#This Row],[Difference from Prediction]]))</f>
        <v/>
      </c>
      <c r="Y586" s="10" t="str">
        <f>IF(OR(ISBLANK(Games!B586),ISBLANK(Table13[[#This Row],[Side Result]])), "",IF(OR(AND('Prediction Log'!D586&lt;0, 'Prediction Log'!J586='Prediction Log'!B586), AND('Prediction Log'!D586&gt;0, 'Prediction Log'!C586='Prediction Log'!J586)),"Y", IF(ISBLANK(Games!$B$2), "","N")))</f>
        <v/>
      </c>
      <c r="Z586" s="10" t="str">
        <f>Table13[[#This Row],[Market Overall  Correct]]</f>
        <v/>
      </c>
    </row>
    <row r="587" spans="1:26" x14ac:dyDescent="0.45">
      <c r="A587" s="51" t="str">
        <f>IF(ISBLANK(Games!$B587), "",Games!A587)</f>
        <v/>
      </c>
      <c r="B587" s="51" t="str">
        <f>IF(ISBLANK(Games!$B587), "",Games!B587)</f>
        <v/>
      </c>
      <c r="C587" s="51" t="str">
        <f>IF(ISBLANK(Games!$B587), "",Games!C587)</f>
        <v/>
      </c>
      <c r="D587" s="23" t="str">
        <f>IF(ISBLANK(Games!$B587), "",Games!D587)</f>
        <v/>
      </c>
      <c r="E587" s="23" t="str">
        <f>IF(ISBLANK(Games!$B587), "",Games!E587)</f>
        <v/>
      </c>
      <c r="F587" s="51" t="str">
        <f>IF(ISBLANK(Games!$B587), "",Games!F587)</f>
        <v/>
      </c>
      <c r="G587" s="51">
        <f>Games!G587</f>
        <v>0</v>
      </c>
      <c r="H587" s="51" t="str">
        <f>IF(ISBLANK(Games!$B587), "",Games!H587)</f>
        <v/>
      </c>
      <c r="I587" s="51" t="str">
        <f>IF(ISBLANK(Games!B587), "", IF(Table13[[#This Row],[Spread]]&lt;0, Table13[[#This Row],[Home]], Table13[[#This Row],[Away]]))</f>
        <v/>
      </c>
      <c r="J587" s="11"/>
      <c r="K587" s="11"/>
      <c r="L587" s="11"/>
      <c r="M587" s="50" t="str">
        <f>IF(ISBLANK(Table13[[#This Row],[Home Final]]), "",Table13[[#This Row],[Away Final]]-Table13[[#This Row],[Home Final]])</f>
        <v/>
      </c>
      <c r="N58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8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87" s="45" t="str">
        <f>IF(ISBLANK(Table13[[#This Row],[Side Result]]),"",IF(Table13[[#This Row],[Side Result]]=Table13[[#This Row],[Market Predicted Side]], "Y", "N"))</f>
        <v/>
      </c>
      <c r="Q58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87" s="43" t="str">
        <f>IF(ISBLANK(Table13[[#This Row],[Side Result]]),"",IF(Table13[[#This Row],[Side Result]]=Table13[[#This Row],[Model Predicted Side]], "Y", "N"))</f>
        <v/>
      </c>
      <c r="S587" s="43" t="str">
        <f>IF(ISBLANK(Table13[[#This Row],[Side Result]]), "", IF(Table13[[#This Row],[Model Overall Correct]]="N", "N", "Y"))</f>
        <v/>
      </c>
      <c r="T58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8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87" s="46" t="str">
        <f>IF(ISBLANK(Table13[[#This Row],[Side Result]]), "",ABS(Table13[[#This Row],[Difference from Market]]))</f>
        <v/>
      </c>
      <c r="W58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87" s="43" t="str">
        <f>IF(ISBLANK(Table13[[#This Row],[Side Result]]), "",ABS(Table13[[#This Row],[Difference from Prediction]]))</f>
        <v/>
      </c>
      <c r="Y587" s="10" t="str">
        <f>IF(OR(ISBLANK(Games!B587),ISBLANK(Table13[[#This Row],[Side Result]])), "",IF(OR(AND('Prediction Log'!D587&lt;0, 'Prediction Log'!J587='Prediction Log'!B587), AND('Prediction Log'!D587&gt;0, 'Prediction Log'!C587='Prediction Log'!J587)),"Y", IF(ISBLANK(Games!$B$2), "","N")))</f>
        <v/>
      </c>
      <c r="Z587" s="10" t="str">
        <f>Table13[[#This Row],[Market Overall  Correct]]</f>
        <v/>
      </c>
    </row>
    <row r="588" spans="1:26" x14ac:dyDescent="0.45">
      <c r="A588" s="51" t="str">
        <f>IF(ISBLANK(Games!$B588), "",Games!A588)</f>
        <v/>
      </c>
      <c r="B588" s="51" t="str">
        <f>IF(ISBLANK(Games!$B588), "",Games!B588)</f>
        <v/>
      </c>
      <c r="C588" s="51" t="str">
        <f>IF(ISBLANK(Games!$B588), "",Games!C588)</f>
        <v/>
      </c>
      <c r="D588" s="23" t="str">
        <f>IF(ISBLANK(Games!$B588), "",Games!D588)</f>
        <v/>
      </c>
      <c r="E588" s="23" t="str">
        <f>IF(ISBLANK(Games!$B588), "",Games!E588)</f>
        <v/>
      </c>
      <c r="F588" s="51" t="str">
        <f>IF(ISBLANK(Games!$B588), "",Games!F588)</f>
        <v/>
      </c>
      <c r="G588" s="51">
        <f>Games!G588</f>
        <v>0</v>
      </c>
      <c r="H588" s="51" t="str">
        <f>IF(ISBLANK(Games!$B588), "",Games!H588)</f>
        <v/>
      </c>
      <c r="I588" s="51" t="str">
        <f>IF(ISBLANK(Games!B588), "", IF(Table13[[#This Row],[Spread]]&lt;0, Table13[[#This Row],[Home]], Table13[[#This Row],[Away]]))</f>
        <v/>
      </c>
      <c r="J588" s="11"/>
      <c r="K588" s="11"/>
      <c r="L588" s="11"/>
      <c r="M588" s="50" t="str">
        <f>IF(ISBLANK(Table13[[#This Row],[Home Final]]), "",Table13[[#This Row],[Away Final]]-Table13[[#This Row],[Home Final]])</f>
        <v/>
      </c>
      <c r="N58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8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88" s="45" t="str">
        <f>IF(ISBLANK(Table13[[#This Row],[Side Result]]),"",IF(Table13[[#This Row],[Side Result]]=Table13[[#This Row],[Market Predicted Side]], "Y", "N"))</f>
        <v/>
      </c>
      <c r="Q58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88" s="43" t="str">
        <f>IF(ISBLANK(Table13[[#This Row],[Side Result]]),"",IF(Table13[[#This Row],[Side Result]]=Table13[[#This Row],[Model Predicted Side]], "Y", "N"))</f>
        <v/>
      </c>
      <c r="S588" s="43" t="str">
        <f>IF(ISBLANK(Table13[[#This Row],[Side Result]]), "", IF(Table13[[#This Row],[Model Overall Correct]]="N", "N", "Y"))</f>
        <v/>
      </c>
      <c r="T58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8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88" s="46" t="str">
        <f>IF(ISBLANK(Table13[[#This Row],[Side Result]]), "",ABS(Table13[[#This Row],[Difference from Market]]))</f>
        <v/>
      </c>
      <c r="W58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88" s="43" t="str">
        <f>IF(ISBLANK(Table13[[#This Row],[Side Result]]), "",ABS(Table13[[#This Row],[Difference from Prediction]]))</f>
        <v/>
      </c>
      <c r="Y588" s="10" t="str">
        <f>IF(OR(ISBLANK(Games!B588),ISBLANK(Table13[[#This Row],[Side Result]])), "",IF(OR(AND('Prediction Log'!D588&lt;0, 'Prediction Log'!J588='Prediction Log'!B588), AND('Prediction Log'!D588&gt;0, 'Prediction Log'!C588='Prediction Log'!J588)),"Y", IF(ISBLANK(Games!$B$2), "","N")))</f>
        <v/>
      </c>
      <c r="Z588" s="10" t="str">
        <f>Table13[[#This Row],[Market Overall  Correct]]</f>
        <v/>
      </c>
    </row>
    <row r="589" spans="1:26" x14ac:dyDescent="0.45">
      <c r="A589" s="51" t="str">
        <f>IF(ISBLANK(Games!$B589), "",Games!A589)</f>
        <v/>
      </c>
      <c r="B589" s="51" t="str">
        <f>IF(ISBLANK(Games!$B589), "",Games!B589)</f>
        <v/>
      </c>
      <c r="C589" s="51" t="str">
        <f>IF(ISBLANK(Games!$B589), "",Games!C589)</f>
        <v/>
      </c>
      <c r="D589" s="23" t="str">
        <f>IF(ISBLANK(Games!$B589), "",Games!D589)</f>
        <v/>
      </c>
      <c r="E589" s="23" t="str">
        <f>IF(ISBLANK(Games!$B589), "",Games!E589)</f>
        <v/>
      </c>
      <c r="F589" s="51" t="str">
        <f>IF(ISBLANK(Games!$B589), "",Games!F589)</f>
        <v/>
      </c>
      <c r="G589" s="51">
        <f>Games!G589</f>
        <v>0</v>
      </c>
      <c r="H589" s="51" t="str">
        <f>IF(ISBLANK(Games!$B589), "",Games!H589)</f>
        <v/>
      </c>
      <c r="I589" s="51" t="str">
        <f>IF(ISBLANK(Games!B589), "", IF(Table13[[#This Row],[Spread]]&lt;0, Table13[[#This Row],[Home]], Table13[[#This Row],[Away]]))</f>
        <v/>
      </c>
      <c r="J589" s="11"/>
      <c r="K589" s="11"/>
      <c r="L589" s="11"/>
      <c r="M589" s="50" t="str">
        <f>IF(ISBLANK(Table13[[#This Row],[Home Final]]), "",Table13[[#This Row],[Away Final]]-Table13[[#This Row],[Home Final]])</f>
        <v/>
      </c>
      <c r="N58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8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89" s="45" t="str">
        <f>IF(ISBLANK(Table13[[#This Row],[Side Result]]),"",IF(Table13[[#This Row],[Side Result]]=Table13[[#This Row],[Market Predicted Side]], "Y", "N"))</f>
        <v/>
      </c>
      <c r="Q58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89" s="43" t="str">
        <f>IF(ISBLANK(Table13[[#This Row],[Side Result]]),"",IF(Table13[[#This Row],[Side Result]]=Table13[[#This Row],[Model Predicted Side]], "Y", "N"))</f>
        <v/>
      </c>
      <c r="S589" s="43" t="str">
        <f>IF(ISBLANK(Table13[[#This Row],[Side Result]]), "", IF(Table13[[#This Row],[Model Overall Correct]]="N", "N", "Y"))</f>
        <v/>
      </c>
      <c r="T58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8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89" s="46" t="str">
        <f>IF(ISBLANK(Table13[[#This Row],[Side Result]]), "",ABS(Table13[[#This Row],[Difference from Market]]))</f>
        <v/>
      </c>
      <c r="W58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89" s="43" t="str">
        <f>IF(ISBLANK(Table13[[#This Row],[Side Result]]), "",ABS(Table13[[#This Row],[Difference from Prediction]]))</f>
        <v/>
      </c>
      <c r="Y589" s="10" t="str">
        <f>IF(OR(ISBLANK(Games!B589),ISBLANK(Table13[[#This Row],[Side Result]])), "",IF(OR(AND('Prediction Log'!D589&lt;0, 'Prediction Log'!J589='Prediction Log'!B589), AND('Prediction Log'!D589&gt;0, 'Prediction Log'!C589='Prediction Log'!J589)),"Y", IF(ISBLANK(Games!$B$2), "","N")))</f>
        <v/>
      </c>
      <c r="Z589" s="10" t="str">
        <f>Table13[[#This Row],[Market Overall  Correct]]</f>
        <v/>
      </c>
    </row>
    <row r="590" spans="1:26" x14ac:dyDescent="0.45">
      <c r="A590" s="51" t="str">
        <f>IF(ISBLANK(Games!$B590), "",Games!A590)</f>
        <v/>
      </c>
      <c r="B590" s="51" t="str">
        <f>IF(ISBLANK(Games!$B590), "",Games!B590)</f>
        <v/>
      </c>
      <c r="C590" s="51" t="str">
        <f>IF(ISBLANK(Games!$B590), "",Games!C590)</f>
        <v/>
      </c>
      <c r="D590" s="23" t="str">
        <f>IF(ISBLANK(Games!$B590), "",Games!D590)</f>
        <v/>
      </c>
      <c r="E590" s="23" t="str">
        <f>IF(ISBLANK(Games!$B590), "",Games!E590)</f>
        <v/>
      </c>
      <c r="F590" s="51" t="str">
        <f>IF(ISBLANK(Games!$B590), "",Games!F590)</f>
        <v/>
      </c>
      <c r="G590" s="51">
        <f>Games!G590</f>
        <v>0</v>
      </c>
      <c r="H590" s="51" t="str">
        <f>IF(ISBLANK(Games!$B590), "",Games!H590)</f>
        <v/>
      </c>
      <c r="I590" s="51" t="str">
        <f>IF(ISBLANK(Games!B590), "", IF(Table13[[#This Row],[Spread]]&lt;0, Table13[[#This Row],[Home]], Table13[[#This Row],[Away]]))</f>
        <v/>
      </c>
      <c r="J590" s="11"/>
      <c r="K590" s="11"/>
      <c r="L590" s="11"/>
      <c r="M590" s="50" t="str">
        <f>IF(ISBLANK(Table13[[#This Row],[Home Final]]), "",Table13[[#This Row],[Away Final]]-Table13[[#This Row],[Home Final]])</f>
        <v/>
      </c>
      <c r="N59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9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90" s="45" t="str">
        <f>IF(ISBLANK(Table13[[#This Row],[Side Result]]),"",IF(Table13[[#This Row],[Side Result]]=Table13[[#This Row],[Market Predicted Side]], "Y", "N"))</f>
        <v/>
      </c>
      <c r="Q59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90" s="43" t="str">
        <f>IF(ISBLANK(Table13[[#This Row],[Side Result]]),"",IF(Table13[[#This Row],[Side Result]]=Table13[[#This Row],[Model Predicted Side]], "Y", "N"))</f>
        <v/>
      </c>
      <c r="S590" s="43" t="str">
        <f>IF(ISBLANK(Table13[[#This Row],[Side Result]]), "", IF(Table13[[#This Row],[Model Overall Correct]]="N", "N", "Y"))</f>
        <v/>
      </c>
      <c r="T59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9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90" s="46" t="str">
        <f>IF(ISBLANK(Table13[[#This Row],[Side Result]]), "",ABS(Table13[[#This Row],[Difference from Market]]))</f>
        <v/>
      </c>
      <c r="W59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90" s="43" t="str">
        <f>IF(ISBLANK(Table13[[#This Row],[Side Result]]), "",ABS(Table13[[#This Row],[Difference from Prediction]]))</f>
        <v/>
      </c>
      <c r="Y590" s="10" t="str">
        <f>IF(OR(ISBLANK(Games!B590),ISBLANK(Table13[[#This Row],[Side Result]])), "",IF(OR(AND('Prediction Log'!D590&lt;0, 'Prediction Log'!J590='Prediction Log'!B590), AND('Prediction Log'!D590&gt;0, 'Prediction Log'!C590='Prediction Log'!J590)),"Y", IF(ISBLANK(Games!$B$2), "","N")))</f>
        <v/>
      </c>
      <c r="Z590" s="10" t="str">
        <f>Table13[[#This Row],[Market Overall  Correct]]</f>
        <v/>
      </c>
    </row>
    <row r="591" spans="1:26" x14ac:dyDescent="0.45">
      <c r="A591" s="51" t="str">
        <f>IF(ISBLANK(Games!$B591), "",Games!A591)</f>
        <v/>
      </c>
      <c r="B591" s="51" t="str">
        <f>IF(ISBLANK(Games!$B591), "",Games!B591)</f>
        <v/>
      </c>
      <c r="C591" s="51" t="str">
        <f>IF(ISBLANK(Games!$B591), "",Games!C591)</f>
        <v/>
      </c>
      <c r="D591" s="23" t="str">
        <f>IF(ISBLANK(Games!$B591), "",Games!D591)</f>
        <v/>
      </c>
      <c r="E591" s="23" t="str">
        <f>IF(ISBLANK(Games!$B591), "",Games!E591)</f>
        <v/>
      </c>
      <c r="F591" s="51" t="str">
        <f>IF(ISBLANK(Games!$B591), "",Games!F591)</f>
        <v/>
      </c>
      <c r="G591" s="51">
        <f>Games!G591</f>
        <v>0</v>
      </c>
      <c r="H591" s="51" t="str">
        <f>IF(ISBLANK(Games!$B591), "",Games!H591)</f>
        <v/>
      </c>
      <c r="I591" s="51" t="str">
        <f>IF(ISBLANK(Games!B591), "", IF(Table13[[#This Row],[Spread]]&lt;0, Table13[[#This Row],[Home]], Table13[[#This Row],[Away]]))</f>
        <v/>
      </c>
      <c r="J591" s="11"/>
      <c r="K591" s="11"/>
      <c r="L591" s="11"/>
      <c r="M591" s="50" t="str">
        <f>IF(ISBLANK(Table13[[#This Row],[Home Final]]), "",Table13[[#This Row],[Away Final]]-Table13[[#This Row],[Home Final]])</f>
        <v/>
      </c>
      <c r="N59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9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91" s="45" t="str">
        <f>IF(ISBLANK(Table13[[#This Row],[Side Result]]),"",IF(Table13[[#This Row],[Side Result]]=Table13[[#This Row],[Market Predicted Side]], "Y", "N"))</f>
        <v/>
      </c>
      <c r="Q59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91" s="43" t="str">
        <f>IF(ISBLANK(Table13[[#This Row],[Side Result]]),"",IF(Table13[[#This Row],[Side Result]]=Table13[[#This Row],[Model Predicted Side]], "Y", "N"))</f>
        <v/>
      </c>
      <c r="S591" s="43" t="str">
        <f>IF(ISBLANK(Table13[[#This Row],[Side Result]]), "", IF(Table13[[#This Row],[Model Overall Correct]]="N", "N", "Y"))</f>
        <v/>
      </c>
      <c r="T59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9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91" s="46" t="str">
        <f>IF(ISBLANK(Table13[[#This Row],[Side Result]]), "",ABS(Table13[[#This Row],[Difference from Market]]))</f>
        <v/>
      </c>
      <c r="W59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91" s="43" t="str">
        <f>IF(ISBLANK(Table13[[#This Row],[Side Result]]), "",ABS(Table13[[#This Row],[Difference from Prediction]]))</f>
        <v/>
      </c>
      <c r="Y591" s="10" t="str">
        <f>IF(OR(ISBLANK(Games!B591),ISBLANK(Table13[[#This Row],[Side Result]])), "",IF(OR(AND('Prediction Log'!D591&lt;0, 'Prediction Log'!J591='Prediction Log'!B591), AND('Prediction Log'!D591&gt;0, 'Prediction Log'!C591='Prediction Log'!J591)),"Y", IF(ISBLANK(Games!$B$2), "","N")))</f>
        <v/>
      </c>
      <c r="Z591" s="10" t="str">
        <f>Table13[[#This Row],[Market Overall  Correct]]</f>
        <v/>
      </c>
    </row>
    <row r="592" spans="1:26" x14ac:dyDescent="0.45">
      <c r="A592" s="51" t="str">
        <f>IF(ISBLANK(Games!$B592), "",Games!A592)</f>
        <v/>
      </c>
      <c r="B592" s="51" t="str">
        <f>IF(ISBLANK(Games!$B592), "",Games!B592)</f>
        <v/>
      </c>
      <c r="C592" s="51" t="str">
        <f>IF(ISBLANK(Games!$B592), "",Games!C592)</f>
        <v/>
      </c>
      <c r="D592" s="23" t="str">
        <f>IF(ISBLANK(Games!$B592), "",Games!D592)</f>
        <v/>
      </c>
      <c r="E592" s="23" t="str">
        <f>IF(ISBLANK(Games!$B592), "",Games!E592)</f>
        <v/>
      </c>
      <c r="F592" s="51" t="str">
        <f>IF(ISBLANK(Games!$B592), "",Games!F592)</f>
        <v/>
      </c>
      <c r="G592" s="51">
        <f>Games!G592</f>
        <v>0</v>
      </c>
      <c r="H592" s="51" t="str">
        <f>IF(ISBLANK(Games!$B592), "",Games!H592)</f>
        <v/>
      </c>
      <c r="I592" s="51" t="str">
        <f>IF(ISBLANK(Games!B592), "", IF(Table13[[#This Row],[Spread]]&lt;0, Table13[[#This Row],[Home]], Table13[[#This Row],[Away]]))</f>
        <v/>
      </c>
      <c r="J592" s="11"/>
      <c r="K592" s="11"/>
      <c r="L592" s="11"/>
      <c r="M592" s="50" t="str">
        <f>IF(ISBLANK(Table13[[#This Row],[Home Final]]), "",Table13[[#This Row],[Away Final]]-Table13[[#This Row],[Home Final]])</f>
        <v/>
      </c>
      <c r="N59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9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92" s="45" t="str">
        <f>IF(ISBLANK(Table13[[#This Row],[Side Result]]),"",IF(Table13[[#This Row],[Side Result]]=Table13[[#This Row],[Market Predicted Side]], "Y", "N"))</f>
        <v/>
      </c>
      <c r="Q59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92" s="43" t="str">
        <f>IF(ISBLANK(Table13[[#This Row],[Side Result]]),"",IF(Table13[[#This Row],[Side Result]]=Table13[[#This Row],[Model Predicted Side]], "Y", "N"))</f>
        <v/>
      </c>
      <c r="S592" s="43" t="str">
        <f>IF(ISBLANK(Table13[[#This Row],[Side Result]]), "", IF(Table13[[#This Row],[Model Overall Correct]]="N", "N", "Y"))</f>
        <v/>
      </c>
      <c r="T59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9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92" s="46" t="str">
        <f>IF(ISBLANK(Table13[[#This Row],[Side Result]]), "",ABS(Table13[[#This Row],[Difference from Market]]))</f>
        <v/>
      </c>
      <c r="W59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92" s="43" t="str">
        <f>IF(ISBLANK(Table13[[#This Row],[Side Result]]), "",ABS(Table13[[#This Row],[Difference from Prediction]]))</f>
        <v/>
      </c>
      <c r="Y592" s="10" t="str">
        <f>IF(OR(ISBLANK(Games!B592),ISBLANK(Table13[[#This Row],[Side Result]])), "",IF(OR(AND('Prediction Log'!D592&lt;0, 'Prediction Log'!J592='Prediction Log'!B592), AND('Prediction Log'!D592&gt;0, 'Prediction Log'!C592='Prediction Log'!J592)),"Y", IF(ISBLANK(Games!$B$2), "","N")))</f>
        <v/>
      </c>
      <c r="Z592" s="10" t="str">
        <f>Table13[[#This Row],[Market Overall  Correct]]</f>
        <v/>
      </c>
    </row>
    <row r="593" spans="1:26" x14ac:dyDescent="0.45">
      <c r="A593" s="51" t="str">
        <f>IF(ISBLANK(Games!$B593), "",Games!A593)</f>
        <v/>
      </c>
      <c r="B593" s="51" t="str">
        <f>IF(ISBLANK(Games!$B593), "",Games!B593)</f>
        <v/>
      </c>
      <c r="C593" s="51" t="str">
        <f>IF(ISBLANK(Games!$B593), "",Games!C593)</f>
        <v/>
      </c>
      <c r="D593" s="23" t="str">
        <f>IF(ISBLANK(Games!$B593), "",Games!D593)</f>
        <v/>
      </c>
      <c r="E593" s="23" t="str">
        <f>IF(ISBLANK(Games!$B593), "",Games!E593)</f>
        <v/>
      </c>
      <c r="F593" s="51" t="str">
        <f>IF(ISBLANK(Games!$B593), "",Games!F593)</f>
        <v/>
      </c>
      <c r="G593" s="51">
        <f>Games!G593</f>
        <v>0</v>
      </c>
      <c r="H593" s="51" t="str">
        <f>IF(ISBLANK(Games!$B593), "",Games!H593)</f>
        <v/>
      </c>
      <c r="I593" s="51" t="str">
        <f>IF(ISBLANK(Games!B593), "", IF(Table13[[#This Row],[Spread]]&lt;0, Table13[[#This Row],[Home]], Table13[[#This Row],[Away]]))</f>
        <v/>
      </c>
      <c r="J593" s="11"/>
      <c r="K593" s="11"/>
      <c r="L593" s="11"/>
      <c r="M593" s="50" t="str">
        <f>IF(ISBLANK(Table13[[#This Row],[Home Final]]), "",Table13[[#This Row],[Away Final]]-Table13[[#This Row],[Home Final]])</f>
        <v/>
      </c>
      <c r="N59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9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93" s="45" t="str">
        <f>IF(ISBLANK(Table13[[#This Row],[Side Result]]),"",IF(Table13[[#This Row],[Side Result]]=Table13[[#This Row],[Market Predicted Side]], "Y", "N"))</f>
        <v/>
      </c>
      <c r="Q59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93" s="43" t="str">
        <f>IF(ISBLANK(Table13[[#This Row],[Side Result]]),"",IF(Table13[[#This Row],[Side Result]]=Table13[[#This Row],[Model Predicted Side]], "Y", "N"))</f>
        <v/>
      </c>
      <c r="S593" s="43" t="str">
        <f>IF(ISBLANK(Table13[[#This Row],[Side Result]]), "", IF(Table13[[#This Row],[Model Overall Correct]]="N", "N", "Y"))</f>
        <v/>
      </c>
      <c r="T59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9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93" s="46" t="str">
        <f>IF(ISBLANK(Table13[[#This Row],[Side Result]]), "",ABS(Table13[[#This Row],[Difference from Market]]))</f>
        <v/>
      </c>
      <c r="W59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93" s="43" t="str">
        <f>IF(ISBLANK(Table13[[#This Row],[Side Result]]), "",ABS(Table13[[#This Row],[Difference from Prediction]]))</f>
        <v/>
      </c>
      <c r="Y593" s="10" t="str">
        <f>IF(OR(ISBLANK(Games!B593),ISBLANK(Table13[[#This Row],[Side Result]])), "",IF(OR(AND('Prediction Log'!D593&lt;0, 'Prediction Log'!J593='Prediction Log'!B593), AND('Prediction Log'!D593&gt;0, 'Prediction Log'!C593='Prediction Log'!J593)),"Y", IF(ISBLANK(Games!$B$2), "","N")))</f>
        <v/>
      </c>
      <c r="Z593" s="10" t="str">
        <f>Table13[[#This Row],[Market Overall  Correct]]</f>
        <v/>
      </c>
    </row>
    <row r="594" spans="1:26" x14ac:dyDescent="0.45">
      <c r="A594" s="51" t="str">
        <f>IF(ISBLANK(Games!$B594), "",Games!A594)</f>
        <v/>
      </c>
      <c r="B594" s="51" t="str">
        <f>IF(ISBLANK(Games!$B594), "",Games!B594)</f>
        <v/>
      </c>
      <c r="C594" s="51" t="str">
        <f>IF(ISBLANK(Games!$B594), "",Games!C594)</f>
        <v/>
      </c>
      <c r="D594" s="23" t="str">
        <f>IF(ISBLANK(Games!$B594), "",Games!D594)</f>
        <v/>
      </c>
      <c r="E594" s="23" t="str">
        <f>IF(ISBLANK(Games!$B594), "",Games!E594)</f>
        <v/>
      </c>
      <c r="F594" s="51" t="str">
        <f>IF(ISBLANK(Games!$B594), "",Games!F594)</f>
        <v/>
      </c>
      <c r="G594" s="51">
        <f>Games!G594</f>
        <v>0</v>
      </c>
      <c r="H594" s="51" t="str">
        <f>IF(ISBLANK(Games!$B594), "",Games!H594)</f>
        <v/>
      </c>
      <c r="I594" s="51" t="str">
        <f>IF(ISBLANK(Games!B594), "", IF(Table13[[#This Row],[Spread]]&lt;0, Table13[[#This Row],[Home]], Table13[[#This Row],[Away]]))</f>
        <v/>
      </c>
      <c r="J594" s="11"/>
      <c r="K594" s="11"/>
      <c r="L594" s="11"/>
      <c r="M594" s="50" t="str">
        <f>IF(ISBLANK(Table13[[#This Row],[Home Final]]), "",Table13[[#This Row],[Away Final]]-Table13[[#This Row],[Home Final]])</f>
        <v/>
      </c>
      <c r="N59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9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94" s="45" t="str">
        <f>IF(ISBLANK(Table13[[#This Row],[Side Result]]),"",IF(Table13[[#This Row],[Side Result]]=Table13[[#This Row],[Market Predicted Side]], "Y", "N"))</f>
        <v/>
      </c>
      <c r="Q59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94" s="43" t="str">
        <f>IF(ISBLANK(Table13[[#This Row],[Side Result]]),"",IF(Table13[[#This Row],[Side Result]]=Table13[[#This Row],[Model Predicted Side]], "Y", "N"))</f>
        <v/>
      </c>
      <c r="S594" s="43" t="str">
        <f>IF(ISBLANK(Table13[[#This Row],[Side Result]]), "", IF(Table13[[#This Row],[Model Overall Correct]]="N", "N", "Y"))</f>
        <v/>
      </c>
      <c r="T59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9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94" s="46" t="str">
        <f>IF(ISBLANK(Table13[[#This Row],[Side Result]]), "",ABS(Table13[[#This Row],[Difference from Market]]))</f>
        <v/>
      </c>
      <c r="W59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94" s="43" t="str">
        <f>IF(ISBLANK(Table13[[#This Row],[Side Result]]), "",ABS(Table13[[#This Row],[Difference from Prediction]]))</f>
        <v/>
      </c>
      <c r="Y594" s="10" t="str">
        <f>IF(OR(ISBLANK(Games!B594),ISBLANK(Table13[[#This Row],[Side Result]])), "",IF(OR(AND('Prediction Log'!D594&lt;0, 'Prediction Log'!J594='Prediction Log'!B594), AND('Prediction Log'!D594&gt;0, 'Prediction Log'!C594='Prediction Log'!J594)),"Y", IF(ISBLANK(Games!$B$2), "","N")))</f>
        <v/>
      </c>
      <c r="Z594" s="10" t="str">
        <f>Table13[[#This Row],[Market Overall  Correct]]</f>
        <v/>
      </c>
    </row>
    <row r="595" spans="1:26" x14ac:dyDescent="0.45">
      <c r="A595" s="51" t="str">
        <f>IF(ISBLANK(Games!$B595), "",Games!A595)</f>
        <v/>
      </c>
      <c r="B595" s="51" t="str">
        <f>IF(ISBLANK(Games!$B595), "",Games!B595)</f>
        <v/>
      </c>
      <c r="C595" s="51" t="str">
        <f>IF(ISBLANK(Games!$B595), "",Games!C595)</f>
        <v/>
      </c>
      <c r="D595" s="23" t="str">
        <f>IF(ISBLANK(Games!$B595), "",Games!D595)</f>
        <v/>
      </c>
      <c r="E595" s="23" t="str">
        <f>IF(ISBLANK(Games!$B595), "",Games!E595)</f>
        <v/>
      </c>
      <c r="F595" s="51" t="str">
        <f>IF(ISBLANK(Games!$B595), "",Games!F595)</f>
        <v/>
      </c>
      <c r="G595" s="51">
        <f>Games!G595</f>
        <v>0</v>
      </c>
      <c r="H595" s="51" t="str">
        <f>IF(ISBLANK(Games!$B595), "",Games!H595)</f>
        <v/>
      </c>
      <c r="I595" s="51" t="str">
        <f>IF(ISBLANK(Games!B595), "", IF(Table13[[#This Row],[Spread]]&lt;0, Table13[[#This Row],[Home]], Table13[[#This Row],[Away]]))</f>
        <v/>
      </c>
      <c r="J595" s="11"/>
      <c r="K595" s="11"/>
      <c r="L595" s="11"/>
      <c r="M595" s="50" t="str">
        <f>IF(ISBLANK(Table13[[#This Row],[Home Final]]), "",Table13[[#This Row],[Away Final]]-Table13[[#This Row],[Home Final]])</f>
        <v/>
      </c>
      <c r="N59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9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95" s="45" t="str">
        <f>IF(ISBLANK(Table13[[#This Row],[Side Result]]),"",IF(Table13[[#This Row],[Side Result]]=Table13[[#This Row],[Market Predicted Side]], "Y", "N"))</f>
        <v/>
      </c>
      <c r="Q59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95" s="43" t="str">
        <f>IF(ISBLANK(Table13[[#This Row],[Side Result]]),"",IF(Table13[[#This Row],[Side Result]]=Table13[[#This Row],[Model Predicted Side]], "Y", "N"))</f>
        <v/>
      </c>
      <c r="S595" s="43" t="str">
        <f>IF(ISBLANK(Table13[[#This Row],[Side Result]]), "", IF(Table13[[#This Row],[Model Overall Correct]]="N", "N", "Y"))</f>
        <v/>
      </c>
      <c r="T59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9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95" s="46" t="str">
        <f>IF(ISBLANK(Table13[[#This Row],[Side Result]]), "",ABS(Table13[[#This Row],[Difference from Market]]))</f>
        <v/>
      </c>
      <c r="W59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95" s="43" t="str">
        <f>IF(ISBLANK(Table13[[#This Row],[Side Result]]), "",ABS(Table13[[#This Row],[Difference from Prediction]]))</f>
        <v/>
      </c>
      <c r="Y595" s="10" t="str">
        <f>IF(OR(ISBLANK(Games!B595),ISBLANK(Table13[[#This Row],[Side Result]])), "",IF(OR(AND('Prediction Log'!D595&lt;0, 'Prediction Log'!J595='Prediction Log'!B595), AND('Prediction Log'!D595&gt;0, 'Prediction Log'!C595='Prediction Log'!J595)),"Y", IF(ISBLANK(Games!$B$2), "","N")))</f>
        <v/>
      </c>
      <c r="Z595" s="10" t="str">
        <f>Table13[[#This Row],[Market Overall  Correct]]</f>
        <v/>
      </c>
    </row>
    <row r="596" spans="1:26" x14ac:dyDescent="0.45">
      <c r="A596" s="51" t="str">
        <f>IF(ISBLANK(Games!$B596), "",Games!A596)</f>
        <v/>
      </c>
      <c r="B596" s="51" t="str">
        <f>IF(ISBLANK(Games!$B596), "",Games!B596)</f>
        <v/>
      </c>
      <c r="C596" s="51" t="str">
        <f>IF(ISBLANK(Games!$B596), "",Games!C596)</f>
        <v/>
      </c>
      <c r="D596" s="23" t="str">
        <f>IF(ISBLANK(Games!$B596), "",Games!D596)</f>
        <v/>
      </c>
      <c r="E596" s="23" t="str">
        <f>IF(ISBLANK(Games!$B596), "",Games!E596)</f>
        <v/>
      </c>
      <c r="F596" s="51" t="str">
        <f>IF(ISBLANK(Games!$B596), "",Games!F596)</f>
        <v/>
      </c>
      <c r="G596" s="51">
        <f>Games!G596</f>
        <v>0</v>
      </c>
      <c r="H596" s="51" t="str">
        <f>IF(ISBLANK(Games!$B596), "",Games!H596)</f>
        <v/>
      </c>
      <c r="I596" s="51" t="str">
        <f>IF(ISBLANK(Games!B596), "", IF(Table13[[#This Row],[Spread]]&lt;0, Table13[[#This Row],[Home]], Table13[[#This Row],[Away]]))</f>
        <v/>
      </c>
      <c r="J596" s="11"/>
      <c r="K596" s="11"/>
      <c r="L596" s="11"/>
      <c r="M596" s="50" t="str">
        <f>IF(ISBLANK(Table13[[#This Row],[Home Final]]), "",Table13[[#This Row],[Away Final]]-Table13[[#This Row],[Home Final]])</f>
        <v/>
      </c>
      <c r="N59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9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96" s="45" t="str">
        <f>IF(ISBLANK(Table13[[#This Row],[Side Result]]),"",IF(Table13[[#This Row],[Side Result]]=Table13[[#This Row],[Market Predicted Side]], "Y", "N"))</f>
        <v/>
      </c>
      <c r="Q59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96" s="43" t="str">
        <f>IF(ISBLANK(Table13[[#This Row],[Side Result]]),"",IF(Table13[[#This Row],[Side Result]]=Table13[[#This Row],[Model Predicted Side]], "Y", "N"))</f>
        <v/>
      </c>
      <c r="S596" s="43" t="str">
        <f>IF(ISBLANK(Table13[[#This Row],[Side Result]]), "", IF(Table13[[#This Row],[Model Overall Correct]]="N", "N", "Y"))</f>
        <v/>
      </c>
      <c r="T59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9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96" s="46" t="str">
        <f>IF(ISBLANK(Table13[[#This Row],[Side Result]]), "",ABS(Table13[[#This Row],[Difference from Market]]))</f>
        <v/>
      </c>
      <c r="W59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96" s="43" t="str">
        <f>IF(ISBLANK(Table13[[#This Row],[Side Result]]), "",ABS(Table13[[#This Row],[Difference from Prediction]]))</f>
        <v/>
      </c>
      <c r="Y596" s="10" t="str">
        <f>IF(OR(ISBLANK(Games!B596),ISBLANK(Table13[[#This Row],[Side Result]])), "",IF(OR(AND('Prediction Log'!D596&lt;0, 'Prediction Log'!J596='Prediction Log'!B596), AND('Prediction Log'!D596&gt;0, 'Prediction Log'!C596='Prediction Log'!J596)),"Y", IF(ISBLANK(Games!$B$2), "","N")))</f>
        <v/>
      </c>
      <c r="Z596" s="10" t="str">
        <f>Table13[[#This Row],[Market Overall  Correct]]</f>
        <v/>
      </c>
    </row>
    <row r="597" spans="1:26" x14ac:dyDescent="0.45">
      <c r="A597" s="51" t="str">
        <f>IF(ISBLANK(Games!$B597), "",Games!A597)</f>
        <v/>
      </c>
      <c r="B597" s="51" t="str">
        <f>IF(ISBLANK(Games!$B597), "",Games!B597)</f>
        <v/>
      </c>
      <c r="C597" s="51" t="str">
        <f>IF(ISBLANK(Games!$B597), "",Games!C597)</f>
        <v/>
      </c>
      <c r="D597" s="23" t="str">
        <f>IF(ISBLANK(Games!$B597), "",Games!D597)</f>
        <v/>
      </c>
      <c r="E597" s="23" t="str">
        <f>IF(ISBLANK(Games!$B597), "",Games!E597)</f>
        <v/>
      </c>
      <c r="F597" s="51" t="str">
        <f>IF(ISBLANK(Games!$B597), "",Games!F597)</f>
        <v/>
      </c>
      <c r="G597" s="51">
        <f>Games!G597</f>
        <v>0</v>
      </c>
      <c r="H597" s="51" t="str">
        <f>IF(ISBLANK(Games!$B597), "",Games!H597)</f>
        <v/>
      </c>
      <c r="I597" s="51" t="str">
        <f>IF(ISBLANK(Games!B597), "", IF(Table13[[#This Row],[Spread]]&lt;0, Table13[[#This Row],[Home]], Table13[[#This Row],[Away]]))</f>
        <v/>
      </c>
      <c r="J597" s="11"/>
      <c r="K597" s="11"/>
      <c r="L597" s="11"/>
      <c r="M597" s="50" t="str">
        <f>IF(ISBLANK(Table13[[#This Row],[Home Final]]), "",Table13[[#This Row],[Away Final]]-Table13[[#This Row],[Home Final]])</f>
        <v/>
      </c>
      <c r="N59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9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97" s="45" t="str">
        <f>IF(ISBLANK(Table13[[#This Row],[Side Result]]),"",IF(Table13[[#This Row],[Side Result]]=Table13[[#This Row],[Market Predicted Side]], "Y", "N"))</f>
        <v/>
      </c>
      <c r="Q59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97" s="43" t="str">
        <f>IF(ISBLANK(Table13[[#This Row],[Side Result]]),"",IF(Table13[[#This Row],[Side Result]]=Table13[[#This Row],[Model Predicted Side]], "Y", "N"))</f>
        <v/>
      </c>
      <c r="S597" s="43" t="str">
        <f>IF(ISBLANK(Table13[[#This Row],[Side Result]]), "", IF(Table13[[#This Row],[Model Overall Correct]]="N", "N", "Y"))</f>
        <v/>
      </c>
      <c r="T59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9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97" s="46" t="str">
        <f>IF(ISBLANK(Table13[[#This Row],[Side Result]]), "",ABS(Table13[[#This Row],[Difference from Market]]))</f>
        <v/>
      </c>
      <c r="W59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97" s="43" t="str">
        <f>IF(ISBLANK(Table13[[#This Row],[Side Result]]), "",ABS(Table13[[#This Row],[Difference from Prediction]]))</f>
        <v/>
      </c>
      <c r="Y597" s="10" t="str">
        <f>IF(OR(ISBLANK(Games!B597),ISBLANK(Table13[[#This Row],[Side Result]])), "",IF(OR(AND('Prediction Log'!D597&lt;0, 'Prediction Log'!J597='Prediction Log'!B597), AND('Prediction Log'!D597&gt;0, 'Prediction Log'!C597='Prediction Log'!J597)),"Y", IF(ISBLANK(Games!$B$2), "","N")))</f>
        <v/>
      </c>
      <c r="Z597" s="10" t="str">
        <f>Table13[[#This Row],[Market Overall  Correct]]</f>
        <v/>
      </c>
    </row>
    <row r="598" spans="1:26" x14ac:dyDescent="0.45">
      <c r="A598" s="51" t="str">
        <f>IF(ISBLANK(Games!$B598), "",Games!A598)</f>
        <v/>
      </c>
      <c r="B598" s="51" t="str">
        <f>IF(ISBLANK(Games!$B598), "",Games!B598)</f>
        <v/>
      </c>
      <c r="C598" s="51" t="str">
        <f>IF(ISBLANK(Games!$B598), "",Games!C598)</f>
        <v/>
      </c>
      <c r="D598" s="23" t="str">
        <f>IF(ISBLANK(Games!$B598), "",Games!D598)</f>
        <v/>
      </c>
      <c r="E598" s="23" t="str">
        <f>IF(ISBLANK(Games!$B598), "",Games!E598)</f>
        <v/>
      </c>
      <c r="F598" s="51" t="str">
        <f>IF(ISBLANK(Games!$B598), "",Games!F598)</f>
        <v/>
      </c>
      <c r="G598" s="51">
        <f>Games!G598</f>
        <v>0</v>
      </c>
      <c r="H598" s="51" t="str">
        <f>IF(ISBLANK(Games!$B598), "",Games!H598)</f>
        <v/>
      </c>
      <c r="I598" s="51" t="str">
        <f>IF(ISBLANK(Games!B598), "", IF(Table13[[#This Row],[Spread]]&lt;0, Table13[[#This Row],[Home]], Table13[[#This Row],[Away]]))</f>
        <v/>
      </c>
      <c r="J598" s="11"/>
      <c r="K598" s="11"/>
      <c r="L598" s="11"/>
      <c r="M598" s="50" t="str">
        <f>IF(ISBLANK(Table13[[#This Row],[Home Final]]), "",Table13[[#This Row],[Away Final]]-Table13[[#This Row],[Home Final]])</f>
        <v/>
      </c>
      <c r="N59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9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98" s="45" t="str">
        <f>IF(ISBLANK(Table13[[#This Row],[Side Result]]),"",IF(Table13[[#This Row],[Side Result]]=Table13[[#This Row],[Market Predicted Side]], "Y", "N"))</f>
        <v/>
      </c>
      <c r="Q59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98" s="43" t="str">
        <f>IF(ISBLANK(Table13[[#This Row],[Side Result]]),"",IF(Table13[[#This Row],[Side Result]]=Table13[[#This Row],[Model Predicted Side]], "Y", "N"))</f>
        <v/>
      </c>
      <c r="S598" s="43" t="str">
        <f>IF(ISBLANK(Table13[[#This Row],[Side Result]]), "", IF(Table13[[#This Row],[Model Overall Correct]]="N", "N", "Y"))</f>
        <v/>
      </c>
      <c r="T59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9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98" s="46" t="str">
        <f>IF(ISBLANK(Table13[[#This Row],[Side Result]]), "",ABS(Table13[[#This Row],[Difference from Market]]))</f>
        <v/>
      </c>
      <c r="W59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98" s="43" t="str">
        <f>IF(ISBLANK(Table13[[#This Row],[Side Result]]), "",ABS(Table13[[#This Row],[Difference from Prediction]]))</f>
        <v/>
      </c>
      <c r="Y598" s="10" t="str">
        <f>IF(OR(ISBLANK(Games!B598),ISBLANK(Table13[[#This Row],[Side Result]])), "",IF(OR(AND('Prediction Log'!D598&lt;0, 'Prediction Log'!J598='Prediction Log'!B598), AND('Prediction Log'!D598&gt;0, 'Prediction Log'!C598='Prediction Log'!J598)),"Y", IF(ISBLANK(Games!$B$2), "","N")))</f>
        <v/>
      </c>
      <c r="Z598" s="10" t="str">
        <f>Table13[[#This Row],[Market Overall  Correct]]</f>
        <v/>
      </c>
    </row>
    <row r="599" spans="1:26" x14ac:dyDescent="0.45">
      <c r="A599" s="51" t="str">
        <f>IF(ISBLANK(Games!$B599), "",Games!A599)</f>
        <v/>
      </c>
      <c r="B599" s="51" t="str">
        <f>IF(ISBLANK(Games!$B599), "",Games!B599)</f>
        <v/>
      </c>
      <c r="C599" s="51" t="str">
        <f>IF(ISBLANK(Games!$B599), "",Games!C599)</f>
        <v/>
      </c>
      <c r="D599" s="23" t="str">
        <f>IF(ISBLANK(Games!$B599), "",Games!D599)</f>
        <v/>
      </c>
      <c r="E599" s="23" t="str">
        <f>IF(ISBLANK(Games!$B599), "",Games!E599)</f>
        <v/>
      </c>
      <c r="F599" s="51" t="str">
        <f>IF(ISBLANK(Games!$B599), "",Games!F599)</f>
        <v/>
      </c>
      <c r="G599" s="51">
        <f>Games!G599</f>
        <v>0</v>
      </c>
      <c r="H599" s="51" t="str">
        <f>IF(ISBLANK(Games!$B599), "",Games!H599)</f>
        <v/>
      </c>
      <c r="I599" s="51" t="str">
        <f>IF(ISBLANK(Games!B599), "", IF(Table13[[#This Row],[Spread]]&lt;0, Table13[[#This Row],[Home]], Table13[[#This Row],[Away]]))</f>
        <v/>
      </c>
      <c r="J599" s="11"/>
      <c r="K599" s="11"/>
      <c r="L599" s="11"/>
      <c r="M599" s="50" t="str">
        <f>IF(ISBLANK(Table13[[#This Row],[Home Final]]), "",Table13[[#This Row],[Away Final]]-Table13[[#This Row],[Home Final]])</f>
        <v/>
      </c>
      <c r="N59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59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599" s="45" t="str">
        <f>IF(ISBLANK(Table13[[#This Row],[Side Result]]),"",IF(Table13[[#This Row],[Side Result]]=Table13[[#This Row],[Market Predicted Side]], "Y", "N"))</f>
        <v/>
      </c>
      <c r="Q59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599" s="43" t="str">
        <f>IF(ISBLANK(Table13[[#This Row],[Side Result]]),"",IF(Table13[[#This Row],[Side Result]]=Table13[[#This Row],[Model Predicted Side]], "Y", "N"))</f>
        <v/>
      </c>
      <c r="S599" s="43" t="str">
        <f>IF(ISBLANK(Table13[[#This Row],[Side Result]]), "", IF(Table13[[#This Row],[Model Overall Correct]]="N", "N", "Y"))</f>
        <v/>
      </c>
      <c r="T59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59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599" s="46" t="str">
        <f>IF(ISBLANK(Table13[[#This Row],[Side Result]]), "",ABS(Table13[[#This Row],[Difference from Market]]))</f>
        <v/>
      </c>
      <c r="W59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599" s="43" t="str">
        <f>IF(ISBLANK(Table13[[#This Row],[Side Result]]), "",ABS(Table13[[#This Row],[Difference from Prediction]]))</f>
        <v/>
      </c>
      <c r="Y599" s="10" t="str">
        <f>IF(OR(ISBLANK(Games!B599),ISBLANK(Table13[[#This Row],[Side Result]])), "",IF(OR(AND('Prediction Log'!D599&lt;0, 'Prediction Log'!J599='Prediction Log'!B599), AND('Prediction Log'!D599&gt;0, 'Prediction Log'!C599='Prediction Log'!J599)),"Y", IF(ISBLANK(Games!$B$2), "","N")))</f>
        <v/>
      </c>
      <c r="Z599" s="10" t="str">
        <f>Table13[[#This Row],[Market Overall  Correct]]</f>
        <v/>
      </c>
    </row>
    <row r="600" spans="1:26" x14ac:dyDescent="0.45">
      <c r="A600" s="51" t="str">
        <f>IF(ISBLANK(Games!$B600), "",Games!A600)</f>
        <v/>
      </c>
      <c r="B600" s="51" t="str">
        <f>IF(ISBLANK(Games!$B600), "",Games!B600)</f>
        <v/>
      </c>
      <c r="C600" s="51" t="str">
        <f>IF(ISBLANK(Games!$B600), "",Games!C600)</f>
        <v/>
      </c>
      <c r="D600" s="23" t="str">
        <f>IF(ISBLANK(Games!$B600), "",Games!D600)</f>
        <v/>
      </c>
      <c r="E600" s="23" t="str">
        <f>IF(ISBLANK(Games!$B600), "",Games!E600)</f>
        <v/>
      </c>
      <c r="F600" s="51" t="str">
        <f>IF(ISBLANK(Games!$B600), "",Games!F600)</f>
        <v/>
      </c>
      <c r="G600" s="51">
        <f>Games!G600</f>
        <v>0</v>
      </c>
      <c r="H600" s="51" t="str">
        <f>IF(ISBLANK(Games!$B600), "",Games!H600)</f>
        <v/>
      </c>
      <c r="I600" s="51" t="str">
        <f>IF(ISBLANK(Games!B600), "", IF(Table13[[#This Row],[Spread]]&lt;0, Table13[[#This Row],[Home]], Table13[[#This Row],[Away]]))</f>
        <v/>
      </c>
      <c r="J600" s="11"/>
      <c r="K600" s="11"/>
      <c r="L600" s="11"/>
      <c r="M600" s="50" t="str">
        <f>IF(ISBLANK(Table13[[#This Row],[Home Final]]), "",Table13[[#This Row],[Away Final]]-Table13[[#This Row],[Home Final]])</f>
        <v/>
      </c>
      <c r="N60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0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00" s="45" t="str">
        <f>IF(ISBLANK(Table13[[#This Row],[Side Result]]),"",IF(Table13[[#This Row],[Side Result]]=Table13[[#This Row],[Market Predicted Side]], "Y", "N"))</f>
        <v/>
      </c>
      <c r="Q60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00" s="43" t="str">
        <f>IF(ISBLANK(Table13[[#This Row],[Side Result]]),"",IF(Table13[[#This Row],[Side Result]]=Table13[[#This Row],[Model Predicted Side]], "Y", "N"))</f>
        <v/>
      </c>
      <c r="S600" s="43" t="str">
        <f>IF(ISBLANK(Table13[[#This Row],[Side Result]]), "", IF(Table13[[#This Row],[Model Overall Correct]]="N", "N", "Y"))</f>
        <v/>
      </c>
      <c r="T60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0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00" s="46" t="str">
        <f>IF(ISBLANK(Table13[[#This Row],[Side Result]]), "",ABS(Table13[[#This Row],[Difference from Market]]))</f>
        <v/>
      </c>
      <c r="W60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00" s="43" t="str">
        <f>IF(ISBLANK(Table13[[#This Row],[Side Result]]), "",ABS(Table13[[#This Row],[Difference from Prediction]]))</f>
        <v/>
      </c>
      <c r="Y600" s="10" t="str">
        <f>IF(OR(ISBLANK(Games!B600),ISBLANK(Table13[[#This Row],[Side Result]])), "",IF(OR(AND('Prediction Log'!D600&lt;0, 'Prediction Log'!J600='Prediction Log'!B600), AND('Prediction Log'!D600&gt;0, 'Prediction Log'!C600='Prediction Log'!J600)),"Y", IF(ISBLANK(Games!$B$2), "","N")))</f>
        <v/>
      </c>
      <c r="Z600" s="10" t="str">
        <f>Table13[[#This Row],[Market Overall  Correct]]</f>
        <v/>
      </c>
    </row>
    <row r="601" spans="1:26" x14ac:dyDescent="0.45">
      <c r="A601" s="51" t="str">
        <f>IF(ISBLANK(Games!$B601), "",Games!A601)</f>
        <v/>
      </c>
      <c r="B601" s="51" t="str">
        <f>IF(ISBLANK(Games!$B601), "",Games!B601)</f>
        <v/>
      </c>
      <c r="C601" s="51" t="str">
        <f>IF(ISBLANK(Games!$B601), "",Games!C601)</f>
        <v/>
      </c>
      <c r="D601" s="23" t="str">
        <f>IF(ISBLANK(Games!$B601), "",Games!D601)</f>
        <v/>
      </c>
      <c r="E601" s="23" t="str">
        <f>IF(ISBLANK(Games!$B601), "",Games!E601)</f>
        <v/>
      </c>
      <c r="F601" s="51" t="str">
        <f>IF(ISBLANK(Games!$B601), "",Games!F601)</f>
        <v/>
      </c>
      <c r="G601" s="51">
        <f>Games!G601</f>
        <v>0</v>
      </c>
      <c r="H601" s="51" t="str">
        <f>IF(ISBLANK(Games!$B601), "",Games!H601)</f>
        <v/>
      </c>
      <c r="I601" s="51" t="str">
        <f>IF(ISBLANK(Games!B601), "", IF(Table13[[#This Row],[Spread]]&lt;0, Table13[[#This Row],[Home]], Table13[[#This Row],[Away]]))</f>
        <v/>
      </c>
      <c r="J601" s="11"/>
      <c r="K601" s="11"/>
      <c r="L601" s="11"/>
      <c r="M601" s="50" t="str">
        <f>IF(ISBLANK(Table13[[#This Row],[Home Final]]), "",Table13[[#This Row],[Away Final]]-Table13[[#This Row],[Home Final]])</f>
        <v/>
      </c>
      <c r="N60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0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01" s="45" t="str">
        <f>IF(ISBLANK(Table13[[#This Row],[Side Result]]),"",IF(Table13[[#This Row],[Side Result]]=Table13[[#This Row],[Market Predicted Side]], "Y", "N"))</f>
        <v/>
      </c>
      <c r="Q60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01" s="43" t="str">
        <f>IF(ISBLANK(Table13[[#This Row],[Side Result]]),"",IF(Table13[[#This Row],[Side Result]]=Table13[[#This Row],[Model Predicted Side]], "Y", "N"))</f>
        <v/>
      </c>
      <c r="S601" s="43" t="str">
        <f>IF(ISBLANK(Table13[[#This Row],[Side Result]]), "", IF(Table13[[#This Row],[Model Overall Correct]]="N", "N", "Y"))</f>
        <v/>
      </c>
      <c r="T60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0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01" s="46" t="str">
        <f>IF(ISBLANK(Table13[[#This Row],[Side Result]]), "",ABS(Table13[[#This Row],[Difference from Market]]))</f>
        <v/>
      </c>
      <c r="W60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01" s="43" t="str">
        <f>IF(ISBLANK(Table13[[#This Row],[Side Result]]), "",ABS(Table13[[#This Row],[Difference from Prediction]]))</f>
        <v/>
      </c>
      <c r="Y601" s="10" t="str">
        <f>IF(OR(ISBLANK(Games!B601),ISBLANK(Table13[[#This Row],[Side Result]])), "",IF(OR(AND('Prediction Log'!D601&lt;0, 'Prediction Log'!J601='Prediction Log'!B601), AND('Prediction Log'!D601&gt;0, 'Prediction Log'!C601='Prediction Log'!J601)),"Y", IF(ISBLANK(Games!$B$2), "","N")))</f>
        <v/>
      </c>
      <c r="Z601" s="10" t="str">
        <f>Table13[[#This Row],[Market Overall  Correct]]</f>
        <v/>
      </c>
    </row>
    <row r="602" spans="1:26" x14ac:dyDescent="0.45">
      <c r="A602" s="51" t="str">
        <f>IF(ISBLANK(Games!$B602), "",Games!A602)</f>
        <v/>
      </c>
      <c r="B602" s="51" t="str">
        <f>IF(ISBLANK(Games!$B602), "",Games!B602)</f>
        <v/>
      </c>
      <c r="C602" s="51" t="str">
        <f>IF(ISBLANK(Games!$B602), "",Games!C602)</f>
        <v/>
      </c>
      <c r="D602" s="23" t="str">
        <f>IF(ISBLANK(Games!$B602), "",Games!D602)</f>
        <v/>
      </c>
      <c r="E602" s="23" t="str">
        <f>IF(ISBLANK(Games!$B602), "",Games!E602)</f>
        <v/>
      </c>
      <c r="F602" s="51" t="str">
        <f>IF(ISBLANK(Games!$B602), "",Games!F602)</f>
        <v/>
      </c>
      <c r="G602" s="51">
        <f>Games!G602</f>
        <v>0</v>
      </c>
      <c r="H602" s="51" t="str">
        <f>IF(ISBLANK(Games!$B602), "",Games!H602)</f>
        <v/>
      </c>
      <c r="I602" s="51" t="str">
        <f>IF(ISBLANK(Games!B602), "", IF(Table13[[#This Row],[Spread]]&lt;0, Table13[[#This Row],[Home]], Table13[[#This Row],[Away]]))</f>
        <v/>
      </c>
      <c r="J602" s="11"/>
      <c r="K602" s="11"/>
      <c r="L602" s="11"/>
      <c r="M602" s="50" t="str">
        <f>IF(ISBLANK(Table13[[#This Row],[Home Final]]), "",Table13[[#This Row],[Away Final]]-Table13[[#This Row],[Home Final]])</f>
        <v/>
      </c>
      <c r="N60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0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02" s="45" t="str">
        <f>IF(ISBLANK(Table13[[#This Row],[Side Result]]),"",IF(Table13[[#This Row],[Side Result]]=Table13[[#This Row],[Market Predicted Side]], "Y", "N"))</f>
        <v/>
      </c>
      <c r="Q60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02" s="43" t="str">
        <f>IF(ISBLANK(Table13[[#This Row],[Side Result]]),"",IF(Table13[[#This Row],[Side Result]]=Table13[[#This Row],[Model Predicted Side]], "Y", "N"))</f>
        <v/>
      </c>
      <c r="S602" s="43" t="str">
        <f>IF(ISBLANK(Table13[[#This Row],[Side Result]]), "", IF(Table13[[#This Row],[Model Overall Correct]]="N", "N", "Y"))</f>
        <v/>
      </c>
      <c r="T60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0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02" s="46" t="str">
        <f>IF(ISBLANK(Table13[[#This Row],[Side Result]]), "",ABS(Table13[[#This Row],[Difference from Market]]))</f>
        <v/>
      </c>
      <c r="W60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02" s="43" t="str">
        <f>IF(ISBLANK(Table13[[#This Row],[Side Result]]), "",ABS(Table13[[#This Row],[Difference from Prediction]]))</f>
        <v/>
      </c>
      <c r="Y602" s="10" t="str">
        <f>IF(OR(ISBLANK(Games!B602),ISBLANK(Table13[[#This Row],[Side Result]])), "",IF(OR(AND('Prediction Log'!D602&lt;0, 'Prediction Log'!J602='Prediction Log'!B602), AND('Prediction Log'!D602&gt;0, 'Prediction Log'!C602='Prediction Log'!J602)),"Y", IF(ISBLANK(Games!$B$2), "","N")))</f>
        <v/>
      </c>
      <c r="Z602" s="10" t="str">
        <f>Table13[[#This Row],[Market Overall  Correct]]</f>
        <v/>
      </c>
    </row>
    <row r="603" spans="1:26" x14ac:dyDescent="0.45">
      <c r="A603" s="51" t="str">
        <f>IF(ISBLANK(Games!$B603), "",Games!A603)</f>
        <v/>
      </c>
      <c r="B603" s="51" t="str">
        <f>IF(ISBLANK(Games!$B603), "",Games!B603)</f>
        <v/>
      </c>
      <c r="C603" s="51" t="str">
        <f>IF(ISBLANK(Games!$B603), "",Games!C603)</f>
        <v/>
      </c>
      <c r="D603" s="23" t="str">
        <f>IF(ISBLANK(Games!$B603), "",Games!D603)</f>
        <v/>
      </c>
      <c r="E603" s="23" t="str">
        <f>IF(ISBLANK(Games!$B603), "",Games!E603)</f>
        <v/>
      </c>
      <c r="F603" s="51" t="str">
        <f>IF(ISBLANK(Games!$B603), "",Games!F603)</f>
        <v/>
      </c>
      <c r="G603" s="51">
        <f>Games!G603</f>
        <v>0</v>
      </c>
      <c r="H603" s="51" t="str">
        <f>IF(ISBLANK(Games!$B603), "",Games!H603)</f>
        <v/>
      </c>
      <c r="I603" s="51" t="str">
        <f>IF(ISBLANK(Games!B603), "", IF(Table13[[#This Row],[Spread]]&lt;0, Table13[[#This Row],[Home]], Table13[[#This Row],[Away]]))</f>
        <v/>
      </c>
      <c r="J603" s="11"/>
      <c r="K603" s="11"/>
      <c r="L603" s="11"/>
      <c r="M603" s="50" t="str">
        <f>IF(ISBLANK(Table13[[#This Row],[Home Final]]), "",Table13[[#This Row],[Away Final]]-Table13[[#This Row],[Home Final]])</f>
        <v/>
      </c>
      <c r="N60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0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03" s="45" t="str">
        <f>IF(ISBLANK(Table13[[#This Row],[Side Result]]),"",IF(Table13[[#This Row],[Side Result]]=Table13[[#This Row],[Market Predicted Side]], "Y", "N"))</f>
        <v/>
      </c>
      <c r="Q60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03" s="43" t="str">
        <f>IF(ISBLANK(Table13[[#This Row],[Side Result]]),"",IF(Table13[[#This Row],[Side Result]]=Table13[[#This Row],[Model Predicted Side]], "Y", "N"))</f>
        <v/>
      </c>
      <c r="S603" s="43" t="str">
        <f>IF(ISBLANK(Table13[[#This Row],[Side Result]]), "", IF(Table13[[#This Row],[Model Overall Correct]]="N", "N", "Y"))</f>
        <v/>
      </c>
      <c r="T60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0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03" s="46" t="str">
        <f>IF(ISBLANK(Table13[[#This Row],[Side Result]]), "",ABS(Table13[[#This Row],[Difference from Market]]))</f>
        <v/>
      </c>
      <c r="W60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03" s="43" t="str">
        <f>IF(ISBLANK(Table13[[#This Row],[Side Result]]), "",ABS(Table13[[#This Row],[Difference from Prediction]]))</f>
        <v/>
      </c>
      <c r="Y603" s="10" t="str">
        <f>IF(OR(ISBLANK(Games!B603),ISBLANK(Table13[[#This Row],[Side Result]])), "",IF(OR(AND('Prediction Log'!D603&lt;0, 'Prediction Log'!J603='Prediction Log'!B603), AND('Prediction Log'!D603&gt;0, 'Prediction Log'!C603='Prediction Log'!J603)),"Y", IF(ISBLANK(Games!$B$2), "","N")))</f>
        <v/>
      </c>
      <c r="Z603" s="10" t="str">
        <f>Table13[[#This Row],[Market Overall  Correct]]</f>
        <v/>
      </c>
    </row>
    <row r="604" spans="1:26" x14ac:dyDescent="0.45">
      <c r="A604" s="51" t="str">
        <f>IF(ISBLANK(Games!$B604), "",Games!A604)</f>
        <v/>
      </c>
      <c r="B604" s="51" t="str">
        <f>IF(ISBLANK(Games!$B604), "",Games!B604)</f>
        <v/>
      </c>
      <c r="C604" s="51" t="str">
        <f>IF(ISBLANK(Games!$B604), "",Games!C604)</f>
        <v/>
      </c>
      <c r="D604" s="23" t="str">
        <f>IF(ISBLANK(Games!$B604), "",Games!D604)</f>
        <v/>
      </c>
      <c r="E604" s="23" t="str">
        <f>IF(ISBLANK(Games!$B604), "",Games!E604)</f>
        <v/>
      </c>
      <c r="F604" s="51" t="str">
        <f>IF(ISBLANK(Games!$B604), "",Games!F604)</f>
        <v/>
      </c>
      <c r="G604" s="51">
        <f>Games!G604</f>
        <v>0</v>
      </c>
      <c r="H604" s="51" t="str">
        <f>IF(ISBLANK(Games!$B604), "",Games!H604)</f>
        <v/>
      </c>
      <c r="I604" s="51" t="str">
        <f>IF(ISBLANK(Games!B604), "", IF(Table13[[#This Row],[Spread]]&lt;0, Table13[[#This Row],[Home]], Table13[[#This Row],[Away]]))</f>
        <v/>
      </c>
      <c r="J604" s="11"/>
      <c r="K604" s="11"/>
      <c r="L604" s="11"/>
      <c r="M604" s="50" t="str">
        <f>IF(ISBLANK(Table13[[#This Row],[Home Final]]), "",Table13[[#This Row],[Away Final]]-Table13[[#This Row],[Home Final]])</f>
        <v/>
      </c>
      <c r="N60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0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04" s="45" t="str">
        <f>IF(ISBLANK(Table13[[#This Row],[Side Result]]),"",IF(Table13[[#This Row],[Side Result]]=Table13[[#This Row],[Market Predicted Side]], "Y", "N"))</f>
        <v/>
      </c>
      <c r="Q60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04" s="43" t="str">
        <f>IF(ISBLANK(Table13[[#This Row],[Side Result]]),"",IF(Table13[[#This Row],[Side Result]]=Table13[[#This Row],[Model Predicted Side]], "Y", "N"))</f>
        <v/>
      </c>
      <c r="S604" s="43" t="str">
        <f>IF(ISBLANK(Table13[[#This Row],[Side Result]]), "", IF(Table13[[#This Row],[Model Overall Correct]]="N", "N", "Y"))</f>
        <v/>
      </c>
      <c r="T60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0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04" s="46" t="str">
        <f>IF(ISBLANK(Table13[[#This Row],[Side Result]]), "",ABS(Table13[[#This Row],[Difference from Market]]))</f>
        <v/>
      </c>
      <c r="W60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04" s="43" t="str">
        <f>IF(ISBLANK(Table13[[#This Row],[Side Result]]), "",ABS(Table13[[#This Row],[Difference from Prediction]]))</f>
        <v/>
      </c>
      <c r="Y604" s="10" t="str">
        <f>IF(OR(ISBLANK(Games!B604),ISBLANK(Table13[[#This Row],[Side Result]])), "",IF(OR(AND('Prediction Log'!D604&lt;0, 'Prediction Log'!J604='Prediction Log'!B604), AND('Prediction Log'!D604&gt;0, 'Prediction Log'!C604='Prediction Log'!J604)),"Y", IF(ISBLANK(Games!$B$2), "","N")))</f>
        <v/>
      </c>
      <c r="Z604" s="10" t="str">
        <f>Table13[[#This Row],[Market Overall  Correct]]</f>
        <v/>
      </c>
    </row>
    <row r="605" spans="1:26" x14ac:dyDescent="0.45">
      <c r="A605" s="51" t="str">
        <f>IF(ISBLANK(Games!$B605), "",Games!A605)</f>
        <v/>
      </c>
      <c r="B605" s="51" t="str">
        <f>IF(ISBLANK(Games!$B605), "",Games!B605)</f>
        <v/>
      </c>
      <c r="C605" s="51" t="str">
        <f>IF(ISBLANK(Games!$B605), "",Games!C605)</f>
        <v/>
      </c>
      <c r="D605" s="23" t="str">
        <f>IF(ISBLANK(Games!$B605), "",Games!D605)</f>
        <v/>
      </c>
      <c r="E605" s="23" t="str">
        <f>IF(ISBLANK(Games!$B605), "",Games!E605)</f>
        <v/>
      </c>
      <c r="F605" s="51" t="str">
        <f>IF(ISBLANK(Games!$B605), "",Games!F605)</f>
        <v/>
      </c>
      <c r="G605" s="51">
        <f>Games!G605</f>
        <v>0</v>
      </c>
      <c r="H605" s="51" t="str">
        <f>IF(ISBLANK(Games!$B605), "",Games!H605)</f>
        <v/>
      </c>
      <c r="I605" s="51" t="str">
        <f>IF(ISBLANK(Games!B605), "", IF(Table13[[#This Row],[Spread]]&lt;0, Table13[[#This Row],[Home]], Table13[[#This Row],[Away]]))</f>
        <v/>
      </c>
      <c r="J605" s="11"/>
      <c r="K605" s="11"/>
      <c r="L605" s="11"/>
      <c r="M605" s="50" t="str">
        <f>IF(ISBLANK(Table13[[#This Row],[Home Final]]), "",Table13[[#This Row],[Away Final]]-Table13[[#This Row],[Home Final]])</f>
        <v/>
      </c>
      <c r="N60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0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05" s="45" t="str">
        <f>IF(ISBLANK(Table13[[#This Row],[Side Result]]),"",IF(Table13[[#This Row],[Side Result]]=Table13[[#This Row],[Market Predicted Side]], "Y", "N"))</f>
        <v/>
      </c>
      <c r="Q60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05" s="43" t="str">
        <f>IF(ISBLANK(Table13[[#This Row],[Side Result]]),"",IF(Table13[[#This Row],[Side Result]]=Table13[[#This Row],[Model Predicted Side]], "Y", "N"))</f>
        <v/>
      </c>
      <c r="S605" s="43" t="str">
        <f>IF(ISBLANK(Table13[[#This Row],[Side Result]]), "", IF(Table13[[#This Row],[Model Overall Correct]]="N", "N", "Y"))</f>
        <v/>
      </c>
      <c r="T60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0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05" s="46" t="str">
        <f>IF(ISBLANK(Table13[[#This Row],[Side Result]]), "",ABS(Table13[[#This Row],[Difference from Market]]))</f>
        <v/>
      </c>
      <c r="W60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05" s="43" t="str">
        <f>IF(ISBLANK(Table13[[#This Row],[Side Result]]), "",ABS(Table13[[#This Row],[Difference from Prediction]]))</f>
        <v/>
      </c>
      <c r="Y605" s="10" t="str">
        <f>IF(OR(ISBLANK(Games!B605),ISBLANK(Table13[[#This Row],[Side Result]])), "",IF(OR(AND('Prediction Log'!D605&lt;0, 'Prediction Log'!J605='Prediction Log'!B605), AND('Prediction Log'!D605&gt;0, 'Prediction Log'!C605='Prediction Log'!J605)),"Y", IF(ISBLANK(Games!$B$2), "","N")))</f>
        <v/>
      </c>
      <c r="Z605" s="10" t="str">
        <f>Table13[[#This Row],[Market Overall  Correct]]</f>
        <v/>
      </c>
    </row>
    <row r="606" spans="1:26" x14ac:dyDescent="0.45">
      <c r="A606" s="51" t="str">
        <f>IF(ISBLANK(Games!$B606), "",Games!A606)</f>
        <v/>
      </c>
      <c r="B606" s="51" t="str">
        <f>IF(ISBLANK(Games!$B606), "",Games!B606)</f>
        <v/>
      </c>
      <c r="C606" s="51" t="str">
        <f>IF(ISBLANK(Games!$B606), "",Games!C606)</f>
        <v/>
      </c>
      <c r="D606" s="23" t="str">
        <f>IF(ISBLANK(Games!$B606), "",Games!D606)</f>
        <v/>
      </c>
      <c r="E606" s="23" t="str">
        <f>IF(ISBLANK(Games!$B606), "",Games!E606)</f>
        <v/>
      </c>
      <c r="F606" s="51" t="str">
        <f>IF(ISBLANK(Games!$B606), "",Games!F606)</f>
        <v/>
      </c>
      <c r="G606" s="51">
        <f>Games!G606</f>
        <v>0</v>
      </c>
      <c r="H606" s="51" t="str">
        <f>IF(ISBLANK(Games!$B606), "",Games!H606)</f>
        <v/>
      </c>
      <c r="I606" s="51" t="str">
        <f>IF(ISBLANK(Games!B606), "", IF(Table13[[#This Row],[Spread]]&lt;0, Table13[[#This Row],[Home]], Table13[[#This Row],[Away]]))</f>
        <v/>
      </c>
      <c r="J606" s="11"/>
      <c r="K606" s="11"/>
      <c r="L606" s="11"/>
      <c r="M606" s="50" t="str">
        <f>IF(ISBLANK(Table13[[#This Row],[Home Final]]), "",Table13[[#This Row],[Away Final]]-Table13[[#This Row],[Home Final]])</f>
        <v/>
      </c>
      <c r="N60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0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06" s="45" t="str">
        <f>IF(ISBLANK(Table13[[#This Row],[Side Result]]),"",IF(Table13[[#This Row],[Side Result]]=Table13[[#This Row],[Market Predicted Side]], "Y", "N"))</f>
        <v/>
      </c>
      <c r="Q60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06" s="43" t="str">
        <f>IF(ISBLANK(Table13[[#This Row],[Side Result]]),"",IF(Table13[[#This Row],[Side Result]]=Table13[[#This Row],[Model Predicted Side]], "Y", "N"))</f>
        <v/>
      </c>
      <c r="S606" s="43" t="str">
        <f>IF(ISBLANK(Table13[[#This Row],[Side Result]]), "", IF(Table13[[#This Row],[Model Overall Correct]]="N", "N", "Y"))</f>
        <v/>
      </c>
      <c r="T60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0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06" s="46" t="str">
        <f>IF(ISBLANK(Table13[[#This Row],[Side Result]]), "",ABS(Table13[[#This Row],[Difference from Market]]))</f>
        <v/>
      </c>
      <c r="W60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06" s="43" t="str">
        <f>IF(ISBLANK(Table13[[#This Row],[Side Result]]), "",ABS(Table13[[#This Row],[Difference from Prediction]]))</f>
        <v/>
      </c>
      <c r="Y606" s="10" t="str">
        <f>IF(OR(ISBLANK(Games!B606),ISBLANK(Table13[[#This Row],[Side Result]])), "",IF(OR(AND('Prediction Log'!D606&lt;0, 'Prediction Log'!J606='Prediction Log'!B606), AND('Prediction Log'!D606&gt;0, 'Prediction Log'!C606='Prediction Log'!J606)),"Y", IF(ISBLANK(Games!$B$2), "","N")))</f>
        <v/>
      </c>
      <c r="Z606" s="10" t="str">
        <f>Table13[[#This Row],[Market Overall  Correct]]</f>
        <v/>
      </c>
    </row>
    <row r="607" spans="1:26" x14ac:dyDescent="0.45">
      <c r="A607" s="51" t="str">
        <f>IF(ISBLANK(Games!$B607), "",Games!A607)</f>
        <v/>
      </c>
      <c r="B607" s="51" t="str">
        <f>IF(ISBLANK(Games!$B607), "",Games!B607)</f>
        <v/>
      </c>
      <c r="C607" s="51" t="str">
        <f>IF(ISBLANK(Games!$B607), "",Games!C607)</f>
        <v/>
      </c>
      <c r="D607" s="23" t="str">
        <f>IF(ISBLANK(Games!$B607), "",Games!D607)</f>
        <v/>
      </c>
      <c r="E607" s="23" t="str">
        <f>IF(ISBLANK(Games!$B607), "",Games!E607)</f>
        <v/>
      </c>
      <c r="F607" s="51" t="str">
        <f>IF(ISBLANK(Games!$B607), "",Games!F607)</f>
        <v/>
      </c>
      <c r="G607" s="51">
        <f>Games!G607</f>
        <v>0</v>
      </c>
      <c r="H607" s="51" t="str">
        <f>IF(ISBLANK(Games!$B607), "",Games!H607)</f>
        <v/>
      </c>
      <c r="I607" s="51" t="str">
        <f>IF(ISBLANK(Games!B607), "", IF(Table13[[#This Row],[Spread]]&lt;0, Table13[[#This Row],[Home]], Table13[[#This Row],[Away]]))</f>
        <v/>
      </c>
      <c r="J607" s="11"/>
      <c r="K607" s="11"/>
      <c r="L607" s="11"/>
      <c r="M607" s="50" t="str">
        <f>IF(ISBLANK(Table13[[#This Row],[Home Final]]), "",Table13[[#This Row],[Away Final]]-Table13[[#This Row],[Home Final]])</f>
        <v/>
      </c>
      <c r="N60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0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07" s="45" t="str">
        <f>IF(ISBLANK(Table13[[#This Row],[Side Result]]),"",IF(Table13[[#This Row],[Side Result]]=Table13[[#This Row],[Market Predicted Side]], "Y", "N"))</f>
        <v/>
      </c>
      <c r="Q60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07" s="43" t="str">
        <f>IF(ISBLANK(Table13[[#This Row],[Side Result]]),"",IF(Table13[[#This Row],[Side Result]]=Table13[[#This Row],[Model Predicted Side]], "Y", "N"))</f>
        <v/>
      </c>
      <c r="S607" s="43" t="str">
        <f>IF(ISBLANK(Table13[[#This Row],[Side Result]]), "", IF(Table13[[#This Row],[Model Overall Correct]]="N", "N", "Y"))</f>
        <v/>
      </c>
      <c r="T60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0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07" s="46" t="str">
        <f>IF(ISBLANK(Table13[[#This Row],[Side Result]]), "",ABS(Table13[[#This Row],[Difference from Market]]))</f>
        <v/>
      </c>
      <c r="W60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07" s="43" t="str">
        <f>IF(ISBLANK(Table13[[#This Row],[Side Result]]), "",ABS(Table13[[#This Row],[Difference from Prediction]]))</f>
        <v/>
      </c>
      <c r="Y607" s="10" t="str">
        <f>IF(OR(ISBLANK(Games!B607),ISBLANK(Table13[[#This Row],[Side Result]])), "",IF(OR(AND('Prediction Log'!D607&lt;0, 'Prediction Log'!J607='Prediction Log'!B607), AND('Prediction Log'!D607&gt;0, 'Prediction Log'!C607='Prediction Log'!J607)),"Y", IF(ISBLANK(Games!$B$2), "","N")))</f>
        <v/>
      </c>
      <c r="Z607" s="10" t="str">
        <f>Table13[[#This Row],[Market Overall  Correct]]</f>
        <v/>
      </c>
    </row>
    <row r="608" spans="1:26" x14ac:dyDescent="0.45">
      <c r="A608" s="51" t="str">
        <f>IF(ISBLANK(Games!$B608), "",Games!A608)</f>
        <v/>
      </c>
      <c r="B608" s="51" t="str">
        <f>IF(ISBLANK(Games!$B608), "",Games!B608)</f>
        <v/>
      </c>
      <c r="C608" s="51" t="str">
        <f>IF(ISBLANK(Games!$B608), "",Games!C608)</f>
        <v/>
      </c>
      <c r="D608" s="23" t="str">
        <f>IF(ISBLANK(Games!$B608), "",Games!D608)</f>
        <v/>
      </c>
      <c r="E608" s="23" t="str">
        <f>IF(ISBLANK(Games!$B608), "",Games!E608)</f>
        <v/>
      </c>
      <c r="F608" s="51" t="str">
        <f>IF(ISBLANK(Games!$B608), "",Games!F608)</f>
        <v/>
      </c>
      <c r="G608" s="51">
        <f>Games!G608</f>
        <v>0</v>
      </c>
      <c r="H608" s="51" t="str">
        <f>IF(ISBLANK(Games!$B608), "",Games!H608)</f>
        <v/>
      </c>
      <c r="I608" s="51" t="str">
        <f>IF(ISBLANK(Games!B608), "", IF(Table13[[#This Row],[Spread]]&lt;0, Table13[[#This Row],[Home]], Table13[[#This Row],[Away]]))</f>
        <v/>
      </c>
      <c r="J608" s="11"/>
      <c r="K608" s="11"/>
      <c r="L608" s="11"/>
      <c r="M608" s="50" t="str">
        <f>IF(ISBLANK(Table13[[#This Row],[Home Final]]), "",Table13[[#This Row],[Away Final]]-Table13[[#This Row],[Home Final]])</f>
        <v/>
      </c>
      <c r="N60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0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08" s="45" t="str">
        <f>IF(ISBLANK(Table13[[#This Row],[Side Result]]),"",IF(Table13[[#This Row],[Side Result]]=Table13[[#This Row],[Market Predicted Side]], "Y", "N"))</f>
        <v/>
      </c>
      <c r="Q60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08" s="43" t="str">
        <f>IF(ISBLANK(Table13[[#This Row],[Side Result]]),"",IF(Table13[[#This Row],[Side Result]]=Table13[[#This Row],[Model Predicted Side]], "Y", "N"))</f>
        <v/>
      </c>
      <c r="S608" s="43" t="str">
        <f>IF(ISBLANK(Table13[[#This Row],[Side Result]]), "", IF(Table13[[#This Row],[Model Overall Correct]]="N", "N", "Y"))</f>
        <v/>
      </c>
      <c r="T60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0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08" s="46" t="str">
        <f>IF(ISBLANK(Table13[[#This Row],[Side Result]]), "",ABS(Table13[[#This Row],[Difference from Market]]))</f>
        <v/>
      </c>
      <c r="W60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08" s="43" t="str">
        <f>IF(ISBLANK(Table13[[#This Row],[Side Result]]), "",ABS(Table13[[#This Row],[Difference from Prediction]]))</f>
        <v/>
      </c>
      <c r="Y608" s="10" t="str">
        <f>IF(OR(ISBLANK(Games!B608),ISBLANK(Table13[[#This Row],[Side Result]])), "",IF(OR(AND('Prediction Log'!D608&lt;0, 'Prediction Log'!J608='Prediction Log'!B608), AND('Prediction Log'!D608&gt;0, 'Prediction Log'!C608='Prediction Log'!J608)),"Y", IF(ISBLANK(Games!$B$2), "","N")))</f>
        <v/>
      </c>
      <c r="Z608" s="10" t="str">
        <f>Table13[[#This Row],[Market Overall  Correct]]</f>
        <v/>
      </c>
    </row>
    <row r="609" spans="1:26" x14ac:dyDescent="0.45">
      <c r="A609" s="51" t="str">
        <f>IF(ISBLANK(Games!$B609), "",Games!A609)</f>
        <v/>
      </c>
      <c r="B609" s="51" t="str">
        <f>IF(ISBLANK(Games!$B609), "",Games!B609)</f>
        <v/>
      </c>
      <c r="C609" s="51" t="str">
        <f>IF(ISBLANK(Games!$B609), "",Games!C609)</f>
        <v/>
      </c>
      <c r="D609" s="23" t="str">
        <f>IF(ISBLANK(Games!$B609), "",Games!D609)</f>
        <v/>
      </c>
      <c r="E609" s="23" t="str">
        <f>IF(ISBLANK(Games!$B609), "",Games!E609)</f>
        <v/>
      </c>
      <c r="F609" s="51" t="str">
        <f>IF(ISBLANK(Games!$B609), "",Games!F609)</f>
        <v/>
      </c>
      <c r="G609" s="51">
        <f>Games!G609</f>
        <v>0</v>
      </c>
      <c r="H609" s="51" t="str">
        <f>IF(ISBLANK(Games!$B609), "",Games!H609)</f>
        <v/>
      </c>
      <c r="I609" s="51" t="str">
        <f>IF(ISBLANK(Games!B609), "", IF(Table13[[#This Row],[Spread]]&lt;0, Table13[[#This Row],[Home]], Table13[[#This Row],[Away]]))</f>
        <v/>
      </c>
      <c r="J609" s="11"/>
      <c r="K609" s="11"/>
      <c r="L609" s="11"/>
      <c r="M609" s="50" t="str">
        <f>IF(ISBLANK(Table13[[#This Row],[Home Final]]), "",Table13[[#This Row],[Away Final]]-Table13[[#This Row],[Home Final]])</f>
        <v/>
      </c>
      <c r="N60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0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09" s="45" t="str">
        <f>IF(ISBLANK(Table13[[#This Row],[Side Result]]),"",IF(Table13[[#This Row],[Side Result]]=Table13[[#This Row],[Market Predicted Side]], "Y", "N"))</f>
        <v/>
      </c>
      <c r="Q60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09" s="43" t="str">
        <f>IF(ISBLANK(Table13[[#This Row],[Side Result]]),"",IF(Table13[[#This Row],[Side Result]]=Table13[[#This Row],[Model Predicted Side]], "Y", "N"))</f>
        <v/>
      </c>
      <c r="S609" s="43" t="str">
        <f>IF(ISBLANK(Table13[[#This Row],[Side Result]]), "", IF(Table13[[#This Row],[Model Overall Correct]]="N", "N", "Y"))</f>
        <v/>
      </c>
      <c r="T60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0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09" s="46" t="str">
        <f>IF(ISBLANK(Table13[[#This Row],[Side Result]]), "",ABS(Table13[[#This Row],[Difference from Market]]))</f>
        <v/>
      </c>
      <c r="W60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09" s="43" t="str">
        <f>IF(ISBLANK(Table13[[#This Row],[Side Result]]), "",ABS(Table13[[#This Row],[Difference from Prediction]]))</f>
        <v/>
      </c>
      <c r="Y609" s="10" t="str">
        <f>IF(OR(ISBLANK(Games!B609),ISBLANK(Table13[[#This Row],[Side Result]])), "",IF(OR(AND('Prediction Log'!D609&lt;0, 'Prediction Log'!J609='Prediction Log'!B609), AND('Prediction Log'!D609&gt;0, 'Prediction Log'!C609='Prediction Log'!J609)),"Y", IF(ISBLANK(Games!$B$2), "","N")))</f>
        <v/>
      </c>
      <c r="Z609" s="10" t="str">
        <f>Table13[[#This Row],[Market Overall  Correct]]</f>
        <v/>
      </c>
    </row>
    <row r="610" spans="1:26" x14ac:dyDescent="0.45">
      <c r="A610" s="51" t="str">
        <f>IF(ISBLANK(Games!$B610), "",Games!A610)</f>
        <v/>
      </c>
      <c r="B610" s="51" t="str">
        <f>IF(ISBLANK(Games!$B610), "",Games!B610)</f>
        <v/>
      </c>
      <c r="C610" s="51" t="str">
        <f>IF(ISBLANK(Games!$B610), "",Games!C610)</f>
        <v/>
      </c>
      <c r="D610" s="23" t="str">
        <f>IF(ISBLANK(Games!$B610), "",Games!D610)</f>
        <v/>
      </c>
      <c r="E610" s="23" t="str">
        <f>IF(ISBLANK(Games!$B610), "",Games!E610)</f>
        <v/>
      </c>
      <c r="F610" s="51" t="str">
        <f>IF(ISBLANK(Games!$B610), "",Games!F610)</f>
        <v/>
      </c>
      <c r="G610" s="51">
        <f>Games!G610</f>
        <v>0</v>
      </c>
      <c r="H610" s="51" t="str">
        <f>IF(ISBLANK(Games!$B610), "",Games!H610)</f>
        <v/>
      </c>
      <c r="I610" s="51" t="str">
        <f>IF(ISBLANK(Games!B610), "", IF(Table13[[#This Row],[Spread]]&lt;0, Table13[[#This Row],[Home]], Table13[[#This Row],[Away]]))</f>
        <v/>
      </c>
      <c r="J610" s="11"/>
      <c r="K610" s="11"/>
      <c r="L610" s="11"/>
      <c r="M610" s="50" t="str">
        <f>IF(ISBLANK(Table13[[#This Row],[Home Final]]), "",Table13[[#This Row],[Away Final]]-Table13[[#This Row],[Home Final]])</f>
        <v/>
      </c>
      <c r="N61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1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10" s="45" t="str">
        <f>IF(ISBLANK(Table13[[#This Row],[Side Result]]),"",IF(Table13[[#This Row],[Side Result]]=Table13[[#This Row],[Market Predicted Side]], "Y", "N"))</f>
        <v/>
      </c>
      <c r="Q61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10" s="43" t="str">
        <f>IF(ISBLANK(Table13[[#This Row],[Side Result]]),"",IF(Table13[[#This Row],[Side Result]]=Table13[[#This Row],[Model Predicted Side]], "Y", "N"))</f>
        <v/>
      </c>
      <c r="S610" s="43" t="str">
        <f>IF(ISBLANK(Table13[[#This Row],[Side Result]]), "", IF(Table13[[#This Row],[Model Overall Correct]]="N", "N", "Y"))</f>
        <v/>
      </c>
      <c r="T61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1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10" s="46" t="str">
        <f>IF(ISBLANK(Table13[[#This Row],[Side Result]]), "",ABS(Table13[[#This Row],[Difference from Market]]))</f>
        <v/>
      </c>
      <c r="W61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10" s="43" t="str">
        <f>IF(ISBLANK(Table13[[#This Row],[Side Result]]), "",ABS(Table13[[#This Row],[Difference from Prediction]]))</f>
        <v/>
      </c>
      <c r="Y610" s="10" t="str">
        <f>IF(OR(ISBLANK(Games!B610),ISBLANK(Table13[[#This Row],[Side Result]])), "",IF(OR(AND('Prediction Log'!D610&lt;0, 'Prediction Log'!J610='Prediction Log'!B610), AND('Prediction Log'!D610&gt;0, 'Prediction Log'!C610='Prediction Log'!J610)),"Y", IF(ISBLANK(Games!$B$2), "","N")))</f>
        <v/>
      </c>
      <c r="Z610" s="10" t="str">
        <f>Table13[[#This Row],[Market Overall  Correct]]</f>
        <v/>
      </c>
    </row>
    <row r="611" spans="1:26" x14ac:dyDescent="0.45">
      <c r="A611" s="51" t="str">
        <f>IF(ISBLANK(Games!$B611), "",Games!A611)</f>
        <v/>
      </c>
      <c r="B611" s="51" t="str">
        <f>IF(ISBLANK(Games!$B611), "",Games!B611)</f>
        <v/>
      </c>
      <c r="C611" s="51" t="str">
        <f>IF(ISBLANK(Games!$B611), "",Games!C611)</f>
        <v/>
      </c>
      <c r="D611" s="23" t="str">
        <f>IF(ISBLANK(Games!$B611), "",Games!D611)</f>
        <v/>
      </c>
      <c r="E611" s="23" t="str">
        <f>IF(ISBLANK(Games!$B611), "",Games!E611)</f>
        <v/>
      </c>
      <c r="F611" s="51" t="str">
        <f>IF(ISBLANK(Games!$B611), "",Games!F611)</f>
        <v/>
      </c>
      <c r="G611" s="51">
        <f>Games!G611</f>
        <v>0</v>
      </c>
      <c r="H611" s="51" t="str">
        <f>IF(ISBLANK(Games!$B611), "",Games!H611)</f>
        <v/>
      </c>
      <c r="I611" s="51" t="str">
        <f>IF(ISBLANK(Games!B611), "", IF(Table13[[#This Row],[Spread]]&lt;0, Table13[[#This Row],[Home]], Table13[[#This Row],[Away]]))</f>
        <v/>
      </c>
      <c r="J611" s="11"/>
      <c r="K611" s="11"/>
      <c r="L611" s="11"/>
      <c r="M611" s="50" t="str">
        <f>IF(ISBLANK(Table13[[#This Row],[Home Final]]), "",Table13[[#This Row],[Away Final]]-Table13[[#This Row],[Home Final]])</f>
        <v/>
      </c>
      <c r="N61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1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11" s="45" t="str">
        <f>IF(ISBLANK(Table13[[#This Row],[Side Result]]),"",IF(Table13[[#This Row],[Side Result]]=Table13[[#This Row],[Market Predicted Side]], "Y", "N"))</f>
        <v/>
      </c>
      <c r="Q61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11" s="43" t="str">
        <f>IF(ISBLANK(Table13[[#This Row],[Side Result]]),"",IF(Table13[[#This Row],[Side Result]]=Table13[[#This Row],[Model Predicted Side]], "Y", "N"))</f>
        <v/>
      </c>
      <c r="S611" s="43" t="str">
        <f>IF(ISBLANK(Table13[[#This Row],[Side Result]]), "", IF(Table13[[#This Row],[Model Overall Correct]]="N", "N", "Y"))</f>
        <v/>
      </c>
      <c r="T61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1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11" s="46" t="str">
        <f>IF(ISBLANK(Table13[[#This Row],[Side Result]]), "",ABS(Table13[[#This Row],[Difference from Market]]))</f>
        <v/>
      </c>
      <c r="W61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11" s="43" t="str">
        <f>IF(ISBLANK(Table13[[#This Row],[Side Result]]), "",ABS(Table13[[#This Row],[Difference from Prediction]]))</f>
        <v/>
      </c>
      <c r="Y611" s="10" t="str">
        <f>IF(OR(ISBLANK(Games!B611),ISBLANK(Table13[[#This Row],[Side Result]])), "",IF(OR(AND('Prediction Log'!D611&lt;0, 'Prediction Log'!J611='Prediction Log'!B611), AND('Prediction Log'!D611&gt;0, 'Prediction Log'!C611='Prediction Log'!J611)),"Y", IF(ISBLANK(Games!$B$2), "","N")))</f>
        <v/>
      </c>
      <c r="Z611" s="10" t="str">
        <f>Table13[[#This Row],[Market Overall  Correct]]</f>
        <v/>
      </c>
    </row>
    <row r="612" spans="1:26" x14ac:dyDescent="0.45">
      <c r="A612" s="51" t="str">
        <f>IF(ISBLANK(Games!$B612), "",Games!A612)</f>
        <v/>
      </c>
      <c r="B612" s="51" t="str">
        <f>IF(ISBLANK(Games!$B612), "",Games!B612)</f>
        <v/>
      </c>
      <c r="C612" s="51" t="str">
        <f>IF(ISBLANK(Games!$B612), "",Games!C612)</f>
        <v/>
      </c>
      <c r="D612" s="23" t="str">
        <f>IF(ISBLANK(Games!$B612), "",Games!D612)</f>
        <v/>
      </c>
      <c r="E612" s="23" t="str">
        <f>IF(ISBLANK(Games!$B612), "",Games!E612)</f>
        <v/>
      </c>
      <c r="F612" s="51" t="str">
        <f>IF(ISBLANK(Games!$B612), "",Games!F612)</f>
        <v/>
      </c>
      <c r="G612" s="51">
        <f>Games!G612</f>
        <v>0</v>
      </c>
      <c r="H612" s="51" t="str">
        <f>IF(ISBLANK(Games!$B612), "",Games!H612)</f>
        <v/>
      </c>
      <c r="I612" s="51" t="str">
        <f>IF(ISBLANK(Games!B612), "", IF(Table13[[#This Row],[Spread]]&lt;0, Table13[[#This Row],[Home]], Table13[[#This Row],[Away]]))</f>
        <v/>
      </c>
      <c r="J612" s="11"/>
      <c r="K612" s="11"/>
      <c r="L612" s="11"/>
      <c r="M612" s="50" t="str">
        <f>IF(ISBLANK(Table13[[#This Row],[Home Final]]), "",Table13[[#This Row],[Away Final]]-Table13[[#This Row],[Home Final]])</f>
        <v/>
      </c>
      <c r="N61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1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12" s="45" t="str">
        <f>IF(ISBLANK(Table13[[#This Row],[Side Result]]),"",IF(Table13[[#This Row],[Side Result]]=Table13[[#This Row],[Market Predicted Side]], "Y", "N"))</f>
        <v/>
      </c>
      <c r="Q61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12" s="43" t="str">
        <f>IF(ISBLANK(Table13[[#This Row],[Side Result]]),"",IF(Table13[[#This Row],[Side Result]]=Table13[[#This Row],[Model Predicted Side]], "Y", "N"))</f>
        <v/>
      </c>
      <c r="S612" s="43" t="str">
        <f>IF(ISBLANK(Table13[[#This Row],[Side Result]]), "", IF(Table13[[#This Row],[Model Overall Correct]]="N", "N", "Y"))</f>
        <v/>
      </c>
      <c r="T61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1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12" s="46" t="str">
        <f>IF(ISBLANK(Table13[[#This Row],[Side Result]]), "",ABS(Table13[[#This Row],[Difference from Market]]))</f>
        <v/>
      </c>
      <c r="W61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12" s="43" t="str">
        <f>IF(ISBLANK(Table13[[#This Row],[Side Result]]), "",ABS(Table13[[#This Row],[Difference from Prediction]]))</f>
        <v/>
      </c>
      <c r="Y612" s="10" t="str">
        <f>IF(OR(ISBLANK(Games!B612),ISBLANK(Table13[[#This Row],[Side Result]])), "",IF(OR(AND('Prediction Log'!D612&lt;0, 'Prediction Log'!J612='Prediction Log'!B612), AND('Prediction Log'!D612&gt;0, 'Prediction Log'!C612='Prediction Log'!J612)),"Y", IF(ISBLANK(Games!$B$2), "","N")))</f>
        <v/>
      </c>
      <c r="Z612" s="10" t="str">
        <f>Table13[[#This Row],[Market Overall  Correct]]</f>
        <v/>
      </c>
    </row>
    <row r="613" spans="1:26" x14ac:dyDescent="0.45">
      <c r="A613" s="51" t="str">
        <f>IF(ISBLANK(Games!$B613), "",Games!A613)</f>
        <v/>
      </c>
      <c r="B613" s="51" t="str">
        <f>IF(ISBLANK(Games!$B613), "",Games!B613)</f>
        <v/>
      </c>
      <c r="C613" s="51" t="str">
        <f>IF(ISBLANK(Games!$B613), "",Games!C613)</f>
        <v/>
      </c>
      <c r="D613" s="23" t="str">
        <f>IF(ISBLANK(Games!$B613), "",Games!D613)</f>
        <v/>
      </c>
      <c r="E613" s="23" t="str">
        <f>IF(ISBLANK(Games!$B613), "",Games!E613)</f>
        <v/>
      </c>
      <c r="F613" s="51" t="str">
        <f>IF(ISBLANK(Games!$B613), "",Games!F613)</f>
        <v/>
      </c>
      <c r="G613" s="51">
        <f>Games!G613</f>
        <v>0</v>
      </c>
      <c r="H613" s="51" t="str">
        <f>IF(ISBLANK(Games!$B613), "",Games!H613)</f>
        <v/>
      </c>
      <c r="I613" s="51" t="str">
        <f>IF(ISBLANK(Games!B613), "", IF(Table13[[#This Row],[Spread]]&lt;0, Table13[[#This Row],[Home]], Table13[[#This Row],[Away]]))</f>
        <v/>
      </c>
      <c r="J613" s="11"/>
      <c r="K613" s="11"/>
      <c r="L613" s="11"/>
      <c r="M613" s="50" t="str">
        <f>IF(ISBLANK(Table13[[#This Row],[Home Final]]), "",Table13[[#This Row],[Away Final]]-Table13[[#This Row],[Home Final]])</f>
        <v/>
      </c>
      <c r="N61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1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13" s="45" t="str">
        <f>IF(ISBLANK(Table13[[#This Row],[Side Result]]),"",IF(Table13[[#This Row],[Side Result]]=Table13[[#This Row],[Market Predicted Side]], "Y", "N"))</f>
        <v/>
      </c>
      <c r="Q61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13" s="43" t="str">
        <f>IF(ISBLANK(Table13[[#This Row],[Side Result]]),"",IF(Table13[[#This Row],[Side Result]]=Table13[[#This Row],[Model Predicted Side]], "Y", "N"))</f>
        <v/>
      </c>
      <c r="S613" s="43" t="str">
        <f>IF(ISBLANK(Table13[[#This Row],[Side Result]]), "", IF(Table13[[#This Row],[Model Overall Correct]]="N", "N", "Y"))</f>
        <v/>
      </c>
      <c r="T61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1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13" s="46" t="str">
        <f>IF(ISBLANK(Table13[[#This Row],[Side Result]]), "",ABS(Table13[[#This Row],[Difference from Market]]))</f>
        <v/>
      </c>
      <c r="W61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13" s="43" t="str">
        <f>IF(ISBLANK(Table13[[#This Row],[Side Result]]), "",ABS(Table13[[#This Row],[Difference from Prediction]]))</f>
        <v/>
      </c>
      <c r="Y613" s="10" t="str">
        <f>IF(OR(ISBLANK(Games!B613),ISBLANK(Table13[[#This Row],[Side Result]])), "",IF(OR(AND('Prediction Log'!D613&lt;0, 'Prediction Log'!J613='Prediction Log'!B613), AND('Prediction Log'!D613&gt;0, 'Prediction Log'!C613='Prediction Log'!J613)),"Y", IF(ISBLANK(Games!$B$2), "","N")))</f>
        <v/>
      </c>
      <c r="Z613" s="10" t="str">
        <f>Table13[[#This Row],[Market Overall  Correct]]</f>
        <v/>
      </c>
    </row>
    <row r="614" spans="1:26" x14ac:dyDescent="0.45">
      <c r="A614" s="51" t="str">
        <f>IF(ISBLANK(Games!$B614), "",Games!A614)</f>
        <v/>
      </c>
      <c r="B614" s="51" t="str">
        <f>IF(ISBLANK(Games!$B614), "",Games!B614)</f>
        <v/>
      </c>
      <c r="C614" s="51" t="str">
        <f>IF(ISBLANK(Games!$B614), "",Games!C614)</f>
        <v/>
      </c>
      <c r="D614" s="23" t="str">
        <f>IF(ISBLANK(Games!$B614), "",Games!D614)</f>
        <v/>
      </c>
      <c r="E614" s="23" t="str">
        <f>IF(ISBLANK(Games!$B614), "",Games!E614)</f>
        <v/>
      </c>
      <c r="F614" s="51" t="str">
        <f>IF(ISBLANK(Games!$B614), "",Games!F614)</f>
        <v/>
      </c>
      <c r="G614" s="51">
        <f>Games!G614</f>
        <v>0</v>
      </c>
      <c r="H614" s="51" t="str">
        <f>IF(ISBLANK(Games!$B614), "",Games!H614)</f>
        <v/>
      </c>
      <c r="I614" s="51" t="str">
        <f>IF(ISBLANK(Games!B614), "", IF(Table13[[#This Row],[Spread]]&lt;0, Table13[[#This Row],[Home]], Table13[[#This Row],[Away]]))</f>
        <v/>
      </c>
      <c r="J614" s="11"/>
      <c r="K614" s="11"/>
      <c r="L614" s="11"/>
      <c r="M614" s="50" t="str">
        <f>IF(ISBLANK(Table13[[#This Row],[Home Final]]), "",Table13[[#This Row],[Away Final]]-Table13[[#This Row],[Home Final]])</f>
        <v/>
      </c>
      <c r="N61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1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14" s="45" t="str">
        <f>IF(ISBLANK(Table13[[#This Row],[Side Result]]),"",IF(Table13[[#This Row],[Side Result]]=Table13[[#This Row],[Market Predicted Side]], "Y", "N"))</f>
        <v/>
      </c>
      <c r="Q61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14" s="43" t="str">
        <f>IF(ISBLANK(Table13[[#This Row],[Side Result]]),"",IF(Table13[[#This Row],[Side Result]]=Table13[[#This Row],[Model Predicted Side]], "Y", "N"))</f>
        <v/>
      </c>
      <c r="S614" s="43" t="str">
        <f>IF(ISBLANK(Table13[[#This Row],[Side Result]]), "", IF(Table13[[#This Row],[Model Overall Correct]]="N", "N", "Y"))</f>
        <v/>
      </c>
      <c r="T61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1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14" s="46" t="str">
        <f>IF(ISBLANK(Table13[[#This Row],[Side Result]]), "",ABS(Table13[[#This Row],[Difference from Market]]))</f>
        <v/>
      </c>
      <c r="W61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14" s="43" t="str">
        <f>IF(ISBLANK(Table13[[#This Row],[Side Result]]), "",ABS(Table13[[#This Row],[Difference from Prediction]]))</f>
        <v/>
      </c>
      <c r="Y614" s="10" t="str">
        <f>IF(OR(ISBLANK(Games!B614),ISBLANK(Table13[[#This Row],[Side Result]])), "",IF(OR(AND('Prediction Log'!D614&lt;0, 'Prediction Log'!J614='Prediction Log'!B614), AND('Prediction Log'!D614&gt;0, 'Prediction Log'!C614='Prediction Log'!J614)),"Y", IF(ISBLANK(Games!$B$2), "","N")))</f>
        <v/>
      </c>
      <c r="Z614" s="10" t="str">
        <f>Table13[[#This Row],[Market Overall  Correct]]</f>
        <v/>
      </c>
    </row>
    <row r="615" spans="1:26" x14ac:dyDescent="0.45">
      <c r="A615" s="51" t="str">
        <f>IF(ISBLANK(Games!$B615), "",Games!A615)</f>
        <v/>
      </c>
      <c r="B615" s="51" t="str">
        <f>IF(ISBLANK(Games!$B615), "",Games!B615)</f>
        <v/>
      </c>
      <c r="C615" s="51" t="str">
        <f>IF(ISBLANK(Games!$B615), "",Games!C615)</f>
        <v/>
      </c>
      <c r="D615" s="23" t="str">
        <f>IF(ISBLANK(Games!$B615), "",Games!D615)</f>
        <v/>
      </c>
      <c r="E615" s="23" t="str">
        <f>IF(ISBLANK(Games!$B615), "",Games!E615)</f>
        <v/>
      </c>
      <c r="F615" s="51" t="str">
        <f>IF(ISBLANK(Games!$B615), "",Games!F615)</f>
        <v/>
      </c>
      <c r="G615" s="51">
        <f>Games!G615</f>
        <v>0</v>
      </c>
      <c r="H615" s="51" t="str">
        <f>IF(ISBLANK(Games!$B615), "",Games!H615)</f>
        <v/>
      </c>
      <c r="I615" s="51" t="str">
        <f>IF(ISBLANK(Games!B615), "", IF(Table13[[#This Row],[Spread]]&lt;0, Table13[[#This Row],[Home]], Table13[[#This Row],[Away]]))</f>
        <v/>
      </c>
      <c r="J615" s="11"/>
      <c r="K615" s="11"/>
      <c r="L615" s="11"/>
      <c r="M615" s="50" t="str">
        <f>IF(ISBLANK(Table13[[#This Row],[Home Final]]), "",Table13[[#This Row],[Away Final]]-Table13[[#This Row],[Home Final]])</f>
        <v/>
      </c>
      <c r="N61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1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15" s="45" t="str">
        <f>IF(ISBLANK(Table13[[#This Row],[Side Result]]),"",IF(Table13[[#This Row],[Side Result]]=Table13[[#This Row],[Market Predicted Side]], "Y", "N"))</f>
        <v/>
      </c>
      <c r="Q61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15" s="43" t="str">
        <f>IF(ISBLANK(Table13[[#This Row],[Side Result]]),"",IF(Table13[[#This Row],[Side Result]]=Table13[[#This Row],[Model Predicted Side]], "Y", "N"))</f>
        <v/>
      </c>
      <c r="S615" s="43" t="str">
        <f>IF(ISBLANK(Table13[[#This Row],[Side Result]]), "", IF(Table13[[#This Row],[Model Overall Correct]]="N", "N", "Y"))</f>
        <v/>
      </c>
      <c r="T61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1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15" s="46" t="str">
        <f>IF(ISBLANK(Table13[[#This Row],[Side Result]]), "",ABS(Table13[[#This Row],[Difference from Market]]))</f>
        <v/>
      </c>
      <c r="W61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15" s="43" t="str">
        <f>IF(ISBLANK(Table13[[#This Row],[Side Result]]), "",ABS(Table13[[#This Row],[Difference from Prediction]]))</f>
        <v/>
      </c>
      <c r="Y615" s="10" t="str">
        <f>IF(OR(ISBLANK(Games!B615),ISBLANK(Table13[[#This Row],[Side Result]])), "",IF(OR(AND('Prediction Log'!D615&lt;0, 'Prediction Log'!J615='Prediction Log'!B615), AND('Prediction Log'!D615&gt;0, 'Prediction Log'!C615='Prediction Log'!J615)),"Y", IF(ISBLANK(Games!$B$2), "","N")))</f>
        <v/>
      </c>
      <c r="Z615" s="10" t="str">
        <f>Table13[[#This Row],[Market Overall  Correct]]</f>
        <v/>
      </c>
    </row>
    <row r="616" spans="1:26" x14ac:dyDescent="0.45">
      <c r="A616" s="51" t="str">
        <f>IF(ISBLANK(Games!$B616), "",Games!A616)</f>
        <v/>
      </c>
      <c r="B616" s="51" t="str">
        <f>IF(ISBLANK(Games!$B616), "",Games!B616)</f>
        <v/>
      </c>
      <c r="C616" s="51" t="str">
        <f>IF(ISBLANK(Games!$B616), "",Games!C616)</f>
        <v/>
      </c>
      <c r="D616" s="23" t="str">
        <f>IF(ISBLANK(Games!$B616), "",Games!D616)</f>
        <v/>
      </c>
      <c r="E616" s="23" t="str">
        <f>IF(ISBLANK(Games!$B616), "",Games!E616)</f>
        <v/>
      </c>
      <c r="F616" s="51" t="str">
        <f>IF(ISBLANK(Games!$B616), "",Games!F616)</f>
        <v/>
      </c>
      <c r="G616" s="51">
        <f>Games!G616</f>
        <v>0</v>
      </c>
      <c r="H616" s="51" t="str">
        <f>IF(ISBLANK(Games!$B616), "",Games!H616)</f>
        <v/>
      </c>
      <c r="I616" s="51" t="str">
        <f>IF(ISBLANK(Games!B616), "", IF(Table13[[#This Row],[Spread]]&lt;0, Table13[[#This Row],[Home]], Table13[[#This Row],[Away]]))</f>
        <v/>
      </c>
      <c r="J616" s="11"/>
      <c r="K616" s="11"/>
      <c r="L616" s="11"/>
      <c r="M616" s="50" t="str">
        <f>IF(ISBLANK(Table13[[#This Row],[Home Final]]), "",Table13[[#This Row],[Away Final]]-Table13[[#This Row],[Home Final]])</f>
        <v/>
      </c>
      <c r="N61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1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16" s="45" t="str">
        <f>IF(ISBLANK(Table13[[#This Row],[Side Result]]),"",IF(Table13[[#This Row],[Side Result]]=Table13[[#This Row],[Market Predicted Side]], "Y", "N"))</f>
        <v/>
      </c>
      <c r="Q61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16" s="43" t="str">
        <f>IF(ISBLANK(Table13[[#This Row],[Side Result]]),"",IF(Table13[[#This Row],[Side Result]]=Table13[[#This Row],[Model Predicted Side]], "Y", "N"))</f>
        <v/>
      </c>
      <c r="S616" s="43" t="str">
        <f>IF(ISBLANK(Table13[[#This Row],[Side Result]]), "", IF(Table13[[#This Row],[Model Overall Correct]]="N", "N", "Y"))</f>
        <v/>
      </c>
      <c r="T61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1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16" s="46" t="str">
        <f>IF(ISBLANK(Table13[[#This Row],[Side Result]]), "",ABS(Table13[[#This Row],[Difference from Market]]))</f>
        <v/>
      </c>
      <c r="W61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16" s="43" t="str">
        <f>IF(ISBLANK(Table13[[#This Row],[Side Result]]), "",ABS(Table13[[#This Row],[Difference from Prediction]]))</f>
        <v/>
      </c>
      <c r="Y616" s="10" t="str">
        <f>IF(OR(ISBLANK(Games!B616),ISBLANK(Table13[[#This Row],[Side Result]])), "",IF(OR(AND('Prediction Log'!D616&lt;0, 'Prediction Log'!J616='Prediction Log'!B616), AND('Prediction Log'!D616&gt;0, 'Prediction Log'!C616='Prediction Log'!J616)),"Y", IF(ISBLANK(Games!$B$2), "","N")))</f>
        <v/>
      </c>
      <c r="Z616" s="10" t="str">
        <f>Table13[[#This Row],[Market Overall  Correct]]</f>
        <v/>
      </c>
    </row>
    <row r="617" spans="1:26" x14ac:dyDescent="0.45">
      <c r="A617" s="51" t="str">
        <f>IF(ISBLANK(Games!$B617), "",Games!A617)</f>
        <v/>
      </c>
      <c r="B617" s="51" t="str">
        <f>IF(ISBLANK(Games!$B617), "",Games!B617)</f>
        <v/>
      </c>
      <c r="C617" s="51" t="str">
        <f>IF(ISBLANK(Games!$B617), "",Games!C617)</f>
        <v/>
      </c>
      <c r="D617" s="23" t="str">
        <f>IF(ISBLANK(Games!$B617), "",Games!D617)</f>
        <v/>
      </c>
      <c r="E617" s="23" t="str">
        <f>IF(ISBLANK(Games!$B617), "",Games!E617)</f>
        <v/>
      </c>
      <c r="F617" s="51" t="str">
        <f>IF(ISBLANK(Games!$B617), "",Games!F617)</f>
        <v/>
      </c>
      <c r="G617" s="51">
        <f>Games!G617</f>
        <v>0</v>
      </c>
      <c r="H617" s="51" t="str">
        <f>IF(ISBLANK(Games!$B617), "",Games!H617)</f>
        <v/>
      </c>
      <c r="I617" s="51" t="str">
        <f>IF(ISBLANK(Games!B617), "", IF(Table13[[#This Row],[Spread]]&lt;0, Table13[[#This Row],[Home]], Table13[[#This Row],[Away]]))</f>
        <v/>
      </c>
      <c r="J617" s="11"/>
      <c r="K617" s="11"/>
      <c r="L617" s="11"/>
      <c r="M617" s="50" t="str">
        <f>IF(ISBLANK(Table13[[#This Row],[Home Final]]), "",Table13[[#This Row],[Away Final]]-Table13[[#This Row],[Home Final]])</f>
        <v/>
      </c>
      <c r="N61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1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17" s="45" t="str">
        <f>IF(ISBLANK(Table13[[#This Row],[Side Result]]),"",IF(Table13[[#This Row],[Side Result]]=Table13[[#This Row],[Market Predicted Side]], "Y", "N"))</f>
        <v/>
      </c>
      <c r="Q61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17" s="43" t="str">
        <f>IF(ISBLANK(Table13[[#This Row],[Side Result]]),"",IF(Table13[[#This Row],[Side Result]]=Table13[[#This Row],[Model Predicted Side]], "Y", "N"))</f>
        <v/>
      </c>
      <c r="S617" s="43" t="str">
        <f>IF(ISBLANK(Table13[[#This Row],[Side Result]]), "", IF(Table13[[#This Row],[Model Overall Correct]]="N", "N", "Y"))</f>
        <v/>
      </c>
      <c r="T61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1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17" s="46" t="str">
        <f>IF(ISBLANK(Table13[[#This Row],[Side Result]]), "",ABS(Table13[[#This Row],[Difference from Market]]))</f>
        <v/>
      </c>
      <c r="W61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17" s="43" t="str">
        <f>IF(ISBLANK(Table13[[#This Row],[Side Result]]), "",ABS(Table13[[#This Row],[Difference from Prediction]]))</f>
        <v/>
      </c>
      <c r="Y617" s="10" t="str">
        <f>IF(OR(ISBLANK(Games!B617),ISBLANK(Table13[[#This Row],[Side Result]])), "",IF(OR(AND('Prediction Log'!D617&lt;0, 'Prediction Log'!J617='Prediction Log'!B617), AND('Prediction Log'!D617&gt;0, 'Prediction Log'!C617='Prediction Log'!J617)),"Y", IF(ISBLANK(Games!$B$2), "","N")))</f>
        <v/>
      </c>
      <c r="Z617" s="10" t="str">
        <f>Table13[[#This Row],[Market Overall  Correct]]</f>
        <v/>
      </c>
    </row>
    <row r="618" spans="1:26" x14ac:dyDescent="0.45">
      <c r="A618" s="51" t="str">
        <f>IF(ISBLANK(Games!$B618), "",Games!A618)</f>
        <v/>
      </c>
      <c r="B618" s="51" t="str">
        <f>IF(ISBLANK(Games!$B618), "",Games!B618)</f>
        <v/>
      </c>
      <c r="C618" s="51" t="str">
        <f>IF(ISBLANK(Games!$B618), "",Games!C618)</f>
        <v/>
      </c>
      <c r="D618" s="23" t="str">
        <f>IF(ISBLANK(Games!$B618), "",Games!D618)</f>
        <v/>
      </c>
      <c r="E618" s="23" t="str">
        <f>IF(ISBLANK(Games!$B618), "",Games!E618)</f>
        <v/>
      </c>
      <c r="F618" s="51" t="str">
        <f>IF(ISBLANK(Games!$B618), "",Games!F618)</f>
        <v/>
      </c>
      <c r="G618" s="51">
        <f>Games!G618</f>
        <v>0</v>
      </c>
      <c r="H618" s="51" t="str">
        <f>IF(ISBLANK(Games!$B618), "",Games!H618)</f>
        <v/>
      </c>
      <c r="I618" s="51" t="str">
        <f>IF(ISBLANK(Games!B618), "", IF(Table13[[#This Row],[Spread]]&lt;0, Table13[[#This Row],[Home]], Table13[[#This Row],[Away]]))</f>
        <v/>
      </c>
      <c r="J618" s="11"/>
      <c r="K618" s="11"/>
      <c r="L618" s="11"/>
      <c r="M618" s="50" t="str">
        <f>IF(ISBLANK(Table13[[#This Row],[Home Final]]), "",Table13[[#This Row],[Away Final]]-Table13[[#This Row],[Home Final]])</f>
        <v/>
      </c>
      <c r="N61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1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18" s="45" t="str">
        <f>IF(ISBLANK(Table13[[#This Row],[Side Result]]),"",IF(Table13[[#This Row],[Side Result]]=Table13[[#This Row],[Market Predicted Side]], "Y", "N"))</f>
        <v/>
      </c>
      <c r="Q61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18" s="43" t="str">
        <f>IF(ISBLANK(Table13[[#This Row],[Side Result]]),"",IF(Table13[[#This Row],[Side Result]]=Table13[[#This Row],[Model Predicted Side]], "Y", "N"))</f>
        <v/>
      </c>
      <c r="S618" s="43" t="str">
        <f>IF(ISBLANK(Table13[[#This Row],[Side Result]]), "", IF(Table13[[#This Row],[Model Overall Correct]]="N", "N", "Y"))</f>
        <v/>
      </c>
      <c r="T61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1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18" s="46" t="str">
        <f>IF(ISBLANK(Table13[[#This Row],[Side Result]]), "",ABS(Table13[[#This Row],[Difference from Market]]))</f>
        <v/>
      </c>
      <c r="W61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18" s="43" t="str">
        <f>IF(ISBLANK(Table13[[#This Row],[Side Result]]), "",ABS(Table13[[#This Row],[Difference from Prediction]]))</f>
        <v/>
      </c>
      <c r="Y618" s="10" t="str">
        <f>IF(OR(ISBLANK(Games!B618),ISBLANK(Table13[[#This Row],[Side Result]])), "",IF(OR(AND('Prediction Log'!D618&lt;0, 'Prediction Log'!J618='Prediction Log'!B618), AND('Prediction Log'!D618&gt;0, 'Prediction Log'!C618='Prediction Log'!J618)),"Y", IF(ISBLANK(Games!$B$2), "","N")))</f>
        <v/>
      </c>
      <c r="Z618" s="10" t="str">
        <f>Table13[[#This Row],[Market Overall  Correct]]</f>
        <v/>
      </c>
    </row>
    <row r="619" spans="1:26" x14ac:dyDescent="0.45">
      <c r="A619" s="51" t="str">
        <f>IF(ISBLANK(Games!$B619), "",Games!A619)</f>
        <v/>
      </c>
      <c r="B619" s="51" t="str">
        <f>IF(ISBLANK(Games!$B619), "",Games!B619)</f>
        <v/>
      </c>
      <c r="C619" s="51" t="str">
        <f>IF(ISBLANK(Games!$B619), "",Games!C619)</f>
        <v/>
      </c>
      <c r="D619" s="23" t="str">
        <f>IF(ISBLANK(Games!$B619), "",Games!D619)</f>
        <v/>
      </c>
      <c r="E619" s="23" t="str">
        <f>IF(ISBLANK(Games!$B619), "",Games!E619)</f>
        <v/>
      </c>
      <c r="F619" s="51" t="str">
        <f>IF(ISBLANK(Games!$B619), "",Games!F619)</f>
        <v/>
      </c>
      <c r="G619" s="51">
        <f>Games!G619</f>
        <v>0</v>
      </c>
      <c r="H619" s="51" t="str">
        <f>IF(ISBLANK(Games!$B619), "",Games!H619)</f>
        <v/>
      </c>
      <c r="I619" s="51" t="str">
        <f>IF(ISBLANK(Games!B619), "", IF(Table13[[#This Row],[Spread]]&lt;0, Table13[[#This Row],[Home]], Table13[[#This Row],[Away]]))</f>
        <v/>
      </c>
      <c r="J619" s="11"/>
      <c r="K619" s="11"/>
      <c r="L619" s="11"/>
      <c r="M619" s="50" t="str">
        <f>IF(ISBLANK(Table13[[#This Row],[Home Final]]), "",Table13[[#This Row],[Away Final]]-Table13[[#This Row],[Home Final]])</f>
        <v/>
      </c>
      <c r="N61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1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19" s="45" t="str">
        <f>IF(ISBLANK(Table13[[#This Row],[Side Result]]),"",IF(Table13[[#This Row],[Side Result]]=Table13[[#This Row],[Market Predicted Side]], "Y", "N"))</f>
        <v/>
      </c>
      <c r="Q61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19" s="43" t="str">
        <f>IF(ISBLANK(Table13[[#This Row],[Side Result]]),"",IF(Table13[[#This Row],[Side Result]]=Table13[[#This Row],[Model Predicted Side]], "Y", "N"))</f>
        <v/>
      </c>
      <c r="S619" s="43" t="str">
        <f>IF(ISBLANK(Table13[[#This Row],[Side Result]]), "", IF(Table13[[#This Row],[Model Overall Correct]]="N", "N", "Y"))</f>
        <v/>
      </c>
      <c r="T61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1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19" s="46" t="str">
        <f>IF(ISBLANK(Table13[[#This Row],[Side Result]]), "",ABS(Table13[[#This Row],[Difference from Market]]))</f>
        <v/>
      </c>
      <c r="W61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19" s="43" t="str">
        <f>IF(ISBLANK(Table13[[#This Row],[Side Result]]), "",ABS(Table13[[#This Row],[Difference from Prediction]]))</f>
        <v/>
      </c>
      <c r="Y619" s="10" t="str">
        <f>IF(OR(ISBLANK(Games!B619),ISBLANK(Table13[[#This Row],[Side Result]])), "",IF(OR(AND('Prediction Log'!D619&lt;0, 'Prediction Log'!J619='Prediction Log'!B619), AND('Prediction Log'!D619&gt;0, 'Prediction Log'!C619='Prediction Log'!J619)),"Y", IF(ISBLANK(Games!$B$2), "","N")))</f>
        <v/>
      </c>
      <c r="Z619" s="10" t="str">
        <f>Table13[[#This Row],[Market Overall  Correct]]</f>
        <v/>
      </c>
    </row>
    <row r="620" spans="1:26" x14ac:dyDescent="0.45">
      <c r="A620" s="51" t="str">
        <f>IF(ISBLANK(Games!$B620), "",Games!A620)</f>
        <v/>
      </c>
      <c r="B620" s="51" t="str">
        <f>IF(ISBLANK(Games!$B620), "",Games!B620)</f>
        <v/>
      </c>
      <c r="C620" s="51" t="str">
        <f>IF(ISBLANK(Games!$B620), "",Games!C620)</f>
        <v/>
      </c>
      <c r="D620" s="23" t="str">
        <f>IF(ISBLANK(Games!$B620), "",Games!D620)</f>
        <v/>
      </c>
      <c r="E620" s="23" t="str">
        <f>IF(ISBLANK(Games!$B620), "",Games!E620)</f>
        <v/>
      </c>
      <c r="F620" s="51" t="str">
        <f>IF(ISBLANK(Games!$B620), "",Games!F620)</f>
        <v/>
      </c>
      <c r="G620" s="51">
        <f>Games!G620</f>
        <v>0</v>
      </c>
      <c r="H620" s="51" t="str">
        <f>IF(ISBLANK(Games!$B620), "",Games!H620)</f>
        <v/>
      </c>
      <c r="I620" s="51" t="str">
        <f>IF(ISBLANK(Games!B620), "", IF(Table13[[#This Row],[Spread]]&lt;0, Table13[[#This Row],[Home]], Table13[[#This Row],[Away]]))</f>
        <v/>
      </c>
      <c r="J620" s="11"/>
      <c r="K620" s="11"/>
      <c r="L620" s="11"/>
      <c r="M620" s="50" t="str">
        <f>IF(ISBLANK(Table13[[#This Row],[Home Final]]), "",Table13[[#This Row],[Away Final]]-Table13[[#This Row],[Home Final]])</f>
        <v/>
      </c>
      <c r="N62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2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20" s="45" t="str">
        <f>IF(ISBLANK(Table13[[#This Row],[Side Result]]),"",IF(Table13[[#This Row],[Side Result]]=Table13[[#This Row],[Market Predicted Side]], "Y", "N"))</f>
        <v/>
      </c>
      <c r="Q62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20" s="43" t="str">
        <f>IF(ISBLANK(Table13[[#This Row],[Side Result]]),"",IF(Table13[[#This Row],[Side Result]]=Table13[[#This Row],[Model Predicted Side]], "Y", "N"))</f>
        <v/>
      </c>
      <c r="S620" s="43" t="str">
        <f>IF(ISBLANK(Table13[[#This Row],[Side Result]]), "", IF(Table13[[#This Row],[Model Overall Correct]]="N", "N", "Y"))</f>
        <v/>
      </c>
      <c r="T62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2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20" s="46" t="str">
        <f>IF(ISBLANK(Table13[[#This Row],[Side Result]]), "",ABS(Table13[[#This Row],[Difference from Market]]))</f>
        <v/>
      </c>
      <c r="W62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20" s="43" t="str">
        <f>IF(ISBLANK(Table13[[#This Row],[Side Result]]), "",ABS(Table13[[#This Row],[Difference from Prediction]]))</f>
        <v/>
      </c>
      <c r="Y620" s="10" t="str">
        <f>IF(OR(ISBLANK(Games!B620),ISBLANK(Table13[[#This Row],[Side Result]])), "",IF(OR(AND('Prediction Log'!D620&lt;0, 'Prediction Log'!J620='Prediction Log'!B620), AND('Prediction Log'!D620&gt;0, 'Prediction Log'!C620='Prediction Log'!J620)),"Y", IF(ISBLANK(Games!$B$2), "","N")))</f>
        <v/>
      </c>
      <c r="Z620" s="10" t="str">
        <f>Table13[[#This Row],[Market Overall  Correct]]</f>
        <v/>
      </c>
    </row>
    <row r="621" spans="1:26" x14ac:dyDescent="0.45">
      <c r="A621" s="51" t="str">
        <f>IF(ISBLANK(Games!$B621), "",Games!A621)</f>
        <v/>
      </c>
      <c r="B621" s="51" t="str">
        <f>IF(ISBLANK(Games!$B621), "",Games!B621)</f>
        <v/>
      </c>
      <c r="C621" s="51" t="str">
        <f>IF(ISBLANK(Games!$B621), "",Games!C621)</f>
        <v/>
      </c>
      <c r="D621" s="23" t="str">
        <f>IF(ISBLANK(Games!$B621), "",Games!D621)</f>
        <v/>
      </c>
      <c r="E621" s="23" t="str">
        <f>IF(ISBLANK(Games!$B621), "",Games!E621)</f>
        <v/>
      </c>
      <c r="F621" s="51" t="str">
        <f>IF(ISBLANK(Games!$B621), "",Games!F621)</f>
        <v/>
      </c>
      <c r="G621" s="51">
        <f>Games!G621</f>
        <v>0</v>
      </c>
      <c r="H621" s="51" t="str">
        <f>IF(ISBLANK(Games!$B621), "",Games!H621)</f>
        <v/>
      </c>
      <c r="I621" s="51" t="str">
        <f>IF(ISBLANK(Games!B621), "", IF(Table13[[#This Row],[Spread]]&lt;0, Table13[[#This Row],[Home]], Table13[[#This Row],[Away]]))</f>
        <v/>
      </c>
      <c r="J621" s="11"/>
      <c r="K621" s="11"/>
      <c r="L621" s="11"/>
      <c r="M621" s="50" t="str">
        <f>IF(ISBLANK(Table13[[#This Row],[Home Final]]), "",Table13[[#This Row],[Away Final]]-Table13[[#This Row],[Home Final]])</f>
        <v/>
      </c>
      <c r="N62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2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21" s="45" t="str">
        <f>IF(ISBLANK(Table13[[#This Row],[Side Result]]),"",IF(Table13[[#This Row],[Side Result]]=Table13[[#This Row],[Market Predicted Side]], "Y", "N"))</f>
        <v/>
      </c>
      <c r="Q62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21" s="43" t="str">
        <f>IF(ISBLANK(Table13[[#This Row],[Side Result]]),"",IF(Table13[[#This Row],[Side Result]]=Table13[[#This Row],[Model Predicted Side]], "Y", "N"))</f>
        <v/>
      </c>
      <c r="S621" s="43" t="str">
        <f>IF(ISBLANK(Table13[[#This Row],[Side Result]]), "", IF(Table13[[#This Row],[Model Overall Correct]]="N", "N", "Y"))</f>
        <v/>
      </c>
      <c r="T62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2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21" s="46" t="str">
        <f>IF(ISBLANK(Table13[[#This Row],[Side Result]]), "",ABS(Table13[[#This Row],[Difference from Market]]))</f>
        <v/>
      </c>
      <c r="W62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21" s="43" t="str">
        <f>IF(ISBLANK(Table13[[#This Row],[Side Result]]), "",ABS(Table13[[#This Row],[Difference from Prediction]]))</f>
        <v/>
      </c>
      <c r="Y621" s="10" t="str">
        <f>IF(OR(ISBLANK(Games!B621),ISBLANK(Table13[[#This Row],[Side Result]])), "",IF(OR(AND('Prediction Log'!D621&lt;0, 'Prediction Log'!J621='Prediction Log'!B621), AND('Prediction Log'!D621&gt;0, 'Prediction Log'!C621='Prediction Log'!J621)),"Y", IF(ISBLANK(Games!$B$2), "","N")))</f>
        <v/>
      </c>
      <c r="Z621" s="10" t="str">
        <f>Table13[[#This Row],[Market Overall  Correct]]</f>
        <v/>
      </c>
    </row>
    <row r="622" spans="1:26" x14ac:dyDescent="0.45">
      <c r="A622" s="51" t="str">
        <f>IF(ISBLANK(Games!$B622), "",Games!A622)</f>
        <v/>
      </c>
      <c r="B622" s="51" t="str">
        <f>IF(ISBLANK(Games!$B622), "",Games!B622)</f>
        <v/>
      </c>
      <c r="C622" s="51" t="str">
        <f>IF(ISBLANK(Games!$B622), "",Games!C622)</f>
        <v/>
      </c>
      <c r="D622" s="23" t="str">
        <f>IF(ISBLANK(Games!$B622), "",Games!D622)</f>
        <v/>
      </c>
      <c r="E622" s="23" t="str">
        <f>IF(ISBLANK(Games!$B622), "",Games!E622)</f>
        <v/>
      </c>
      <c r="F622" s="51" t="str">
        <f>IF(ISBLANK(Games!$B622), "",Games!F622)</f>
        <v/>
      </c>
      <c r="G622" s="51">
        <f>Games!G622</f>
        <v>0</v>
      </c>
      <c r="H622" s="51" t="str">
        <f>IF(ISBLANK(Games!$B622), "",Games!H622)</f>
        <v/>
      </c>
      <c r="I622" s="51" t="str">
        <f>IF(ISBLANK(Games!B622), "", IF(Table13[[#This Row],[Spread]]&lt;0, Table13[[#This Row],[Home]], Table13[[#This Row],[Away]]))</f>
        <v/>
      </c>
      <c r="J622" s="11"/>
      <c r="K622" s="11"/>
      <c r="L622" s="11"/>
      <c r="M622" s="50" t="str">
        <f>IF(ISBLANK(Table13[[#This Row],[Home Final]]), "",Table13[[#This Row],[Away Final]]-Table13[[#This Row],[Home Final]])</f>
        <v/>
      </c>
      <c r="N62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2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22" s="45" t="str">
        <f>IF(ISBLANK(Table13[[#This Row],[Side Result]]),"",IF(Table13[[#This Row],[Side Result]]=Table13[[#This Row],[Market Predicted Side]], "Y", "N"))</f>
        <v/>
      </c>
      <c r="Q62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22" s="43" t="str">
        <f>IF(ISBLANK(Table13[[#This Row],[Side Result]]),"",IF(Table13[[#This Row],[Side Result]]=Table13[[#This Row],[Model Predicted Side]], "Y", "N"))</f>
        <v/>
      </c>
      <c r="S622" s="43" t="str">
        <f>IF(ISBLANK(Table13[[#This Row],[Side Result]]), "", IF(Table13[[#This Row],[Model Overall Correct]]="N", "N", "Y"))</f>
        <v/>
      </c>
      <c r="T62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2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22" s="46" t="str">
        <f>IF(ISBLANK(Table13[[#This Row],[Side Result]]), "",ABS(Table13[[#This Row],[Difference from Market]]))</f>
        <v/>
      </c>
      <c r="W62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22" s="43" t="str">
        <f>IF(ISBLANK(Table13[[#This Row],[Side Result]]), "",ABS(Table13[[#This Row],[Difference from Prediction]]))</f>
        <v/>
      </c>
      <c r="Y622" s="10" t="str">
        <f>IF(OR(ISBLANK(Games!B622),ISBLANK(Table13[[#This Row],[Side Result]])), "",IF(OR(AND('Prediction Log'!D622&lt;0, 'Prediction Log'!J622='Prediction Log'!B622), AND('Prediction Log'!D622&gt;0, 'Prediction Log'!C622='Prediction Log'!J622)),"Y", IF(ISBLANK(Games!$B$2), "","N")))</f>
        <v/>
      </c>
      <c r="Z622" s="10" t="str">
        <f>Table13[[#This Row],[Market Overall  Correct]]</f>
        <v/>
      </c>
    </row>
    <row r="623" spans="1:26" x14ac:dyDescent="0.45">
      <c r="A623" s="51" t="str">
        <f>IF(ISBLANK(Games!$B623), "",Games!A623)</f>
        <v/>
      </c>
      <c r="B623" s="51" t="str">
        <f>IF(ISBLANK(Games!$B623), "",Games!B623)</f>
        <v/>
      </c>
      <c r="C623" s="51" t="str">
        <f>IF(ISBLANK(Games!$B623), "",Games!C623)</f>
        <v/>
      </c>
      <c r="D623" s="23" t="str">
        <f>IF(ISBLANK(Games!$B623), "",Games!D623)</f>
        <v/>
      </c>
      <c r="E623" s="23" t="str">
        <f>IF(ISBLANK(Games!$B623), "",Games!E623)</f>
        <v/>
      </c>
      <c r="F623" s="51" t="str">
        <f>IF(ISBLANK(Games!$B623), "",Games!F623)</f>
        <v/>
      </c>
      <c r="G623" s="51">
        <f>Games!G623</f>
        <v>0</v>
      </c>
      <c r="H623" s="51" t="str">
        <f>IF(ISBLANK(Games!$B623), "",Games!H623)</f>
        <v/>
      </c>
      <c r="I623" s="51" t="str">
        <f>IF(ISBLANK(Games!B623), "", IF(Table13[[#This Row],[Spread]]&lt;0, Table13[[#This Row],[Home]], Table13[[#This Row],[Away]]))</f>
        <v/>
      </c>
      <c r="J623" s="11"/>
      <c r="K623" s="11"/>
      <c r="L623" s="11"/>
      <c r="M623" s="50" t="str">
        <f>IF(ISBLANK(Table13[[#This Row],[Home Final]]), "",Table13[[#This Row],[Away Final]]-Table13[[#This Row],[Home Final]])</f>
        <v/>
      </c>
      <c r="N62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2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23" s="45" t="str">
        <f>IF(ISBLANK(Table13[[#This Row],[Side Result]]),"",IF(Table13[[#This Row],[Side Result]]=Table13[[#This Row],[Market Predicted Side]], "Y", "N"))</f>
        <v/>
      </c>
      <c r="Q62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23" s="43" t="str">
        <f>IF(ISBLANK(Table13[[#This Row],[Side Result]]),"",IF(Table13[[#This Row],[Side Result]]=Table13[[#This Row],[Model Predicted Side]], "Y", "N"))</f>
        <v/>
      </c>
      <c r="S623" s="43" t="str">
        <f>IF(ISBLANK(Table13[[#This Row],[Side Result]]), "", IF(Table13[[#This Row],[Model Overall Correct]]="N", "N", "Y"))</f>
        <v/>
      </c>
      <c r="T62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2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23" s="46" t="str">
        <f>IF(ISBLANK(Table13[[#This Row],[Side Result]]), "",ABS(Table13[[#This Row],[Difference from Market]]))</f>
        <v/>
      </c>
      <c r="W62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23" s="43" t="str">
        <f>IF(ISBLANK(Table13[[#This Row],[Side Result]]), "",ABS(Table13[[#This Row],[Difference from Prediction]]))</f>
        <v/>
      </c>
      <c r="Y623" s="10" t="str">
        <f>IF(OR(ISBLANK(Games!B623),ISBLANK(Table13[[#This Row],[Side Result]])), "",IF(OR(AND('Prediction Log'!D623&lt;0, 'Prediction Log'!J623='Prediction Log'!B623), AND('Prediction Log'!D623&gt;0, 'Prediction Log'!C623='Prediction Log'!J623)),"Y", IF(ISBLANK(Games!$B$2), "","N")))</f>
        <v/>
      </c>
      <c r="Z623" s="10" t="str">
        <f>Table13[[#This Row],[Market Overall  Correct]]</f>
        <v/>
      </c>
    </row>
    <row r="624" spans="1:26" x14ac:dyDescent="0.45">
      <c r="A624" s="51" t="str">
        <f>IF(ISBLANK(Games!$B624), "",Games!A624)</f>
        <v/>
      </c>
      <c r="B624" s="51" t="str">
        <f>IF(ISBLANK(Games!$B624), "",Games!B624)</f>
        <v/>
      </c>
      <c r="C624" s="51" t="str">
        <f>IF(ISBLANK(Games!$B624), "",Games!C624)</f>
        <v/>
      </c>
      <c r="D624" s="23" t="str">
        <f>IF(ISBLANK(Games!$B624), "",Games!D624)</f>
        <v/>
      </c>
      <c r="E624" s="23" t="str">
        <f>IF(ISBLANK(Games!$B624), "",Games!E624)</f>
        <v/>
      </c>
      <c r="F624" s="51" t="str">
        <f>IF(ISBLANK(Games!$B624), "",Games!F624)</f>
        <v/>
      </c>
      <c r="G624" s="51">
        <f>Games!G624</f>
        <v>0</v>
      </c>
      <c r="H624" s="51" t="str">
        <f>IF(ISBLANK(Games!$B624), "",Games!H624)</f>
        <v/>
      </c>
      <c r="I624" s="51" t="str">
        <f>IF(ISBLANK(Games!B624), "", IF(Table13[[#This Row],[Spread]]&lt;0, Table13[[#This Row],[Home]], Table13[[#This Row],[Away]]))</f>
        <v/>
      </c>
      <c r="J624" s="11"/>
      <c r="K624" s="11"/>
      <c r="L624" s="11"/>
      <c r="M624" s="50" t="str">
        <f>IF(ISBLANK(Table13[[#This Row],[Home Final]]), "",Table13[[#This Row],[Away Final]]-Table13[[#This Row],[Home Final]])</f>
        <v/>
      </c>
      <c r="N62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2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24" s="45" t="str">
        <f>IF(ISBLANK(Table13[[#This Row],[Side Result]]),"",IF(Table13[[#This Row],[Side Result]]=Table13[[#This Row],[Market Predicted Side]], "Y", "N"))</f>
        <v/>
      </c>
      <c r="Q62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24" s="43" t="str">
        <f>IF(ISBLANK(Table13[[#This Row],[Side Result]]),"",IF(Table13[[#This Row],[Side Result]]=Table13[[#This Row],[Model Predicted Side]], "Y", "N"))</f>
        <v/>
      </c>
      <c r="S624" s="43" t="str">
        <f>IF(ISBLANK(Table13[[#This Row],[Side Result]]), "", IF(Table13[[#This Row],[Model Overall Correct]]="N", "N", "Y"))</f>
        <v/>
      </c>
      <c r="T62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2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24" s="46" t="str">
        <f>IF(ISBLANK(Table13[[#This Row],[Side Result]]), "",ABS(Table13[[#This Row],[Difference from Market]]))</f>
        <v/>
      </c>
      <c r="W62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24" s="43" t="str">
        <f>IF(ISBLANK(Table13[[#This Row],[Side Result]]), "",ABS(Table13[[#This Row],[Difference from Prediction]]))</f>
        <v/>
      </c>
      <c r="Y624" s="10" t="str">
        <f>IF(OR(ISBLANK(Games!B624),ISBLANK(Table13[[#This Row],[Side Result]])), "",IF(OR(AND('Prediction Log'!D624&lt;0, 'Prediction Log'!J624='Prediction Log'!B624), AND('Prediction Log'!D624&gt;0, 'Prediction Log'!C624='Prediction Log'!J624)),"Y", IF(ISBLANK(Games!$B$2), "","N")))</f>
        <v/>
      </c>
      <c r="Z624" s="10" t="str">
        <f>Table13[[#This Row],[Market Overall  Correct]]</f>
        <v/>
      </c>
    </row>
    <row r="625" spans="1:26" x14ac:dyDescent="0.45">
      <c r="A625" s="51" t="str">
        <f>IF(ISBLANK(Games!$B625), "",Games!A625)</f>
        <v/>
      </c>
      <c r="B625" s="51" t="str">
        <f>IF(ISBLANK(Games!$B625), "",Games!B625)</f>
        <v/>
      </c>
      <c r="C625" s="51" t="str">
        <f>IF(ISBLANK(Games!$B625), "",Games!C625)</f>
        <v/>
      </c>
      <c r="D625" s="23" t="str">
        <f>IF(ISBLANK(Games!$B625), "",Games!D625)</f>
        <v/>
      </c>
      <c r="E625" s="23" t="str">
        <f>IF(ISBLANK(Games!$B625), "",Games!E625)</f>
        <v/>
      </c>
      <c r="F625" s="51" t="str">
        <f>IF(ISBLANK(Games!$B625), "",Games!F625)</f>
        <v/>
      </c>
      <c r="G625" s="51">
        <f>Games!G625</f>
        <v>0</v>
      </c>
      <c r="H625" s="51" t="str">
        <f>IF(ISBLANK(Games!$B625), "",Games!H625)</f>
        <v/>
      </c>
      <c r="I625" s="51" t="str">
        <f>IF(ISBLANK(Games!B625), "", IF(Table13[[#This Row],[Spread]]&lt;0, Table13[[#This Row],[Home]], Table13[[#This Row],[Away]]))</f>
        <v/>
      </c>
      <c r="J625" s="11"/>
      <c r="K625" s="11"/>
      <c r="L625" s="11"/>
      <c r="M625" s="50" t="str">
        <f>IF(ISBLANK(Table13[[#This Row],[Home Final]]), "",Table13[[#This Row],[Away Final]]-Table13[[#This Row],[Home Final]])</f>
        <v/>
      </c>
      <c r="N62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2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25" s="45" t="str">
        <f>IF(ISBLANK(Table13[[#This Row],[Side Result]]),"",IF(Table13[[#This Row],[Side Result]]=Table13[[#This Row],[Market Predicted Side]], "Y", "N"))</f>
        <v/>
      </c>
      <c r="Q62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25" s="43" t="str">
        <f>IF(ISBLANK(Table13[[#This Row],[Side Result]]),"",IF(Table13[[#This Row],[Side Result]]=Table13[[#This Row],[Model Predicted Side]], "Y", "N"))</f>
        <v/>
      </c>
      <c r="S625" s="43" t="str">
        <f>IF(ISBLANK(Table13[[#This Row],[Side Result]]), "", IF(Table13[[#This Row],[Model Overall Correct]]="N", "N", "Y"))</f>
        <v/>
      </c>
      <c r="T62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2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25" s="46" t="str">
        <f>IF(ISBLANK(Table13[[#This Row],[Side Result]]), "",ABS(Table13[[#This Row],[Difference from Market]]))</f>
        <v/>
      </c>
      <c r="W62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25" s="43" t="str">
        <f>IF(ISBLANK(Table13[[#This Row],[Side Result]]), "",ABS(Table13[[#This Row],[Difference from Prediction]]))</f>
        <v/>
      </c>
      <c r="Y625" s="10" t="str">
        <f>IF(OR(ISBLANK(Games!B625),ISBLANK(Table13[[#This Row],[Side Result]])), "",IF(OR(AND('Prediction Log'!D625&lt;0, 'Prediction Log'!J625='Prediction Log'!B625), AND('Prediction Log'!D625&gt;0, 'Prediction Log'!C625='Prediction Log'!J625)),"Y", IF(ISBLANK(Games!$B$2), "","N")))</f>
        <v/>
      </c>
      <c r="Z625" s="10" t="str">
        <f>Table13[[#This Row],[Market Overall  Correct]]</f>
        <v/>
      </c>
    </row>
    <row r="626" spans="1:26" x14ac:dyDescent="0.45">
      <c r="A626" s="51" t="str">
        <f>IF(ISBLANK(Games!$B626), "",Games!A626)</f>
        <v/>
      </c>
      <c r="B626" s="51" t="str">
        <f>IF(ISBLANK(Games!$B626), "",Games!B626)</f>
        <v/>
      </c>
      <c r="C626" s="51" t="str">
        <f>IF(ISBLANK(Games!$B626), "",Games!C626)</f>
        <v/>
      </c>
      <c r="D626" s="23" t="str">
        <f>IF(ISBLANK(Games!$B626), "",Games!D626)</f>
        <v/>
      </c>
      <c r="E626" s="23" t="str">
        <f>IF(ISBLANK(Games!$B626), "",Games!E626)</f>
        <v/>
      </c>
      <c r="F626" s="51" t="str">
        <f>IF(ISBLANK(Games!$B626), "",Games!F626)</f>
        <v/>
      </c>
      <c r="G626" s="51">
        <f>Games!G626</f>
        <v>0</v>
      </c>
      <c r="H626" s="51" t="str">
        <f>IF(ISBLANK(Games!$B626), "",Games!H626)</f>
        <v/>
      </c>
      <c r="I626" s="51" t="str">
        <f>IF(ISBLANK(Games!B626), "", IF(Table13[[#This Row],[Spread]]&lt;0, Table13[[#This Row],[Home]], Table13[[#This Row],[Away]]))</f>
        <v/>
      </c>
      <c r="J626" s="11"/>
      <c r="K626" s="11"/>
      <c r="L626" s="11"/>
      <c r="M626" s="50" t="str">
        <f>IF(ISBLANK(Table13[[#This Row],[Home Final]]), "",Table13[[#This Row],[Away Final]]-Table13[[#This Row],[Home Final]])</f>
        <v/>
      </c>
      <c r="N62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2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26" s="45" t="str">
        <f>IF(ISBLANK(Table13[[#This Row],[Side Result]]),"",IF(Table13[[#This Row],[Side Result]]=Table13[[#This Row],[Market Predicted Side]], "Y", "N"))</f>
        <v/>
      </c>
      <c r="Q62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26" s="43" t="str">
        <f>IF(ISBLANK(Table13[[#This Row],[Side Result]]),"",IF(Table13[[#This Row],[Side Result]]=Table13[[#This Row],[Model Predicted Side]], "Y", "N"))</f>
        <v/>
      </c>
      <c r="S626" s="43" t="str">
        <f>IF(ISBLANK(Table13[[#This Row],[Side Result]]), "", IF(Table13[[#This Row],[Model Overall Correct]]="N", "N", "Y"))</f>
        <v/>
      </c>
      <c r="T62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2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26" s="46" t="str">
        <f>IF(ISBLANK(Table13[[#This Row],[Side Result]]), "",ABS(Table13[[#This Row],[Difference from Market]]))</f>
        <v/>
      </c>
      <c r="W62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26" s="43" t="str">
        <f>IF(ISBLANK(Table13[[#This Row],[Side Result]]), "",ABS(Table13[[#This Row],[Difference from Prediction]]))</f>
        <v/>
      </c>
      <c r="Y626" s="10" t="str">
        <f>IF(OR(ISBLANK(Games!B626),ISBLANK(Table13[[#This Row],[Side Result]])), "",IF(OR(AND('Prediction Log'!D626&lt;0, 'Prediction Log'!J626='Prediction Log'!B626), AND('Prediction Log'!D626&gt;0, 'Prediction Log'!C626='Prediction Log'!J626)),"Y", IF(ISBLANK(Games!$B$2), "","N")))</f>
        <v/>
      </c>
      <c r="Z626" s="10" t="str">
        <f>Table13[[#This Row],[Market Overall  Correct]]</f>
        <v/>
      </c>
    </row>
    <row r="627" spans="1:26" x14ac:dyDescent="0.45">
      <c r="A627" s="51" t="str">
        <f>IF(ISBLANK(Games!$B627), "",Games!A627)</f>
        <v/>
      </c>
      <c r="B627" s="51" t="str">
        <f>IF(ISBLANK(Games!$B627), "",Games!B627)</f>
        <v/>
      </c>
      <c r="C627" s="51" t="str">
        <f>IF(ISBLANK(Games!$B627), "",Games!C627)</f>
        <v/>
      </c>
      <c r="D627" s="23" t="str">
        <f>IF(ISBLANK(Games!$B627), "",Games!D627)</f>
        <v/>
      </c>
      <c r="E627" s="23" t="str">
        <f>IF(ISBLANK(Games!$B627), "",Games!E627)</f>
        <v/>
      </c>
      <c r="F627" s="51" t="str">
        <f>IF(ISBLANK(Games!$B627), "",Games!F627)</f>
        <v/>
      </c>
      <c r="G627" s="51">
        <f>Games!G627</f>
        <v>0</v>
      </c>
      <c r="H627" s="51" t="str">
        <f>IF(ISBLANK(Games!$B627), "",Games!H627)</f>
        <v/>
      </c>
      <c r="I627" s="51" t="str">
        <f>IF(ISBLANK(Games!B627), "", IF(Table13[[#This Row],[Spread]]&lt;0, Table13[[#This Row],[Home]], Table13[[#This Row],[Away]]))</f>
        <v/>
      </c>
      <c r="J627" s="11"/>
      <c r="K627" s="11"/>
      <c r="L627" s="11"/>
      <c r="M627" s="50" t="str">
        <f>IF(ISBLANK(Table13[[#This Row],[Home Final]]), "",Table13[[#This Row],[Away Final]]-Table13[[#This Row],[Home Final]])</f>
        <v/>
      </c>
      <c r="N62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2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27" s="45" t="str">
        <f>IF(ISBLANK(Table13[[#This Row],[Side Result]]),"",IF(Table13[[#This Row],[Side Result]]=Table13[[#This Row],[Market Predicted Side]], "Y", "N"))</f>
        <v/>
      </c>
      <c r="Q62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27" s="43" t="str">
        <f>IF(ISBLANK(Table13[[#This Row],[Side Result]]),"",IF(Table13[[#This Row],[Side Result]]=Table13[[#This Row],[Model Predicted Side]], "Y", "N"))</f>
        <v/>
      </c>
      <c r="S627" s="43" t="str">
        <f>IF(ISBLANK(Table13[[#This Row],[Side Result]]), "", IF(Table13[[#This Row],[Model Overall Correct]]="N", "N", "Y"))</f>
        <v/>
      </c>
      <c r="T62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2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27" s="46" t="str">
        <f>IF(ISBLANK(Table13[[#This Row],[Side Result]]), "",ABS(Table13[[#This Row],[Difference from Market]]))</f>
        <v/>
      </c>
      <c r="W62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27" s="43" t="str">
        <f>IF(ISBLANK(Table13[[#This Row],[Side Result]]), "",ABS(Table13[[#This Row],[Difference from Prediction]]))</f>
        <v/>
      </c>
      <c r="Y627" s="10" t="str">
        <f>IF(OR(ISBLANK(Games!B627),ISBLANK(Table13[[#This Row],[Side Result]])), "",IF(OR(AND('Prediction Log'!D627&lt;0, 'Prediction Log'!J627='Prediction Log'!B627), AND('Prediction Log'!D627&gt;0, 'Prediction Log'!C627='Prediction Log'!J627)),"Y", IF(ISBLANK(Games!$B$2), "","N")))</f>
        <v/>
      </c>
      <c r="Z627" s="10" t="str">
        <f>Table13[[#This Row],[Market Overall  Correct]]</f>
        <v/>
      </c>
    </row>
    <row r="628" spans="1:26" x14ac:dyDescent="0.45">
      <c r="A628" s="51" t="str">
        <f>IF(ISBLANK(Games!$B628), "",Games!A628)</f>
        <v/>
      </c>
      <c r="B628" s="51" t="str">
        <f>IF(ISBLANK(Games!$B628), "",Games!B628)</f>
        <v/>
      </c>
      <c r="C628" s="51" t="str">
        <f>IF(ISBLANK(Games!$B628), "",Games!C628)</f>
        <v/>
      </c>
      <c r="D628" s="23" t="str">
        <f>IF(ISBLANK(Games!$B628), "",Games!D628)</f>
        <v/>
      </c>
      <c r="E628" s="23" t="str">
        <f>IF(ISBLANK(Games!$B628), "",Games!E628)</f>
        <v/>
      </c>
      <c r="F628" s="51" t="str">
        <f>IF(ISBLANK(Games!$B628), "",Games!F628)</f>
        <v/>
      </c>
      <c r="G628" s="51">
        <f>Games!G628</f>
        <v>0</v>
      </c>
      <c r="H628" s="51" t="str">
        <f>IF(ISBLANK(Games!$B628), "",Games!H628)</f>
        <v/>
      </c>
      <c r="I628" s="51" t="str">
        <f>IF(ISBLANK(Games!B628), "", IF(Table13[[#This Row],[Spread]]&lt;0, Table13[[#This Row],[Home]], Table13[[#This Row],[Away]]))</f>
        <v/>
      </c>
      <c r="J628" s="11"/>
      <c r="K628" s="11"/>
      <c r="L628" s="11"/>
      <c r="M628" s="50" t="str">
        <f>IF(ISBLANK(Table13[[#This Row],[Home Final]]), "",Table13[[#This Row],[Away Final]]-Table13[[#This Row],[Home Final]])</f>
        <v/>
      </c>
      <c r="N62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2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28" s="45" t="str">
        <f>IF(ISBLANK(Table13[[#This Row],[Side Result]]),"",IF(Table13[[#This Row],[Side Result]]=Table13[[#This Row],[Market Predicted Side]], "Y", "N"))</f>
        <v/>
      </c>
      <c r="Q62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28" s="43" t="str">
        <f>IF(ISBLANK(Table13[[#This Row],[Side Result]]),"",IF(Table13[[#This Row],[Side Result]]=Table13[[#This Row],[Model Predicted Side]], "Y", "N"))</f>
        <v/>
      </c>
      <c r="S628" s="43" t="str">
        <f>IF(ISBLANK(Table13[[#This Row],[Side Result]]), "", IF(Table13[[#This Row],[Model Overall Correct]]="N", "N", "Y"))</f>
        <v/>
      </c>
      <c r="T62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2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28" s="46" t="str">
        <f>IF(ISBLANK(Table13[[#This Row],[Side Result]]), "",ABS(Table13[[#This Row],[Difference from Market]]))</f>
        <v/>
      </c>
      <c r="W62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28" s="43" t="str">
        <f>IF(ISBLANK(Table13[[#This Row],[Side Result]]), "",ABS(Table13[[#This Row],[Difference from Prediction]]))</f>
        <v/>
      </c>
      <c r="Y628" s="10" t="str">
        <f>IF(OR(ISBLANK(Games!B628),ISBLANK(Table13[[#This Row],[Side Result]])), "",IF(OR(AND('Prediction Log'!D628&lt;0, 'Prediction Log'!J628='Prediction Log'!B628), AND('Prediction Log'!D628&gt;0, 'Prediction Log'!C628='Prediction Log'!J628)),"Y", IF(ISBLANK(Games!$B$2), "","N")))</f>
        <v/>
      </c>
      <c r="Z628" s="10" t="str">
        <f>Table13[[#This Row],[Market Overall  Correct]]</f>
        <v/>
      </c>
    </row>
    <row r="629" spans="1:26" x14ac:dyDescent="0.45">
      <c r="A629" s="51" t="str">
        <f>IF(ISBLANK(Games!$B629), "",Games!A629)</f>
        <v/>
      </c>
      <c r="B629" s="51" t="str">
        <f>IF(ISBLANK(Games!$B629), "",Games!B629)</f>
        <v/>
      </c>
      <c r="C629" s="51" t="str">
        <f>IF(ISBLANK(Games!$B629), "",Games!C629)</f>
        <v/>
      </c>
      <c r="D629" s="23" t="str">
        <f>IF(ISBLANK(Games!$B629), "",Games!D629)</f>
        <v/>
      </c>
      <c r="E629" s="23" t="str">
        <f>IF(ISBLANK(Games!$B629), "",Games!E629)</f>
        <v/>
      </c>
      <c r="F629" s="51" t="str">
        <f>IF(ISBLANK(Games!$B629), "",Games!F629)</f>
        <v/>
      </c>
      <c r="G629" s="51">
        <f>Games!G629</f>
        <v>0</v>
      </c>
      <c r="H629" s="51" t="str">
        <f>IF(ISBLANK(Games!$B629), "",Games!H629)</f>
        <v/>
      </c>
      <c r="I629" s="51" t="str">
        <f>IF(ISBLANK(Games!B629), "", IF(Table13[[#This Row],[Spread]]&lt;0, Table13[[#This Row],[Home]], Table13[[#This Row],[Away]]))</f>
        <v/>
      </c>
      <c r="J629" s="11"/>
      <c r="K629" s="11"/>
      <c r="L629" s="11"/>
      <c r="M629" s="50" t="str">
        <f>IF(ISBLANK(Table13[[#This Row],[Home Final]]), "",Table13[[#This Row],[Away Final]]-Table13[[#This Row],[Home Final]])</f>
        <v/>
      </c>
      <c r="N62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2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29" s="45" t="str">
        <f>IF(ISBLANK(Table13[[#This Row],[Side Result]]),"",IF(Table13[[#This Row],[Side Result]]=Table13[[#This Row],[Market Predicted Side]], "Y", "N"))</f>
        <v/>
      </c>
      <c r="Q62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29" s="43" t="str">
        <f>IF(ISBLANK(Table13[[#This Row],[Side Result]]),"",IF(Table13[[#This Row],[Side Result]]=Table13[[#This Row],[Model Predicted Side]], "Y", "N"))</f>
        <v/>
      </c>
      <c r="S629" s="43" t="str">
        <f>IF(ISBLANK(Table13[[#This Row],[Side Result]]), "", IF(Table13[[#This Row],[Model Overall Correct]]="N", "N", "Y"))</f>
        <v/>
      </c>
      <c r="T62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2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29" s="46" t="str">
        <f>IF(ISBLANK(Table13[[#This Row],[Side Result]]), "",ABS(Table13[[#This Row],[Difference from Market]]))</f>
        <v/>
      </c>
      <c r="W62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29" s="43" t="str">
        <f>IF(ISBLANK(Table13[[#This Row],[Side Result]]), "",ABS(Table13[[#This Row],[Difference from Prediction]]))</f>
        <v/>
      </c>
      <c r="Y629" s="10" t="str">
        <f>IF(OR(ISBLANK(Games!B629),ISBLANK(Table13[[#This Row],[Side Result]])), "",IF(OR(AND('Prediction Log'!D629&lt;0, 'Prediction Log'!J629='Prediction Log'!B629), AND('Prediction Log'!D629&gt;0, 'Prediction Log'!C629='Prediction Log'!J629)),"Y", IF(ISBLANK(Games!$B$2), "","N")))</f>
        <v/>
      </c>
      <c r="Z629" s="10" t="str">
        <f>Table13[[#This Row],[Market Overall  Correct]]</f>
        <v/>
      </c>
    </row>
    <row r="630" spans="1:26" x14ac:dyDescent="0.45">
      <c r="A630" s="51" t="str">
        <f>IF(ISBLANK(Games!$B630), "",Games!A630)</f>
        <v/>
      </c>
      <c r="B630" s="51" t="str">
        <f>IF(ISBLANK(Games!$B630), "",Games!B630)</f>
        <v/>
      </c>
      <c r="C630" s="51" t="str">
        <f>IF(ISBLANK(Games!$B630), "",Games!C630)</f>
        <v/>
      </c>
      <c r="D630" s="23" t="str">
        <f>IF(ISBLANK(Games!$B630), "",Games!D630)</f>
        <v/>
      </c>
      <c r="E630" s="23" t="str">
        <f>IF(ISBLANK(Games!$B630), "",Games!E630)</f>
        <v/>
      </c>
      <c r="F630" s="51" t="str">
        <f>IF(ISBLANK(Games!$B630), "",Games!F630)</f>
        <v/>
      </c>
      <c r="G630" s="51">
        <f>Games!G630</f>
        <v>0</v>
      </c>
      <c r="H630" s="51" t="str">
        <f>IF(ISBLANK(Games!$B630), "",Games!H630)</f>
        <v/>
      </c>
      <c r="I630" s="51" t="str">
        <f>IF(ISBLANK(Games!B630), "", IF(Table13[[#This Row],[Spread]]&lt;0, Table13[[#This Row],[Home]], Table13[[#This Row],[Away]]))</f>
        <v/>
      </c>
      <c r="J630" s="11"/>
      <c r="K630" s="11"/>
      <c r="L630" s="11"/>
      <c r="M630" s="50" t="str">
        <f>IF(ISBLANK(Table13[[#This Row],[Home Final]]), "",Table13[[#This Row],[Away Final]]-Table13[[#This Row],[Home Final]])</f>
        <v/>
      </c>
      <c r="N63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3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30" s="45" t="str">
        <f>IF(ISBLANK(Table13[[#This Row],[Side Result]]),"",IF(Table13[[#This Row],[Side Result]]=Table13[[#This Row],[Market Predicted Side]], "Y", "N"))</f>
        <v/>
      </c>
      <c r="Q63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30" s="43" t="str">
        <f>IF(ISBLANK(Table13[[#This Row],[Side Result]]),"",IF(Table13[[#This Row],[Side Result]]=Table13[[#This Row],[Model Predicted Side]], "Y", "N"))</f>
        <v/>
      </c>
      <c r="S630" s="43" t="str">
        <f>IF(ISBLANK(Table13[[#This Row],[Side Result]]), "", IF(Table13[[#This Row],[Model Overall Correct]]="N", "N", "Y"))</f>
        <v/>
      </c>
      <c r="T63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3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30" s="46" t="str">
        <f>IF(ISBLANK(Table13[[#This Row],[Side Result]]), "",ABS(Table13[[#This Row],[Difference from Market]]))</f>
        <v/>
      </c>
      <c r="W63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30" s="43" t="str">
        <f>IF(ISBLANK(Table13[[#This Row],[Side Result]]), "",ABS(Table13[[#This Row],[Difference from Prediction]]))</f>
        <v/>
      </c>
      <c r="Y630" s="10" t="str">
        <f>IF(OR(ISBLANK(Games!B630),ISBLANK(Table13[[#This Row],[Side Result]])), "",IF(OR(AND('Prediction Log'!D630&lt;0, 'Prediction Log'!J630='Prediction Log'!B630), AND('Prediction Log'!D630&gt;0, 'Prediction Log'!C630='Prediction Log'!J630)),"Y", IF(ISBLANK(Games!$B$2), "","N")))</f>
        <v/>
      </c>
      <c r="Z630" s="10" t="str">
        <f>Table13[[#This Row],[Market Overall  Correct]]</f>
        <v/>
      </c>
    </row>
    <row r="631" spans="1:26" x14ac:dyDescent="0.45">
      <c r="A631" s="51" t="str">
        <f>IF(ISBLANK(Games!$B631), "",Games!A631)</f>
        <v/>
      </c>
      <c r="B631" s="51" t="str">
        <f>IF(ISBLANK(Games!$B631), "",Games!B631)</f>
        <v/>
      </c>
      <c r="C631" s="51" t="str">
        <f>IF(ISBLANK(Games!$B631), "",Games!C631)</f>
        <v/>
      </c>
      <c r="D631" s="23" t="str">
        <f>IF(ISBLANK(Games!$B631), "",Games!D631)</f>
        <v/>
      </c>
      <c r="E631" s="23" t="str">
        <f>IF(ISBLANK(Games!$B631), "",Games!E631)</f>
        <v/>
      </c>
      <c r="F631" s="51" t="str">
        <f>IF(ISBLANK(Games!$B631), "",Games!F631)</f>
        <v/>
      </c>
      <c r="G631" s="51">
        <f>Games!G631</f>
        <v>0</v>
      </c>
      <c r="H631" s="51" t="str">
        <f>IF(ISBLANK(Games!$B631), "",Games!H631)</f>
        <v/>
      </c>
      <c r="I631" s="51" t="str">
        <f>IF(ISBLANK(Games!B631), "", IF(Table13[[#This Row],[Spread]]&lt;0, Table13[[#This Row],[Home]], Table13[[#This Row],[Away]]))</f>
        <v/>
      </c>
      <c r="J631" s="11"/>
      <c r="K631" s="11"/>
      <c r="L631" s="11"/>
      <c r="M631" s="50" t="str">
        <f>IF(ISBLANK(Table13[[#This Row],[Home Final]]), "",Table13[[#This Row],[Away Final]]-Table13[[#This Row],[Home Final]])</f>
        <v/>
      </c>
      <c r="N63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3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31" s="45" t="str">
        <f>IF(ISBLANK(Table13[[#This Row],[Side Result]]),"",IF(Table13[[#This Row],[Side Result]]=Table13[[#This Row],[Market Predicted Side]], "Y", "N"))</f>
        <v/>
      </c>
      <c r="Q63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31" s="43" t="str">
        <f>IF(ISBLANK(Table13[[#This Row],[Side Result]]),"",IF(Table13[[#This Row],[Side Result]]=Table13[[#This Row],[Model Predicted Side]], "Y", "N"))</f>
        <v/>
      </c>
      <c r="S631" s="43" t="str">
        <f>IF(ISBLANK(Table13[[#This Row],[Side Result]]), "", IF(Table13[[#This Row],[Model Overall Correct]]="N", "N", "Y"))</f>
        <v/>
      </c>
      <c r="T63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3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31" s="46" t="str">
        <f>IF(ISBLANK(Table13[[#This Row],[Side Result]]), "",ABS(Table13[[#This Row],[Difference from Market]]))</f>
        <v/>
      </c>
      <c r="W63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31" s="43" t="str">
        <f>IF(ISBLANK(Table13[[#This Row],[Side Result]]), "",ABS(Table13[[#This Row],[Difference from Prediction]]))</f>
        <v/>
      </c>
      <c r="Y631" s="10" t="str">
        <f>IF(OR(ISBLANK(Games!B631),ISBLANK(Table13[[#This Row],[Side Result]])), "",IF(OR(AND('Prediction Log'!D631&lt;0, 'Prediction Log'!J631='Prediction Log'!B631), AND('Prediction Log'!D631&gt;0, 'Prediction Log'!C631='Prediction Log'!J631)),"Y", IF(ISBLANK(Games!$B$2), "","N")))</f>
        <v/>
      </c>
      <c r="Z631" s="10" t="str">
        <f>Table13[[#This Row],[Market Overall  Correct]]</f>
        <v/>
      </c>
    </row>
    <row r="632" spans="1:26" x14ac:dyDescent="0.45">
      <c r="A632" s="51" t="str">
        <f>IF(ISBLANK(Games!$B632), "",Games!A632)</f>
        <v/>
      </c>
      <c r="B632" s="51" t="str">
        <f>IF(ISBLANK(Games!$B632), "",Games!B632)</f>
        <v/>
      </c>
      <c r="C632" s="51" t="str">
        <f>IF(ISBLANK(Games!$B632), "",Games!C632)</f>
        <v/>
      </c>
      <c r="D632" s="23" t="str">
        <f>IF(ISBLANK(Games!$B632), "",Games!D632)</f>
        <v/>
      </c>
      <c r="E632" s="23" t="str">
        <f>IF(ISBLANK(Games!$B632), "",Games!E632)</f>
        <v/>
      </c>
      <c r="F632" s="51" t="str">
        <f>IF(ISBLANK(Games!$B632), "",Games!F632)</f>
        <v/>
      </c>
      <c r="G632" s="51">
        <f>Games!G632</f>
        <v>0</v>
      </c>
      <c r="H632" s="51" t="str">
        <f>IF(ISBLANK(Games!$B632), "",Games!H632)</f>
        <v/>
      </c>
      <c r="I632" s="51" t="str">
        <f>IF(ISBLANK(Games!B632), "", IF(Table13[[#This Row],[Spread]]&lt;0, Table13[[#This Row],[Home]], Table13[[#This Row],[Away]]))</f>
        <v/>
      </c>
      <c r="J632" s="11"/>
      <c r="K632" s="11"/>
      <c r="L632" s="11"/>
      <c r="M632" s="50" t="str">
        <f>IF(ISBLANK(Table13[[#This Row],[Home Final]]), "",Table13[[#This Row],[Away Final]]-Table13[[#This Row],[Home Final]])</f>
        <v/>
      </c>
      <c r="N63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3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32" s="45" t="str">
        <f>IF(ISBLANK(Table13[[#This Row],[Side Result]]),"",IF(Table13[[#This Row],[Side Result]]=Table13[[#This Row],[Market Predicted Side]], "Y", "N"))</f>
        <v/>
      </c>
      <c r="Q63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32" s="43" t="str">
        <f>IF(ISBLANK(Table13[[#This Row],[Side Result]]),"",IF(Table13[[#This Row],[Side Result]]=Table13[[#This Row],[Model Predicted Side]], "Y", "N"))</f>
        <v/>
      </c>
      <c r="S632" s="43" t="str">
        <f>IF(ISBLANK(Table13[[#This Row],[Side Result]]), "", IF(Table13[[#This Row],[Model Overall Correct]]="N", "N", "Y"))</f>
        <v/>
      </c>
      <c r="T63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3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32" s="46" t="str">
        <f>IF(ISBLANK(Table13[[#This Row],[Side Result]]), "",ABS(Table13[[#This Row],[Difference from Market]]))</f>
        <v/>
      </c>
      <c r="W63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32" s="43" t="str">
        <f>IF(ISBLANK(Table13[[#This Row],[Side Result]]), "",ABS(Table13[[#This Row],[Difference from Prediction]]))</f>
        <v/>
      </c>
      <c r="Y632" s="10" t="str">
        <f>IF(OR(ISBLANK(Games!B632),ISBLANK(Table13[[#This Row],[Side Result]])), "",IF(OR(AND('Prediction Log'!D632&lt;0, 'Prediction Log'!J632='Prediction Log'!B632), AND('Prediction Log'!D632&gt;0, 'Prediction Log'!C632='Prediction Log'!J632)),"Y", IF(ISBLANK(Games!$B$2), "","N")))</f>
        <v/>
      </c>
      <c r="Z632" s="10" t="str">
        <f>Table13[[#This Row],[Market Overall  Correct]]</f>
        <v/>
      </c>
    </row>
    <row r="633" spans="1:26" x14ac:dyDescent="0.45">
      <c r="A633" s="51" t="str">
        <f>IF(ISBLANK(Games!$B633), "",Games!A633)</f>
        <v/>
      </c>
      <c r="B633" s="51" t="str">
        <f>IF(ISBLANK(Games!$B633), "",Games!B633)</f>
        <v/>
      </c>
      <c r="C633" s="51" t="str">
        <f>IF(ISBLANK(Games!$B633), "",Games!C633)</f>
        <v/>
      </c>
      <c r="D633" s="23" t="str">
        <f>IF(ISBLANK(Games!$B633), "",Games!D633)</f>
        <v/>
      </c>
      <c r="E633" s="23" t="str">
        <f>IF(ISBLANK(Games!$B633), "",Games!E633)</f>
        <v/>
      </c>
      <c r="F633" s="51" t="str">
        <f>IF(ISBLANK(Games!$B633), "",Games!F633)</f>
        <v/>
      </c>
      <c r="G633" s="51">
        <f>Games!G633</f>
        <v>0</v>
      </c>
      <c r="H633" s="51" t="str">
        <f>IF(ISBLANK(Games!$B633), "",Games!H633)</f>
        <v/>
      </c>
      <c r="I633" s="51" t="str">
        <f>IF(ISBLANK(Games!B633), "", IF(Table13[[#This Row],[Spread]]&lt;0, Table13[[#This Row],[Home]], Table13[[#This Row],[Away]]))</f>
        <v/>
      </c>
      <c r="J633" s="11"/>
      <c r="K633" s="11"/>
      <c r="L633" s="11"/>
      <c r="M633" s="50" t="str">
        <f>IF(ISBLANK(Table13[[#This Row],[Home Final]]), "",Table13[[#This Row],[Away Final]]-Table13[[#This Row],[Home Final]])</f>
        <v/>
      </c>
      <c r="N63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3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33" s="45" t="str">
        <f>IF(ISBLANK(Table13[[#This Row],[Side Result]]),"",IF(Table13[[#This Row],[Side Result]]=Table13[[#This Row],[Market Predicted Side]], "Y", "N"))</f>
        <v/>
      </c>
      <c r="Q63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33" s="43" t="str">
        <f>IF(ISBLANK(Table13[[#This Row],[Side Result]]),"",IF(Table13[[#This Row],[Side Result]]=Table13[[#This Row],[Model Predicted Side]], "Y", "N"))</f>
        <v/>
      </c>
      <c r="S633" s="43" t="str">
        <f>IF(ISBLANK(Table13[[#This Row],[Side Result]]), "", IF(Table13[[#This Row],[Model Overall Correct]]="N", "N", "Y"))</f>
        <v/>
      </c>
      <c r="T63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3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33" s="46" t="str">
        <f>IF(ISBLANK(Table13[[#This Row],[Side Result]]), "",ABS(Table13[[#This Row],[Difference from Market]]))</f>
        <v/>
      </c>
      <c r="W63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33" s="43" t="str">
        <f>IF(ISBLANK(Table13[[#This Row],[Side Result]]), "",ABS(Table13[[#This Row],[Difference from Prediction]]))</f>
        <v/>
      </c>
      <c r="Y633" s="10" t="str">
        <f>IF(OR(ISBLANK(Games!B633),ISBLANK(Table13[[#This Row],[Side Result]])), "",IF(OR(AND('Prediction Log'!D633&lt;0, 'Prediction Log'!J633='Prediction Log'!B633), AND('Prediction Log'!D633&gt;0, 'Prediction Log'!C633='Prediction Log'!J633)),"Y", IF(ISBLANK(Games!$B$2), "","N")))</f>
        <v/>
      </c>
      <c r="Z633" s="10" t="str">
        <f>Table13[[#This Row],[Market Overall  Correct]]</f>
        <v/>
      </c>
    </row>
    <row r="634" spans="1:26" x14ac:dyDescent="0.45">
      <c r="A634" s="51" t="str">
        <f>IF(ISBLANK(Games!$B634), "",Games!A634)</f>
        <v/>
      </c>
      <c r="B634" s="51" t="str">
        <f>IF(ISBLANK(Games!$B634), "",Games!B634)</f>
        <v/>
      </c>
      <c r="C634" s="51" t="str">
        <f>IF(ISBLANK(Games!$B634), "",Games!C634)</f>
        <v/>
      </c>
      <c r="D634" s="23" t="str">
        <f>IF(ISBLANK(Games!$B634), "",Games!D634)</f>
        <v/>
      </c>
      <c r="E634" s="23" t="str">
        <f>IF(ISBLANK(Games!$B634), "",Games!E634)</f>
        <v/>
      </c>
      <c r="F634" s="51" t="str">
        <f>IF(ISBLANK(Games!$B634), "",Games!F634)</f>
        <v/>
      </c>
      <c r="G634" s="51">
        <f>Games!G634</f>
        <v>0</v>
      </c>
      <c r="H634" s="51" t="str">
        <f>IF(ISBLANK(Games!$B634), "",Games!H634)</f>
        <v/>
      </c>
      <c r="I634" s="51" t="str">
        <f>IF(ISBLANK(Games!B634), "", IF(Table13[[#This Row],[Spread]]&lt;0, Table13[[#This Row],[Home]], Table13[[#This Row],[Away]]))</f>
        <v/>
      </c>
      <c r="J634" s="11"/>
      <c r="K634" s="11"/>
      <c r="L634" s="11"/>
      <c r="M634" s="50" t="str">
        <f>IF(ISBLANK(Table13[[#This Row],[Home Final]]), "",Table13[[#This Row],[Away Final]]-Table13[[#This Row],[Home Final]])</f>
        <v/>
      </c>
      <c r="N63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3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34" s="45" t="str">
        <f>IF(ISBLANK(Table13[[#This Row],[Side Result]]),"",IF(Table13[[#This Row],[Side Result]]=Table13[[#This Row],[Market Predicted Side]], "Y", "N"))</f>
        <v/>
      </c>
      <c r="Q63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34" s="43" t="str">
        <f>IF(ISBLANK(Table13[[#This Row],[Side Result]]),"",IF(Table13[[#This Row],[Side Result]]=Table13[[#This Row],[Model Predicted Side]], "Y", "N"))</f>
        <v/>
      </c>
      <c r="S634" s="43" t="str">
        <f>IF(ISBLANK(Table13[[#This Row],[Side Result]]), "", IF(Table13[[#This Row],[Model Overall Correct]]="N", "N", "Y"))</f>
        <v/>
      </c>
      <c r="T63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3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34" s="46" t="str">
        <f>IF(ISBLANK(Table13[[#This Row],[Side Result]]), "",ABS(Table13[[#This Row],[Difference from Market]]))</f>
        <v/>
      </c>
      <c r="W63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34" s="43" t="str">
        <f>IF(ISBLANK(Table13[[#This Row],[Side Result]]), "",ABS(Table13[[#This Row],[Difference from Prediction]]))</f>
        <v/>
      </c>
      <c r="Y634" s="10" t="str">
        <f>IF(OR(ISBLANK(Games!B634),ISBLANK(Table13[[#This Row],[Side Result]])), "",IF(OR(AND('Prediction Log'!D634&lt;0, 'Prediction Log'!J634='Prediction Log'!B634), AND('Prediction Log'!D634&gt;0, 'Prediction Log'!C634='Prediction Log'!J634)),"Y", IF(ISBLANK(Games!$B$2), "","N")))</f>
        <v/>
      </c>
      <c r="Z634" s="10" t="str">
        <f>Table13[[#This Row],[Market Overall  Correct]]</f>
        <v/>
      </c>
    </row>
    <row r="635" spans="1:26" x14ac:dyDescent="0.45">
      <c r="A635" s="51" t="str">
        <f>IF(ISBLANK(Games!$B635), "",Games!A635)</f>
        <v/>
      </c>
      <c r="B635" s="51" t="str">
        <f>IF(ISBLANK(Games!$B635), "",Games!B635)</f>
        <v/>
      </c>
      <c r="C635" s="51" t="str">
        <f>IF(ISBLANK(Games!$B635), "",Games!C635)</f>
        <v/>
      </c>
      <c r="D635" s="23" t="str">
        <f>IF(ISBLANK(Games!$B635), "",Games!D635)</f>
        <v/>
      </c>
      <c r="E635" s="23" t="str">
        <f>IF(ISBLANK(Games!$B635), "",Games!E635)</f>
        <v/>
      </c>
      <c r="F635" s="51" t="str">
        <f>IF(ISBLANK(Games!$B635), "",Games!F635)</f>
        <v/>
      </c>
      <c r="G635" s="51">
        <f>Games!G635</f>
        <v>0</v>
      </c>
      <c r="H635" s="51" t="str">
        <f>IF(ISBLANK(Games!$B635), "",Games!H635)</f>
        <v/>
      </c>
      <c r="I635" s="51" t="str">
        <f>IF(ISBLANK(Games!B635), "", IF(Table13[[#This Row],[Spread]]&lt;0, Table13[[#This Row],[Home]], Table13[[#This Row],[Away]]))</f>
        <v/>
      </c>
      <c r="J635" s="11"/>
      <c r="K635" s="11"/>
      <c r="L635" s="11"/>
      <c r="M635" s="50" t="str">
        <f>IF(ISBLANK(Table13[[#This Row],[Home Final]]), "",Table13[[#This Row],[Away Final]]-Table13[[#This Row],[Home Final]])</f>
        <v/>
      </c>
      <c r="N63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3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35" s="45" t="str">
        <f>IF(ISBLANK(Table13[[#This Row],[Side Result]]),"",IF(Table13[[#This Row],[Side Result]]=Table13[[#This Row],[Market Predicted Side]], "Y", "N"))</f>
        <v/>
      </c>
      <c r="Q63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35" s="43" t="str">
        <f>IF(ISBLANK(Table13[[#This Row],[Side Result]]),"",IF(Table13[[#This Row],[Side Result]]=Table13[[#This Row],[Model Predicted Side]], "Y", "N"))</f>
        <v/>
      </c>
      <c r="S635" s="43" t="str">
        <f>IF(ISBLANK(Table13[[#This Row],[Side Result]]), "", IF(Table13[[#This Row],[Model Overall Correct]]="N", "N", "Y"))</f>
        <v/>
      </c>
      <c r="T63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3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35" s="46" t="str">
        <f>IF(ISBLANK(Table13[[#This Row],[Side Result]]), "",ABS(Table13[[#This Row],[Difference from Market]]))</f>
        <v/>
      </c>
      <c r="W63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35" s="43" t="str">
        <f>IF(ISBLANK(Table13[[#This Row],[Side Result]]), "",ABS(Table13[[#This Row],[Difference from Prediction]]))</f>
        <v/>
      </c>
      <c r="Y635" s="10" t="str">
        <f>IF(OR(ISBLANK(Games!B635),ISBLANK(Table13[[#This Row],[Side Result]])), "",IF(OR(AND('Prediction Log'!D635&lt;0, 'Prediction Log'!J635='Prediction Log'!B635), AND('Prediction Log'!D635&gt;0, 'Prediction Log'!C635='Prediction Log'!J635)),"Y", IF(ISBLANK(Games!$B$2), "","N")))</f>
        <v/>
      </c>
      <c r="Z635" s="10" t="str">
        <f>Table13[[#This Row],[Market Overall  Correct]]</f>
        <v/>
      </c>
    </row>
    <row r="636" spans="1:26" x14ac:dyDescent="0.45">
      <c r="A636" s="51" t="str">
        <f>IF(ISBLANK(Games!$B636), "",Games!A636)</f>
        <v/>
      </c>
      <c r="B636" s="51" t="str">
        <f>IF(ISBLANK(Games!$B636), "",Games!B636)</f>
        <v/>
      </c>
      <c r="C636" s="51" t="str">
        <f>IF(ISBLANK(Games!$B636), "",Games!C636)</f>
        <v/>
      </c>
      <c r="D636" s="23" t="str">
        <f>IF(ISBLANK(Games!$B636), "",Games!D636)</f>
        <v/>
      </c>
      <c r="E636" s="23" t="str">
        <f>IF(ISBLANK(Games!$B636), "",Games!E636)</f>
        <v/>
      </c>
      <c r="F636" s="51" t="str">
        <f>IF(ISBLANK(Games!$B636), "",Games!F636)</f>
        <v/>
      </c>
      <c r="G636" s="51">
        <f>Games!G636</f>
        <v>0</v>
      </c>
      <c r="H636" s="51" t="str">
        <f>IF(ISBLANK(Games!$B636), "",Games!H636)</f>
        <v/>
      </c>
      <c r="I636" s="51" t="str">
        <f>IF(ISBLANK(Games!B636), "", IF(Table13[[#This Row],[Spread]]&lt;0, Table13[[#This Row],[Home]], Table13[[#This Row],[Away]]))</f>
        <v/>
      </c>
      <c r="J636" s="11"/>
      <c r="K636" s="11"/>
      <c r="L636" s="11"/>
      <c r="M636" s="50" t="str">
        <f>IF(ISBLANK(Table13[[#This Row],[Home Final]]), "",Table13[[#This Row],[Away Final]]-Table13[[#This Row],[Home Final]])</f>
        <v/>
      </c>
      <c r="N63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3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36" s="45" t="str">
        <f>IF(ISBLANK(Table13[[#This Row],[Side Result]]),"",IF(Table13[[#This Row],[Side Result]]=Table13[[#This Row],[Market Predicted Side]], "Y", "N"))</f>
        <v/>
      </c>
      <c r="Q63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36" s="43" t="str">
        <f>IF(ISBLANK(Table13[[#This Row],[Side Result]]),"",IF(Table13[[#This Row],[Side Result]]=Table13[[#This Row],[Model Predicted Side]], "Y", "N"))</f>
        <v/>
      </c>
      <c r="S636" s="43" t="str">
        <f>IF(ISBLANK(Table13[[#This Row],[Side Result]]), "", IF(Table13[[#This Row],[Model Overall Correct]]="N", "N", "Y"))</f>
        <v/>
      </c>
      <c r="T63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3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36" s="46" t="str">
        <f>IF(ISBLANK(Table13[[#This Row],[Side Result]]), "",ABS(Table13[[#This Row],[Difference from Market]]))</f>
        <v/>
      </c>
      <c r="W63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36" s="43" t="str">
        <f>IF(ISBLANK(Table13[[#This Row],[Side Result]]), "",ABS(Table13[[#This Row],[Difference from Prediction]]))</f>
        <v/>
      </c>
      <c r="Y636" s="10" t="str">
        <f>IF(OR(ISBLANK(Games!B636),ISBLANK(Table13[[#This Row],[Side Result]])), "",IF(OR(AND('Prediction Log'!D636&lt;0, 'Prediction Log'!J636='Prediction Log'!B636), AND('Prediction Log'!D636&gt;0, 'Prediction Log'!C636='Prediction Log'!J636)),"Y", IF(ISBLANK(Games!$B$2), "","N")))</f>
        <v/>
      </c>
      <c r="Z636" s="10" t="str">
        <f>Table13[[#This Row],[Market Overall  Correct]]</f>
        <v/>
      </c>
    </row>
    <row r="637" spans="1:26" x14ac:dyDescent="0.45">
      <c r="A637" s="51" t="str">
        <f>IF(ISBLANK(Games!$B637), "",Games!A637)</f>
        <v/>
      </c>
      <c r="B637" s="51" t="str">
        <f>IF(ISBLANK(Games!$B637), "",Games!B637)</f>
        <v/>
      </c>
      <c r="C637" s="51" t="str">
        <f>IF(ISBLANK(Games!$B637), "",Games!C637)</f>
        <v/>
      </c>
      <c r="D637" s="23" t="str">
        <f>IF(ISBLANK(Games!$B637), "",Games!D637)</f>
        <v/>
      </c>
      <c r="E637" s="23" t="str">
        <f>IF(ISBLANK(Games!$B637), "",Games!E637)</f>
        <v/>
      </c>
      <c r="F637" s="51" t="str">
        <f>IF(ISBLANK(Games!$B637), "",Games!F637)</f>
        <v/>
      </c>
      <c r="G637" s="51">
        <f>Games!G637</f>
        <v>0</v>
      </c>
      <c r="H637" s="51" t="str">
        <f>IF(ISBLANK(Games!$B637), "",Games!H637)</f>
        <v/>
      </c>
      <c r="I637" s="51" t="str">
        <f>IF(ISBLANK(Games!B637), "", IF(Table13[[#This Row],[Spread]]&lt;0, Table13[[#This Row],[Home]], Table13[[#This Row],[Away]]))</f>
        <v/>
      </c>
      <c r="J637" s="11"/>
      <c r="K637" s="11"/>
      <c r="L637" s="11"/>
      <c r="M637" s="50" t="str">
        <f>IF(ISBLANK(Table13[[#This Row],[Home Final]]), "",Table13[[#This Row],[Away Final]]-Table13[[#This Row],[Home Final]])</f>
        <v/>
      </c>
      <c r="N63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3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37" s="45" t="str">
        <f>IF(ISBLANK(Table13[[#This Row],[Side Result]]),"",IF(Table13[[#This Row],[Side Result]]=Table13[[#This Row],[Market Predicted Side]], "Y", "N"))</f>
        <v/>
      </c>
      <c r="Q63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37" s="43" t="str">
        <f>IF(ISBLANK(Table13[[#This Row],[Side Result]]),"",IF(Table13[[#This Row],[Side Result]]=Table13[[#This Row],[Model Predicted Side]], "Y", "N"))</f>
        <v/>
      </c>
      <c r="S637" s="43" t="str">
        <f>IF(ISBLANK(Table13[[#This Row],[Side Result]]), "", IF(Table13[[#This Row],[Model Overall Correct]]="N", "N", "Y"))</f>
        <v/>
      </c>
      <c r="T63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3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37" s="46" t="str">
        <f>IF(ISBLANK(Table13[[#This Row],[Side Result]]), "",ABS(Table13[[#This Row],[Difference from Market]]))</f>
        <v/>
      </c>
      <c r="W63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37" s="43" t="str">
        <f>IF(ISBLANK(Table13[[#This Row],[Side Result]]), "",ABS(Table13[[#This Row],[Difference from Prediction]]))</f>
        <v/>
      </c>
      <c r="Y637" s="10" t="str">
        <f>IF(OR(ISBLANK(Games!B637),ISBLANK(Table13[[#This Row],[Side Result]])), "",IF(OR(AND('Prediction Log'!D637&lt;0, 'Prediction Log'!J637='Prediction Log'!B637), AND('Prediction Log'!D637&gt;0, 'Prediction Log'!C637='Prediction Log'!J637)),"Y", IF(ISBLANK(Games!$B$2), "","N")))</f>
        <v/>
      </c>
      <c r="Z637" s="10" t="str">
        <f>Table13[[#This Row],[Market Overall  Correct]]</f>
        <v/>
      </c>
    </row>
    <row r="638" spans="1:26" x14ac:dyDescent="0.45">
      <c r="A638" s="51" t="str">
        <f>IF(ISBLANK(Games!$B638), "",Games!A638)</f>
        <v/>
      </c>
      <c r="B638" s="51" t="str">
        <f>IF(ISBLANK(Games!$B638), "",Games!B638)</f>
        <v/>
      </c>
      <c r="C638" s="51" t="str">
        <f>IF(ISBLANK(Games!$B638), "",Games!C638)</f>
        <v/>
      </c>
      <c r="D638" s="23" t="str">
        <f>IF(ISBLANK(Games!$B638), "",Games!D638)</f>
        <v/>
      </c>
      <c r="E638" s="23" t="str">
        <f>IF(ISBLANK(Games!$B638), "",Games!E638)</f>
        <v/>
      </c>
      <c r="F638" s="51" t="str">
        <f>IF(ISBLANK(Games!$B638), "",Games!F638)</f>
        <v/>
      </c>
      <c r="G638" s="51">
        <f>Games!G638</f>
        <v>0</v>
      </c>
      <c r="H638" s="51" t="str">
        <f>IF(ISBLANK(Games!$B638), "",Games!H638)</f>
        <v/>
      </c>
      <c r="I638" s="51" t="str">
        <f>IF(ISBLANK(Games!B638), "", IF(Table13[[#This Row],[Spread]]&lt;0, Table13[[#This Row],[Home]], Table13[[#This Row],[Away]]))</f>
        <v/>
      </c>
      <c r="J638" s="11"/>
      <c r="K638" s="11"/>
      <c r="L638" s="11"/>
      <c r="M638" s="50" t="str">
        <f>IF(ISBLANK(Table13[[#This Row],[Home Final]]), "",Table13[[#This Row],[Away Final]]-Table13[[#This Row],[Home Final]])</f>
        <v/>
      </c>
      <c r="N63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3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38" s="45" t="str">
        <f>IF(ISBLANK(Table13[[#This Row],[Side Result]]),"",IF(Table13[[#This Row],[Side Result]]=Table13[[#This Row],[Market Predicted Side]], "Y", "N"))</f>
        <v/>
      </c>
      <c r="Q63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38" s="43" t="str">
        <f>IF(ISBLANK(Table13[[#This Row],[Side Result]]),"",IF(Table13[[#This Row],[Side Result]]=Table13[[#This Row],[Model Predicted Side]], "Y", "N"))</f>
        <v/>
      </c>
      <c r="S638" s="43" t="str">
        <f>IF(ISBLANK(Table13[[#This Row],[Side Result]]), "", IF(Table13[[#This Row],[Model Overall Correct]]="N", "N", "Y"))</f>
        <v/>
      </c>
      <c r="T63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3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38" s="46" t="str">
        <f>IF(ISBLANK(Table13[[#This Row],[Side Result]]), "",ABS(Table13[[#This Row],[Difference from Market]]))</f>
        <v/>
      </c>
      <c r="W63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38" s="43" t="str">
        <f>IF(ISBLANK(Table13[[#This Row],[Side Result]]), "",ABS(Table13[[#This Row],[Difference from Prediction]]))</f>
        <v/>
      </c>
      <c r="Y638" s="10" t="str">
        <f>IF(OR(ISBLANK(Games!B638),ISBLANK(Table13[[#This Row],[Side Result]])), "",IF(OR(AND('Prediction Log'!D638&lt;0, 'Prediction Log'!J638='Prediction Log'!B638), AND('Prediction Log'!D638&gt;0, 'Prediction Log'!C638='Prediction Log'!J638)),"Y", IF(ISBLANK(Games!$B$2), "","N")))</f>
        <v/>
      </c>
      <c r="Z638" s="10" t="str">
        <f>Table13[[#This Row],[Market Overall  Correct]]</f>
        <v/>
      </c>
    </row>
    <row r="639" spans="1:26" x14ac:dyDescent="0.45">
      <c r="A639" s="51" t="str">
        <f>IF(ISBLANK(Games!$B639), "",Games!A639)</f>
        <v/>
      </c>
      <c r="B639" s="51" t="str">
        <f>IF(ISBLANK(Games!$B639), "",Games!B639)</f>
        <v/>
      </c>
      <c r="C639" s="51" t="str">
        <f>IF(ISBLANK(Games!$B639), "",Games!C639)</f>
        <v/>
      </c>
      <c r="D639" s="23" t="str">
        <f>IF(ISBLANK(Games!$B639), "",Games!D639)</f>
        <v/>
      </c>
      <c r="E639" s="23" t="str">
        <f>IF(ISBLANK(Games!$B639), "",Games!E639)</f>
        <v/>
      </c>
      <c r="F639" s="51" t="str">
        <f>IF(ISBLANK(Games!$B639), "",Games!F639)</f>
        <v/>
      </c>
      <c r="G639" s="51">
        <f>Games!G639</f>
        <v>0</v>
      </c>
      <c r="H639" s="51" t="str">
        <f>IF(ISBLANK(Games!$B639), "",Games!H639)</f>
        <v/>
      </c>
      <c r="I639" s="51" t="str">
        <f>IF(ISBLANK(Games!B639), "", IF(Table13[[#This Row],[Spread]]&lt;0, Table13[[#This Row],[Home]], Table13[[#This Row],[Away]]))</f>
        <v/>
      </c>
      <c r="J639" s="11"/>
      <c r="K639" s="11"/>
      <c r="L639" s="11"/>
      <c r="M639" s="50" t="str">
        <f>IF(ISBLANK(Table13[[#This Row],[Home Final]]), "",Table13[[#This Row],[Away Final]]-Table13[[#This Row],[Home Final]])</f>
        <v/>
      </c>
      <c r="N63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3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39" s="45" t="str">
        <f>IF(ISBLANK(Table13[[#This Row],[Side Result]]),"",IF(Table13[[#This Row],[Side Result]]=Table13[[#This Row],[Market Predicted Side]], "Y", "N"))</f>
        <v/>
      </c>
      <c r="Q63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39" s="43" t="str">
        <f>IF(ISBLANK(Table13[[#This Row],[Side Result]]),"",IF(Table13[[#This Row],[Side Result]]=Table13[[#This Row],[Model Predicted Side]], "Y", "N"))</f>
        <v/>
      </c>
      <c r="S639" s="43" t="str">
        <f>IF(ISBLANK(Table13[[#This Row],[Side Result]]), "", IF(Table13[[#This Row],[Model Overall Correct]]="N", "N", "Y"))</f>
        <v/>
      </c>
      <c r="T63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3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39" s="46" t="str">
        <f>IF(ISBLANK(Table13[[#This Row],[Side Result]]), "",ABS(Table13[[#This Row],[Difference from Market]]))</f>
        <v/>
      </c>
      <c r="W63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39" s="43" t="str">
        <f>IF(ISBLANK(Table13[[#This Row],[Side Result]]), "",ABS(Table13[[#This Row],[Difference from Prediction]]))</f>
        <v/>
      </c>
      <c r="Y639" s="10" t="str">
        <f>IF(OR(ISBLANK(Games!B639),ISBLANK(Table13[[#This Row],[Side Result]])), "",IF(OR(AND('Prediction Log'!D639&lt;0, 'Prediction Log'!J639='Prediction Log'!B639), AND('Prediction Log'!D639&gt;0, 'Prediction Log'!C639='Prediction Log'!J639)),"Y", IF(ISBLANK(Games!$B$2), "","N")))</f>
        <v/>
      </c>
      <c r="Z639" s="10" t="str">
        <f>Table13[[#This Row],[Market Overall  Correct]]</f>
        <v/>
      </c>
    </row>
    <row r="640" spans="1:26" x14ac:dyDescent="0.45">
      <c r="A640" s="51" t="str">
        <f>IF(ISBLANK(Games!$B640), "",Games!A640)</f>
        <v/>
      </c>
      <c r="B640" s="51" t="str">
        <f>IF(ISBLANK(Games!$B640), "",Games!B640)</f>
        <v/>
      </c>
      <c r="C640" s="51" t="str">
        <f>IF(ISBLANK(Games!$B640), "",Games!C640)</f>
        <v/>
      </c>
      <c r="D640" s="23" t="str">
        <f>IF(ISBLANK(Games!$B640), "",Games!D640)</f>
        <v/>
      </c>
      <c r="E640" s="23" t="str">
        <f>IF(ISBLANK(Games!$B640), "",Games!E640)</f>
        <v/>
      </c>
      <c r="F640" s="51" t="str">
        <f>IF(ISBLANK(Games!$B640), "",Games!F640)</f>
        <v/>
      </c>
      <c r="G640" s="51">
        <f>Games!G640</f>
        <v>0</v>
      </c>
      <c r="H640" s="51" t="str">
        <f>IF(ISBLANK(Games!$B640), "",Games!H640)</f>
        <v/>
      </c>
      <c r="I640" s="51" t="str">
        <f>IF(ISBLANK(Games!B640), "", IF(Table13[[#This Row],[Spread]]&lt;0, Table13[[#This Row],[Home]], Table13[[#This Row],[Away]]))</f>
        <v/>
      </c>
      <c r="J640" s="11"/>
      <c r="K640" s="11"/>
      <c r="L640" s="11"/>
      <c r="M640" s="50" t="str">
        <f>IF(ISBLANK(Table13[[#This Row],[Home Final]]), "",Table13[[#This Row],[Away Final]]-Table13[[#This Row],[Home Final]])</f>
        <v/>
      </c>
      <c r="N64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4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40" s="45" t="str">
        <f>IF(ISBLANK(Table13[[#This Row],[Side Result]]),"",IF(Table13[[#This Row],[Side Result]]=Table13[[#This Row],[Market Predicted Side]], "Y", "N"))</f>
        <v/>
      </c>
      <c r="Q64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40" s="43" t="str">
        <f>IF(ISBLANK(Table13[[#This Row],[Side Result]]),"",IF(Table13[[#This Row],[Side Result]]=Table13[[#This Row],[Model Predicted Side]], "Y", "N"))</f>
        <v/>
      </c>
      <c r="S640" s="43" t="str">
        <f>IF(ISBLANK(Table13[[#This Row],[Side Result]]), "", IF(Table13[[#This Row],[Model Overall Correct]]="N", "N", "Y"))</f>
        <v/>
      </c>
      <c r="T64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4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40" s="46" t="str">
        <f>IF(ISBLANK(Table13[[#This Row],[Side Result]]), "",ABS(Table13[[#This Row],[Difference from Market]]))</f>
        <v/>
      </c>
      <c r="W64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40" s="43" t="str">
        <f>IF(ISBLANK(Table13[[#This Row],[Side Result]]), "",ABS(Table13[[#This Row],[Difference from Prediction]]))</f>
        <v/>
      </c>
      <c r="Y640" s="10" t="str">
        <f>IF(OR(ISBLANK(Games!B640),ISBLANK(Table13[[#This Row],[Side Result]])), "",IF(OR(AND('Prediction Log'!D640&lt;0, 'Prediction Log'!J640='Prediction Log'!B640), AND('Prediction Log'!D640&gt;0, 'Prediction Log'!C640='Prediction Log'!J640)),"Y", IF(ISBLANK(Games!$B$2), "","N")))</f>
        <v/>
      </c>
      <c r="Z640" s="10" t="str">
        <f>Table13[[#This Row],[Market Overall  Correct]]</f>
        <v/>
      </c>
    </row>
    <row r="641" spans="1:26" x14ac:dyDescent="0.45">
      <c r="A641" s="51" t="str">
        <f>IF(ISBLANK(Games!$B641), "",Games!A641)</f>
        <v/>
      </c>
      <c r="B641" s="51" t="str">
        <f>IF(ISBLANK(Games!$B641), "",Games!B641)</f>
        <v/>
      </c>
      <c r="C641" s="51" t="str">
        <f>IF(ISBLANK(Games!$B641), "",Games!C641)</f>
        <v/>
      </c>
      <c r="D641" s="23" t="str">
        <f>IF(ISBLANK(Games!$B641), "",Games!D641)</f>
        <v/>
      </c>
      <c r="E641" s="23" t="str">
        <f>IF(ISBLANK(Games!$B641), "",Games!E641)</f>
        <v/>
      </c>
      <c r="F641" s="51" t="str">
        <f>IF(ISBLANK(Games!$B641), "",Games!F641)</f>
        <v/>
      </c>
      <c r="G641" s="51">
        <f>Games!G641</f>
        <v>0</v>
      </c>
      <c r="H641" s="51" t="str">
        <f>IF(ISBLANK(Games!$B641), "",Games!H641)</f>
        <v/>
      </c>
      <c r="I641" s="51" t="str">
        <f>IF(ISBLANK(Games!B641), "", IF(Table13[[#This Row],[Spread]]&lt;0, Table13[[#This Row],[Home]], Table13[[#This Row],[Away]]))</f>
        <v/>
      </c>
      <c r="J641" s="11"/>
      <c r="K641" s="11"/>
      <c r="L641" s="11"/>
      <c r="M641" s="50" t="str">
        <f>IF(ISBLANK(Table13[[#This Row],[Home Final]]), "",Table13[[#This Row],[Away Final]]-Table13[[#This Row],[Home Final]])</f>
        <v/>
      </c>
      <c r="N64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4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41" s="45" t="str">
        <f>IF(ISBLANK(Table13[[#This Row],[Side Result]]),"",IF(Table13[[#This Row],[Side Result]]=Table13[[#This Row],[Market Predicted Side]], "Y", "N"))</f>
        <v/>
      </c>
      <c r="Q64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41" s="43" t="str">
        <f>IF(ISBLANK(Table13[[#This Row],[Side Result]]),"",IF(Table13[[#This Row],[Side Result]]=Table13[[#This Row],[Model Predicted Side]], "Y", "N"))</f>
        <v/>
      </c>
      <c r="S641" s="43" t="str">
        <f>IF(ISBLANK(Table13[[#This Row],[Side Result]]), "", IF(Table13[[#This Row],[Model Overall Correct]]="N", "N", "Y"))</f>
        <v/>
      </c>
      <c r="T64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4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41" s="46" t="str">
        <f>IF(ISBLANK(Table13[[#This Row],[Side Result]]), "",ABS(Table13[[#This Row],[Difference from Market]]))</f>
        <v/>
      </c>
      <c r="W64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41" s="43" t="str">
        <f>IF(ISBLANK(Table13[[#This Row],[Side Result]]), "",ABS(Table13[[#This Row],[Difference from Prediction]]))</f>
        <v/>
      </c>
      <c r="Y641" s="10" t="str">
        <f>IF(OR(ISBLANK(Games!B641),ISBLANK(Table13[[#This Row],[Side Result]])), "",IF(OR(AND('Prediction Log'!D641&lt;0, 'Prediction Log'!J641='Prediction Log'!B641), AND('Prediction Log'!D641&gt;0, 'Prediction Log'!C641='Prediction Log'!J641)),"Y", IF(ISBLANK(Games!$B$2), "","N")))</f>
        <v/>
      </c>
      <c r="Z641" s="10" t="str">
        <f>Table13[[#This Row],[Market Overall  Correct]]</f>
        <v/>
      </c>
    </row>
    <row r="642" spans="1:26" x14ac:dyDescent="0.45">
      <c r="A642" s="51" t="str">
        <f>IF(ISBLANK(Games!$B642), "",Games!A642)</f>
        <v/>
      </c>
      <c r="B642" s="51" t="str">
        <f>IF(ISBLANK(Games!$B642), "",Games!B642)</f>
        <v/>
      </c>
      <c r="C642" s="51" t="str">
        <f>IF(ISBLANK(Games!$B642), "",Games!C642)</f>
        <v/>
      </c>
      <c r="D642" s="23" t="str">
        <f>IF(ISBLANK(Games!$B642), "",Games!D642)</f>
        <v/>
      </c>
      <c r="E642" s="23" t="str">
        <f>IF(ISBLANK(Games!$B642), "",Games!E642)</f>
        <v/>
      </c>
      <c r="F642" s="51" t="str">
        <f>IF(ISBLANK(Games!$B642), "",Games!F642)</f>
        <v/>
      </c>
      <c r="G642" s="51">
        <f>Games!G642</f>
        <v>0</v>
      </c>
      <c r="H642" s="51" t="str">
        <f>IF(ISBLANK(Games!$B642), "",Games!H642)</f>
        <v/>
      </c>
      <c r="I642" s="51" t="str">
        <f>IF(ISBLANK(Games!B642), "", IF(Table13[[#This Row],[Spread]]&lt;0, Table13[[#This Row],[Home]], Table13[[#This Row],[Away]]))</f>
        <v/>
      </c>
      <c r="J642" s="11"/>
      <c r="K642" s="11"/>
      <c r="L642" s="11"/>
      <c r="M642" s="50" t="str">
        <f>IF(ISBLANK(Table13[[#This Row],[Home Final]]), "",Table13[[#This Row],[Away Final]]-Table13[[#This Row],[Home Final]])</f>
        <v/>
      </c>
      <c r="N64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4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42" s="45" t="str">
        <f>IF(ISBLANK(Table13[[#This Row],[Side Result]]),"",IF(Table13[[#This Row],[Side Result]]=Table13[[#This Row],[Market Predicted Side]], "Y", "N"))</f>
        <v/>
      </c>
      <c r="Q64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42" s="43" t="str">
        <f>IF(ISBLANK(Table13[[#This Row],[Side Result]]),"",IF(Table13[[#This Row],[Side Result]]=Table13[[#This Row],[Model Predicted Side]], "Y", "N"))</f>
        <v/>
      </c>
      <c r="S642" s="43" t="str">
        <f>IF(ISBLANK(Table13[[#This Row],[Side Result]]), "", IF(Table13[[#This Row],[Model Overall Correct]]="N", "N", "Y"))</f>
        <v/>
      </c>
      <c r="T64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4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42" s="46" t="str">
        <f>IF(ISBLANK(Table13[[#This Row],[Side Result]]), "",ABS(Table13[[#This Row],[Difference from Market]]))</f>
        <v/>
      </c>
      <c r="W64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42" s="43" t="str">
        <f>IF(ISBLANK(Table13[[#This Row],[Side Result]]), "",ABS(Table13[[#This Row],[Difference from Prediction]]))</f>
        <v/>
      </c>
      <c r="Y642" s="10" t="str">
        <f>IF(OR(ISBLANK(Games!B642),ISBLANK(Table13[[#This Row],[Side Result]])), "",IF(OR(AND('Prediction Log'!D642&lt;0, 'Prediction Log'!J642='Prediction Log'!B642), AND('Prediction Log'!D642&gt;0, 'Prediction Log'!C642='Prediction Log'!J642)),"Y", IF(ISBLANK(Games!$B$2), "","N")))</f>
        <v/>
      </c>
      <c r="Z642" s="10" t="str">
        <f>Table13[[#This Row],[Market Overall  Correct]]</f>
        <v/>
      </c>
    </row>
    <row r="643" spans="1:26" x14ac:dyDescent="0.45">
      <c r="A643" s="51" t="str">
        <f>IF(ISBLANK(Games!$B643), "",Games!A643)</f>
        <v/>
      </c>
      <c r="B643" s="51" t="str">
        <f>IF(ISBLANK(Games!$B643), "",Games!B643)</f>
        <v/>
      </c>
      <c r="C643" s="51" t="str">
        <f>IF(ISBLANK(Games!$B643), "",Games!C643)</f>
        <v/>
      </c>
      <c r="D643" s="23" t="str">
        <f>IF(ISBLANK(Games!$B643), "",Games!D643)</f>
        <v/>
      </c>
      <c r="E643" s="23" t="str">
        <f>IF(ISBLANK(Games!$B643), "",Games!E643)</f>
        <v/>
      </c>
      <c r="F643" s="51" t="str">
        <f>IF(ISBLANK(Games!$B643), "",Games!F643)</f>
        <v/>
      </c>
      <c r="G643" s="51">
        <f>Games!G643</f>
        <v>0</v>
      </c>
      <c r="H643" s="51" t="str">
        <f>IF(ISBLANK(Games!$B643), "",Games!H643)</f>
        <v/>
      </c>
      <c r="I643" s="51" t="str">
        <f>IF(ISBLANK(Games!B643), "", IF(Table13[[#This Row],[Spread]]&lt;0, Table13[[#This Row],[Home]], Table13[[#This Row],[Away]]))</f>
        <v/>
      </c>
      <c r="J643" s="11"/>
      <c r="K643" s="11"/>
      <c r="L643" s="11"/>
      <c r="M643" s="50" t="str">
        <f>IF(ISBLANK(Table13[[#This Row],[Home Final]]), "",Table13[[#This Row],[Away Final]]-Table13[[#This Row],[Home Final]])</f>
        <v/>
      </c>
      <c r="N64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4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43" s="45" t="str">
        <f>IF(ISBLANK(Table13[[#This Row],[Side Result]]),"",IF(Table13[[#This Row],[Side Result]]=Table13[[#This Row],[Market Predicted Side]], "Y", "N"))</f>
        <v/>
      </c>
      <c r="Q64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43" s="43" t="str">
        <f>IF(ISBLANK(Table13[[#This Row],[Side Result]]),"",IF(Table13[[#This Row],[Side Result]]=Table13[[#This Row],[Model Predicted Side]], "Y", "N"))</f>
        <v/>
      </c>
      <c r="S643" s="43" t="str">
        <f>IF(ISBLANK(Table13[[#This Row],[Side Result]]), "", IF(Table13[[#This Row],[Model Overall Correct]]="N", "N", "Y"))</f>
        <v/>
      </c>
      <c r="T64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4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43" s="46" t="str">
        <f>IF(ISBLANK(Table13[[#This Row],[Side Result]]), "",ABS(Table13[[#This Row],[Difference from Market]]))</f>
        <v/>
      </c>
      <c r="W64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43" s="43" t="str">
        <f>IF(ISBLANK(Table13[[#This Row],[Side Result]]), "",ABS(Table13[[#This Row],[Difference from Prediction]]))</f>
        <v/>
      </c>
      <c r="Y643" s="10" t="str">
        <f>IF(OR(ISBLANK(Games!B643),ISBLANK(Table13[[#This Row],[Side Result]])), "",IF(OR(AND('Prediction Log'!D643&lt;0, 'Prediction Log'!J643='Prediction Log'!B643), AND('Prediction Log'!D643&gt;0, 'Prediction Log'!C643='Prediction Log'!J643)),"Y", IF(ISBLANK(Games!$B$2), "","N")))</f>
        <v/>
      </c>
      <c r="Z643" s="10" t="str">
        <f>Table13[[#This Row],[Market Overall  Correct]]</f>
        <v/>
      </c>
    </row>
    <row r="644" spans="1:26" x14ac:dyDescent="0.45">
      <c r="A644" s="51" t="str">
        <f>IF(ISBLANK(Games!$B644), "",Games!A644)</f>
        <v/>
      </c>
      <c r="B644" s="51" t="str">
        <f>IF(ISBLANK(Games!$B644), "",Games!B644)</f>
        <v/>
      </c>
      <c r="C644" s="51" t="str">
        <f>IF(ISBLANK(Games!$B644), "",Games!C644)</f>
        <v/>
      </c>
      <c r="D644" s="23" t="str">
        <f>IF(ISBLANK(Games!$B644), "",Games!D644)</f>
        <v/>
      </c>
      <c r="E644" s="23" t="str">
        <f>IF(ISBLANK(Games!$B644), "",Games!E644)</f>
        <v/>
      </c>
      <c r="F644" s="51" t="str">
        <f>IF(ISBLANK(Games!$B644), "",Games!F644)</f>
        <v/>
      </c>
      <c r="G644" s="51">
        <f>Games!G644</f>
        <v>0</v>
      </c>
      <c r="H644" s="51" t="str">
        <f>IF(ISBLANK(Games!$B644), "",Games!H644)</f>
        <v/>
      </c>
      <c r="I644" s="51" t="str">
        <f>IF(ISBLANK(Games!B644), "", IF(Table13[[#This Row],[Spread]]&lt;0, Table13[[#This Row],[Home]], Table13[[#This Row],[Away]]))</f>
        <v/>
      </c>
      <c r="J644" s="11"/>
      <c r="K644" s="11"/>
      <c r="L644" s="11"/>
      <c r="M644" s="50" t="str">
        <f>IF(ISBLANK(Table13[[#This Row],[Home Final]]), "",Table13[[#This Row],[Away Final]]-Table13[[#This Row],[Home Final]])</f>
        <v/>
      </c>
      <c r="N64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4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44" s="45" t="str">
        <f>IF(ISBLANK(Table13[[#This Row],[Side Result]]),"",IF(Table13[[#This Row],[Side Result]]=Table13[[#This Row],[Market Predicted Side]], "Y", "N"))</f>
        <v/>
      </c>
      <c r="Q64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44" s="43" t="str">
        <f>IF(ISBLANK(Table13[[#This Row],[Side Result]]),"",IF(Table13[[#This Row],[Side Result]]=Table13[[#This Row],[Model Predicted Side]], "Y", "N"))</f>
        <v/>
      </c>
      <c r="S644" s="43" t="str">
        <f>IF(ISBLANK(Table13[[#This Row],[Side Result]]), "", IF(Table13[[#This Row],[Model Overall Correct]]="N", "N", "Y"))</f>
        <v/>
      </c>
      <c r="T64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4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44" s="46" t="str">
        <f>IF(ISBLANK(Table13[[#This Row],[Side Result]]), "",ABS(Table13[[#This Row],[Difference from Market]]))</f>
        <v/>
      </c>
      <c r="W64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44" s="43" t="str">
        <f>IF(ISBLANK(Table13[[#This Row],[Side Result]]), "",ABS(Table13[[#This Row],[Difference from Prediction]]))</f>
        <v/>
      </c>
      <c r="Y644" s="10" t="str">
        <f>IF(OR(ISBLANK(Games!B644),ISBLANK(Table13[[#This Row],[Side Result]])), "",IF(OR(AND('Prediction Log'!D644&lt;0, 'Prediction Log'!J644='Prediction Log'!B644), AND('Prediction Log'!D644&gt;0, 'Prediction Log'!C644='Prediction Log'!J644)),"Y", IF(ISBLANK(Games!$B$2), "","N")))</f>
        <v/>
      </c>
      <c r="Z644" s="10" t="str">
        <f>Table13[[#This Row],[Market Overall  Correct]]</f>
        <v/>
      </c>
    </row>
    <row r="645" spans="1:26" x14ac:dyDescent="0.45">
      <c r="A645" s="51" t="str">
        <f>IF(ISBLANK(Games!$B645), "",Games!A645)</f>
        <v/>
      </c>
      <c r="B645" s="51" t="str">
        <f>IF(ISBLANK(Games!$B645), "",Games!B645)</f>
        <v/>
      </c>
      <c r="C645" s="51" t="str">
        <f>IF(ISBLANK(Games!$B645), "",Games!C645)</f>
        <v/>
      </c>
      <c r="D645" s="23" t="str">
        <f>IF(ISBLANK(Games!$B645), "",Games!D645)</f>
        <v/>
      </c>
      <c r="E645" s="23" t="str">
        <f>IF(ISBLANK(Games!$B645), "",Games!E645)</f>
        <v/>
      </c>
      <c r="F645" s="51" t="str">
        <f>IF(ISBLANK(Games!$B645), "",Games!F645)</f>
        <v/>
      </c>
      <c r="G645" s="51">
        <f>Games!G645</f>
        <v>0</v>
      </c>
      <c r="H645" s="51" t="str">
        <f>IF(ISBLANK(Games!$B645), "",Games!H645)</f>
        <v/>
      </c>
      <c r="I645" s="51" t="str">
        <f>IF(ISBLANK(Games!B645), "", IF(Table13[[#This Row],[Spread]]&lt;0, Table13[[#This Row],[Home]], Table13[[#This Row],[Away]]))</f>
        <v/>
      </c>
      <c r="J645" s="11"/>
      <c r="K645" s="11"/>
      <c r="L645" s="11"/>
      <c r="M645" s="50" t="str">
        <f>IF(ISBLANK(Table13[[#This Row],[Home Final]]), "",Table13[[#This Row],[Away Final]]-Table13[[#This Row],[Home Final]])</f>
        <v/>
      </c>
      <c r="N64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4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45" s="45" t="str">
        <f>IF(ISBLANK(Table13[[#This Row],[Side Result]]),"",IF(Table13[[#This Row],[Side Result]]=Table13[[#This Row],[Market Predicted Side]], "Y", "N"))</f>
        <v/>
      </c>
      <c r="Q64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45" s="43" t="str">
        <f>IF(ISBLANK(Table13[[#This Row],[Side Result]]),"",IF(Table13[[#This Row],[Side Result]]=Table13[[#This Row],[Model Predicted Side]], "Y", "N"))</f>
        <v/>
      </c>
      <c r="S645" s="43" t="str">
        <f>IF(ISBLANK(Table13[[#This Row],[Side Result]]), "", IF(Table13[[#This Row],[Model Overall Correct]]="N", "N", "Y"))</f>
        <v/>
      </c>
      <c r="T64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4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45" s="46" t="str">
        <f>IF(ISBLANK(Table13[[#This Row],[Side Result]]), "",ABS(Table13[[#This Row],[Difference from Market]]))</f>
        <v/>
      </c>
      <c r="W64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45" s="43" t="str">
        <f>IF(ISBLANK(Table13[[#This Row],[Side Result]]), "",ABS(Table13[[#This Row],[Difference from Prediction]]))</f>
        <v/>
      </c>
      <c r="Y645" s="10" t="str">
        <f>IF(OR(ISBLANK(Games!B645),ISBLANK(Table13[[#This Row],[Side Result]])), "",IF(OR(AND('Prediction Log'!D645&lt;0, 'Prediction Log'!J645='Prediction Log'!B645), AND('Prediction Log'!D645&gt;0, 'Prediction Log'!C645='Prediction Log'!J645)),"Y", IF(ISBLANK(Games!$B$2), "","N")))</f>
        <v/>
      </c>
      <c r="Z645" s="10" t="str">
        <f>Table13[[#This Row],[Market Overall  Correct]]</f>
        <v/>
      </c>
    </row>
    <row r="646" spans="1:26" x14ac:dyDescent="0.45">
      <c r="A646" s="51" t="str">
        <f>IF(ISBLANK(Games!$B646), "",Games!A646)</f>
        <v/>
      </c>
      <c r="B646" s="51" t="str">
        <f>IF(ISBLANK(Games!$B646), "",Games!B646)</f>
        <v/>
      </c>
      <c r="C646" s="51" t="str">
        <f>IF(ISBLANK(Games!$B646), "",Games!C646)</f>
        <v/>
      </c>
      <c r="D646" s="23" t="str">
        <f>IF(ISBLANK(Games!$B646), "",Games!D646)</f>
        <v/>
      </c>
      <c r="E646" s="23" t="str">
        <f>IF(ISBLANK(Games!$B646), "",Games!E646)</f>
        <v/>
      </c>
      <c r="F646" s="51" t="str">
        <f>IF(ISBLANK(Games!$B646), "",Games!F646)</f>
        <v/>
      </c>
      <c r="G646" s="51">
        <f>Games!G646</f>
        <v>0</v>
      </c>
      <c r="H646" s="51" t="str">
        <f>IF(ISBLANK(Games!$B646), "",Games!H646)</f>
        <v/>
      </c>
      <c r="I646" s="51" t="str">
        <f>IF(ISBLANK(Games!B646), "", IF(Table13[[#This Row],[Spread]]&lt;0, Table13[[#This Row],[Home]], Table13[[#This Row],[Away]]))</f>
        <v/>
      </c>
      <c r="J646" s="11"/>
      <c r="K646" s="11"/>
      <c r="L646" s="11"/>
      <c r="M646" s="50" t="str">
        <f>IF(ISBLANK(Table13[[#This Row],[Home Final]]), "",Table13[[#This Row],[Away Final]]-Table13[[#This Row],[Home Final]])</f>
        <v/>
      </c>
      <c r="N64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4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46" s="45" t="str">
        <f>IF(ISBLANK(Table13[[#This Row],[Side Result]]),"",IF(Table13[[#This Row],[Side Result]]=Table13[[#This Row],[Market Predicted Side]], "Y", "N"))</f>
        <v/>
      </c>
      <c r="Q64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46" s="43" t="str">
        <f>IF(ISBLANK(Table13[[#This Row],[Side Result]]),"",IF(Table13[[#This Row],[Side Result]]=Table13[[#This Row],[Model Predicted Side]], "Y", "N"))</f>
        <v/>
      </c>
      <c r="S646" s="43" t="str">
        <f>IF(ISBLANK(Table13[[#This Row],[Side Result]]), "", IF(Table13[[#This Row],[Model Overall Correct]]="N", "N", "Y"))</f>
        <v/>
      </c>
      <c r="T64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4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46" s="46" t="str">
        <f>IF(ISBLANK(Table13[[#This Row],[Side Result]]), "",ABS(Table13[[#This Row],[Difference from Market]]))</f>
        <v/>
      </c>
      <c r="W64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46" s="43" t="str">
        <f>IF(ISBLANK(Table13[[#This Row],[Side Result]]), "",ABS(Table13[[#This Row],[Difference from Prediction]]))</f>
        <v/>
      </c>
      <c r="Y646" s="10" t="str">
        <f>IF(OR(ISBLANK(Games!B646),ISBLANK(Table13[[#This Row],[Side Result]])), "",IF(OR(AND('Prediction Log'!D646&lt;0, 'Prediction Log'!J646='Prediction Log'!B646), AND('Prediction Log'!D646&gt;0, 'Prediction Log'!C646='Prediction Log'!J646)),"Y", IF(ISBLANK(Games!$B$2), "","N")))</f>
        <v/>
      </c>
      <c r="Z646" s="10" t="str">
        <f>Table13[[#This Row],[Market Overall  Correct]]</f>
        <v/>
      </c>
    </row>
    <row r="647" spans="1:26" x14ac:dyDescent="0.45">
      <c r="A647" s="51" t="str">
        <f>IF(ISBLANK(Games!$B647), "",Games!A647)</f>
        <v/>
      </c>
      <c r="B647" s="51" t="str">
        <f>IF(ISBLANK(Games!$B647), "",Games!B647)</f>
        <v/>
      </c>
      <c r="C647" s="51" t="str">
        <f>IF(ISBLANK(Games!$B647), "",Games!C647)</f>
        <v/>
      </c>
      <c r="D647" s="23" t="str">
        <f>IF(ISBLANK(Games!$B647), "",Games!D647)</f>
        <v/>
      </c>
      <c r="E647" s="23" t="str">
        <f>IF(ISBLANK(Games!$B647), "",Games!E647)</f>
        <v/>
      </c>
      <c r="F647" s="51" t="str">
        <f>IF(ISBLANK(Games!$B647), "",Games!F647)</f>
        <v/>
      </c>
      <c r="G647" s="51">
        <f>Games!G647</f>
        <v>0</v>
      </c>
      <c r="H647" s="51" t="str">
        <f>IF(ISBLANK(Games!$B647), "",Games!H647)</f>
        <v/>
      </c>
      <c r="I647" s="51" t="str">
        <f>IF(ISBLANK(Games!B647), "", IF(Table13[[#This Row],[Spread]]&lt;0, Table13[[#This Row],[Home]], Table13[[#This Row],[Away]]))</f>
        <v/>
      </c>
      <c r="J647" s="11"/>
      <c r="K647" s="11"/>
      <c r="L647" s="11"/>
      <c r="M647" s="50" t="str">
        <f>IF(ISBLANK(Table13[[#This Row],[Home Final]]), "",Table13[[#This Row],[Away Final]]-Table13[[#This Row],[Home Final]])</f>
        <v/>
      </c>
      <c r="N64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4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47" s="45" t="str">
        <f>IF(ISBLANK(Table13[[#This Row],[Side Result]]),"",IF(Table13[[#This Row],[Side Result]]=Table13[[#This Row],[Market Predicted Side]], "Y", "N"))</f>
        <v/>
      </c>
      <c r="Q64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47" s="43" t="str">
        <f>IF(ISBLANK(Table13[[#This Row],[Side Result]]),"",IF(Table13[[#This Row],[Side Result]]=Table13[[#This Row],[Model Predicted Side]], "Y", "N"))</f>
        <v/>
      </c>
      <c r="S647" s="43" t="str">
        <f>IF(ISBLANK(Table13[[#This Row],[Side Result]]), "", IF(Table13[[#This Row],[Model Overall Correct]]="N", "N", "Y"))</f>
        <v/>
      </c>
      <c r="T64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4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47" s="46" t="str">
        <f>IF(ISBLANK(Table13[[#This Row],[Side Result]]), "",ABS(Table13[[#This Row],[Difference from Market]]))</f>
        <v/>
      </c>
      <c r="W64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47" s="43" t="str">
        <f>IF(ISBLANK(Table13[[#This Row],[Side Result]]), "",ABS(Table13[[#This Row],[Difference from Prediction]]))</f>
        <v/>
      </c>
      <c r="Y647" s="10" t="str">
        <f>IF(OR(ISBLANK(Games!B647),ISBLANK(Table13[[#This Row],[Side Result]])), "",IF(OR(AND('Prediction Log'!D647&lt;0, 'Prediction Log'!J647='Prediction Log'!B647), AND('Prediction Log'!D647&gt;0, 'Prediction Log'!C647='Prediction Log'!J647)),"Y", IF(ISBLANK(Games!$B$2), "","N")))</f>
        <v/>
      </c>
      <c r="Z647" s="10" t="str">
        <f>Table13[[#This Row],[Market Overall  Correct]]</f>
        <v/>
      </c>
    </row>
    <row r="648" spans="1:26" x14ac:dyDescent="0.45">
      <c r="A648" s="51" t="str">
        <f>IF(ISBLANK(Games!$B648), "",Games!A648)</f>
        <v/>
      </c>
      <c r="B648" s="51" t="str">
        <f>IF(ISBLANK(Games!$B648), "",Games!B648)</f>
        <v/>
      </c>
      <c r="C648" s="51" t="str">
        <f>IF(ISBLANK(Games!$B648), "",Games!C648)</f>
        <v/>
      </c>
      <c r="D648" s="23" t="str">
        <f>IF(ISBLANK(Games!$B648), "",Games!D648)</f>
        <v/>
      </c>
      <c r="E648" s="23" t="str">
        <f>IF(ISBLANK(Games!$B648), "",Games!E648)</f>
        <v/>
      </c>
      <c r="F648" s="51" t="str">
        <f>IF(ISBLANK(Games!$B648), "",Games!F648)</f>
        <v/>
      </c>
      <c r="G648" s="51">
        <f>Games!G648</f>
        <v>0</v>
      </c>
      <c r="H648" s="51" t="str">
        <f>IF(ISBLANK(Games!$B648), "",Games!H648)</f>
        <v/>
      </c>
      <c r="I648" s="51" t="str">
        <f>IF(ISBLANK(Games!B648), "", IF(Table13[[#This Row],[Spread]]&lt;0, Table13[[#This Row],[Home]], Table13[[#This Row],[Away]]))</f>
        <v/>
      </c>
      <c r="J648" s="11"/>
      <c r="K648" s="11"/>
      <c r="L648" s="11"/>
      <c r="M648" s="50" t="str">
        <f>IF(ISBLANK(Table13[[#This Row],[Home Final]]), "",Table13[[#This Row],[Away Final]]-Table13[[#This Row],[Home Final]])</f>
        <v/>
      </c>
      <c r="N64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4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48" s="45" t="str">
        <f>IF(ISBLANK(Table13[[#This Row],[Side Result]]),"",IF(Table13[[#This Row],[Side Result]]=Table13[[#This Row],[Market Predicted Side]], "Y", "N"))</f>
        <v/>
      </c>
      <c r="Q64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48" s="43" t="str">
        <f>IF(ISBLANK(Table13[[#This Row],[Side Result]]),"",IF(Table13[[#This Row],[Side Result]]=Table13[[#This Row],[Model Predicted Side]], "Y", "N"))</f>
        <v/>
      </c>
      <c r="S648" s="43" t="str">
        <f>IF(ISBLANK(Table13[[#This Row],[Side Result]]), "", IF(Table13[[#This Row],[Model Overall Correct]]="N", "N", "Y"))</f>
        <v/>
      </c>
      <c r="T64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4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48" s="46" t="str">
        <f>IF(ISBLANK(Table13[[#This Row],[Side Result]]), "",ABS(Table13[[#This Row],[Difference from Market]]))</f>
        <v/>
      </c>
      <c r="W64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48" s="43" t="str">
        <f>IF(ISBLANK(Table13[[#This Row],[Side Result]]), "",ABS(Table13[[#This Row],[Difference from Prediction]]))</f>
        <v/>
      </c>
      <c r="Y648" s="10" t="str">
        <f>IF(OR(ISBLANK(Games!B648),ISBLANK(Table13[[#This Row],[Side Result]])), "",IF(OR(AND('Prediction Log'!D648&lt;0, 'Prediction Log'!J648='Prediction Log'!B648), AND('Prediction Log'!D648&gt;0, 'Prediction Log'!C648='Prediction Log'!J648)),"Y", IF(ISBLANK(Games!$B$2), "","N")))</f>
        <v/>
      </c>
      <c r="Z648" s="10" t="str">
        <f>Table13[[#This Row],[Market Overall  Correct]]</f>
        <v/>
      </c>
    </row>
    <row r="649" spans="1:26" x14ac:dyDescent="0.45">
      <c r="A649" s="51" t="str">
        <f>IF(ISBLANK(Games!$B649), "",Games!A649)</f>
        <v/>
      </c>
      <c r="B649" s="51" t="str">
        <f>IF(ISBLANK(Games!$B649), "",Games!B649)</f>
        <v/>
      </c>
      <c r="C649" s="51" t="str">
        <f>IF(ISBLANK(Games!$B649), "",Games!C649)</f>
        <v/>
      </c>
      <c r="D649" s="23" t="str">
        <f>IF(ISBLANK(Games!$B649), "",Games!D649)</f>
        <v/>
      </c>
      <c r="E649" s="23" t="str">
        <f>IF(ISBLANK(Games!$B649), "",Games!E649)</f>
        <v/>
      </c>
      <c r="F649" s="51" t="str">
        <f>IF(ISBLANK(Games!$B649), "",Games!F649)</f>
        <v/>
      </c>
      <c r="G649" s="51">
        <f>Games!G649</f>
        <v>0</v>
      </c>
      <c r="H649" s="51" t="str">
        <f>IF(ISBLANK(Games!$B649), "",Games!H649)</f>
        <v/>
      </c>
      <c r="I649" s="51" t="str">
        <f>IF(ISBLANK(Games!B649), "", IF(Table13[[#This Row],[Spread]]&lt;0, Table13[[#This Row],[Home]], Table13[[#This Row],[Away]]))</f>
        <v/>
      </c>
      <c r="J649" s="11"/>
      <c r="K649" s="11"/>
      <c r="L649" s="11"/>
      <c r="M649" s="50" t="str">
        <f>IF(ISBLANK(Table13[[#This Row],[Home Final]]), "",Table13[[#This Row],[Away Final]]-Table13[[#This Row],[Home Final]])</f>
        <v/>
      </c>
      <c r="N64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4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49" s="45" t="str">
        <f>IF(ISBLANK(Table13[[#This Row],[Side Result]]),"",IF(Table13[[#This Row],[Side Result]]=Table13[[#This Row],[Market Predicted Side]], "Y", "N"))</f>
        <v/>
      </c>
      <c r="Q64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49" s="43" t="str">
        <f>IF(ISBLANK(Table13[[#This Row],[Side Result]]),"",IF(Table13[[#This Row],[Side Result]]=Table13[[#This Row],[Model Predicted Side]], "Y", "N"))</f>
        <v/>
      </c>
      <c r="S649" s="43" t="str">
        <f>IF(ISBLANK(Table13[[#This Row],[Side Result]]), "", IF(Table13[[#This Row],[Model Overall Correct]]="N", "N", "Y"))</f>
        <v/>
      </c>
      <c r="T64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4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49" s="46" t="str">
        <f>IF(ISBLANK(Table13[[#This Row],[Side Result]]), "",ABS(Table13[[#This Row],[Difference from Market]]))</f>
        <v/>
      </c>
      <c r="W64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49" s="43" t="str">
        <f>IF(ISBLANK(Table13[[#This Row],[Side Result]]), "",ABS(Table13[[#This Row],[Difference from Prediction]]))</f>
        <v/>
      </c>
      <c r="Y649" s="10" t="str">
        <f>IF(OR(ISBLANK(Games!B649),ISBLANK(Table13[[#This Row],[Side Result]])), "",IF(OR(AND('Prediction Log'!D649&lt;0, 'Prediction Log'!J649='Prediction Log'!B649), AND('Prediction Log'!D649&gt;0, 'Prediction Log'!C649='Prediction Log'!J649)),"Y", IF(ISBLANK(Games!$B$2), "","N")))</f>
        <v/>
      </c>
      <c r="Z649" s="10" t="str">
        <f>Table13[[#This Row],[Market Overall  Correct]]</f>
        <v/>
      </c>
    </row>
    <row r="650" spans="1:26" x14ac:dyDescent="0.45">
      <c r="A650" s="51" t="str">
        <f>IF(ISBLANK(Games!$B650), "",Games!A650)</f>
        <v/>
      </c>
      <c r="B650" s="51" t="str">
        <f>IF(ISBLANK(Games!$B650), "",Games!B650)</f>
        <v/>
      </c>
      <c r="C650" s="51" t="str">
        <f>IF(ISBLANK(Games!$B650), "",Games!C650)</f>
        <v/>
      </c>
      <c r="D650" s="23" t="str">
        <f>IF(ISBLANK(Games!$B650), "",Games!D650)</f>
        <v/>
      </c>
      <c r="E650" s="23" t="str">
        <f>IF(ISBLANK(Games!$B650), "",Games!E650)</f>
        <v/>
      </c>
      <c r="F650" s="51" t="str">
        <f>IF(ISBLANK(Games!$B650), "",Games!F650)</f>
        <v/>
      </c>
      <c r="G650" s="51">
        <f>Games!G650</f>
        <v>0</v>
      </c>
      <c r="H650" s="51" t="str">
        <f>IF(ISBLANK(Games!$B650), "",Games!H650)</f>
        <v/>
      </c>
      <c r="I650" s="51" t="str">
        <f>IF(ISBLANK(Games!B650), "", IF(Table13[[#This Row],[Spread]]&lt;0, Table13[[#This Row],[Home]], Table13[[#This Row],[Away]]))</f>
        <v/>
      </c>
      <c r="J650" s="11"/>
      <c r="K650" s="11"/>
      <c r="L650" s="11"/>
      <c r="M650" s="50" t="str">
        <f>IF(ISBLANK(Table13[[#This Row],[Home Final]]), "",Table13[[#This Row],[Away Final]]-Table13[[#This Row],[Home Final]])</f>
        <v/>
      </c>
      <c r="N65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5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50" s="45" t="str">
        <f>IF(ISBLANK(Table13[[#This Row],[Side Result]]),"",IF(Table13[[#This Row],[Side Result]]=Table13[[#This Row],[Market Predicted Side]], "Y", "N"))</f>
        <v/>
      </c>
      <c r="Q65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50" s="43" t="str">
        <f>IF(ISBLANK(Table13[[#This Row],[Side Result]]),"",IF(Table13[[#This Row],[Side Result]]=Table13[[#This Row],[Model Predicted Side]], "Y", "N"))</f>
        <v/>
      </c>
      <c r="S650" s="43" t="str">
        <f>IF(ISBLANK(Table13[[#This Row],[Side Result]]), "", IF(Table13[[#This Row],[Model Overall Correct]]="N", "N", "Y"))</f>
        <v/>
      </c>
      <c r="T65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5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50" s="46" t="str">
        <f>IF(ISBLANK(Table13[[#This Row],[Side Result]]), "",ABS(Table13[[#This Row],[Difference from Market]]))</f>
        <v/>
      </c>
      <c r="W65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50" s="43" t="str">
        <f>IF(ISBLANK(Table13[[#This Row],[Side Result]]), "",ABS(Table13[[#This Row],[Difference from Prediction]]))</f>
        <v/>
      </c>
      <c r="Y650" s="10" t="str">
        <f>IF(OR(ISBLANK(Games!B650),ISBLANK(Table13[[#This Row],[Side Result]])), "",IF(OR(AND('Prediction Log'!D650&lt;0, 'Prediction Log'!J650='Prediction Log'!B650), AND('Prediction Log'!D650&gt;0, 'Prediction Log'!C650='Prediction Log'!J650)),"Y", IF(ISBLANK(Games!$B$2), "","N")))</f>
        <v/>
      </c>
      <c r="Z650" s="10" t="str">
        <f>Table13[[#This Row],[Market Overall  Correct]]</f>
        <v/>
      </c>
    </row>
    <row r="651" spans="1:26" x14ac:dyDescent="0.45">
      <c r="A651" s="51" t="str">
        <f>IF(ISBLANK(Games!$B651), "",Games!A651)</f>
        <v/>
      </c>
      <c r="B651" s="51" t="str">
        <f>IF(ISBLANK(Games!$B651), "",Games!B651)</f>
        <v/>
      </c>
      <c r="C651" s="51" t="str">
        <f>IF(ISBLANK(Games!$B651), "",Games!C651)</f>
        <v/>
      </c>
      <c r="D651" s="23" t="str">
        <f>IF(ISBLANK(Games!$B651), "",Games!D651)</f>
        <v/>
      </c>
      <c r="E651" s="23" t="str">
        <f>IF(ISBLANK(Games!$B651), "",Games!E651)</f>
        <v/>
      </c>
      <c r="F651" s="51" t="str">
        <f>IF(ISBLANK(Games!$B651), "",Games!F651)</f>
        <v/>
      </c>
      <c r="G651" s="51">
        <f>Games!G651</f>
        <v>0</v>
      </c>
      <c r="H651" s="51" t="str">
        <f>IF(ISBLANK(Games!$B651), "",Games!H651)</f>
        <v/>
      </c>
      <c r="I651" s="51" t="str">
        <f>IF(ISBLANK(Games!B651), "", IF(Table13[[#This Row],[Spread]]&lt;0, Table13[[#This Row],[Home]], Table13[[#This Row],[Away]]))</f>
        <v/>
      </c>
      <c r="J651" s="11"/>
      <c r="K651" s="11"/>
      <c r="L651" s="11"/>
      <c r="M651" s="50" t="str">
        <f>IF(ISBLANK(Table13[[#This Row],[Home Final]]), "",Table13[[#This Row],[Away Final]]-Table13[[#This Row],[Home Final]])</f>
        <v/>
      </c>
      <c r="N65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5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51" s="45" t="str">
        <f>IF(ISBLANK(Table13[[#This Row],[Side Result]]),"",IF(Table13[[#This Row],[Side Result]]=Table13[[#This Row],[Market Predicted Side]], "Y", "N"))</f>
        <v/>
      </c>
      <c r="Q65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51" s="43" t="str">
        <f>IF(ISBLANK(Table13[[#This Row],[Side Result]]),"",IF(Table13[[#This Row],[Side Result]]=Table13[[#This Row],[Model Predicted Side]], "Y", "N"))</f>
        <v/>
      </c>
      <c r="S651" s="43" t="str">
        <f>IF(ISBLANK(Table13[[#This Row],[Side Result]]), "", IF(Table13[[#This Row],[Model Overall Correct]]="N", "N", "Y"))</f>
        <v/>
      </c>
      <c r="T65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5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51" s="46" t="str">
        <f>IF(ISBLANK(Table13[[#This Row],[Side Result]]), "",ABS(Table13[[#This Row],[Difference from Market]]))</f>
        <v/>
      </c>
      <c r="W65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51" s="43" t="str">
        <f>IF(ISBLANK(Table13[[#This Row],[Side Result]]), "",ABS(Table13[[#This Row],[Difference from Prediction]]))</f>
        <v/>
      </c>
      <c r="Y651" s="10" t="str">
        <f>IF(OR(ISBLANK(Games!B651),ISBLANK(Table13[[#This Row],[Side Result]])), "",IF(OR(AND('Prediction Log'!D651&lt;0, 'Prediction Log'!J651='Prediction Log'!B651), AND('Prediction Log'!D651&gt;0, 'Prediction Log'!C651='Prediction Log'!J651)),"Y", IF(ISBLANK(Games!$B$2), "","N")))</f>
        <v/>
      </c>
      <c r="Z651" s="10" t="str">
        <f>Table13[[#This Row],[Market Overall  Correct]]</f>
        <v/>
      </c>
    </row>
    <row r="652" spans="1:26" x14ac:dyDescent="0.45">
      <c r="A652" s="51" t="str">
        <f>IF(ISBLANK(Games!$B652), "",Games!A652)</f>
        <v/>
      </c>
      <c r="B652" s="51" t="str">
        <f>IF(ISBLANK(Games!$B652), "",Games!B652)</f>
        <v/>
      </c>
      <c r="C652" s="51" t="str">
        <f>IF(ISBLANK(Games!$B652), "",Games!C652)</f>
        <v/>
      </c>
      <c r="D652" s="23" t="str">
        <f>IF(ISBLANK(Games!$B652), "",Games!D652)</f>
        <v/>
      </c>
      <c r="E652" s="23" t="str">
        <f>IF(ISBLANK(Games!$B652), "",Games!E652)</f>
        <v/>
      </c>
      <c r="F652" s="51" t="str">
        <f>IF(ISBLANK(Games!$B652), "",Games!F652)</f>
        <v/>
      </c>
      <c r="G652" s="51">
        <f>Games!G652</f>
        <v>0</v>
      </c>
      <c r="H652" s="51" t="str">
        <f>IF(ISBLANK(Games!$B652), "",Games!H652)</f>
        <v/>
      </c>
      <c r="I652" s="51" t="str">
        <f>IF(ISBLANK(Games!B652), "", IF(Table13[[#This Row],[Spread]]&lt;0, Table13[[#This Row],[Home]], Table13[[#This Row],[Away]]))</f>
        <v/>
      </c>
      <c r="J652" s="11"/>
      <c r="K652" s="11"/>
      <c r="L652" s="11"/>
      <c r="M652" s="50" t="str">
        <f>IF(ISBLANK(Table13[[#This Row],[Home Final]]), "",Table13[[#This Row],[Away Final]]-Table13[[#This Row],[Home Final]])</f>
        <v/>
      </c>
      <c r="N65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5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52" s="45" t="str">
        <f>IF(ISBLANK(Table13[[#This Row],[Side Result]]),"",IF(Table13[[#This Row],[Side Result]]=Table13[[#This Row],[Market Predicted Side]], "Y", "N"))</f>
        <v/>
      </c>
      <c r="Q65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52" s="43" t="str">
        <f>IF(ISBLANK(Table13[[#This Row],[Side Result]]),"",IF(Table13[[#This Row],[Side Result]]=Table13[[#This Row],[Model Predicted Side]], "Y", "N"))</f>
        <v/>
      </c>
      <c r="S652" s="43" t="str">
        <f>IF(ISBLANK(Table13[[#This Row],[Side Result]]), "", IF(Table13[[#This Row],[Model Overall Correct]]="N", "N", "Y"))</f>
        <v/>
      </c>
      <c r="T65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5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52" s="46" t="str">
        <f>IF(ISBLANK(Table13[[#This Row],[Side Result]]), "",ABS(Table13[[#This Row],[Difference from Market]]))</f>
        <v/>
      </c>
      <c r="W65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52" s="43" t="str">
        <f>IF(ISBLANK(Table13[[#This Row],[Side Result]]), "",ABS(Table13[[#This Row],[Difference from Prediction]]))</f>
        <v/>
      </c>
      <c r="Y652" s="10" t="str">
        <f>IF(OR(ISBLANK(Games!B652),ISBLANK(Table13[[#This Row],[Side Result]])), "",IF(OR(AND('Prediction Log'!D652&lt;0, 'Prediction Log'!J652='Prediction Log'!B652), AND('Prediction Log'!D652&gt;0, 'Prediction Log'!C652='Prediction Log'!J652)),"Y", IF(ISBLANK(Games!$B$2), "","N")))</f>
        <v/>
      </c>
      <c r="Z652" s="10" t="str">
        <f>Table13[[#This Row],[Market Overall  Correct]]</f>
        <v/>
      </c>
    </row>
    <row r="653" spans="1:26" x14ac:dyDescent="0.45">
      <c r="A653" s="51" t="str">
        <f>IF(ISBLANK(Games!$B653), "",Games!A653)</f>
        <v/>
      </c>
      <c r="B653" s="51" t="str">
        <f>IF(ISBLANK(Games!$B653), "",Games!B653)</f>
        <v/>
      </c>
      <c r="C653" s="51" t="str">
        <f>IF(ISBLANK(Games!$B653), "",Games!C653)</f>
        <v/>
      </c>
      <c r="D653" s="23" t="str">
        <f>IF(ISBLANK(Games!$B653), "",Games!D653)</f>
        <v/>
      </c>
      <c r="E653" s="23" t="str">
        <f>IF(ISBLANK(Games!$B653), "",Games!E653)</f>
        <v/>
      </c>
      <c r="F653" s="51" t="str">
        <f>IF(ISBLANK(Games!$B653), "",Games!F653)</f>
        <v/>
      </c>
      <c r="G653" s="51">
        <f>Games!G653</f>
        <v>0</v>
      </c>
      <c r="H653" s="51" t="str">
        <f>IF(ISBLANK(Games!$B653), "",Games!H653)</f>
        <v/>
      </c>
      <c r="I653" s="51" t="str">
        <f>IF(ISBLANK(Games!B653), "", IF(Table13[[#This Row],[Spread]]&lt;0, Table13[[#This Row],[Home]], Table13[[#This Row],[Away]]))</f>
        <v/>
      </c>
      <c r="J653" s="11"/>
      <c r="K653" s="11"/>
      <c r="L653" s="11"/>
      <c r="M653" s="50" t="str">
        <f>IF(ISBLANK(Table13[[#This Row],[Home Final]]), "",Table13[[#This Row],[Away Final]]-Table13[[#This Row],[Home Final]])</f>
        <v/>
      </c>
      <c r="N65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5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53" s="45" t="str">
        <f>IF(ISBLANK(Table13[[#This Row],[Side Result]]),"",IF(Table13[[#This Row],[Side Result]]=Table13[[#This Row],[Market Predicted Side]], "Y", "N"))</f>
        <v/>
      </c>
      <c r="Q65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53" s="43" t="str">
        <f>IF(ISBLANK(Table13[[#This Row],[Side Result]]),"",IF(Table13[[#This Row],[Side Result]]=Table13[[#This Row],[Model Predicted Side]], "Y", "N"))</f>
        <v/>
      </c>
      <c r="S653" s="43" t="str">
        <f>IF(ISBLANK(Table13[[#This Row],[Side Result]]), "", IF(Table13[[#This Row],[Model Overall Correct]]="N", "N", "Y"))</f>
        <v/>
      </c>
      <c r="T65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5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53" s="46" t="str">
        <f>IF(ISBLANK(Table13[[#This Row],[Side Result]]), "",ABS(Table13[[#This Row],[Difference from Market]]))</f>
        <v/>
      </c>
      <c r="W65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53" s="43" t="str">
        <f>IF(ISBLANK(Table13[[#This Row],[Side Result]]), "",ABS(Table13[[#This Row],[Difference from Prediction]]))</f>
        <v/>
      </c>
      <c r="Y653" s="10" t="str">
        <f>IF(OR(ISBLANK(Games!B653),ISBLANK(Table13[[#This Row],[Side Result]])), "",IF(OR(AND('Prediction Log'!D653&lt;0, 'Prediction Log'!J653='Prediction Log'!B653), AND('Prediction Log'!D653&gt;0, 'Prediction Log'!C653='Prediction Log'!J653)),"Y", IF(ISBLANK(Games!$B$2), "","N")))</f>
        <v/>
      </c>
      <c r="Z653" s="10" t="str">
        <f>Table13[[#This Row],[Market Overall  Correct]]</f>
        <v/>
      </c>
    </row>
    <row r="654" spans="1:26" x14ac:dyDescent="0.45">
      <c r="A654" s="51" t="str">
        <f>IF(ISBLANK(Games!$B654), "",Games!A654)</f>
        <v/>
      </c>
      <c r="B654" s="51" t="str">
        <f>IF(ISBLANK(Games!$B654), "",Games!B654)</f>
        <v/>
      </c>
      <c r="C654" s="51" t="str">
        <f>IF(ISBLANK(Games!$B654), "",Games!C654)</f>
        <v/>
      </c>
      <c r="D654" s="23" t="str">
        <f>IF(ISBLANK(Games!$B654), "",Games!D654)</f>
        <v/>
      </c>
      <c r="E654" s="23" t="str">
        <f>IF(ISBLANK(Games!$B654), "",Games!E654)</f>
        <v/>
      </c>
      <c r="F654" s="51" t="str">
        <f>IF(ISBLANK(Games!$B654), "",Games!F654)</f>
        <v/>
      </c>
      <c r="G654" s="51">
        <f>Games!G654</f>
        <v>0</v>
      </c>
      <c r="H654" s="51" t="str">
        <f>IF(ISBLANK(Games!$B654), "",Games!H654)</f>
        <v/>
      </c>
      <c r="I654" s="51" t="str">
        <f>IF(ISBLANK(Games!B654), "", IF(Table13[[#This Row],[Spread]]&lt;0, Table13[[#This Row],[Home]], Table13[[#This Row],[Away]]))</f>
        <v/>
      </c>
      <c r="J654" s="11"/>
      <c r="K654" s="11"/>
      <c r="L654" s="11"/>
      <c r="M654" s="50" t="str">
        <f>IF(ISBLANK(Table13[[#This Row],[Home Final]]), "",Table13[[#This Row],[Away Final]]-Table13[[#This Row],[Home Final]])</f>
        <v/>
      </c>
      <c r="N65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5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54" s="45" t="str">
        <f>IF(ISBLANK(Table13[[#This Row],[Side Result]]),"",IF(Table13[[#This Row],[Side Result]]=Table13[[#This Row],[Market Predicted Side]], "Y", "N"))</f>
        <v/>
      </c>
      <c r="Q65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54" s="43" t="str">
        <f>IF(ISBLANK(Table13[[#This Row],[Side Result]]),"",IF(Table13[[#This Row],[Side Result]]=Table13[[#This Row],[Model Predicted Side]], "Y", "N"))</f>
        <v/>
      </c>
      <c r="S654" s="43" t="str">
        <f>IF(ISBLANK(Table13[[#This Row],[Side Result]]), "", IF(Table13[[#This Row],[Model Overall Correct]]="N", "N", "Y"))</f>
        <v/>
      </c>
      <c r="T65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5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54" s="46" t="str">
        <f>IF(ISBLANK(Table13[[#This Row],[Side Result]]), "",ABS(Table13[[#This Row],[Difference from Market]]))</f>
        <v/>
      </c>
      <c r="W65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54" s="43" t="str">
        <f>IF(ISBLANK(Table13[[#This Row],[Side Result]]), "",ABS(Table13[[#This Row],[Difference from Prediction]]))</f>
        <v/>
      </c>
      <c r="Y654" s="10" t="str">
        <f>IF(OR(ISBLANK(Games!B654),ISBLANK(Table13[[#This Row],[Side Result]])), "",IF(OR(AND('Prediction Log'!D654&lt;0, 'Prediction Log'!J654='Prediction Log'!B654), AND('Prediction Log'!D654&gt;0, 'Prediction Log'!C654='Prediction Log'!J654)),"Y", IF(ISBLANK(Games!$B$2), "","N")))</f>
        <v/>
      </c>
      <c r="Z654" s="10" t="str">
        <f>Table13[[#This Row],[Market Overall  Correct]]</f>
        <v/>
      </c>
    </row>
    <row r="655" spans="1:26" x14ac:dyDescent="0.45">
      <c r="A655" s="51" t="str">
        <f>IF(ISBLANK(Games!$B655), "",Games!A655)</f>
        <v/>
      </c>
      <c r="B655" s="51" t="str">
        <f>IF(ISBLANK(Games!$B655), "",Games!B655)</f>
        <v/>
      </c>
      <c r="C655" s="51" t="str">
        <f>IF(ISBLANK(Games!$B655), "",Games!C655)</f>
        <v/>
      </c>
      <c r="D655" s="23" t="str">
        <f>IF(ISBLANK(Games!$B655), "",Games!D655)</f>
        <v/>
      </c>
      <c r="E655" s="23" t="str">
        <f>IF(ISBLANK(Games!$B655), "",Games!E655)</f>
        <v/>
      </c>
      <c r="F655" s="51" t="str">
        <f>IF(ISBLANK(Games!$B655), "",Games!F655)</f>
        <v/>
      </c>
      <c r="G655" s="51">
        <f>Games!G655</f>
        <v>0</v>
      </c>
      <c r="H655" s="51" t="str">
        <f>IF(ISBLANK(Games!$B655), "",Games!H655)</f>
        <v/>
      </c>
      <c r="I655" s="51" t="str">
        <f>IF(ISBLANK(Games!B655), "", IF(Table13[[#This Row],[Spread]]&lt;0, Table13[[#This Row],[Home]], Table13[[#This Row],[Away]]))</f>
        <v/>
      </c>
      <c r="J655" s="11"/>
      <c r="K655" s="11"/>
      <c r="L655" s="11"/>
      <c r="M655" s="50" t="str">
        <f>IF(ISBLANK(Table13[[#This Row],[Home Final]]), "",Table13[[#This Row],[Away Final]]-Table13[[#This Row],[Home Final]])</f>
        <v/>
      </c>
      <c r="N65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5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55" s="45" t="str">
        <f>IF(ISBLANK(Table13[[#This Row],[Side Result]]),"",IF(Table13[[#This Row],[Side Result]]=Table13[[#This Row],[Market Predicted Side]], "Y", "N"))</f>
        <v/>
      </c>
      <c r="Q65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55" s="43" t="str">
        <f>IF(ISBLANK(Table13[[#This Row],[Side Result]]),"",IF(Table13[[#This Row],[Side Result]]=Table13[[#This Row],[Model Predicted Side]], "Y", "N"))</f>
        <v/>
      </c>
      <c r="S655" s="43" t="str">
        <f>IF(ISBLANK(Table13[[#This Row],[Side Result]]), "", IF(Table13[[#This Row],[Model Overall Correct]]="N", "N", "Y"))</f>
        <v/>
      </c>
      <c r="T65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5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55" s="46" t="str">
        <f>IF(ISBLANK(Table13[[#This Row],[Side Result]]), "",ABS(Table13[[#This Row],[Difference from Market]]))</f>
        <v/>
      </c>
      <c r="W65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55" s="43" t="str">
        <f>IF(ISBLANK(Table13[[#This Row],[Side Result]]), "",ABS(Table13[[#This Row],[Difference from Prediction]]))</f>
        <v/>
      </c>
      <c r="Y655" s="10" t="str">
        <f>IF(OR(ISBLANK(Games!B655),ISBLANK(Table13[[#This Row],[Side Result]])), "",IF(OR(AND('Prediction Log'!D655&lt;0, 'Prediction Log'!J655='Prediction Log'!B655), AND('Prediction Log'!D655&gt;0, 'Prediction Log'!C655='Prediction Log'!J655)),"Y", IF(ISBLANK(Games!$B$2), "","N")))</f>
        <v/>
      </c>
      <c r="Z655" s="10" t="str">
        <f>Table13[[#This Row],[Market Overall  Correct]]</f>
        <v/>
      </c>
    </row>
    <row r="656" spans="1:26" x14ac:dyDescent="0.45">
      <c r="A656" s="51" t="str">
        <f>IF(ISBLANK(Games!$B656), "",Games!A656)</f>
        <v/>
      </c>
      <c r="B656" s="51" t="str">
        <f>IF(ISBLANK(Games!$B656), "",Games!B656)</f>
        <v/>
      </c>
      <c r="C656" s="51" t="str">
        <f>IF(ISBLANK(Games!$B656), "",Games!C656)</f>
        <v/>
      </c>
      <c r="D656" s="23" t="str">
        <f>IF(ISBLANK(Games!$B656), "",Games!D656)</f>
        <v/>
      </c>
      <c r="E656" s="23" t="str">
        <f>IF(ISBLANK(Games!$B656), "",Games!E656)</f>
        <v/>
      </c>
      <c r="F656" s="51" t="str">
        <f>IF(ISBLANK(Games!$B656), "",Games!F656)</f>
        <v/>
      </c>
      <c r="G656" s="51">
        <f>Games!G656</f>
        <v>0</v>
      </c>
      <c r="H656" s="51" t="str">
        <f>IF(ISBLANK(Games!$B656), "",Games!H656)</f>
        <v/>
      </c>
      <c r="I656" s="51" t="str">
        <f>IF(ISBLANK(Games!B656), "", IF(Table13[[#This Row],[Spread]]&lt;0, Table13[[#This Row],[Home]], Table13[[#This Row],[Away]]))</f>
        <v/>
      </c>
      <c r="J656" s="11"/>
      <c r="K656" s="11"/>
      <c r="L656" s="11"/>
      <c r="M656" s="50" t="str">
        <f>IF(ISBLANK(Table13[[#This Row],[Home Final]]), "",Table13[[#This Row],[Away Final]]-Table13[[#This Row],[Home Final]])</f>
        <v/>
      </c>
      <c r="N65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5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56" s="45" t="str">
        <f>IF(ISBLANK(Table13[[#This Row],[Side Result]]),"",IF(Table13[[#This Row],[Side Result]]=Table13[[#This Row],[Market Predicted Side]], "Y", "N"))</f>
        <v/>
      </c>
      <c r="Q65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56" s="43" t="str">
        <f>IF(ISBLANK(Table13[[#This Row],[Side Result]]),"",IF(Table13[[#This Row],[Side Result]]=Table13[[#This Row],[Model Predicted Side]], "Y", "N"))</f>
        <v/>
      </c>
      <c r="S656" s="43" t="str">
        <f>IF(ISBLANK(Table13[[#This Row],[Side Result]]), "", IF(Table13[[#This Row],[Model Overall Correct]]="N", "N", "Y"))</f>
        <v/>
      </c>
      <c r="T65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5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56" s="46" t="str">
        <f>IF(ISBLANK(Table13[[#This Row],[Side Result]]), "",ABS(Table13[[#This Row],[Difference from Market]]))</f>
        <v/>
      </c>
      <c r="W65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56" s="43" t="str">
        <f>IF(ISBLANK(Table13[[#This Row],[Side Result]]), "",ABS(Table13[[#This Row],[Difference from Prediction]]))</f>
        <v/>
      </c>
      <c r="Y656" s="10" t="str">
        <f>IF(OR(ISBLANK(Games!B656),ISBLANK(Table13[[#This Row],[Side Result]])), "",IF(OR(AND('Prediction Log'!D656&lt;0, 'Prediction Log'!J656='Prediction Log'!B656), AND('Prediction Log'!D656&gt;0, 'Prediction Log'!C656='Prediction Log'!J656)),"Y", IF(ISBLANK(Games!$B$2), "","N")))</f>
        <v/>
      </c>
      <c r="Z656" s="10" t="str">
        <f>Table13[[#This Row],[Market Overall  Correct]]</f>
        <v/>
      </c>
    </row>
    <row r="657" spans="1:26" x14ac:dyDescent="0.45">
      <c r="A657" s="51" t="str">
        <f>IF(ISBLANK(Games!$B657), "",Games!A657)</f>
        <v/>
      </c>
      <c r="B657" s="51" t="str">
        <f>IF(ISBLANK(Games!$B657), "",Games!B657)</f>
        <v/>
      </c>
      <c r="C657" s="51" t="str">
        <f>IF(ISBLANK(Games!$B657), "",Games!C657)</f>
        <v/>
      </c>
      <c r="D657" s="23" t="str">
        <f>IF(ISBLANK(Games!$B657), "",Games!D657)</f>
        <v/>
      </c>
      <c r="E657" s="23" t="str">
        <f>IF(ISBLANK(Games!$B657), "",Games!E657)</f>
        <v/>
      </c>
      <c r="F657" s="51" t="str">
        <f>IF(ISBLANK(Games!$B657), "",Games!F657)</f>
        <v/>
      </c>
      <c r="G657" s="51">
        <f>Games!G657</f>
        <v>0</v>
      </c>
      <c r="H657" s="51" t="str">
        <f>IF(ISBLANK(Games!$B657), "",Games!H657)</f>
        <v/>
      </c>
      <c r="I657" s="51" t="str">
        <f>IF(ISBLANK(Games!B657), "", IF(Table13[[#This Row],[Spread]]&lt;0, Table13[[#This Row],[Home]], Table13[[#This Row],[Away]]))</f>
        <v/>
      </c>
      <c r="J657" s="11"/>
      <c r="K657" s="11"/>
      <c r="L657" s="11"/>
      <c r="M657" s="50" t="str">
        <f>IF(ISBLANK(Table13[[#This Row],[Home Final]]), "",Table13[[#This Row],[Away Final]]-Table13[[#This Row],[Home Final]])</f>
        <v/>
      </c>
      <c r="N65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5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57" s="45" t="str">
        <f>IF(ISBLANK(Table13[[#This Row],[Side Result]]),"",IF(Table13[[#This Row],[Side Result]]=Table13[[#This Row],[Market Predicted Side]], "Y", "N"))</f>
        <v/>
      </c>
      <c r="Q65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57" s="43" t="str">
        <f>IF(ISBLANK(Table13[[#This Row],[Side Result]]),"",IF(Table13[[#This Row],[Side Result]]=Table13[[#This Row],[Model Predicted Side]], "Y", "N"))</f>
        <v/>
      </c>
      <c r="S657" s="43" t="str">
        <f>IF(ISBLANK(Table13[[#This Row],[Side Result]]), "", IF(Table13[[#This Row],[Model Overall Correct]]="N", "N", "Y"))</f>
        <v/>
      </c>
      <c r="T65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5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57" s="46" t="str">
        <f>IF(ISBLANK(Table13[[#This Row],[Side Result]]), "",ABS(Table13[[#This Row],[Difference from Market]]))</f>
        <v/>
      </c>
      <c r="W65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57" s="43" t="str">
        <f>IF(ISBLANK(Table13[[#This Row],[Side Result]]), "",ABS(Table13[[#This Row],[Difference from Prediction]]))</f>
        <v/>
      </c>
      <c r="Y657" s="10" t="str">
        <f>IF(OR(ISBLANK(Games!B657),ISBLANK(Table13[[#This Row],[Side Result]])), "",IF(OR(AND('Prediction Log'!D657&lt;0, 'Prediction Log'!J657='Prediction Log'!B657), AND('Prediction Log'!D657&gt;0, 'Prediction Log'!C657='Prediction Log'!J657)),"Y", IF(ISBLANK(Games!$B$2), "","N")))</f>
        <v/>
      </c>
      <c r="Z657" s="10" t="str">
        <f>Table13[[#This Row],[Market Overall  Correct]]</f>
        <v/>
      </c>
    </row>
    <row r="658" spans="1:26" x14ac:dyDescent="0.45">
      <c r="A658" s="51" t="str">
        <f>IF(ISBLANK(Games!$B658), "",Games!A658)</f>
        <v/>
      </c>
      <c r="B658" s="51" t="str">
        <f>IF(ISBLANK(Games!$B658), "",Games!B658)</f>
        <v/>
      </c>
      <c r="C658" s="51" t="str">
        <f>IF(ISBLANK(Games!$B658), "",Games!C658)</f>
        <v/>
      </c>
      <c r="D658" s="23" t="str">
        <f>IF(ISBLANK(Games!$B658), "",Games!D658)</f>
        <v/>
      </c>
      <c r="E658" s="23" t="str">
        <f>IF(ISBLANK(Games!$B658), "",Games!E658)</f>
        <v/>
      </c>
      <c r="F658" s="51" t="str">
        <f>IF(ISBLANK(Games!$B658), "",Games!F658)</f>
        <v/>
      </c>
      <c r="G658" s="51">
        <f>Games!G658</f>
        <v>0</v>
      </c>
      <c r="H658" s="51" t="str">
        <f>IF(ISBLANK(Games!$B658), "",Games!H658)</f>
        <v/>
      </c>
      <c r="I658" s="51" t="str">
        <f>IF(ISBLANK(Games!B658), "", IF(Table13[[#This Row],[Spread]]&lt;0, Table13[[#This Row],[Home]], Table13[[#This Row],[Away]]))</f>
        <v/>
      </c>
      <c r="J658" s="11"/>
      <c r="K658" s="11"/>
      <c r="L658" s="11"/>
      <c r="M658" s="50" t="str">
        <f>IF(ISBLANK(Table13[[#This Row],[Home Final]]), "",Table13[[#This Row],[Away Final]]-Table13[[#This Row],[Home Final]])</f>
        <v/>
      </c>
      <c r="N65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5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58" s="45" t="str">
        <f>IF(ISBLANK(Table13[[#This Row],[Side Result]]),"",IF(Table13[[#This Row],[Side Result]]=Table13[[#This Row],[Market Predicted Side]], "Y", "N"))</f>
        <v/>
      </c>
      <c r="Q65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58" s="43" t="str">
        <f>IF(ISBLANK(Table13[[#This Row],[Side Result]]),"",IF(Table13[[#This Row],[Side Result]]=Table13[[#This Row],[Model Predicted Side]], "Y", "N"))</f>
        <v/>
      </c>
      <c r="S658" s="43" t="str">
        <f>IF(ISBLANK(Table13[[#This Row],[Side Result]]), "", IF(Table13[[#This Row],[Model Overall Correct]]="N", "N", "Y"))</f>
        <v/>
      </c>
      <c r="T65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5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58" s="46" t="str">
        <f>IF(ISBLANK(Table13[[#This Row],[Side Result]]), "",ABS(Table13[[#This Row],[Difference from Market]]))</f>
        <v/>
      </c>
      <c r="W65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58" s="43" t="str">
        <f>IF(ISBLANK(Table13[[#This Row],[Side Result]]), "",ABS(Table13[[#This Row],[Difference from Prediction]]))</f>
        <v/>
      </c>
      <c r="Y658" s="10" t="str">
        <f>IF(OR(ISBLANK(Games!B658),ISBLANK(Table13[[#This Row],[Side Result]])), "",IF(OR(AND('Prediction Log'!D658&lt;0, 'Prediction Log'!J658='Prediction Log'!B658), AND('Prediction Log'!D658&gt;0, 'Prediction Log'!C658='Prediction Log'!J658)),"Y", IF(ISBLANK(Games!$B$2), "","N")))</f>
        <v/>
      </c>
      <c r="Z658" s="10" t="str">
        <f>Table13[[#This Row],[Market Overall  Correct]]</f>
        <v/>
      </c>
    </row>
    <row r="659" spans="1:26" x14ac:dyDescent="0.45">
      <c r="A659" s="51" t="str">
        <f>IF(ISBLANK(Games!$B659), "",Games!A659)</f>
        <v/>
      </c>
      <c r="B659" s="51" t="str">
        <f>IF(ISBLANK(Games!$B659), "",Games!B659)</f>
        <v/>
      </c>
      <c r="C659" s="51" t="str">
        <f>IF(ISBLANK(Games!$B659), "",Games!C659)</f>
        <v/>
      </c>
      <c r="D659" s="23" t="str">
        <f>IF(ISBLANK(Games!$B659), "",Games!D659)</f>
        <v/>
      </c>
      <c r="E659" s="23" t="str">
        <f>IF(ISBLANK(Games!$B659), "",Games!E659)</f>
        <v/>
      </c>
      <c r="F659" s="51" t="str">
        <f>IF(ISBLANK(Games!$B659), "",Games!F659)</f>
        <v/>
      </c>
      <c r="G659" s="51">
        <f>Games!G659</f>
        <v>0</v>
      </c>
      <c r="H659" s="51" t="str">
        <f>IF(ISBLANK(Games!$B659), "",Games!H659)</f>
        <v/>
      </c>
      <c r="I659" s="51" t="str">
        <f>IF(ISBLANK(Games!B659), "", IF(Table13[[#This Row],[Spread]]&lt;0, Table13[[#This Row],[Home]], Table13[[#This Row],[Away]]))</f>
        <v/>
      </c>
      <c r="J659" s="11"/>
      <c r="K659" s="11"/>
      <c r="L659" s="11"/>
      <c r="M659" s="50" t="str">
        <f>IF(ISBLANK(Table13[[#This Row],[Home Final]]), "",Table13[[#This Row],[Away Final]]-Table13[[#This Row],[Home Final]])</f>
        <v/>
      </c>
      <c r="N65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5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59" s="45" t="str">
        <f>IF(ISBLANK(Table13[[#This Row],[Side Result]]),"",IF(Table13[[#This Row],[Side Result]]=Table13[[#This Row],[Market Predicted Side]], "Y", "N"))</f>
        <v/>
      </c>
      <c r="Q65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59" s="43" t="str">
        <f>IF(ISBLANK(Table13[[#This Row],[Side Result]]),"",IF(Table13[[#This Row],[Side Result]]=Table13[[#This Row],[Model Predicted Side]], "Y", "N"))</f>
        <v/>
      </c>
      <c r="S659" s="43" t="str">
        <f>IF(ISBLANK(Table13[[#This Row],[Side Result]]), "", IF(Table13[[#This Row],[Model Overall Correct]]="N", "N", "Y"))</f>
        <v/>
      </c>
      <c r="T65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5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59" s="46" t="str">
        <f>IF(ISBLANK(Table13[[#This Row],[Side Result]]), "",ABS(Table13[[#This Row],[Difference from Market]]))</f>
        <v/>
      </c>
      <c r="W65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59" s="43" t="str">
        <f>IF(ISBLANK(Table13[[#This Row],[Side Result]]), "",ABS(Table13[[#This Row],[Difference from Prediction]]))</f>
        <v/>
      </c>
      <c r="Y659" s="10" t="str">
        <f>IF(OR(ISBLANK(Games!B659),ISBLANK(Table13[[#This Row],[Side Result]])), "",IF(OR(AND('Prediction Log'!D659&lt;0, 'Prediction Log'!J659='Prediction Log'!B659), AND('Prediction Log'!D659&gt;0, 'Prediction Log'!C659='Prediction Log'!J659)),"Y", IF(ISBLANK(Games!$B$2), "","N")))</f>
        <v/>
      </c>
      <c r="Z659" s="10" t="str">
        <f>Table13[[#This Row],[Market Overall  Correct]]</f>
        <v/>
      </c>
    </row>
    <row r="660" spans="1:26" x14ac:dyDescent="0.45">
      <c r="A660" s="51" t="str">
        <f>IF(ISBLANK(Games!$B660), "",Games!A660)</f>
        <v/>
      </c>
      <c r="B660" s="51" t="str">
        <f>IF(ISBLANK(Games!$B660), "",Games!B660)</f>
        <v/>
      </c>
      <c r="C660" s="51" t="str">
        <f>IF(ISBLANK(Games!$B660), "",Games!C660)</f>
        <v/>
      </c>
      <c r="D660" s="23" t="str">
        <f>IF(ISBLANK(Games!$B660), "",Games!D660)</f>
        <v/>
      </c>
      <c r="E660" s="23" t="str">
        <f>IF(ISBLANK(Games!$B660), "",Games!E660)</f>
        <v/>
      </c>
      <c r="F660" s="51" t="str">
        <f>IF(ISBLANK(Games!$B660), "",Games!F660)</f>
        <v/>
      </c>
      <c r="G660" s="51">
        <f>Games!G660</f>
        <v>0</v>
      </c>
      <c r="H660" s="51" t="str">
        <f>IF(ISBLANK(Games!$B660), "",Games!H660)</f>
        <v/>
      </c>
      <c r="I660" s="51" t="str">
        <f>IF(ISBLANK(Games!B660), "", IF(Table13[[#This Row],[Spread]]&lt;0, Table13[[#This Row],[Home]], Table13[[#This Row],[Away]]))</f>
        <v/>
      </c>
      <c r="J660" s="11"/>
      <c r="K660" s="11"/>
      <c r="L660" s="11"/>
      <c r="M660" s="50" t="str">
        <f>IF(ISBLANK(Table13[[#This Row],[Home Final]]), "",Table13[[#This Row],[Away Final]]-Table13[[#This Row],[Home Final]])</f>
        <v/>
      </c>
      <c r="N66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6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60" s="45" t="str">
        <f>IF(ISBLANK(Table13[[#This Row],[Side Result]]),"",IF(Table13[[#This Row],[Side Result]]=Table13[[#This Row],[Market Predicted Side]], "Y", "N"))</f>
        <v/>
      </c>
      <c r="Q66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60" s="43" t="str">
        <f>IF(ISBLANK(Table13[[#This Row],[Side Result]]),"",IF(Table13[[#This Row],[Side Result]]=Table13[[#This Row],[Model Predicted Side]], "Y", "N"))</f>
        <v/>
      </c>
      <c r="S660" s="43" t="str">
        <f>IF(ISBLANK(Table13[[#This Row],[Side Result]]), "", IF(Table13[[#This Row],[Model Overall Correct]]="N", "N", "Y"))</f>
        <v/>
      </c>
      <c r="T66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6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60" s="46" t="str">
        <f>IF(ISBLANK(Table13[[#This Row],[Side Result]]), "",ABS(Table13[[#This Row],[Difference from Market]]))</f>
        <v/>
      </c>
      <c r="W66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60" s="43" t="str">
        <f>IF(ISBLANK(Table13[[#This Row],[Side Result]]), "",ABS(Table13[[#This Row],[Difference from Prediction]]))</f>
        <v/>
      </c>
      <c r="Y660" s="10" t="str">
        <f>IF(OR(ISBLANK(Games!B660),ISBLANK(Table13[[#This Row],[Side Result]])), "",IF(OR(AND('Prediction Log'!D660&lt;0, 'Prediction Log'!J660='Prediction Log'!B660), AND('Prediction Log'!D660&gt;0, 'Prediction Log'!C660='Prediction Log'!J660)),"Y", IF(ISBLANK(Games!$B$2), "","N")))</f>
        <v/>
      </c>
      <c r="Z660" s="10" t="str">
        <f>Table13[[#This Row],[Market Overall  Correct]]</f>
        <v/>
      </c>
    </row>
    <row r="661" spans="1:26" x14ac:dyDescent="0.45">
      <c r="A661" s="51" t="str">
        <f>IF(ISBLANK(Games!$B661), "",Games!A661)</f>
        <v/>
      </c>
      <c r="B661" s="51" t="str">
        <f>IF(ISBLANK(Games!$B661), "",Games!B661)</f>
        <v/>
      </c>
      <c r="C661" s="51" t="str">
        <f>IF(ISBLANK(Games!$B661), "",Games!C661)</f>
        <v/>
      </c>
      <c r="D661" s="23" t="str">
        <f>IF(ISBLANK(Games!$B661), "",Games!D661)</f>
        <v/>
      </c>
      <c r="E661" s="23" t="str">
        <f>IF(ISBLANK(Games!$B661), "",Games!E661)</f>
        <v/>
      </c>
      <c r="F661" s="51" t="str">
        <f>IF(ISBLANK(Games!$B661), "",Games!F661)</f>
        <v/>
      </c>
      <c r="G661" s="51">
        <f>Games!G661</f>
        <v>0</v>
      </c>
      <c r="H661" s="51" t="str">
        <f>IF(ISBLANK(Games!$B661), "",Games!H661)</f>
        <v/>
      </c>
      <c r="I661" s="51" t="str">
        <f>IF(ISBLANK(Games!B661), "", IF(Table13[[#This Row],[Spread]]&lt;0, Table13[[#This Row],[Home]], Table13[[#This Row],[Away]]))</f>
        <v/>
      </c>
      <c r="J661" s="11"/>
      <c r="K661" s="11"/>
      <c r="L661" s="11"/>
      <c r="M661" s="50" t="str">
        <f>IF(ISBLANK(Table13[[#This Row],[Home Final]]), "",Table13[[#This Row],[Away Final]]-Table13[[#This Row],[Home Final]])</f>
        <v/>
      </c>
      <c r="N66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6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61" s="45" t="str">
        <f>IF(ISBLANK(Table13[[#This Row],[Side Result]]),"",IF(Table13[[#This Row],[Side Result]]=Table13[[#This Row],[Market Predicted Side]], "Y", "N"))</f>
        <v/>
      </c>
      <c r="Q66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61" s="43" t="str">
        <f>IF(ISBLANK(Table13[[#This Row],[Side Result]]),"",IF(Table13[[#This Row],[Side Result]]=Table13[[#This Row],[Model Predicted Side]], "Y", "N"))</f>
        <v/>
      </c>
      <c r="S661" s="43" t="str">
        <f>IF(ISBLANK(Table13[[#This Row],[Side Result]]), "", IF(Table13[[#This Row],[Model Overall Correct]]="N", "N", "Y"))</f>
        <v/>
      </c>
      <c r="T66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6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61" s="46" t="str">
        <f>IF(ISBLANK(Table13[[#This Row],[Side Result]]), "",ABS(Table13[[#This Row],[Difference from Market]]))</f>
        <v/>
      </c>
      <c r="W66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61" s="43" t="str">
        <f>IF(ISBLANK(Table13[[#This Row],[Side Result]]), "",ABS(Table13[[#This Row],[Difference from Prediction]]))</f>
        <v/>
      </c>
      <c r="Y661" s="10" t="str">
        <f>IF(OR(ISBLANK(Games!B661),ISBLANK(Table13[[#This Row],[Side Result]])), "",IF(OR(AND('Prediction Log'!D661&lt;0, 'Prediction Log'!J661='Prediction Log'!B661), AND('Prediction Log'!D661&gt;0, 'Prediction Log'!C661='Prediction Log'!J661)),"Y", IF(ISBLANK(Games!$B$2), "","N")))</f>
        <v/>
      </c>
      <c r="Z661" s="10" t="str">
        <f>Table13[[#This Row],[Market Overall  Correct]]</f>
        <v/>
      </c>
    </row>
    <row r="662" spans="1:26" x14ac:dyDescent="0.45">
      <c r="A662" s="51" t="str">
        <f>IF(ISBLANK(Games!$B662), "",Games!A662)</f>
        <v/>
      </c>
      <c r="B662" s="51" t="str">
        <f>IF(ISBLANK(Games!$B662), "",Games!B662)</f>
        <v/>
      </c>
      <c r="C662" s="51" t="str">
        <f>IF(ISBLANK(Games!$B662), "",Games!C662)</f>
        <v/>
      </c>
      <c r="D662" s="23" t="str">
        <f>IF(ISBLANK(Games!$B662), "",Games!D662)</f>
        <v/>
      </c>
      <c r="E662" s="23" t="str">
        <f>IF(ISBLANK(Games!$B662), "",Games!E662)</f>
        <v/>
      </c>
      <c r="F662" s="51" t="str">
        <f>IF(ISBLANK(Games!$B662), "",Games!F662)</f>
        <v/>
      </c>
      <c r="G662" s="51">
        <f>Games!G662</f>
        <v>0</v>
      </c>
      <c r="H662" s="51" t="str">
        <f>IF(ISBLANK(Games!$B662), "",Games!H662)</f>
        <v/>
      </c>
      <c r="I662" s="51" t="str">
        <f>IF(ISBLANK(Games!B662), "", IF(Table13[[#This Row],[Spread]]&lt;0, Table13[[#This Row],[Home]], Table13[[#This Row],[Away]]))</f>
        <v/>
      </c>
      <c r="J662" s="11"/>
      <c r="K662" s="11"/>
      <c r="L662" s="11"/>
      <c r="M662" s="50" t="str">
        <f>IF(ISBLANK(Table13[[#This Row],[Home Final]]), "",Table13[[#This Row],[Away Final]]-Table13[[#This Row],[Home Final]])</f>
        <v/>
      </c>
      <c r="N66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6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62" s="45" t="str">
        <f>IF(ISBLANK(Table13[[#This Row],[Side Result]]),"",IF(Table13[[#This Row],[Side Result]]=Table13[[#This Row],[Market Predicted Side]], "Y", "N"))</f>
        <v/>
      </c>
      <c r="Q66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62" s="43" t="str">
        <f>IF(ISBLANK(Table13[[#This Row],[Side Result]]),"",IF(Table13[[#This Row],[Side Result]]=Table13[[#This Row],[Model Predicted Side]], "Y", "N"))</f>
        <v/>
      </c>
      <c r="S662" s="43" t="str">
        <f>IF(ISBLANK(Table13[[#This Row],[Side Result]]), "", IF(Table13[[#This Row],[Model Overall Correct]]="N", "N", "Y"))</f>
        <v/>
      </c>
      <c r="T66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6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62" s="46" t="str">
        <f>IF(ISBLANK(Table13[[#This Row],[Side Result]]), "",ABS(Table13[[#This Row],[Difference from Market]]))</f>
        <v/>
      </c>
      <c r="W66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62" s="43" t="str">
        <f>IF(ISBLANK(Table13[[#This Row],[Side Result]]), "",ABS(Table13[[#This Row],[Difference from Prediction]]))</f>
        <v/>
      </c>
      <c r="Y662" s="10" t="str">
        <f>IF(OR(ISBLANK(Games!B662),ISBLANK(Table13[[#This Row],[Side Result]])), "",IF(OR(AND('Prediction Log'!D662&lt;0, 'Prediction Log'!J662='Prediction Log'!B662), AND('Prediction Log'!D662&gt;0, 'Prediction Log'!C662='Prediction Log'!J662)),"Y", IF(ISBLANK(Games!$B$2), "","N")))</f>
        <v/>
      </c>
      <c r="Z662" s="10" t="str">
        <f>Table13[[#This Row],[Market Overall  Correct]]</f>
        <v/>
      </c>
    </row>
    <row r="663" spans="1:26" x14ac:dyDescent="0.45">
      <c r="A663" s="51" t="str">
        <f>IF(ISBLANK(Games!$B663), "",Games!A663)</f>
        <v/>
      </c>
      <c r="B663" s="51" t="str">
        <f>IF(ISBLANK(Games!$B663), "",Games!B663)</f>
        <v/>
      </c>
      <c r="C663" s="51" t="str">
        <f>IF(ISBLANK(Games!$B663), "",Games!C663)</f>
        <v/>
      </c>
      <c r="D663" s="23" t="str">
        <f>IF(ISBLANK(Games!$B663), "",Games!D663)</f>
        <v/>
      </c>
      <c r="E663" s="23" t="str">
        <f>IF(ISBLANK(Games!$B663), "",Games!E663)</f>
        <v/>
      </c>
      <c r="F663" s="51" t="str">
        <f>IF(ISBLANK(Games!$B663), "",Games!F663)</f>
        <v/>
      </c>
      <c r="G663" s="51">
        <f>Games!G663</f>
        <v>0</v>
      </c>
      <c r="H663" s="51" t="str">
        <f>IF(ISBLANK(Games!$B663), "",Games!H663)</f>
        <v/>
      </c>
      <c r="I663" s="51" t="str">
        <f>IF(ISBLANK(Games!B663), "", IF(Table13[[#This Row],[Spread]]&lt;0, Table13[[#This Row],[Home]], Table13[[#This Row],[Away]]))</f>
        <v/>
      </c>
      <c r="J663" s="11"/>
      <c r="K663" s="11"/>
      <c r="L663" s="11"/>
      <c r="M663" s="50" t="str">
        <f>IF(ISBLANK(Table13[[#This Row],[Home Final]]), "",Table13[[#This Row],[Away Final]]-Table13[[#This Row],[Home Final]])</f>
        <v/>
      </c>
      <c r="N66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6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63" s="45" t="str">
        <f>IF(ISBLANK(Table13[[#This Row],[Side Result]]),"",IF(Table13[[#This Row],[Side Result]]=Table13[[#This Row],[Market Predicted Side]], "Y", "N"))</f>
        <v/>
      </c>
      <c r="Q66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63" s="43" t="str">
        <f>IF(ISBLANK(Table13[[#This Row],[Side Result]]),"",IF(Table13[[#This Row],[Side Result]]=Table13[[#This Row],[Model Predicted Side]], "Y", "N"))</f>
        <v/>
      </c>
      <c r="S663" s="43" t="str">
        <f>IF(ISBLANK(Table13[[#This Row],[Side Result]]), "", IF(Table13[[#This Row],[Model Overall Correct]]="N", "N", "Y"))</f>
        <v/>
      </c>
      <c r="T66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6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63" s="46" t="str">
        <f>IF(ISBLANK(Table13[[#This Row],[Side Result]]), "",ABS(Table13[[#This Row],[Difference from Market]]))</f>
        <v/>
      </c>
      <c r="W66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63" s="43" t="str">
        <f>IF(ISBLANK(Table13[[#This Row],[Side Result]]), "",ABS(Table13[[#This Row],[Difference from Prediction]]))</f>
        <v/>
      </c>
      <c r="Y663" s="10" t="str">
        <f>IF(OR(ISBLANK(Games!B663),ISBLANK(Table13[[#This Row],[Side Result]])), "",IF(OR(AND('Prediction Log'!D663&lt;0, 'Prediction Log'!J663='Prediction Log'!B663), AND('Prediction Log'!D663&gt;0, 'Prediction Log'!C663='Prediction Log'!J663)),"Y", IF(ISBLANK(Games!$B$2), "","N")))</f>
        <v/>
      </c>
      <c r="Z663" s="10" t="str">
        <f>Table13[[#This Row],[Market Overall  Correct]]</f>
        <v/>
      </c>
    </row>
    <row r="664" spans="1:26" x14ac:dyDescent="0.45">
      <c r="A664" s="51" t="str">
        <f>IF(ISBLANK(Games!$B664), "",Games!A664)</f>
        <v/>
      </c>
      <c r="B664" s="51" t="str">
        <f>IF(ISBLANK(Games!$B664), "",Games!B664)</f>
        <v/>
      </c>
      <c r="C664" s="51" t="str">
        <f>IF(ISBLANK(Games!$B664), "",Games!C664)</f>
        <v/>
      </c>
      <c r="D664" s="23" t="str">
        <f>IF(ISBLANK(Games!$B664), "",Games!D664)</f>
        <v/>
      </c>
      <c r="E664" s="23" t="str">
        <f>IF(ISBLANK(Games!$B664), "",Games!E664)</f>
        <v/>
      </c>
      <c r="F664" s="51" t="str">
        <f>IF(ISBLANK(Games!$B664), "",Games!F664)</f>
        <v/>
      </c>
      <c r="G664" s="51">
        <f>Games!G664</f>
        <v>0</v>
      </c>
      <c r="H664" s="51" t="str">
        <f>IF(ISBLANK(Games!$B664), "",Games!H664)</f>
        <v/>
      </c>
      <c r="I664" s="51" t="str">
        <f>IF(ISBLANK(Games!B664), "", IF(Table13[[#This Row],[Spread]]&lt;0, Table13[[#This Row],[Home]], Table13[[#This Row],[Away]]))</f>
        <v/>
      </c>
      <c r="J664" s="11"/>
      <c r="K664" s="11"/>
      <c r="L664" s="11"/>
      <c r="M664" s="50" t="str">
        <f>IF(ISBLANK(Table13[[#This Row],[Home Final]]), "",Table13[[#This Row],[Away Final]]-Table13[[#This Row],[Home Final]])</f>
        <v/>
      </c>
      <c r="N66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6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64" s="45" t="str">
        <f>IF(ISBLANK(Table13[[#This Row],[Side Result]]),"",IF(Table13[[#This Row],[Side Result]]=Table13[[#This Row],[Market Predicted Side]], "Y", "N"))</f>
        <v/>
      </c>
      <c r="Q66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64" s="43" t="str">
        <f>IF(ISBLANK(Table13[[#This Row],[Side Result]]),"",IF(Table13[[#This Row],[Side Result]]=Table13[[#This Row],[Model Predicted Side]], "Y", "N"))</f>
        <v/>
      </c>
      <c r="S664" s="43" t="str">
        <f>IF(ISBLANK(Table13[[#This Row],[Side Result]]), "", IF(Table13[[#This Row],[Model Overall Correct]]="N", "N", "Y"))</f>
        <v/>
      </c>
      <c r="T66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6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64" s="46" t="str">
        <f>IF(ISBLANK(Table13[[#This Row],[Side Result]]), "",ABS(Table13[[#This Row],[Difference from Market]]))</f>
        <v/>
      </c>
      <c r="W66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64" s="43" t="str">
        <f>IF(ISBLANK(Table13[[#This Row],[Side Result]]), "",ABS(Table13[[#This Row],[Difference from Prediction]]))</f>
        <v/>
      </c>
      <c r="Y664" s="10" t="str">
        <f>IF(OR(ISBLANK(Games!B664),ISBLANK(Table13[[#This Row],[Side Result]])), "",IF(OR(AND('Prediction Log'!D664&lt;0, 'Prediction Log'!J664='Prediction Log'!B664), AND('Prediction Log'!D664&gt;0, 'Prediction Log'!C664='Prediction Log'!J664)),"Y", IF(ISBLANK(Games!$B$2), "","N")))</f>
        <v/>
      </c>
      <c r="Z664" s="10" t="str">
        <f>Table13[[#This Row],[Market Overall  Correct]]</f>
        <v/>
      </c>
    </row>
    <row r="665" spans="1:26" x14ac:dyDescent="0.45">
      <c r="A665" s="51" t="str">
        <f>IF(ISBLANK(Games!$B665), "",Games!A665)</f>
        <v/>
      </c>
      <c r="B665" s="51" t="str">
        <f>IF(ISBLANK(Games!$B665), "",Games!B665)</f>
        <v/>
      </c>
      <c r="C665" s="51" t="str">
        <f>IF(ISBLANK(Games!$B665), "",Games!C665)</f>
        <v/>
      </c>
      <c r="D665" s="23" t="str">
        <f>IF(ISBLANK(Games!$B665), "",Games!D665)</f>
        <v/>
      </c>
      <c r="E665" s="23" t="str">
        <f>IF(ISBLANK(Games!$B665), "",Games!E665)</f>
        <v/>
      </c>
      <c r="F665" s="51" t="str">
        <f>IF(ISBLANK(Games!$B665), "",Games!F665)</f>
        <v/>
      </c>
      <c r="G665" s="51">
        <f>Games!G665</f>
        <v>0</v>
      </c>
      <c r="H665" s="51" t="str">
        <f>IF(ISBLANK(Games!$B665), "",Games!H665)</f>
        <v/>
      </c>
      <c r="I665" s="51" t="str">
        <f>IF(ISBLANK(Games!B665), "", IF(Table13[[#This Row],[Spread]]&lt;0, Table13[[#This Row],[Home]], Table13[[#This Row],[Away]]))</f>
        <v/>
      </c>
      <c r="J665" s="11"/>
      <c r="K665" s="11"/>
      <c r="L665" s="11"/>
      <c r="M665" s="50" t="str">
        <f>IF(ISBLANK(Table13[[#This Row],[Home Final]]), "",Table13[[#This Row],[Away Final]]-Table13[[#This Row],[Home Final]])</f>
        <v/>
      </c>
      <c r="N66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6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65" s="45" t="str">
        <f>IF(ISBLANK(Table13[[#This Row],[Side Result]]),"",IF(Table13[[#This Row],[Side Result]]=Table13[[#This Row],[Market Predicted Side]], "Y", "N"))</f>
        <v/>
      </c>
      <c r="Q66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65" s="43" t="str">
        <f>IF(ISBLANK(Table13[[#This Row],[Side Result]]),"",IF(Table13[[#This Row],[Side Result]]=Table13[[#This Row],[Model Predicted Side]], "Y", "N"))</f>
        <v/>
      </c>
      <c r="S665" s="43" t="str">
        <f>IF(ISBLANK(Table13[[#This Row],[Side Result]]), "", IF(Table13[[#This Row],[Model Overall Correct]]="N", "N", "Y"))</f>
        <v/>
      </c>
      <c r="T66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6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65" s="46" t="str">
        <f>IF(ISBLANK(Table13[[#This Row],[Side Result]]), "",ABS(Table13[[#This Row],[Difference from Market]]))</f>
        <v/>
      </c>
      <c r="W66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65" s="43" t="str">
        <f>IF(ISBLANK(Table13[[#This Row],[Side Result]]), "",ABS(Table13[[#This Row],[Difference from Prediction]]))</f>
        <v/>
      </c>
      <c r="Y665" s="10" t="str">
        <f>IF(OR(ISBLANK(Games!B665),ISBLANK(Table13[[#This Row],[Side Result]])), "",IF(OR(AND('Prediction Log'!D665&lt;0, 'Prediction Log'!J665='Prediction Log'!B665), AND('Prediction Log'!D665&gt;0, 'Prediction Log'!C665='Prediction Log'!J665)),"Y", IF(ISBLANK(Games!$B$2), "","N")))</f>
        <v/>
      </c>
      <c r="Z665" s="10" t="str">
        <f>Table13[[#This Row],[Market Overall  Correct]]</f>
        <v/>
      </c>
    </row>
    <row r="666" spans="1:26" x14ac:dyDescent="0.45">
      <c r="A666" s="51" t="str">
        <f>IF(ISBLANK(Games!$B666), "",Games!A666)</f>
        <v/>
      </c>
      <c r="B666" s="51" t="str">
        <f>IF(ISBLANK(Games!$B666), "",Games!B666)</f>
        <v/>
      </c>
      <c r="C666" s="51" t="str">
        <f>IF(ISBLANK(Games!$B666), "",Games!C666)</f>
        <v/>
      </c>
      <c r="D666" s="23" t="str">
        <f>IF(ISBLANK(Games!$B666), "",Games!D666)</f>
        <v/>
      </c>
      <c r="E666" s="23" t="str">
        <f>IF(ISBLANK(Games!$B666), "",Games!E666)</f>
        <v/>
      </c>
      <c r="F666" s="51" t="str">
        <f>IF(ISBLANK(Games!$B666), "",Games!F666)</f>
        <v/>
      </c>
      <c r="G666" s="51">
        <f>Games!G666</f>
        <v>0</v>
      </c>
      <c r="H666" s="51" t="str">
        <f>IF(ISBLANK(Games!$B666), "",Games!H666)</f>
        <v/>
      </c>
      <c r="I666" s="51" t="str">
        <f>IF(ISBLANK(Games!B666), "", IF(Table13[[#This Row],[Spread]]&lt;0, Table13[[#This Row],[Home]], Table13[[#This Row],[Away]]))</f>
        <v/>
      </c>
      <c r="J666" s="11"/>
      <c r="K666" s="11"/>
      <c r="L666" s="11"/>
      <c r="M666" s="50" t="str">
        <f>IF(ISBLANK(Table13[[#This Row],[Home Final]]), "",Table13[[#This Row],[Away Final]]-Table13[[#This Row],[Home Final]])</f>
        <v/>
      </c>
      <c r="N66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6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66" s="45" t="str">
        <f>IF(ISBLANK(Table13[[#This Row],[Side Result]]),"",IF(Table13[[#This Row],[Side Result]]=Table13[[#This Row],[Market Predicted Side]], "Y", "N"))</f>
        <v/>
      </c>
      <c r="Q66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66" s="43" t="str">
        <f>IF(ISBLANK(Table13[[#This Row],[Side Result]]),"",IF(Table13[[#This Row],[Side Result]]=Table13[[#This Row],[Model Predicted Side]], "Y", "N"))</f>
        <v/>
      </c>
      <c r="S666" s="43" t="str">
        <f>IF(ISBLANK(Table13[[#This Row],[Side Result]]), "", IF(Table13[[#This Row],[Model Overall Correct]]="N", "N", "Y"))</f>
        <v/>
      </c>
      <c r="T66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6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66" s="46" t="str">
        <f>IF(ISBLANK(Table13[[#This Row],[Side Result]]), "",ABS(Table13[[#This Row],[Difference from Market]]))</f>
        <v/>
      </c>
      <c r="W66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66" s="43" t="str">
        <f>IF(ISBLANK(Table13[[#This Row],[Side Result]]), "",ABS(Table13[[#This Row],[Difference from Prediction]]))</f>
        <v/>
      </c>
      <c r="Y666" s="10" t="str">
        <f>IF(OR(ISBLANK(Games!B666),ISBLANK(Table13[[#This Row],[Side Result]])), "",IF(OR(AND('Prediction Log'!D666&lt;0, 'Prediction Log'!J666='Prediction Log'!B666), AND('Prediction Log'!D666&gt;0, 'Prediction Log'!C666='Prediction Log'!J666)),"Y", IF(ISBLANK(Games!$B$2), "","N")))</f>
        <v/>
      </c>
      <c r="Z666" s="10" t="str">
        <f>Table13[[#This Row],[Market Overall  Correct]]</f>
        <v/>
      </c>
    </row>
    <row r="667" spans="1:26" x14ac:dyDescent="0.45">
      <c r="A667" s="51" t="str">
        <f>IF(ISBLANK(Games!$B667), "",Games!A667)</f>
        <v/>
      </c>
      <c r="B667" s="51" t="str">
        <f>IF(ISBLANK(Games!$B667), "",Games!B667)</f>
        <v/>
      </c>
      <c r="C667" s="51" t="str">
        <f>IF(ISBLANK(Games!$B667), "",Games!C667)</f>
        <v/>
      </c>
      <c r="D667" s="23" t="str">
        <f>IF(ISBLANK(Games!$B667), "",Games!D667)</f>
        <v/>
      </c>
      <c r="E667" s="23" t="str">
        <f>IF(ISBLANK(Games!$B667), "",Games!E667)</f>
        <v/>
      </c>
      <c r="F667" s="51" t="str">
        <f>IF(ISBLANK(Games!$B667), "",Games!F667)</f>
        <v/>
      </c>
      <c r="G667" s="51">
        <f>Games!G667</f>
        <v>0</v>
      </c>
      <c r="H667" s="51" t="str">
        <f>IF(ISBLANK(Games!$B667), "",Games!H667)</f>
        <v/>
      </c>
      <c r="I667" s="51" t="str">
        <f>IF(ISBLANK(Games!B667), "", IF(Table13[[#This Row],[Spread]]&lt;0, Table13[[#This Row],[Home]], Table13[[#This Row],[Away]]))</f>
        <v/>
      </c>
      <c r="J667" s="11"/>
      <c r="K667" s="11"/>
      <c r="L667" s="11"/>
      <c r="M667" s="50" t="str">
        <f>IF(ISBLANK(Table13[[#This Row],[Home Final]]), "",Table13[[#This Row],[Away Final]]-Table13[[#This Row],[Home Final]])</f>
        <v/>
      </c>
      <c r="N66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6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67" s="45" t="str">
        <f>IF(ISBLANK(Table13[[#This Row],[Side Result]]),"",IF(Table13[[#This Row],[Side Result]]=Table13[[#This Row],[Market Predicted Side]], "Y", "N"))</f>
        <v/>
      </c>
      <c r="Q66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67" s="43" t="str">
        <f>IF(ISBLANK(Table13[[#This Row],[Side Result]]),"",IF(Table13[[#This Row],[Side Result]]=Table13[[#This Row],[Model Predicted Side]], "Y", "N"))</f>
        <v/>
      </c>
      <c r="S667" s="43" t="str">
        <f>IF(ISBLANK(Table13[[#This Row],[Side Result]]), "", IF(Table13[[#This Row],[Model Overall Correct]]="N", "N", "Y"))</f>
        <v/>
      </c>
      <c r="T66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6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67" s="46" t="str">
        <f>IF(ISBLANK(Table13[[#This Row],[Side Result]]), "",ABS(Table13[[#This Row],[Difference from Market]]))</f>
        <v/>
      </c>
      <c r="W66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67" s="43" t="str">
        <f>IF(ISBLANK(Table13[[#This Row],[Side Result]]), "",ABS(Table13[[#This Row],[Difference from Prediction]]))</f>
        <v/>
      </c>
      <c r="Y667" s="10" t="str">
        <f>IF(OR(ISBLANK(Games!B667),ISBLANK(Table13[[#This Row],[Side Result]])), "",IF(OR(AND('Prediction Log'!D667&lt;0, 'Prediction Log'!J667='Prediction Log'!B667), AND('Prediction Log'!D667&gt;0, 'Prediction Log'!C667='Prediction Log'!J667)),"Y", IF(ISBLANK(Games!$B$2), "","N")))</f>
        <v/>
      </c>
      <c r="Z667" s="10" t="str">
        <f>Table13[[#This Row],[Market Overall  Correct]]</f>
        <v/>
      </c>
    </row>
    <row r="668" spans="1:26" x14ac:dyDescent="0.45">
      <c r="A668" s="51" t="str">
        <f>IF(ISBLANK(Games!$B668), "",Games!A668)</f>
        <v/>
      </c>
      <c r="B668" s="51" t="str">
        <f>IF(ISBLANK(Games!$B668), "",Games!B668)</f>
        <v/>
      </c>
      <c r="C668" s="51" t="str">
        <f>IF(ISBLANK(Games!$B668), "",Games!C668)</f>
        <v/>
      </c>
      <c r="D668" s="23" t="str">
        <f>IF(ISBLANK(Games!$B668), "",Games!D668)</f>
        <v/>
      </c>
      <c r="E668" s="23" t="str">
        <f>IF(ISBLANK(Games!$B668), "",Games!E668)</f>
        <v/>
      </c>
      <c r="F668" s="51" t="str">
        <f>IF(ISBLANK(Games!$B668), "",Games!F668)</f>
        <v/>
      </c>
      <c r="G668" s="51">
        <f>Games!G668</f>
        <v>0</v>
      </c>
      <c r="H668" s="51" t="str">
        <f>IF(ISBLANK(Games!$B668), "",Games!H668)</f>
        <v/>
      </c>
      <c r="I668" s="51" t="str">
        <f>IF(ISBLANK(Games!B668), "", IF(Table13[[#This Row],[Spread]]&lt;0, Table13[[#This Row],[Home]], Table13[[#This Row],[Away]]))</f>
        <v/>
      </c>
      <c r="J668" s="11"/>
      <c r="K668" s="11"/>
      <c r="L668" s="11"/>
      <c r="M668" s="50" t="str">
        <f>IF(ISBLANK(Table13[[#This Row],[Home Final]]), "",Table13[[#This Row],[Away Final]]-Table13[[#This Row],[Home Final]])</f>
        <v/>
      </c>
      <c r="N66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6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68" s="45" t="str">
        <f>IF(ISBLANK(Table13[[#This Row],[Side Result]]),"",IF(Table13[[#This Row],[Side Result]]=Table13[[#This Row],[Market Predicted Side]], "Y", "N"))</f>
        <v/>
      </c>
      <c r="Q66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68" s="43" t="str">
        <f>IF(ISBLANK(Table13[[#This Row],[Side Result]]),"",IF(Table13[[#This Row],[Side Result]]=Table13[[#This Row],[Model Predicted Side]], "Y", "N"))</f>
        <v/>
      </c>
      <c r="S668" s="43" t="str">
        <f>IF(ISBLANK(Table13[[#This Row],[Side Result]]), "", IF(Table13[[#This Row],[Model Overall Correct]]="N", "N", "Y"))</f>
        <v/>
      </c>
      <c r="T66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6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68" s="46" t="str">
        <f>IF(ISBLANK(Table13[[#This Row],[Side Result]]), "",ABS(Table13[[#This Row],[Difference from Market]]))</f>
        <v/>
      </c>
      <c r="W66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68" s="43" t="str">
        <f>IF(ISBLANK(Table13[[#This Row],[Side Result]]), "",ABS(Table13[[#This Row],[Difference from Prediction]]))</f>
        <v/>
      </c>
      <c r="Y668" s="10" t="str">
        <f>IF(OR(ISBLANK(Games!B668),ISBLANK(Table13[[#This Row],[Side Result]])), "",IF(OR(AND('Prediction Log'!D668&lt;0, 'Prediction Log'!J668='Prediction Log'!B668), AND('Prediction Log'!D668&gt;0, 'Prediction Log'!C668='Prediction Log'!J668)),"Y", IF(ISBLANK(Games!$B$2), "","N")))</f>
        <v/>
      </c>
      <c r="Z668" s="10" t="str">
        <f>Table13[[#This Row],[Market Overall  Correct]]</f>
        <v/>
      </c>
    </row>
    <row r="669" spans="1:26" x14ac:dyDescent="0.45">
      <c r="A669" s="51" t="str">
        <f>IF(ISBLANK(Games!$B669), "",Games!A669)</f>
        <v/>
      </c>
      <c r="B669" s="51" t="str">
        <f>IF(ISBLANK(Games!$B669), "",Games!B669)</f>
        <v/>
      </c>
      <c r="C669" s="51" t="str">
        <f>IF(ISBLANK(Games!$B669), "",Games!C669)</f>
        <v/>
      </c>
      <c r="D669" s="23" t="str">
        <f>IF(ISBLANK(Games!$B669), "",Games!D669)</f>
        <v/>
      </c>
      <c r="E669" s="23" t="str">
        <f>IF(ISBLANK(Games!$B669), "",Games!E669)</f>
        <v/>
      </c>
      <c r="F669" s="51" t="str">
        <f>IF(ISBLANK(Games!$B669), "",Games!F669)</f>
        <v/>
      </c>
      <c r="G669" s="51">
        <f>Games!G669</f>
        <v>0</v>
      </c>
      <c r="H669" s="51" t="str">
        <f>IF(ISBLANK(Games!$B669), "",Games!H669)</f>
        <v/>
      </c>
      <c r="I669" s="51" t="str">
        <f>IF(ISBLANK(Games!B669), "", IF(Table13[[#This Row],[Spread]]&lt;0, Table13[[#This Row],[Home]], Table13[[#This Row],[Away]]))</f>
        <v/>
      </c>
      <c r="J669" s="11"/>
      <c r="K669" s="11"/>
      <c r="L669" s="11"/>
      <c r="M669" s="50" t="str">
        <f>IF(ISBLANK(Table13[[#This Row],[Home Final]]), "",Table13[[#This Row],[Away Final]]-Table13[[#This Row],[Home Final]])</f>
        <v/>
      </c>
      <c r="N66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6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69" s="45" t="str">
        <f>IF(ISBLANK(Table13[[#This Row],[Side Result]]),"",IF(Table13[[#This Row],[Side Result]]=Table13[[#This Row],[Market Predicted Side]], "Y", "N"))</f>
        <v/>
      </c>
      <c r="Q66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69" s="43" t="str">
        <f>IF(ISBLANK(Table13[[#This Row],[Side Result]]),"",IF(Table13[[#This Row],[Side Result]]=Table13[[#This Row],[Model Predicted Side]], "Y", "N"))</f>
        <v/>
      </c>
      <c r="S669" s="43" t="str">
        <f>IF(ISBLANK(Table13[[#This Row],[Side Result]]), "", IF(Table13[[#This Row],[Model Overall Correct]]="N", "N", "Y"))</f>
        <v/>
      </c>
      <c r="T66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6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69" s="46" t="str">
        <f>IF(ISBLANK(Table13[[#This Row],[Side Result]]), "",ABS(Table13[[#This Row],[Difference from Market]]))</f>
        <v/>
      </c>
      <c r="W66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69" s="43" t="str">
        <f>IF(ISBLANK(Table13[[#This Row],[Side Result]]), "",ABS(Table13[[#This Row],[Difference from Prediction]]))</f>
        <v/>
      </c>
      <c r="Y669" s="10" t="str">
        <f>IF(OR(ISBLANK(Games!B669),ISBLANK(Table13[[#This Row],[Side Result]])), "",IF(OR(AND('Prediction Log'!D669&lt;0, 'Prediction Log'!J669='Prediction Log'!B669), AND('Prediction Log'!D669&gt;0, 'Prediction Log'!C669='Prediction Log'!J669)),"Y", IF(ISBLANK(Games!$B$2), "","N")))</f>
        <v/>
      </c>
      <c r="Z669" s="10" t="str">
        <f>Table13[[#This Row],[Market Overall  Correct]]</f>
        <v/>
      </c>
    </row>
    <row r="670" spans="1:26" x14ac:dyDescent="0.45">
      <c r="A670" s="51" t="str">
        <f>IF(ISBLANK(Games!$B670), "",Games!A670)</f>
        <v/>
      </c>
      <c r="B670" s="51" t="str">
        <f>IF(ISBLANK(Games!$B670), "",Games!B670)</f>
        <v/>
      </c>
      <c r="C670" s="51" t="str">
        <f>IF(ISBLANK(Games!$B670), "",Games!C670)</f>
        <v/>
      </c>
      <c r="D670" s="23" t="str">
        <f>IF(ISBLANK(Games!$B670), "",Games!D670)</f>
        <v/>
      </c>
      <c r="E670" s="23" t="str">
        <f>IF(ISBLANK(Games!$B670), "",Games!E670)</f>
        <v/>
      </c>
      <c r="F670" s="51" t="str">
        <f>IF(ISBLANK(Games!$B670), "",Games!F670)</f>
        <v/>
      </c>
      <c r="G670" s="51">
        <f>Games!G670</f>
        <v>0</v>
      </c>
      <c r="H670" s="51" t="str">
        <f>IF(ISBLANK(Games!$B670), "",Games!H670)</f>
        <v/>
      </c>
      <c r="I670" s="51" t="str">
        <f>IF(ISBLANK(Games!B670), "", IF(Table13[[#This Row],[Spread]]&lt;0, Table13[[#This Row],[Home]], Table13[[#This Row],[Away]]))</f>
        <v/>
      </c>
      <c r="J670" s="11"/>
      <c r="K670" s="11"/>
      <c r="L670" s="11"/>
      <c r="M670" s="50" t="str">
        <f>IF(ISBLANK(Table13[[#This Row],[Home Final]]), "",Table13[[#This Row],[Away Final]]-Table13[[#This Row],[Home Final]])</f>
        <v/>
      </c>
      <c r="N67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7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70" s="45" t="str">
        <f>IF(ISBLANK(Table13[[#This Row],[Side Result]]),"",IF(Table13[[#This Row],[Side Result]]=Table13[[#This Row],[Market Predicted Side]], "Y", "N"))</f>
        <v/>
      </c>
      <c r="Q67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70" s="43" t="str">
        <f>IF(ISBLANK(Table13[[#This Row],[Side Result]]),"",IF(Table13[[#This Row],[Side Result]]=Table13[[#This Row],[Model Predicted Side]], "Y", "N"))</f>
        <v/>
      </c>
      <c r="S670" s="43" t="str">
        <f>IF(ISBLANK(Table13[[#This Row],[Side Result]]), "", IF(Table13[[#This Row],[Model Overall Correct]]="N", "N", "Y"))</f>
        <v/>
      </c>
      <c r="T67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7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70" s="46" t="str">
        <f>IF(ISBLANK(Table13[[#This Row],[Side Result]]), "",ABS(Table13[[#This Row],[Difference from Market]]))</f>
        <v/>
      </c>
      <c r="W67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70" s="43" t="str">
        <f>IF(ISBLANK(Table13[[#This Row],[Side Result]]), "",ABS(Table13[[#This Row],[Difference from Prediction]]))</f>
        <v/>
      </c>
      <c r="Y670" s="10" t="str">
        <f>IF(OR(ISBLANK(Games!B670),ISBLANK(Table13[[#This Row],[Side Result]])), "",IF(OR(AND('Prediction Log'!D670&lt;0, 'Prediction Log'!J670='Prediction Log'!B670), AND('Prediction Log'!D670&gt;0, 'Prediction Log'!C670='Prediction Log'!J670)),"Y", IF(ISBLANK(Games!$B$2), "","N")))</f>
        <v/>
      </c>
      <c r="Z670" s="10" t="str">
        <f>Table13[[#This Row],[Market Overall  Correct]]</f>
        <v/>
      </c>
    </row>
    <row r="671" spans="1:26" x14ac:dyDescent="0.45">
      <c r="A671" s="51" t="str">
        <f>IF(ISBLANK(Games!$B671), "",Games!A671)</f>
        <v/>
      </c>
      <c r="B671" s="51" t="str">
        <f>IF(ISBLANK(Games!$B671), "",Games!B671)</f>
        <v/>
      </c>
      <c r="C671" s="51" t="str">
        <f>IF(ISBLANK(Games!$B671), "",Games!C671)</f>
        <v/>
      </c>
      <c r="D671" s="23" t="str">
        <f>IF(ISBLANK(Games!$B671), "",Games!D671)</f>
        <v/>
      </c>
      <c r="E671" s="23" t="str">
        <f>IF(ISBLANK(Games!$B671), "",Games!E671)</f>
        <v/>
      </c>
      <c r="F671" s="51" t="str">
        <f>IF(ISBLANK(Games!$B671), "",Games!F671)</f>
        <v/>
      </c>
      <c r="G671" s="51">
        <f>Games!G671</f>
        <v>0</v>
      </c>
      <c r="H671" s="51" t="str">
        <f>IF(ISBLANK(Games!$B671), "",Games!H671)</f>
        <v/>
      </c>
      <c r="I671" s="51" t="str">
        <f>IF(ISBLANK(Games!B671), "", IF(Table13[[#This Row],[Spread]]&lt;0, Table13[[#This Row],[Home]], Table13[[#This Row],[Away]]))</f>
        <v/>
      </c>
      <c r="J671" s="11"/>
      <c r="K671" s="11"/>
      <c r="L671" s="11"/>
      <c r="M671" s="50" t="str">
        <f>IF(ISBLANK(Table13[[#This Row],[Home Final]]), "",Table13[[#This Row],[Away Final]]-Table13[[#This Row],[Home Final]])</f>
        <v/>
      </c>
      <c r="N67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7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71" s="45" t="str">
        <f>IF(ISBLANK(Table13[[#This Row],[Side Result]]),"",IF(Table13[[#This Row],[Side Result]]=Table13[[#This Row],[Market Predicted Side]], "Y", "N"))</f>
        <v/>
      </c>
      <c r="Q67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71" s="43" t="str">
        <f>IF(ISBLANK(Table13[[#This Row],[Side Result]]),"",IF(Table13[[#This Row],[Side Result]]=Table13[[#This Row],[Model Predicted Side]], "Y", "N"))</f>
        <v/>
      </c>
      <c r="S671" s="43" t="str">
        <f>IF(ISBLANK(Table13[[#This Row],[Side Result]]), "", IF(Table13[[#This Row],[Model Overall Correct]]="N", "N", "Y"))</f>
        <v/>
      </c>
      <c r="T67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7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71" s="46" t="str">
        <f>IF(ISBLANK(Table13[[#This Row],[Side Result]]), "",ABS(Table13[[#This Row],[Difference from Market]]))</f>
        <v/>
      </c>
      <c r="W67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71" s="43" t="str">
        <f>IF(ISBLANK(Table13[[#This Row],[Side Result]]), "",ABS(Table13[[#This Row],[Difference from Prediction]]))</f>
        <v/>
      </c>
      <c r="Y671" s="10" t="str">
        <f>IF(OR(ISBLANK(Games!B671),ISBLANK(Table13[[#This Row],[Side Result]])), "",IF(OR(AND('Prediction Log'!D671&lt;0, 'Prediction Log'!J671='Prediction Log'!B671), AND('Prediction Log'!D671&gt;0, 'Prediction Log'!C671='Prediction Log'!J671)),"Y", IF(ISBLANK(Games!$B$2), "","N")))</f>
        <v/>
      </c>
      <c r="Z671" s="10" t="str">
        <f>Table13[[#This Row],[Market Overall  Correct]]</f>
        <v/>
      </c>
    </row>
    <row r="672" spans="1:26" x14ac:dyDescent="0.45">
      <c r="A672" s="51" t="str">
        <f>IF(ISBLANK(Games!$B672), "",Games!A672)</f>
        <v/>
      </c>
      <c r="B672" s="51" t="str">
        <f>IF(ISBLANK(Games!$B672), "",Games!B672)</f>
        <v/>
      </c>
      <c r="C672" s="51" t="str">
        <f>IF(ISBLANK(Games!$B672), "",Games!C672)</f>
        <v/>
      </c>
      <c r="D672" s="23" t="str">
        <f>IF(ISBLANK(Games!$B672), "",Games!D672)</f>
        <v/>
      </c>
      <c r="E672" s="23" t="str">
        <f>IF(ISBLANK(Games!$B672), "",Games!E672)</f>
        <v/>
      </c>
      <c r="F672" s="51" t="str">
        <f>IF(ISBLANK(Games!$B672), "",Games!F672)</f>
        <v/>
      </c>
      <c r="G672" s="51">
        <f>Games!G672</f>
        <v>0</v>
      </c>
      <c r="H672" s="51" t="str">
        <f>IF(ISBLANK(Games!$B672), "",Games!H672)</f>
        <v/>
      </c>
      <c r="I672" s="51" t="str">
        <f>IF(ISBLANK(Games!B672), "", IF(Table13[[#This Row],[Spread]]&lt;0, Table13[[#This Row],[Home]], Table13[[#This Row],[Away]]))</f>
        <v/>
      </c>
      <c r="J672" s="11"/>
      <c r="K672" s="11"/>
      <c r="L672" s="11"/>
      <c r="M672" s="50" t="str">
        <f>IF(ISBLANK(Table13[[#This Row],[Home Final]]), "",Table13[[#This Row],[Away Final]]-Table13[[#This Row],[Home Final]])</f>
        <v/>
      </c>
      <c r="N67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7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72" s="45" t="str">
        <f>IF(ISBLANK(Table13[[#This Row],[Side Result]]),"",IF(Table13[[#This Row],[Side Result]]=Table13[[#This Row],[Market Predicted Side]], "Y", "N"))</f>
        <v/>
      </c>
      <c r="Q67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72" s="43" t="str">
        <f>IF(ISBLANK(Table13[[#This Row],[Side Result]]),"",IF(Table13[[#This Row],[Side Result]]=Table13[[#This Row],[Model Predicted Side]], "Y", "N"))</f>
        <v/>
      </c>
      <c r="S672" s="43" t="str">
        <f>IF(ISBLANK(Table13[[#This Row],[Side Result]]), "", IF(Table13[[#This Row],[Model Overall Correct]]="N", "N", "Y"))</f>
        <v/>
      </c>
      <c r="T67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7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72" s="46" t="str">
        <f>IF(ISBLANK(Table13[[#This Row],[Side Result]]), "",ABS(Table13[[#This Row],[Difference from Market]]))</f>
        <v/>
      </c>
      <c r="W67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72" s="43" t="str">
        <f>IF(ISBLANK(Table13[[#This Row],[Side Result]]), "",ABS(Table13[[#This Row],[Difference from Prediction]]))</f>
        <v/>
      </c>
      <c r="Y672" s="10" t="str">
        <f>IF(OR(ISBLANK(Games!B672),ISBLANK(Table13[[#This Row],[Side Result]])), "",IF(OR(AND('Prediction Log'!D672&lt;0, 'Prediction Log'!J672='Prediction Log'!B672), AND('Prediction Log'!D672&gt;0, 'Prediction Log'!C672='Prediction Log'!J672)),"Y", IF(ISBLANK(Games!$B$2), "","N")))</f>
        <v/>
      </c>
      <c r="Z672" s="10" t="str">
        <f>Table13[[#This Row],[Market Overall  Correct]]</f>
        <v/>
      </c>
    </row>
    <row r="673" spans="1:26" x14ac:dyDescent="0.45">
      <c r="A673" s="51" t="str">
        <f>IF(ISBLANK(Games!$B673), "",Games!A673)</f>
        <v/>
      </c>
      <c r="B673" s="51" t="str">
        <f>IF(ISBLANK(Games!$B673), "",Games!B673)</f>
        <v/>
      </c>
      <c r="C673" s="51" t="str">
        <f>IF(ISBLANK(Games!$B673), "",Games!C673)</f>
        <v/>
      </c>
      <c r="D673" s="23" t="str">
        <f>IF(ISBLANK(Games!$B673), "",Games!D673)</f>
        <v/>
      </c>
      <c r="E673" s="23" t="str">
        <f>IF(ISBLANK(Games!$B673), "",Games!E673)</f>
        <v/>
      </c>
      <c r="F673" s="51" t="str">
        <f>IF(ISBLANK(Games!$B673), "",Games!F673)</f>
        <v/>
      </c>
      <c r="G673" s="51">
        <f>Games!G673</f>
        <v>0</v>
      </c>
      <c r="H673" s="51" t="str">
        <f>IF(ISBLANK(Games!$B673), "",Games!H673)</f>
        <v/>
      </c>
      <c r="I673" s="51" t="str">
        <f>IF(ISBLANK(Games!B673), "", IF(Table13[[#This Row],[Spread]]&lt;0, Table13[[#This Row],[Home]], Table13[[#This Row],[Away]]))</f>
        <v/>
      </c>
      <c r="J673" s="11"/>
      <c r="K673" s="11"/>
      <c r="L673" s="11"/>
      <c r="M673" s="50" t="str">
        <f>IF(ISBLANK(Table13[[#This Row],[Home Final]]), "",Table13[[#This Row],[Away Final]]-Table13[[#This Row],[Home Final]])</f>
        <v/>
      </c>
      <c r="N67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7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73" s="45" t="str">
        <f>IF(ISBLANK(Table13[[#This Row],[Side Result]]),"",IF(Table13[[#This Row],[Side Result]]=Table13[[#This Row],[Market Predicted Side]], "Y", "N"))</f>
        <v/>
      </c>
      <c r="Q67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73" s="43" t="str">
        <f>IF(ISBLANK(Table13[[#This Row],[Side Result]]),"",IF(Table13[[#This Row],[Side Result]]=Table13[[#This Row],[Model Predicted Side]], "Y", "N"))</f>
        <v/>
      </c>
      <c r="S673" s="43" t="str">
        <f>IF(ISBLANK(Table13[[#This Row],[Side Result]]), "", IF(Table13[[#This Row],[Model Overall Correct]]="N", "N", "Y"))</f>
        <v/>
      </c>
      <c r="T67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7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73" s="46" t="str">
        <f>IF(ISBLANK(Table13[[#This Row],[Side Result]]), "",ABS(Table13[[#This Row],[Difference from Market]]))</f>
        <v/>
      </c>
      <c r="W67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73" s="43" t="str">
        <f>IF(ISBLANK(Table13[[#This Row],[Side Result]]), "",ABS(Table13[[#This Row],[Difference from Prediction]]))</f>
        <v/>
      </c>
      <c r="Y673" s="10" t="str">
        <f>IF(OR(ISBLANK(Games!B673),ISBLANK(Table13[[#This Row],[Side Result]])), "",IF(OR(AND('Prediction Log'!D673&lt;0, 'Prediction Log'!J673='Prediction Log'!B673), AND('Prediction Log'!D673&gt;0, 'Prediction Log'!C673='Prediction Log'!J673)),"Y", IF(ISBLANK(Games!$B$2), "","N")))</f>
        <v/>
      </c>
      <c r="Z673" s="10" t="str">
        <f>Table13[[#This Row],[Market Overall  Correct]]</f>
        <v/>
      </c>
    </row>
    <row r="674" spans="1:26" x14ac:dyDescent="0.45">
      <c r="A674" s="51" t="str">
        <f>IF(ISBLANK(Games!$B674), "",Games!A674)</f>
        <v/>
      </c>
      <c r="B674" s="51" t="str">
        <f>IF(ISBLANK(Games!$B674), "",Games!B674)</f>
        <v/>
      </c>
      <c r="C674" s="51" t="str">
        <f>IF(ISBLANK(Games!$B674), "",Games!C674)</f>
        <v/>
      </c>
      <c r="D674" s="23" t="str">
        <f>IF(ISBLANK(Games!$B674), "",Games!D674)</f>
        <v/>
      </c>
      <c r="E674" s="23" t="str">
        <f>IF(ISBLANK(Games!$B674), "",Games!E674)</f>
        <v/>
      </c>
      <c r="F674" s="51" t="str">
        <f>IF(ISBLANK(Games!$B674), "",Games!F674)</f>
        <v/>
      </c>
      <c r="G674" s="51">
        <f>Games!G674</f>
        <v>0</v>
      </c>
      <c r="H674" s="51" t="str">
        <f>IF(ISBLANK(Games!$B674), "",Games!H674)</f>
        <v/>
      </c>
      <c r="I674" s="51" t="str">
        <f>IF(ISBLANK(Games!B674), "", IF(Table13[[#This Row],[Spread]]&lt;0, Table13[[#This Row],[Home]], Table13[[#This Row],[Away]]))</f>
        <v/>
      </c>
      <c r="J674" s="11"/>
      <c r="K674" s="11"/>
      <c r="L674" s="11"/>
      <c r="M674" s="50" t="str">
        <f>IF(ISBLANK(Table13[[#This Row],[Home Final]]), "",Table13[[#This Row],[Away Final]]-Table13[[#This Row],[Home Final]])</f>
        <v/>
      </c>
      <c r="N67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7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74" s="45" t="str">
        <f>IF(ISBLANK(Table13[[#This Row],[Side Result]]),"",IF(Table13[[#This Row],[Side Result]]=Table13[[#This Row],[Market Predicted Side]], "Y", "N"))</f>
        <v/>
      </c>
      <c r="Q67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74" s="43" t="str">
        <f>IF(ISBLANK(Table13[[#This Row],[Side Result]]),"",IF(Table13[[#This Row],[Side Result]]=Table13[[#This Row],[Model Predicted Side]], "Y", "N"))</f>
        <v/>
      </c>
      <c r="S674" s="43" t="str">
        <f>IF(ISBLANK(Table13[[#This Row],[Side Result]]), "", IF(Table13[[#This Row],[Model Overall Correct]]="N", "N", "Y"))</f>
        <v/>
      </c>
      <c r="T67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7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74" s="46" t="str">
        <f>IF(ISBLANK(Table13[[#This Row],[Side Result]]), "",ABS(Table13[[#This Row],[Difference from Market]]))</f>
        <v/>
      </c>
      <c r="W67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74" s="43" t="str">
        <f>IF(ISBLANK(Table13[[#This Row],[Side Result]]), "",ABS(Table13[[#This Row],[Difference from Prediction]]))</f>
        <v/>
      </c>
      <c r="Y674" s="10" t="str">
        <f>IF(OR(ISBLANK(Games!B674),ISBLANK(Table13[[#This Row],[Side Result]])), "",IF(OR(AND('Prediction Log'!D674&lt;0, 'Prediction Log'!J674='Prediction Log'!B674), AND('Prediction Log'!D674&gt;0, 'Prediction Log'!C674='Prediction Log'!J674)),"Y", IF(ISBLANK(Games!$B$2), "","N")))</f>
        <v/>
      </c>
      <c r="Z674" s="10" t="str">
        <f>Table13[[#This Row],[Market Overall  Correct]]</f>
        <v/>
      </c>
    </row>
    <row r="675" spans="1:26" x14ac:dyDescent="0.45">
      <c r="A675" s="51" t="str">
        <f>IF(ISBLANK(Games!$B675), "",Games!A675)</f>
        <v/>
      </c>
      <c r="B675" s="51" t="str">
        <f>IF(ISBLANK(Games!$B675), "",Games!B675)</f>
        <v/>
      </c>
      <c r="C675" s="51" t="str">
        <f>IF(ISBLANK(Games!$B675), "",Games!C675)</f>
        <v/>
      </c>
      <c r="D675" s="23" t="str">
        <f>IF(ISBLANK(Games!$B675), "",Games!D675)</f>
        <v/>
      </c>
      <c r="E675" s="23" t="str">
        <f>IF(ISBLANK(Games!$B675), "",Games!E675)</f>
        <v/>
      </c>
      <c r="F675" s="51" t="str">
        <f>IF(ISBLANK(Games!$B675), "",Games!F675)</f>
        <v/>
      </c>
      <c r="G675" s="51">
        <f>Games!G675</f>
        <v>0</v>
      </c>
      <c r="H675" s="51" t="str">
        <f>IF(ISBLANK(Games!$B675), "",Games!H675)</f>
        <v/>
      </c>
      <c r="I675" s="51" t="str">
        <f>IF(ISBLANK(Games!B675), "", IF(Table13[[#This Row],[Spread]]&lt;0, Table13[[#This Row],[Home]], Table13[[#This Row],[Away]]))</f>
        <v/>
      </c>
      <c r="J675" s="11"/>
      <c r="K675" s="11"/>
      <c r="L675" s="11"/>
      <c r="M675" s="50" t="str">
        <f>IF(ISBLANK(Table13[[#This Row],[Home Final]]), "",Table13[[#This Row],[Away Final]]-Table13[[#This Row],[Home Final]])</f>
        <v/>
      </c>
      <c r="N67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7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75" s="45" t="str">
        <f>IF(ISBLANK(Table13[[#This Row],[Side Result]]),"",IF(Table13[[#This Row],[Side Result]]=Table13[[#This Row],[Market Predicted Side]], "Y", "N"))</f>
        <v/>
      </c>
      <c r="Q67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75" s="43" t="str">
        <f>IF(ISBLANK(Table13[[#This Row],[Side Result]]),"",IF(Table13[[#This Row],[Side Result]]=Table13[[#This Row],[Model Predicted Side]], "Y", "N"))</f>
        <v/>
      </c>
      <c r="S675" s="43" t="str">
        <f>IF(ISBLANK(Table13[[#This Row],[Side Result]]), "", IF(Table13[[#This Row],[Model Overall Correct]]="N", "N", "Y"))</f>
        <v/>
      </c>
      <c r="T67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7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75" s="46" t="str">
        <f>IF(ISBLANK(Table13[[#This Row],[Side Result]]), "",ABS(Table13[[#This Row],[Difference from Market]]))</f>
        <v/>
      </c>
      <c r="W67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75" s="43" t="str">
        <f>IF(ISBLANK(Table13[[#This Row],[Side Result]]), "",ABS(Table13[[#This Row],[Difference from Prediction]]))</f>
        <v/>
      </c>
      <c r="Y675" s="10" t="str">
        <f>IF(OR(ISBLANK(Games!B675),ISBLANK(Table13[[#This Row],[Side Result]])), "",IF(OR(AND('Prediction Log'!D675&lt;0, 'Prediction Log'!J675='Prediction Log'!B675), AND('Prediction Log'!D675&gt;0, 'Prediction Log'!C675='Prediction Log'!J675)),"Y", IF(ISBLANK(Games!$B$2), "","N")))</f>
        <v/>
      </c>
      <c r="Z675" s="10" t="str">
        <f>Table13[[#This Row],[Market Overall  Correct]]</f>
        <v/>
      </c>
    </row>
    <row r="676" spans="1:26" x14ac:dyDescent="0.45">
      <c r="A676" s="51" t="str">
        <f>IF(ISBLANK(Games!$B676), "",Games!A676)</f>
        <v/>
      </c>
      <c r="B676" s="51" t="str">
        <f>IF(ISBLANK(Games!$B676), "",Games!B676)</f>
        <v/>
      </c>
      <c r="C676" s="51" t="str">
        <f>IF(ISBLANK(Games!$B676), "",Games!C676)</f>
        <v/>
      </c>
      <c r="D676" s="23" t="str">
        <f>IF(ISBLANK(Games!$B676), "",Games!D676)</f>
        <v/>
      </c>
      <c r="E676" s="23" t="str">
        <f>IF(ISBLANK(Games!$B676), "",Games!E676)</f>
        <v/>
      </c>
      <c r="F676" s="51" t="str">
        <f>IF(ISBLANK(Games!$B676), "",Games!F676)</f>
        <v/>
      </c>
      <c r="G676" s="51">
        <f>Games!G676</f>
        <v>0</v>
      </c>
      <c r="H676" s="51" t="str">
        <f>IF(ISBLANK(Games!$B676), "",Games!H676)</f>
        <v/>
      </c>
      <c r="I676" s="51" t="str">
        <f>IF(ISBLANK(Games!B676), "", IF(Table13[[#This Row],[Spread]]&lt;0, Table13[[#This Row],[Home]], Table13[[#This Row],[Away]]))</f>
        <v/>
      </c>
      <c r="J676" s="11"/>
      <c r="K676" s="11"/>
      <c r="L676" s="11"/>
      <c r="M676" s="50" t="str">
        <f>IF(ISBLANK(Table13[[#This Row],[Home Final]]), "",Table13[[#This Row],[Away Final]]-Table13[[#This Row],[Home Final]])</f>
        <v/>
      </c>
      <c r="N67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7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76" s="45" t="str">
        <f>IF(ISBLANK(Table13[[#This Row],[Side Result]]),"",IF(Table13[[#This Row],[Side Result]]=Table13[[#This Row],[Market Predicted Side]], "Y", "N"))</f>
        <v/>
      </c>
      <c r="Q67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76" s="43" t="str">
        <f>IF(ISBLANK(Table13[[#This Row],[Side Result]]),"",IF(Table13[[#This Row],[Side Result]]=Table13[[#This Row],[Model Predicted Side]], "Y", "N"))</f>
        <v/>
      </c>
      <c r="S676" s="43" t="str">
        <f>IF(ISBLANK(Table13[[#This Row],[Side Result]]), "", IF(Table13[[#This Row],[Model Overall Correct]]="N", "N", "Y"))</f>
        <v/>
      </c>
      <c r="T67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7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76" s="46" t="str">
        <f>IF(ISBLANK(Table13[[#This Row],[Side Result]]), "",ABS(Table13[[#This Row],[Difference from Market]]))</f>
        <v/>
      </c>
      <c r="W67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76" s="43" t="str">
        <f>IF(ISBLANK(Table13[[#This Row],[Side Result]]), "",ABS(Table13[[#This Row],[Difference from Prediction]]))</f>
        <v/>
      </c>
      <c r="Y676" s="10" t="str">
        <f>IF(OR(ISBLANK(Games!B676),ISBLANK(Table13[[#This Row],[Side Result]])), "",IF(OR(AND('Prediction Log'!D676&lt;0, 'Prediction Log'!J676='Prediction Log'!B676), AND('Prediction Log'!D676&gt;0, 'Prediction Log'!C676='Prediction Log'!J676)),"Y", IF(ISBLANK(Games!$B$2), "","N")))</f>
        <v/>
      </c>
      <c r="Z676" s="10" t="str">
        <f>Table13[[#This Row],[Market Overall  Correct]]</f>
        <v/>
      </c>
    </row>
    <row r="677" spans="1:26" x14ac:dyDescent="0.45">
      <c r="A677" s="51" t="str">
        <f>IF(ISBLANK(Games!$B677), "",Games!A677)</f>
        <v/>
      </c>
      <c r="B677" s="51" t="str">
        <f>IF(ISBLANK(Games!$B677), "",Games!B677)</f>
        <v/>
      </c>
      <c r="C677" s="51" t="str">
        <f>IF(ISBLANK(Games!$B677), "",Games!C677)</f>
        <v/>
      </c>
      <c r="D677" s="23" t="str">
        <f>IF(ISBLANK(Games!$B677), "",Games!D677)</f>
        <v/>
      </c>
      <c r="E677" s="23" t="str">
        <f>IF(ISBLANK(Games!$B677), "",Games!E677)</f>
        <v/>
      </c>
      <c r="F677" s="51" t="str">
        <f>IF(ISBLANK(Games!$B677), "",Games!F677)</f>
        <v/>
      </c>
      <c r="G677" s="51">
        <f>Games!G677</f>
        <v>0</v>
      </c>
      <c r="H677" s="51" t="str">
        <f>IF(ISBLANK(Games!$B677), "",Games!H677)</f>
        <v/>
      </c>
      <c r="I677" s="51" t="str">
        <f>IF(ISBLANK(Games!B677), "", IF(Table13[[#This Row],[Spread]]&lt;0, Table13[[#This Row],[Home]], Table13[[#This Row],[Away]]))</f>
        <v/>
      </c>
      <c r="J677" s="11"/>
      <c r="K677" s="11"/>
      <c r="L677" s="11"/>
      <c r="M677" s="50" t="str">
        <f>IF(ISBLANK(Table13[[#This Row],[Home Final]]), "",Table13[[#This Row],[Away Final]]-Table13[[#This Row],[Home Final]])</f>
        <v/>
      </c>
      <c r="N67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7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77" s="45" t="str">
        <f>IF(ISBLANK(Table13[[#This Row],[Side Result]]),"",IF(Table13[[#This Row],[Side Result]]=Table13[[#This Row],[Market Predicted Side]], "Y", "N"))</f>
        <v/>
      </c>
      <c r="Q67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77" s="43" t="str">
        <f>IF(ISBLANK(Table13[[#This Row],[Side Result]]),"",IF(Table13[[#This Row],[Side Result]]=Table13[[#This Row],[Model Predicted Side]], "Y", "N"))</f>
        <v/>
      </c>
      <c r="S677" s="43" t="str">
        <f>IF(ISBLANK(Table13[[#This Row],[Side Result]]), "", IF(Table13[[#This Row],[Model Overall Correct]]="N", "N", "Y"))</f>
        <v/>
      </c>
      <c r="T67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7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77" s="46" t="str">
        <f>IF(ISBLANK(Table13[[#This Row],[Side Result]]), "",ABS(Table13[[#This Row],[Difference from Market]]))</f>
        <v/>
      </c>
      <c r="W67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77" s="43" t="str">
        <f>IF(ISBLANK(Table13[[#This Row],[Side Result]]), "",ABS(Table13[[#This Row],[Difference from Prediction]]))</f>
        <v/>
      </c>
      <c r="Y677" s="10" t="str">
        <f>IF(OR(ISBLANK(Games!B677),ISBLANK(Table13[[#This Row],[Side Result]])), "",IF(OR(AND('Prediction Log'!D677&lt;0, 'Prediction Log'!J677='Prediction Log'!B677), AND('Prediction Log'!D677&gt;0, 'Prediction Log'!C677='Prediction Log'!J677)),"Y", IF(ISBLANK(Games!$B$2), "","N")))</f>
        <v/>
      </c>
      <c r="Z677" s="10" t="str">
        <f>Table13[[#This Row],[Market Overall  Correct]]</f>
        <v/>
      </c>
    </row>
    <row r="678" spans="1:26" x14ac:dyDescent="0.45">
      <c r="A678" s="51" t="str">
        <f>IF(ISBLANK(Games!$B678), "",Games!A678)</f>
        <v/>
      </c>
      <c r="B678" s="51" t="str">
        <f>IF(ISBLANK(Games!$B678), "",Games!B678)</f>
        <v/>
      </c>
      <c r="C678" s="51" t="str">
        <f>IF(ISBLANK(Games!$B678), "",Games!C678)</f>
        <v/>
      </c>
      <c r="D678" s="23" t="str">
        <f>IF(ISBLANK(Games!$B678), "",Games!D678)</f>
        <v/>
      </c>
      <c r="E678" s="23" t="str">
        <f>IF(ISBLANK(Games!$B678), "",Games!E678)</f>
        <v/>
      </c>
      <c r="F678" s="51" t="str">
        <f>IF(ISBLANK(Games!$B678), "",Games!F678)</f>
        <v/>
      </c>
      <c r="G678" s="51">
        <f>Games!G678</f>
        <v>0</v>
      </c>
      <c r="H678" s="51" t="str">
        <f>IF(ISBLANK(Games!$B678), "",Games!H678)</f>
        <v/>
      </c>
      <c r="I678" s="51" t="str">
        <f>IF(ISBLANK(Games!B678), "", IF(Table13[[#This Row],[Spread]]&lt;0, Table13[[#This Row],[Home]], Table13[[#This Row],[Away]]))</f>
        <v/>
      </c>
      <c r="J678" s="11"/>
      <c r="K678" s="11"/>
      <c r="L678" s="11"/>
      <c r="M678" s="50" t="str">
        <f>IF(ISBLANK(Table13[[#This Row],[Home Final]]), "",Table13[[#This Row],[Away Final]]-Table13[[#This Row],[Home Final]])</f>
        <v/>
      </c>
      <c r="N67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7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78" s="45" t="str">
        <f>IF(ISBLANK(Table13[[#This Row],[Side Result]]),"",IF(Table13[[#This Row],[Side Result]]=Table13[[#This Row],[Market Predicted Side]], "Y", "N"))</f>
        <v/>
      </c>
      <c r="Q67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78" s="43" t="str">
        <f>IF(ISBLANK(Table13[[#This Row],[Side Result]]),"",IF(Table13[[#This Row],[Side Result]]=Table13[[#This Row],[Model Predicted Side]], "Y", "N"))</f>
        <v/>
      </c>
      <c r="S678" s="43" t="str">
        <f>IF(ISBLANK(Table13[[#This Row],[Side Result]]), "", IF(Table13[[#This Row],[Model Overall Correct]]="N", "N", "Y"))</f>
        <v/>
      </c>
      <c r="T67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7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78" s="46" t="str">
        <f>IF(ISBLANK(Table13[[#This Row],[Side Result]]), "",ABS(Table13[[#This Row],[Difference from Market]]))</f>
        <v/>
      </c>
      <c r="W67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78" s="43" t="str">
        <f>IF(ISBLANK(Table13[[#This Row],[Side Result]]), "",ABS(Table13[[#This Row],[Difference from Prediction]]))</f>
        <v/>
      </c>
      <c r="Y678" s="10" t="str">
        <f>IF(OR(ISBLANK(Games!B678),ISBLANK(Table13[[#This Row],[Side Result]])), "",IF(OR(AND('Prediction Log'!D678&lt;0, 'Prediction Log'!J678='Prediction Log'!B678), AND('Prediction Log'!D678&gt;0, 'Prediction Log'!C678='Prediction Log'!J678)),"Y", IF(ISBLANK(Games!$B$2), "","N")))</f>
        <v/>
      </c>
      <c r="Z678" s="10" t="str">
        <f>Table13[[#This Row],[Market Overall  Correct]]</f>
        <v/>
      </c>
    </row>
    <row r="679" spans="1:26" x14ac:dyDescent="0.45">
      <c r="A679" s="51" t="str">
        <f>IF(ISBLANK(Games!$B679), "",Games!A679)</f>
        <v/>
      </c>
      <c r="B679" s="51" t="str">
        <f>IF(ISBLANK(Games!$B679), "",Games!B679)</f>
        <v/>
      </c>
      <c r="C679" s="51" t="str">
        <f>IF(ISBLANK(Games!$B679), "",Games!C679)</f>
        <v/>
      </c>
      <c r="D679" s="23" t="str">
        <f>IF(ISBLANK(Games!$B679), "",Games!D679)</f>
        <v/>
      </c>
      <c r="E679" s="23" t="str">
        <f>IF(ISBLANK(Games!$B679), "",Games!E679)</f>
        <v/>
      </c>
      <c r="F679" s="51" t="str">
        <f>IF(ISBLANK(Games!$B679), "",Games!F679)</f>
        <v/>
      </c>
      <c r="G679" s="51">
        <f>Games!G679</f>
        <v>0</v>
      </c>
      <c r="H679" s="51" t="str">
        <f>IF(ISBLANK(Games!$B679), "",Games!H679)</f>
        <v/>
      </c>
      <c r="I679" s="51" t="str">
        <f>IF(ISBLANK(Games!B679), "", IF(Table13[[#This Row],[Spread]]&lt;0, Table13[[#This Row],[Home]], Table13[[#This Row],[Away]]))</f>
        <v/>
      </c>
      <c r="J679" s="11"/>
      <c r="K679" s="11"/>
      <c r="L679" s="11"/>
      <c r="M679" s="50" t="str">
        <f>IF(ISBLANK(Table13[[#This Row],[Home Final]]), "",Table13[[#This Row],[Away Final]]-Table13[[#This Row],[Home Final]])</f>
        <v/>
      </c>
      <c r="N67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7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79" s="45" t="str">
        <f>IF(ISBLANK(Table13[[#This Row],[Side Result]]),"",IF(Table13[[#This Row],[Side Result]]=Table13[[#This Row],[Market Predicted Side]], "Y", "N"))</f>
        <v/>
      </c>
      <c r="Q67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79" s="43" t="str">
        <f>IF(ISBLANK(Table13[[#This Row],[Side Result]]),"",IF(Table13[[#This Row],[Side Result]]=Table13[[#This Row],[Model Predicted Side]], "Y", "N"))</f>
        <v/>
      </c>
      <c r="S679" s="43" t="str">
        <f>IF(ISBLANK(Table13[[#This Row],[Side Result]]), "", IF(Table13[[#This Row],[Model Overall Correct]]="N", "N", "Y"))</f>
        <v/>
      </c>
      <c r="T67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7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79" s="46" t="str">
        <f>IF(ISBLANK(Table13[[#This Row],[Side Result]]), "",ABS(Table13[[#This Row],[Difference from Market]]))</f>
        <v/>
      </c>
      <c r="W67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79" s="43" t="str">
        <f>IF(ISBLANK(Table13[[#This Row],[Side Result]]), "",ABS(Table13[[#This Row],[Difference from Prediction]]))</f>
        <v/>
      </c>
      <c r="Y679" s="10" t="str">
        <f>IF(OR(ISBLANK(Games!B679),ISBLANK(Table13[[#This Row],[Side Result]])), "",IF(OR(AND('Prediction Log'!D679&lt;0, 'Prediction Log'!J679='Prediction Log'!B679), AND('Prediction Log'!D679&gt;0, 'Prediction Log'!C679='Prediction Log'!J679)),"Y", IF(ISBLANK(Games!$B$2), "","N")))</f>
        <v/>
      </c>
      <c r="Z679" s="10" t="str">
        <f>Table13[[#This Row],[Market Overall  Correct]]</f>
        <v/>
      </c>
    </row>
    <row r="680" spans="1:26" x14ac:dyDescent="0.45">
      <c r="A680" s="51" t="str">
        <f>IF(ISBLANK(Games!$B680), "",Games!A680)</f>
        <v/>
      </c>
      <c r="B680" s="51" t="str">
        <f>IF(ISBLANK(Games!$B680), "",Games!B680)</f>
        <v/>
      </c>
      <c r="C680" s="51" t="str">
        <f>IF(ISBLANK(Games!$B680), "",Games!C680)</f>
        <v/>
      </c>
      <c r="D680" s="23" t="str">
        <f>IF(ISBLANK(Games!$B680), "",Games!D680)</f>
        <v/>
      </c>
      <c r="E680" s="23" t="str">
        <f>IF(ISBLANK(Games!$B680), "",Games!E680)</f>
        <v/>
      </c>
      <c r="F680" s="51" t="str">
        <f>IF(ISBLANK(Games!$B680), "",Games!F680)</f>
        <v/>
      </c>
      <c r="G680" s="51">
        <f>Games!G680</f>
        <v>0</v>
      </c>
      <c r="H680" s="51" t="str">
        <f>IF(ISBLANK(Games!$B680), "",Games!H680)</f>
        <v/>
      </c>
      <c r="I680" s="51" t="str">
        <f>IF(ISBLANK(Games!B680), "", IF(Table13[[#This Row],[Spread]]&lt;0, Table13[[#This Row],[Home]], Table13[[#This Row],[Away]]))</f>
        <v/>
      </c>
      <c r="J680" s="11"/>
      <c r="K680" s="11"/>
      <c r="L680" s="11"/>
      <c r="M680" s="50" t="str">
        <f>IF(ISBLANK(Table13[[#This Row],[Home Final]]), "",Table13[[#This Row],[Away Final]]-Table13[[#This Row],[Home Final]])</f>
        <v/>
      </c>
      <c r="N68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8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80" s="45" t="str">
        <f>IF(ISBLANK(Table13[[#This Row],[Side Result]]),"",IF(Table13[[#This Row],[Side Result]]=Table13[[#This Row],[Market Predicted Side]], "Y", "N"))</f>
        <v/>
      </c>
      <c r="Q68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80" s="43" t="str">
        <f>IF(ISBLANK(Table13[[#This Row],[Side Result]]),"",IF(Table13[[#This Row],[Side Result]]=Table13[[#This Row],[Model Predicted Side]], "Y", "N"))</f>
        <v/>
      </c>
      <c r="S680" s="43" t="str">
        <f>IF(ISBLANK(Table13[[#This Row],[Side Result]]), "", IF(Table13[[#This Row],[Model Overall Correct]]="N", "N", "Y"))</f>
        <v/>
      </c>
      <c r="T68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8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80" s="46" t="str">
        <f>IF(ISBLANK(Table13[[#This Row],[Side Result]]), "",ABS(Table13[[#This Row],[Difference from Market]]))</f>
        <v/>
      </c>
      <c r="W68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80" s="43" t="str">
        <f>IF(ISBLANK(Table13[[#This Row],[Side Result]]), "",ABS(Table13[[#This Row],[Difference from Prediction]]))</f>
        <v/>
      </c>
      <c r="Y680" s="10" t="str">
        <f>IF(OR(ISBLANK(Games!B680),ISBLANK(Table13[[#This Row],[Side Result]])), "",IF(OR(AND('Prediction Log'!D680&lt;0, 'Prediction Log'!J680='Prediction Log'!B680), AND('Prediction Log'!D680&gt;0, 'Prediction Log'!C680='Prediction Log'!J680)),"Y", IF(ISBLANK(Games!$B$2), "","N")))</f>
        <v/>
      </c>
      <c r="Z680" s="10" t="str">
        <f>Table13[[#This Row],[Market Overall  Correct]]</f>
        <v/>
      </c>
    </row>
    <row r="681" spans="1:26" x14ac:dyDescent="0.45">
      <c r="A681" s="51" t="str">
        <f>IF(ISBLANK(Games!$B681), "",Games!A681)</f>
        <v/>
      </c>
      <c r="B681" s="51" t="str">
        <f>IF(ISBLANK(Games!$B681), "",Games!B681)</f>
        <v/>
      </c>
      <c r="C681" s="51" t="str">
        <f>IF(ISBLANK(Games!$B681), "",Games!C681)</f>
        <v/>
      </c>
      <c r="D681" s="23" t="str">
        <f>IF(ISBLANK(Games!$B681), "",Games!D681)</f>
        <v/>
      </c>
      <c r="E681" s="23" t="str">
        <f>IF(ISBLANK(Games!$B681), "",Games!E681)</f>
        <v/>
      </c>
      <c r="F681" s="51" t="str">
        <f>IF(ISBLANK(Games!$B681), "",Games!F681)</f>
        <v/>
      </c>
      <c r="G681" s="51">
        <f>Games!G681</f>
        <v>0</v>
      </c>
      <c r="H681" s="51" t="str">
        <f>IF(ISBLANK(Games!$B681), "",Games!H681)</f>
        <v/>
      </c>
      <c r="I681" s="51" t="str">
        <f>IF(ISBLANK(Games!B681), "", IF(Table13[[#This Row],[Spread]]&lt;0, Table13[[#This Row],[Home]], Table13[[#This Row],[Away]]))</f>
        <v/>
      </c>
      <c r="J681" s="11"/>
      <c r="K681" s="11"/>
      <c r="L681" s="11"/>
      <c r="M681" s="50" t="str">
        <f>IF(ISBLANK(Table13[[#This Row],[Home Final]]), "",Table13[[#This Row],[Away Final]]-Table13[[#This Row],[Home Final]])</f>
        <v/>
      </c>
      <c r="N68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8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81" s="45" t="str">
        <f>IF(ISBLANK(Table13[[#This Row],[Side Result]]),"",IF(Table13[[#This Row],[Side Result]]=Table13[[#This Row],[Market Predicted Side]], "Y", "N"))</f>
        <v/>
      </c>
      <c r="Q68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81" s="43" t="str">
        <f>IF(ISBLANK(Table13[[#This Row],[Side Result]]),"",IF(Table13[[#This Row],[Side Result]]=Table13[[#This Row],[Model Predicted Side]], "Y", "N"))</f>
        <v/>
      </c>
      <c r="S681" s="43" t="str">
        <f>IF(ISBLANK(Table13[[#This Row],[Side Result]]), "", IF(Table13[[#This Row],[Model Overall Correct]]="N", "N", "Y"))</f>
        <v/>
      </c>
      <c r="T68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8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81" s="46" t="str">
        <f>IF(ISBLANK(Table13[[#This Row],[Side Result]]), "",ABS(Table13[[#This Row],[Difference from Market]]))</f>
        <v/>
      </c>
      <c r="W68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81" s="43" t="str">
        <f>IF(ISBLANK(Table13[[#This Row],[Side Result]]), "",ABS(Table13[[#This Row],[Difference from Prediction]]))</f>
        <v/>
      </c>
      <c r="Y681" s="10" t="str">
        <f>IF(OR(ISBLANK(Games!B681),ISBLANK(Table13[[#This Row],[Side Result]])), "",IF(OR(AND('Prediction Log'!D681&lt;0, 'Prediction Log'!J681='Prediction Log'!B681), AND('Prediction Log'!D681&gt;0, 'Prediction Log'!C681='Prediction Log'!J681)),"Y", IF(ISBLANK(Games!$B$2), "","N")))</f>
        <v/>
      </c>
      <c r="Z681" s="10" t="str">
        <f>Table13[[#This Row],[Market Overall  Correct]]</f>
        <v/>
      </c>
    </row>
    <row r="682" spans="1:26" x14ac:dyDescent="0.45">
      <c r="A682" s="51" t="str">
        <f>IF(ISBLANK(Games!$B682), "",Games!A682)</f>
        <v/>
      </c>
      <c r="B682" s="51" t="str">
        <f>IF(ISBLANK(Games!$B682), "",Games!B682)</f>
        <v/>
      </c>
      <c r="C682" s="51" t="str">
        <f>IF(ISBLANK(Games!$B682), "",Games!C682)</f>
        <v/>
      </c>
      <c r="D682" s="23" t="str">
        <f>IF(ISBLANK(Games!$B682), "",Games!D682)</f>
        <v/>
      </c>
      <c r="E682" s="23" t="str">
        <f>IF(ISBLANK(Games!$B682), "",Games!E682)</f>
        <v/>
      </c>
      <c r="F682" s="51" t="str">
        <f>IF(ISBLANK(Games!$B682), "",Games!F682)</f>
        <v/>
      </c>
      <c r="G682" s="51">
        <f>Games!G682</f>
        <v>0</v>
      </c>
      <c r="H682" s="51" t="str">
        <f>IF(ISBLANK(Games!$B682), "",Games!H682)</f>
        <v/>
      </c>
      <c r="I682" s="51" t="str">
        <f>IF(ISBLANK(Games!B682), "", IF(Table13[[#This Row],[Spread]]&lt;0, Table13[[#This Row],[Home]], Table13[[#This Row],[Away]]))</f>
        <v/>
      </c>
      <c r="J682" s="11"/>
      <c r="K682" s="11"/>
      <c r="L682" s="11"/>
      <c r="M682" s="50" t="str">
        <f>IF(ISBLANK(Table13[[#This Row],[Home Final]]), "",Table13[[#This Row],[Away Final]]-Table13[[#This Row],[Home Final]])</f>
        <v/>
      </c>
      <c r="N68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8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82" s="45" t="str">
        <f>IF(ISBLANK(Table13[[#This Row],[Side Result]]),"",IF(Table13[[#This Row],[Side Result]]=Table13[[#This Row],[Market Predicted Side]], "Y", "N"))</f>
        <v/>
      </c>
      <c r="Q68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82" s="43" t="str">
        <f>IF(ISBLANK(Table13[[#This Row],[Side Result]]),"",IF(Table13[[#This Row],[Side Result]]=Table13[[#This Row],[Model Predicted Side]], "Y", "N"))</f>
        <v/>
      </c>
      <c r="S682" s="43" t="str">
        <f>IF(ISBLANK(Table13[[#This Row],[Side Result]]), "", IF(Table13[[#This Row],[Model Overall Correct]]="N", "N", "Y"))</f>
        <v/>
      </c>
      <c r="T68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8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82" s="46" t="str">
        <f>IF(ISBLANK(Table13[[#This Row],[Side Result]]), "",ABS(Table13[[#This Row],[Difference from Market]]))</f>
        <v/>
      </c>
      <c r="W68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82" s="43" t="str">
        <f>IF(ISBLANK(Table13[[#This Row],[Side Result]]), "",ABS(Table13[[#This Row],[Difference from Prediction]]))</f>
        <v/>
      </c>
      <c r="Y682" s="10" t="str">
        <f>IF(OR(ISBLANK(Games!B682),ISBLANK(Table13[[#This Row],[Side Result]])), "",IF(OR(AND('Prediction Log'!D682&lt;0, 'Prediction Log'!J682='Prediction Log'!B682), AND('Prediction Log'!D682&gt;0, 'Prediction Log'!C682='Prediction Log'!J682)),"Y", IF(ISBLANK(Games!$B$2), "","N")))</f>
        <v/>
      </c>
      <c r="Z682" s="10" t="str">
        <f>Table13[[#This Row],[Market Overall  Correct]]</f>
        <v/>
      </c>
    </row>
    <row r="683" spans="1:26" x14ac:dyDescent="0.45">
      <c r="A683" s="51" t="str">
        <f>IF(ISBLANK(Games!$B683), "",Games!A683)</f>
        <v/>
      </c>
      <c r="B683" s="51" t="str">
        <f>IF(ISBLANK(Games!$B683), "",Games!B683)</f>
        <v/>
      </c>
      <c r="C683" s="51" t="str">
        <f>IF(ISBLANK(Games!$B683), "",Games!C683)</f>
        <v/>
      </c>
      <c r="D683" s="23" t="str">
        <f>IF(ISBLANK(Games!$B683), "",Games!D683)</f>
        <v/>
      </c>
      <c r="E683" s="23" t="str">
        <f>IF(ISBLANK(Games!$B683), "",Games!E683)</f>
        <v/>
      </c>
      <c r="F683" s="51" t="str">
        <f>IF(ISBLANK(Games!$B683), "",Games!F683)</f>
        <v/>
      </c>
      <c r="G683" s="51">
        <f>Games!G683</f>
        <v>0</v>
      </c>
      <c r="H683" s="51" t="str">
        <f>IF(ISBLANK(Games!$B683), "",Games!H683)</f>
        <v/>
      </c>
      <c r="I683" s="51" t="str">
        <f>IF(ISBLANK(Games!B683), "", IF(Table13[[#This Row],[Spread]]&lt;0, Table13[[#This Row],[Home]], Table13[[#This Row],[Away]]))</f>
        <v/>
      </c>
      <c r="J683" s="11"/>
      <c r="K683" s="11"/>
      <c r="L683" s="11"/>
      <c r="M683" s="50" t="str">
        <f>IF(ISBLANK(Table13[[#This Row],[Home Final]]), "",Table13[[#This Row],[Away Final]]-Table13[[#This Row],[Home Final]])</f>
        <v/>
      </c>
      <c r="N68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8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83" s="45" t="str">
        <f>IF(ISBLANK(Table13[[#This Row],[Side Result]]),"",IF(Table13[[#This Row],[Side Result]]=Table13[[#This Row],[Market Predicted Side]], "Y", "N"))</f>
        <v/>
      </c>
      <c r="Q68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83" s="43" t="str">
        <f>IF(ISBLANK(Table13[[#This Row],[Side Result]]),"",IF(Table13[[#This Row],[Side Result]]=Table13[[#This Row],[Model Predicted Side]], "Y", "N"))</f>
        <v/>
      </c>
      <c r="S683" s="43" t="str">
        <f>IF(ISBLANK(Table13[[#This Row],[Side Result]]), "", IF(Table13[[#This Row],[Model Overall Correct]]="N", "N", "Y"))</f>
        <v/>
      </c>
      <c r="T68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8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83" s="46" t="str">
        <f>IF(ISBLANK(Table13[[#This Row],[Side Result]]), "",ABS(Table13[[#This Row],[Difference from Market]]))</f>
        <v/>
      </c>
      <c r="W68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83" s="43" t="str">
        <f>IF(ISBLANK(Table13[[#This Row],[Side Result]]), "",ABS(Table13[[#This Row],[Difference from Prediction]]))</f>
        <v/>
      </c>
      <c r="Y683" s="10" t="str">
        <f>IF(OR(ISBLANK(Games!B683),ISBLANK(Table13[[#This Row],[Side Result]])), "",IF(OR(AND('Prediction Log'!D683&lt;0, 'Prediction Log'!J683='Prediction Log'!B683), AND('Prediction Log'!D683&gt;0, 'Prediction Log'!C683='Prediction Log'!J683)),"Y", IF(ISBLANK(Games!$B$2), "","N")))</f>
        <v/>
      </c>
      <c r="Z683" s="10" t="str">
        <f>Table13[[#This Row],[Market Overall  Correct]]</f>
        <v/>
      </c>
    </row>
    <row r="684" spans="1:26" x14ac:dyDescent="0.45">
      <c r="A684" s="51" t="str">
        <f>IF(ISBLANK(Games!$B684), "",Games!A684)</f>
        <v/>
      </c>
      <c r="B684" s="51" t="str">
        <f>IF(ISBLANK(Games!$B684), "",Games!B684)</f>
        <v/>
      </c>
      <c r="C684" s="51" t="str">
        <f>IF(ISBLANK(Games!$B684), "",Games!C684)</f>
        <v/>
      </c>
      <c r="D684" s="23" t="str">
        <f>IF(ISBLANK(Games!$B684), "",Games!D684)</f>
        <v/>
      </c>
      <c r="E684" s="23" t="str">
        <f>IF(ISBLANK(Games!$B684), "",Games!E684)</f>
        <v/>
      </c>
      <c r="F684" s="51" t="str">
        <f>IF(ISBLANK(Games!$B684), "",Games!F684)</f>
        <v/>
      </c>
      <c r="G684" s="51">
        <f>Games!G684</f>
        <v>0</v>
      </c>
      <c r="H684" s="51" t="str">
        <f>IF(ISBLANK(Games!$B684), "",Games!H684)</f>
        <v/>
      </c>
      <c r="I684" s="51" t="str">
        <f>IF(ISBLANK(Games!B684), "", IF(Table13[[#This Row],[Spread]]&lt;0, Table13[[#This Row],[Home]], Table13[[#This Row],[Away]]))</f>
        <v/>
      </c>
      <c r="J684" s="11"/>
      <c r="K684" s="11"/>
      <c r="L684" s="11"/>
      <c r="M684" s="50" t="str">
        <f>IF(ISBLANK(Table13[[#This Row],[Home Final]]), "",Table13[[#This Row],[Away Final]]-Table13[[#This Row],[Home Final]])</f>
        <v/>
      </c>
      <c r="N68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8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84" s="45" t="str">
        <f>IF(ISBLANK(Table13[[#This Row],[Side Result]]),"",IF(Table13[[#This Row],[Side Result]]=Table13[[#This Row],[Market Predicted Side]], "Y", "N"))</f>
        <v/>
      </c>
      <c r="Q68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84" s="43" t="str">
        <f>IF(ISBLANK(Table13[[#This Row],[Side Result]]),"",IF(Table13[[#This Row],[Side Result]]=Table13[[#This Row],[Model Predicted Side]], "Y", "N"))</f>
        <v/>
      </c>
      <c r="S684" s="43" t="str">
        <f>IF(ISBLANK(Table13[[#This Row],[Side Result]]), "", IF(Table13[[#This Row],[Model Overall Correct]]="N", "N", "Y"))</f>
        <v/>
      </c>
      <c r="T68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8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84" s="46" t="str">
        <f>IF(ISBLANK(Table13[[#This Row],[Side Result]]), "",ABS(Table13[[#This Row],[Difference from Market]]))</f>
        <v/>
      </c>
      <c r="W68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84" s="43" t="str">
        <f>IF(ISBLANK(Table13[[#This Row],[Side Result]]), "",ABS(Table13[[#This Row],[Difference from Prediction]]))</f>
        <v/>
      </c>
      <c r="Y684" s="10" t="str">
        <f>IF(OR(ISBLANK(Games!B684),ISBLANK(Table13[[#This Row],[Side Result]])), "",IF(OR(AND('Prediction Log'!D684&lt;0, 'Prediction Log'!J684='Prediction Log'!B684), AND('Prediction Log'!D684&gt;0, 'Prediction Log'!C684='Prediction Log'!J684)),"Y", IF(ISBLANK(Games!$B$2), "","N")))</f>
        <v/>
      </c>
      <c r="Z684" s="10" t="str">
        <f>Table13[[#This Row],[Market Overall  Correct]]</f>
        <v/>
      </c>
    </row>
    <row r="685" spans="1:26" x14ac:dyDescent="0.45">
      <c r="A685" s="51" t="str">
        <f>IF(ISBLANK(Games!$B685), "",Games!A685)</f>
        <v/>
      </c>
      <c r="B685" s="51" t="str">
        <f>IF(ISBLANK(Games!$B685), "",Games!B685)</f>
        <v/>
      </c>
      <c r="C685" s="51" t="str">
        <f>IF(ISBLANK(Games!$B685), "",Games!C685)</f>
        <v/>
      </c>
      <c r="D685" s="23" t="str">
        <f>IF(ISBLANK(Games!$B685), "",Games!D685)</f>
        <v/>
      </c>
      <c r="E685" s="23" t="str">
        <f>IF(ISBLANK(Games!$B685), "",Games!E685)</f>
        <v/>
      </c>
      <c r="F685" s="51" t="str">
        <f>IF(ISBLANK(Games!$B685), "",Games!F685)</f>
        <v/>
      </c>
      <c r="G685" s="51">
        <f>Games!G685</f>
        <v>0</v>
      </c>
      <c r="H685" s="51" t="str">
        <f>IF(ISBLANK(Games!$B685), "",Games!H685)</f>
        <v/>
      </c>
      <c r="I685" s="51" t="str">
        <f>IF(ISBLANK(Games!B685), "", IF(Table13[[#This Row],[Spread]]&lt;0, Table13[[#This Row],[Home]], Table13[[#This Row],[Away]]))</f>
        <v/>
      </c>
      <c r="J685" s="11"/>
      <c r="K685" s="11"/>
      <c r="L685" s="11"/>
      <c r="M685" s="50" t="str">
        <f>IF(ISBLANK(Table13[[#This Row],[Home Final]]), "",Table13[[#This Row],[Away Final]]-Table13[[#This Row],[Home Final]])</f>
        <v/>
      </c>
      <c r="N68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8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85" s="45" t="str">
        <f>IF(ISBLANK(Table13[[#This Row],[Side Result]]),"",IF(Table13[[#This Row],[Side Result]]=Table13[[#This Row],[Market Predicted Side]], "Y", "N"))</f>
        <v/>
      </c>
      <c r="Q68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85" s="43" t="str">
        <f>IF(ISBLANK(Table13[[#This Row],[Side Result]]),"",IF(Table13[[#This Row],[Side Result]]=Table13[[#This Row],[Model Predicted Side]], "Y", "N"))</f>
        <v/>
      </c>
      <c r="S685" s="43" t="str">
        <f>IF(ISBLANK(Table13[[#This Row],[Side Result]]), "", IF(Table13[[#This Row],[Model Overall Correct]]="N", "N", "Y"))</f>
        <v/>
      </c>
      <c r="T68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8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85" s="46" t="str">
        <f>IF(ISBLANK(Table13[[#This Row],[Side Result]]), "",ABS(Table13[[#This Row],[Difference from Market]]))</f>
        <v/>
      </c>
      <c r="W68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85" s="43" t="str">
        <f>IF(ISBLANK(Table13[[#This Row],[Side Result]]), "",ABS(Table13[[#This Row],[Difference from Prediction]]))</f>
        <v/>
      </c>
      <c r="Y685" s="10" t="str">
        <f>IF(OR(ISBLANK(Games!B685),ISBLANK(Table13[[#This Row],[Side Result]])), "",IF(OR(AND('Prediction Log'!D685&lt;0, 'Prediction Log'!J685='Prediction Log'!B685), AND('Prediction Log'!D685&gt;0, 'Prediction Log'!C685='Prediction Log'!J685)),"Y", IF(ISBLANK(Games!$B$2), "","N")))</f>
        <v/>
      </c>
      <c r="Z685" s="10" t="str">
        <f>Table13[[#This Row],[Market Overall  Correct]]</f>
        <v/>
      </c>
    </row>
    <row r="686" spans="1:26" x14ac:dyDescent="0.45">
      <c r="A686" s="51" t="str">
        <f>IF(ISBLANK(Games!$B686), "",Games!A686)</f>
        <v/>
      </c>
      <c r="B686" s="51" t="str">
        <f>IF(ISBLANK(Games!$B686), "",Games!B686)</f>
        <v/>
      </c>
      <c r="C686" s="51" t="str">
        <f>IF(ISBLANK(Games!$B686), "",Games!C686)</f>
        <v/>
      </c>
      <c r="D686" s="23" t="str">
        <f>IF(ISBLANK(Games!$B686), "",Games!D686)</f>
        <v/>
      </c>
      <c r="E686" s="23" t="str">
        <f>IF(ISBLANK(Games!$B686), "",Games!E686)</f>
        <v/>
      </c>
      <c r="F686" s="51" t="str">
        <f>IF(ISBLANK(Games!$B686), "",Games!F686)</f>
        <v/>
      </c>
      <c r="G686" s="51">
        <f>Games!G686</f>
        <v>0</v>
      </c>
      <c r="H686" s="51" t="str">
        <f>IF(ISBLANK(Games!$B686), "",Games!H686)</f>
        <v/>
      </c>
      <c r="I686" s="51" t="str">
        <f>IF(ISBLANK(Games!B686), "", IF(Table13[[#This Row],[Spread]]&lt;0, Table13[[#This Row],[Home]], Table13[[#This Row],[Away]]))</f>
        <v/>
      </c>
      <c r="J686" s="11"/>
      <c r="K686" s="11"/>
      <c r="L686" s="11"/>
      <c r="M686" s="50" t="str">
        <f>IF(ISBLANK(Table13[[#This Row],[Home Final]]), "",Table13[[#This Row],[Away Final]]-Table13[[#This Row],[Home Final]])</f>
        <v/>
      </c>
      <c r="N68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8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86" s="45" t="str">
        <f>IF(ISBLANK(Table13[[#This Row],[Side Result]]),"",IF(Table13[[#This Row],[Side Result]]=Table13[[#This Row],[Market Predicted Side]], "Y", "N"))</f>
        <v/>
      </c>
      <c r="Q68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86" s="43" t="str">
        <f>IF(ISBLANK(Table13[[#This Row],[Side Result]]),"",IF(Table13[[#This Row],[Side Result]]=Table13[[#This Row],[Model Predicted Side]], "Y", "N"))</f>
        <v/>
      </c>
      <c r="S686" s="43" t="str">
        <f>IF(ISBLANK(Table13[[#This Row],[Side Result]]), "", IF(Table13[[#This Row],[Model Overall Correct]]="N", "N", "Y"))</f>
        <v/>
      </c>
      <c r="T68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8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86" s="46" t="str">
        <f>IF(ISBLANK(Table13[[#This Row],[Side Result]]), "",ABS(Table13[[#This Row],[Difference from Market]]))</f>
        <v/>
      </c>
      <c r="W68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86" s="43" t="str">
        <f>IF(ISBLANK(Table13[[#This Row],[Side Result]]), "",ABS(Table13[[#This Row],[Difference from Prediction]]))</f>
        <v/>
      </c>
      <c r="Y686" s="10" t="str">
        <f>IF(OR(ISBLANK(Games!B686),ISBLANK(Table13[[#This Row],[Side Result]])), "",IF(OR(AND('Prediction Log'!D686&lt;0, 'Prediction Log'!J686='Prediction Log'!B686), AND('Prediction Log'!D686&gt;0, 'Prediction Log'!C686='Prediction Log'!J686)),"Y", IF(ISBLANK(Games!$B$2), "","N")))</f>
        <v/>
      </c>
      <c r="Z686" s="10" t="str">
        <f>Table13[[#This Row],[Market Overall  Correct]]</f>
        <v/>
      </c>
    </row>
    <row r="687" spans="1:26" x14ac:dyDescent="0.45">
      <c r="A687" s="51" t="str">
        <f>IF(ISBLANK(Games!$B687), "",Games!A687)</f>
        <v/>
      </c>
      <c r="B687" s="51" t="str">
        <f>IF(ISBLANK(Games!$B687), "",Games!B687)</f>
        <v/>
      </c>
      <c r="C687" s="51" t="str">
        <f>IF(ISBLANK(Games!$B687), "",Games!C687)</f>
        <v/>
      </c>
      <c r="D687" s="23" t="str">
        <f>IF(ISBLANK(Games!$B687), "",Games!D687)</f>
        <v/>
      </c>
      <c r="E687" s="23" t="str">
        <f>IF(ISBLANK(Games!$B687), "",Games!E687)</f>
        <v/>
      </c>
      <c r="F687" s="51" t="str">
        <f>IF(ISBLANK(Games!$B687), "",Games!F687)</f>
        <v/>
      </c>
      <c r="G687" s="51">
        <f>Games!G687</f>
        <v>0</v>
      </c>
      <c r="H687" s="51" t="str">
        <f>IF(ISBLANK(Games!$B687), "",Games!H687)</f>
        <v/>
      </c>
      <c r="I687" s="51" t="str">
        <f>IF(ISBLANK(Games!B687), "", IF(Table13[[#This Row],[Spread]]&lt;0, Table13[[#This Row],[Home]], Table13[[#This Row],[Away]]))</f>
        <v/>
      </c>
      <c r="J687" s="11"/>
      <c r="K687" s="11"/>
      <c r="L687" s="11"/>
      <c r="M687" s="50" t="str">
        <f>IF(ISBLANK(Table13[[#This Row],[Home Final]]), "",Table13[[#This Row],[Away Final]]-Table13[[#This Row],[Home Final]])</f>
        <v/>
      </c>
      <c r="N68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8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87" s="45" t="str">
        <f>IF(ISBLANK(Table13[[#This Row],[Side Result]]),"",IF(Table13[[#This Row],[Side Result]]=Table13[[#This Row],[Market Predicted Side]], "Y", "N"))</f>
        <v/>
      </c>
      <c r="Q68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87" s="43" t="str">
        <f>IF(ISBLANK(Table13[[#This Row],[Side Result]]),"",IF(Table13[[#This Row],[Side Result]]=Table13[[#This Row],[Model Predicted Side]], "Y", "N"))</f>
        <v/>
      </c>
      <c r="S687" s="43" t="str">
        <f>IF(ISBLANK(Table13[[#This Row],[Side Result]]), "", IF(Table13[[#This Row],[Model Overall Correct]]="N", "N", "Y"))</f>
        <v/>
      </c>
      <c r="T68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8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87" s="46" t="str">
        <f>IF(ISBLANK(Table13[[#This Row],[Side Result]]), "",ABS(Table13[[#This Row],[Difference from Market]]))</f>
        <v/>
      </c>
      <c r="W68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87" s="43" t="str">
        <f>IF(ISBLANK(Table13[[#This Row],[Side Result]]), "",ABS(Table13[[#This Row],[Difference from Prediction]]))</f>
        <v/>
      </c>
      <c r="Y687" s="10" t="str">
        <f>IF(OR(ISBLANK(Games!B687),ISBLANK(Table13[[#This Row],[Side Result]])), "",IF(OR(AND('Prediction Log'!D687&lt;0, 'Prediction Log'!J687='Prediction Log'!B687), AND('Prediction Log'!D687&gt;0, 'Prediction Log'!C687='Prediction Log'!J687)),"Y", IF(ISBLANK(Games!$B$2), "","N")))</f>
        <v/>
      </c>
      <c r="Z687" s="10" t="str">
        <f>Table13[[#This Row],[Market Overall  Correct]]</f>
        <v/>
      </c>
    </row>
    <row r="688" spans="1:26" x14ac:dyDescent="0.45">
      <c r="A688" s="51" t="str">
        <f>IF(ISBLANK(Games!$B688), "",Games!A688)</f>
        <v/>
      </c>
      <c r="B688" s="51" t="str">
        <f>IF(ISBLANK(Games!$B688), "",Games!B688)</f>
        <v/>
      </c>
      <c r="C688" s="51" t="str">
        <f>IF(ISBLANK(Games!$B688), "",Games!C688)</f>
        <v/>
      </c>
      <c r="D688" s="23" t="str">
        <f>IF(ISBLANK(Games!$B688), "",Games!D688)</f>
        <v/>
      </c>
      <c r="E688" s="23" t="str">
        <f>IF(ISBLANK(Games!$B688), "",Games!E688)</f>
        <v/>
      </c>
      <c r="F688" s="51" t="str">
        <f>IF(ISBLANK(Games!$B688), "",Games!F688)</f>
        <v/>
      </c>
      <c r="G688" s="51">
        <f>Games!G688</f>
        <v>0</v>
      </c>
      <c r="H688" s="51" t="str">
        <f>IF(ISBLANK(Games!$B688), "",Games!H688)</f>
        <v/>
      </c>
      <c r="I688" s="51" t="str">
        <f>IF(ISBLANK(Games!B688), "", IF(Table13[[#This Row],[Spread]]&lt;0, Table13[[#This Row],[Home]], Table13[[#This Row],[Away]]))</f>
        <v/>
      </c>
      <c r="J688" s="11"/>
      <c r="K688" s="11"/>
      <c r="L688" s="11"/>
      <c r="M688" s="50" t="str">
        <f>IF(ISBLANK(Table13[[#This Row],[Home Final]]), "",Table13[[#This Row],[Away Final]]-Table13[[#This Row],[Home Final]])</f>
        <v/>
      </c>
      <c r="N68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8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88" s="45" t="str">
        <f>IF(ISBLANK(Table13[[#This Row],[Side Result]]),"",IF(Table13[[#This Row],[Side Result]]=Table13[[#This Row],[Market Predicted Side]], "Y", "N"))</f>
        <v/>
      </c>
      <c r="Q68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88" s="43" t="str">
        <f>IF(ISBLANK(Table13[[#This Row],[Side Result]]),"",IF(Table13[[#This Row],[Side Result]]=Table13[[#This Row],[Model Predicted Side]], "Y", "N"))</f>
        <v/>
      </c>
      <c r="S688" s="43" t="str">
        <f>IF(ISBLANK(Table13[[#This Row],[Side Result]]), "", IF(Table13[[#This Row],[Model Overall Correct]]="N", "N", "Y"))</f>
        <v/>
      </c>
      <c r="T68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8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88" s="46" t="str">
        <f>IF(ISBLANK(Table13[[#This Row],[Side Result]]), "",ABS(Table13[[#This Row],[Difference from Market]]))</f>
        <v/>
      </c>
      <c r="W68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88" s="43" t="str">
        <f>IF(ISBLANK(Table13[[#This Row],[Side Result]]), "",ABS(Table13[[#This Row],[Difference from Prediction]]))</f>
        <v/>
      </c>
      <c r="Y688" s="10" t="str">
        <f>IF(OR(ISBLANK(Games!B688),ISBLANK(Table13[[#This Row],[Side Result]])), "",IF(OR(AND('Prediction Log'!D688&lt;0, 'Prediction Log'!J688='Prediction Log'!B688), AND('Prediction Log'!D688&gt;0, 'Prediction Log'!C688='Prediction Log'!J688)),"Y", IF(ISBLANK(Games!$B$2), "","N")))</f>
        <v/>
      </c>
      <c r="Z688" s="10" t="str">
        <f>Table13[[#This Row],[Market Overall  Correct]]</f>
        <v/>
      </c>
    </row>
    <row r="689" spans="1:26" x14ac:dyDescent="0.45">
      <c r="A689" s="51" t="str">
        <f>IF(ISBLANK(Games!$B689), "",Games!A689)</f>
        <v/>
      </c>
      <c r="B689" s="51" t="str">
        <f>IF(ISBLANK(Games!$B689), "",Games!B689)</f>
        <v/>
      </c>
      <c r="C689" s="51" t="str">
        <f>IF(ISBLANK(Games!$B689), "",Games!C689)</f>
        <v/>
      </c>
      <c r="D689" s="23" t="str">
        <f>IF(ISBLANK(Games!$B689), "",Games!D689)</f>
        <v/>
      </c>
      <c r="E689" s="23" t="str">
        <f>IF(ISBLANK(Games!$B689), "",Games!E689)</f>
        <v/>
      </c>
      <c r="F689" s="51" t="str">
        <f>IF(ISBLANK(Games!$B689), "",Games!F689)</f>
        <v/>
      </c>
      <c r="G689" s="51">
        <f>Games!G689</f>
        <v>0</v>
      </c>
      <c r="H689" s="51" t="str">
        <f>IF(ISBLANK(Games!$B689), "",Games!H689)</f>
        <v/>
      </c>
      <c r="I689" s="51" t="str">
        <f>IF(ISBLANK(Games!B689), "", IF(Table13[[#This Row],[Spread]]&lt;0, Table13[[#This Row],[Home]], Table13[[#This Row],[Away]]))</f>
        <v/>
      </c>
      <c r="J689" s="11"/>
      <c r="K689" s="11"/>
      <c r="L689" s="11"/>
      <c r="M689" s="50" t="str">
        <f>IF(ISBLANK(Table13[[#This Row],[Home Final]]), "",Table13[[#This Row],[Away Final]]-Table13[[#This Row],[Home Final]])</f>
        <v/>
      </c>
      <c r="N68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8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89" s="45" t="str">
        <f>IF(ISBLANK(Table13[[#This Row],[Side Result]]),"",IF(Table13[[#This Row],[Side Result]]=Table13[[#This Row],[Market Predicted Side]], "Y", "N"))</f>
        <v/>
      </c>
      <c r="Q68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89" s="43" t="str">
        <f>IF(ISBLANK(Table13[[#This Row],[Side Result]]),"",IF(Table13[[#This Row],[Side Result]]=Table13[[#This Row],[Model Predicted Side]], "Y", "N"))</f>
        <v/>
      </c>
      <c r="S689" s="43" t="str">
        <f>IF(ISBLANK(Table13[[#This Row],[Side Result]]), "", IF(Table13[[#This Row],[Model Overall Correct]]="N", "N", "Y"))</f>
        <v/>
      </c>
      <c r="T68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8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89" s="46" t="str">
        <f>IF(ISBLANK(Table13[[#This Row],[Side Result]]), "",ABS(Table13[[#This Row],[Difference from Market]]))</f>
        <v/>
      </c>
      <c r="W68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89" s="43" t="str">
        <f>IF(ISBLANK(Table13[[#This Row],[Side Result]]), "",ABS(Table13[[#This Row],[Difference from Prediction]]))</f>
        <v/>
      </c>
      <c r="Y689" s="10" t="str">
        <f>IF(OR(ISBLANK(Games!B689),ISBLANK(Table13[[#This Row],[Side Result]])), "",IF(OR(AND('Prediction Log'!D689&lt;0, 'Prediction Log'!J689='Prediction Log'!B689), AND('Prediction Log'!D689&gt;0, 'Prediction Log'!C689='Prediction Log'!J689)),"Y", IF(ISBLANK(Games!$B$2), "","N")))</f>
        <v/>
      </c>
      <c r="Z689" s="10" t="str">
        <f>Table13[[#This Row],[Market Overall  Correct]]</f>
        <v/>
      </c>
    </row>
    <row r="690" spans="1:26" x14ac:dyDescent="0.45">
      <c r="A690" s="51" t="str">
        <f>IF(ISBLANK(Games!$B690), "",Games!A690)</f>
        <v/>
      </c>
      <c r="B690" s="51" t="str">
        <f>IF(ISBLANK(Games!$B690), "",Games!B690)</f>
        <v/>
      </c>
      <c r="C690" s="51" t="str">
        <f>IF(ISBLANK(Games!$B690), "",Games!C690)</f>
        <v/>
      </c>
      <c r="D690" s="23" t="str">
        <f>IF(ISBLANK(Games!$B690), "",Games!D690)</f>
        <v/>
      </c>
      <c r="E690" s="23" t="str">
        <f>IF(ISBLANK(Games!$B690), "",Games!E690)</f>
        <v/>
      </c>
      <c r="F690" s="51" t="str">
        <f>IF(ISBLANK(Games!$B690), "",Games!F690)</f>
        <v/>
      </c>
      <c r="G690" s="51">
        <f>Games!G690</f>
        <v>0</v>
      </c>
      <c r="H690" s="51" t="str">
        <f>IF(ISBLANK(Games!$B690), "",Games!H690)</f>
        <v/>
      </c>
      <c r="I690" s="51" t="str">
        <f>IF(ISBLANK(Games!B690), "", IF(Table13[[#This Row],[Spread]]&lt;0, Table13[[#This Row],[Home]], Table13[[#This Row],[Away]]))</f>
        <v/>
      </c>
      <c r="J690" s="11"/>
      <c r="K690" s="11"/>
      <c r="L690" s="11"/>
      <c r="M690" s="50" t="str">
        <f>IF(ISBLANK(Table13[[#This Row],[Home Final]]), "",Table13[[#This Row],[Away Final]]-Table13[[#This Row],[Home Final]])</f>
        <v/>
      </c>
      <c r="N69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9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90" s="45" t="str">
        <f>IF(ISBLANK(Table13[[#This Row],[Side Result]]),"",IF(Table13[[#This Row],[Side Result]]=Table13[[#This Row],[Market Predicted Side]], "Y", "N"))</f>
        <v/>
      </c>
      <c r="Q69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90" s="43" t="str">
        <f>IF(ISBLANK(Table13[[#This Row],[Side Result]]),"",IF(Table13[[#This Row],[Side Result]]=Table13[[#This Row],[Model Predicted Side]], "Y", "N"))</f>
        <v/>
      </c>
      <c r="S690" s="43" t="str">
        <f>IF(ISBLANK(Table13[[#This Row],[Side Result]]), "", IF(Table13[[#This Row],[Model Overall Correct]]="N", "N", "Y"))</f>
        <v/>
      </c>
      <c r="T69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9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90" s="46" t="str">
        <f>IF(ISBLANK(Table13[[#This Row],[Side Result]]), "",ABS(Table13[[#This Row],[Difference from Market]]))</f>
        <v/>
      </c>
      <c r="W69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90" s="43" t="str">
        <f>IF(ISBLANK(Table13[[#This Row],[Side Result]]), "",ABS(Table13[[#This Row],[Difference from Prediction]]))</f>
        <v/>
      </c>
      <c r="Y690" s="10" t="str">
        <f>IF(OR(ISBLANK(Games!B690),ISBLANK(Table13[[#This Row],[Side Result]])), "",IF(OR(AND('Prediction Log'!D690&lt;0, 'Prediction Log'!J690='Prediction Log'!B690), AND('Prediction Log'!D690&gt;0, 'Prediction Log'!C690='Prediction Log'!J690)),"Y", IF(ISBLANK(Games!$B$2), "","N")))</f>
        <v/>
      </c>
      <c r="Z690" s="10" t="str">
        <f>Table13[[#This Row],[Market Overall  Correct]]</f>
        <v/>
      </c>
    </row>
    <row r="691" spans="1:26" x14ac:dyDescent="0.45">
      <c r="A691" s="51" t="str">
        <f>IF(ISBLANK(Games!$B691), "",Games!A691)</f>
        <v/>
      </c>
      <c r="B691" s="51" t="str">
        <f>IF(ISBLANK(Games!$B691), "",Games!B691)</f>
        <v/>
      </c>
      <c r="C691" s="51" t="str">
        <f>IF(ISBLANK(Games!$B691), "",Games!C691)</f>
        <v/>
      </c>
      <c r="D691" s="23" t="str">
        <f>IF(ISBLANK(Games!$B691), "",Games!D691)</f>
        <v/>
      </c>
      <c r="E691" s="23" t="str">
        <f>IF(ISBLANK(Games!$B691), "",Games!E691)</f>
        <v/>
      </c>
      <c r="F691" s="51" t="str">
        <f>IF(ISBLANK(Games!$B691), "",Games!F691)</f>
        <v/>
      </c>
      <c r="G691" s="51">
        <f>Games!G691</f>
        <v>0</v>
      </c>
      <c r="H691" s="51" t="str">
        <f>IF(ISBLANK(Games!$B691), "",Games!H691)</f>
        <v/>
      </c>
      <c r="I691" s="51" t="str">
        <f>IF(ISBLANK(Games!B691), "", IF(Table13[[#This Row],[Spread]]&lt;0, Table13[[#This Row],[Home]], Table13[[#This Row],[Away]]))</f>
        <v/>
      </c>
      <c r="J691" s="11"/>
      <c r="K691" s="11"/>
      <c r="L691" s="11"/>
      <c r="M691" s="50" t="str">
        <f>IF(ISBLANK(Table13[[#This Row],[Home Final]]), "",Table13[[#This Row],[Away Final]]-Table13[[#This Row],[Home Final]])</f>
        <v/>
      </c>
      <c r="N69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9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91" s="45" t="str">
        <f>IF(ISBLANK(Table13[[#This Row],[Side Result]]),"",IF(Table13[[#This Row],[Side Result]]=Table13[[#This Row],[Market Predicted Side]], "Y", "N"))</f>
        <v/>
      </c>
      <c r="Q69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91" s="43" t="str">
        <f>IF(ISBLANK(Table13[[#This Row],[Side Result]]),"",IF(Table13[[#This Row],[Side Result]]=Table13[[#This Row],[Model Predicted Side]], "Y", "N"))</f>
        <v/>
      </c>
      <c r="S691" s="43" t="str">
        <f>IF(ISBLANK(Table13[[#This Row],[Side Result]]), "", IF(Table13[[#This Row],[Model Overall Correct]]="N", "N", "Y"))</f>
        <v/>
      </c>
      <c r="T69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9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91" s="46" t="str">
        <f>IF(ISBLANK(Table13[[#This Row],[Side Result]]), "",ABS(Table13[[#This Row],[Difference from Market]]))</f>
        <v/>
      </c>
      <c r="W69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91" s="43" t="str">
        <f>IF(ISBLANK(Table13[[#This Row],[Side Result]]), "",ABS(Table13[[#This Row],[Difference from Prediction]]))</f>
        <v/>
      </c>
      <c r="Y691" s="10" t="str">
        <f>IF(OR(ISBLANK(Games!B691),ISBLANK(Table13[[#This Row],[Side Result]])), "",IF(OR(AND('Prediction Log'!D691&lt;0, 'Prediction Log'!J691='Prediction Log'!B691), AND('Prediction Log'!D691&gt;0, 'Prediction Log'!C691='Prediction Log'!J691)),"Y", IF(ISBLANK(Games!$B$2), "","N")))</f>
        <v/>
      </c>
      <c r="Z691" s="10" t="str">
        <f>Table13[[#This Row],[Market Overall  Correct]]</f>
        <v/>
      </c>
    </row>
    <row r="692" spans="1:26" x14ac:dyDescent="0.45">
      <c r="A692" s="51" t="str">
        <f>IF(ISBLANK(Games!$B692), "",Games!A692)</f>
        <v/>
      </c>
      <c r="B692" s="51" t="str">
        <f>IF(ISBLANK(Games!$B692), "",Games!B692)</f>
        <v/>
      </c>
      <c r="C692" s="51" t="str">
        <f>IF(ISBLANK(Games!$B692), "",Games!C692)</f>
        <v/>
      </c>
      <c r="D692" s="23" t="str">
        <f>IF(ISBLANK(Games!$B692), "",Games!D692)</f>
        <v/>
      </c>
      <c r="E692" s="23" t="str">
        <f>IF(ISBLANK(Games!$B692), "",Games!E692)</f>
        <v/>
      </c>
      <c r="F692" s="51" t="str">
        <f>IF(ISBLANK(Games!$B692), "",Games!F692)</f>
        <v/>
      </c>
      <c r="G692" s="51">
        <f>Games!G692</f>
        <v>0</v>
      </c>
      <c r="H692" s="51" t="str">
        <f>IF(ISBLANK(Games!$B692), "",Games!H692)</f>
        <v/>
      </c>
      <c r="I692" s="51" t="str">
        <f>IF(ISBLANK(Games!B692), "", IF(Table13[[#This Row],[Spread]]&lt;0, Table13[[#This Row],[Home]], Table13[[#This Row],[Away]]))</f>
        <v/>
      </c>
      <c r="J692" s="11"/>
      <c r="K692" s="11"/>
      <c r="L692" s="11"/>
      <c r="M692" s="50" t="str">
        <f>IF(ISBLANK(Table13[[#This Row],[Home Final]]), "",Table13[[#This Row],[Away Final]]-Table13[[#This Row],[Home Final]])</f>
        <v/>
      </c>
      <c r="N69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9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92" s="45" t="str">
        <f>IF(ISBLANK(Table13[[#This Row],[Side Result]]),"",IF(Table13[[#This Row],[Side Result]]=Table13[[#This Row],[Market Predicted Side]], "Y", "N"))</f>
        <v/>
      </c>
      <c r="Q69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92" s="43" t="str">
        <f>IF(ISBLANK(Table13[[#This Row],[Side Result]]),"",IF(Table13[[#This Row],[Side Result]]=Table13[[#This Row],[Model Predicted Side]], "Y", "N"))</f>
        <v/>
      </c>
      <c r="S692" s="43" t="str">
        <f>IF(ISBLANK(Table13[[#This Row],[Side Result]]), "", IF(Table13[[#This Row],[Model Overall Correct]]="N", "N", "Y"))</f>
        <v/>
      </c>
      <c r="T69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9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92" s="46" t="str">
        <f>IF(ISBLANK(Table13[[#This Row],[Side Result]]), "",ABS(Table13[[#This Row],[Difference from Market]]))</f>
        <v/>
      </c>
      <c r="W69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92" s="43" t="str">
        <f>IF(ISBLANK(Table13[[#This Row],[Side Result]]), "",ABS(Table13[[#This Row],[Difference from Prediction]]))</f>
        <v/>
      </c>
      <c r="Y692" s="10" t="str">
        <f>IF(OR(ISBLANK(Games!B692),ISBLANK(Table13[[#This Row],[Side Result]])), "",IF(OR(AND('Prediction Log'!D692&lt;0, 'Prediction Log'!J692='Prediction Log'!B692), AND('Prediction Log'!D692&gt;0, 'Prediction Log'!C692='Prediction Log'!J692)),"Y", IF(ISBLANK(Games!$B$2), "","N")))</f>
        <v/>
      </c>
      <c r="Z692" s="10" t="str">
        <f>Table13[[#This Row],[Market Overall  Correct]]</f>
        <v/>
      </c>
    </row>
    <row r="693" spans="1:26" x14ac:dyDescent="0.45">
      <c r="A693" s="51" t="str">
        <f>IF(ISBLANK(Games!$B693), "",Games!A693)</f>
        <v/>
      </c>
      <c r="B693" s="51" t="str">
        <f>IF(ISBLANK(Games!$B693), "",Games!B693)</f>
        <v/>
      </c>
      <c r="C693" s="51" t="str">
        <f>IF(ISBLANK(Games!$B693), "",Games!C693)</f>
        <v/>
      </c>
      <c r="D693" s="23" t="str">
        <f>IF(ISBLANK(Games!$B693), "",Games!D693)</f>
        <v/>
      </c>
      <c r="E693" s="23" t="str">
        <f>IF(ISBLANK(Games!$B693), "",Games!E693)</f>
        <v/>
      </c>
      <c r="F693" s="51" t="str">
        <f>IF(ISBLANK(Games!$B693), "",Games!F693)</f>
        <v/>
      </c>
      <c r="G693" s="51">
        <f>Games!G693</f>
        <v>0</v>
      </c>
      <c r="H693" s="51" t="str">
        <f>IF(ISBLANK(Games!$B693), "",Games!H693)</f>
        <v/>
      </c>
      <c r="I693" s="51" t="str">
        <f>IF(ISBLANK(Games!B693), "", IF(Table13[[#This Row],[Spread]]&lt;0, Table13[[#This Row],[Home]], Table13[[#This Row],[Away]]))</f>
        <v/>
      </c>
      <c r="J693" s="11"/>
      <c r="K693" s="11"/>
      <c r="L693" s="11"/>
      <c r="M693" s="50" t="str">
        <f>IF(ISBLANK(Table13[[#This Row],[Home Final]]), "",Table13[[#This Row],[Away Final]]-Table13[[#This Row],[Home Final]])</f>
        <v/>
      </c>
      <c r="N69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9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93" s="45" t="str">
        <f>IF(ISBLANK(Table13[[#This Row],[Side Result]]),"",IF(Table13[[#This Row],[Side Result]]=Table13[[#This Row],[Market Predicted Side]], "Y", "N"))</f>
        <v/>
      </c>
      <c r="Q69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93" s="43" t="str">
        <f>IF(ISBLANK(Table13[[#This Row],[Side Result]]),"",IF(Table13[[#This Row],[Side Result]]=Table13[[#This Row],[Model Predicted Side]], "Y", "N"))</f>
        <v/>
      </c>
      <c r="S693" s="43" t="str">
        <f>IF(ISBLANK(Table13[[#This Row],[Side Result]]), "", IF(Table13[[#This Row],[Model Overall Correct]]="N", "N", "Y"))</f>
        <v/>
      </c>
      <c r="T69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9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93" s="46" t="str">
        <f>IF(ISBLANK(Table13[[#This Row],[Side Result]]), "",ABS(Table13[[#This Row],[Difference from Market]]))</f>
        <v/>
      </c>
      <c r="W69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93" s="43" t="str">
        <f>IF(ISBLANK(Table13[[#This Row],[Side Result]]), "",ABS(Table13[[#This Row],[Difference from Prediction]]))</f>
        <v/>
      </c>
      <c r="Y693" s="10" t="str">
        <f>IF(OR(ISBLANK(Games!B693),ISBLANK(Table13[[#This Row],[Side Result]])), "",IF(OR(AND('Prediction Log'!D693&lt;0, 'Prediction Log'!J693='Prediction Log'!B693), AND('Prediction Log'!D693&gt;0, 'Prediction Log'!C693='Prediction Log'!J693)),"Y", IF(ISBLANK(Games!$B$2), "","N")))</f>
        <v/>
      </c>
      <c r="Z693" s="10" t="str">
        <f>Table13[[#This Row],[Market Overall  Correct]]</f>
        <v/>
      </c>
    </row>
    <row r="694" spans="1:26" x14ac:dyDescent="0.45">
      <c r="A694" s="51" t="str">
        <f>IF(ISBLANK(Games!$B694), "",Games!A694)</f>
        <v/>
      </c>
      <c r="B694" s="51" t="str">
        <f>IF(ISBLANK(Games!$B694), "",Games!B694)</f>
        <v/>
      </c>
      <c r="C694" s="51" t="str">
        <f>IF(ISBLANK(Games!$B694), "",Games!C694)</f>
        <v/>
      </c>
      <c r="D694" s="23" t="str">
        <f>IF(ISBLANK(Games!$B694), "",Games!D694)</f>
        <v/>
      </c>
      <c r="E694" s="23" t="str">
        <f>IF(ISBLANK(Games!$B694), "",Games!E694)</f>
        <v/>
      </c>
      <c r="F694" s="51" t="str">
        <f>IF(ISBLANK(Games!$B694), "",Games!F694)</f>
        <v/>
      </c>
      <c r="G694" s="51">
        <f>Games!G694</f>
        <v>0</v>
      </c>
      <c r="H694" s="51" t="str">
        <f>IF(ISBLANK(Games!$B694), "",Games!H694)</f>
        <v/>
      </c>
      <c r="I694" s="51" t="str">
        <f>IF(ISBLANK(Games!B694), "", IF(Table13[[#This Row],[Spread]]&lt;0, Table13[[#This Row],[Home]], Table13[[#This Row],[Away]]))</f>
        <v/>
      </c>
      <c r="J694" s="11"/>
      <c r="K694" s="11"/>
      <c r="L694" s="11"/>
      <c r="M694" s="50" t="str">
        <f>IF(ISBLANK(Table13[[#This Row],[Home Final]]), "",Table13[[#This Row],[Away Final]]-Table13[[#This Row],[Home Final]])</f>
        <v/>
      </c>
      <c r="N69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9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94" s="45" t="str">
        <f>IF(ISBLANK(Table13[[#This Row],[Side Result]]),"",IF(Table13[[#This Row],[Side Result]]=Table13[[#This Row],[Market Predicted Side]], "Y", "N"))</f>
        <v/>
      </c>
      <c r="Q69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94" s="43" t="str">
        <f>IF(ISBLANK(Table13[[#This Row],[Side Result]]),"",IF(Table13[[#This Row],[Side Result]]=Table13[[#This Row],[Model Predicted Side]], "Y", "N"))</f>
        <v/>
      </c>
      <c r="S694" s="43" t="str">
        <f>IF(ISBLANK(Table13[[#This Row],[Side Result]]), "", IF(Table13[[#This Row],[Model Overall Correct]]="N", "N", "Y"))</f>
        <v/>
      </c>
      <c r="T69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9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94" s="46" t="str">
        <f>IF(ISBLANK(Table13[[#This Row],[Side Result]]), "",ABS(Table13[[#This Row],[Difference from Market]]))</f>
        <v/>
      </c>
      <c r="W69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94" s="43" t="str">
        <f>IF(ISBLANK(Table13[[#This Row],[Side Result]]), "",ABS(Table13[[#This Row],[Difference from Prediction]]))</f>
        <v/>
      </c>
      <c r="Y694" s="10" t="str">
        <f>IF(OR(ISBLANK(Games!B694),ISBLANK(Table13[[#This Row],[Side Result]])), "",IF(OR(AND('Prediction Log'!D694&lt;0, 'Prediction Log'!J694='Prediction Log'!B694), AND('Prediction Log'!D694&gt;0, 'Prediction Log'!C694='Prediction Log'!J694)),"Y", IF(ISBLANK(Games!$B$2), "","N")))</f>
        <v/>
      </c>
      <c r="Z694" s="10" t="str">
        <f>Table13[[#This Row],[Market Overall  Correct]]</f>
        <v/>
      </c>
    </row>
    <row r="695" spans="1:26" x14ac:dyDescent="0.45">
      <c r="A695" s="51" t="str">
        <f>IF(ISBLANK(Games!$B695), "",Games!A695)</f>
        <v/>
      </c>
      <c r="B695" s="51" t="str">
        <f>IF(ISBLANK(Games!$B695), "",Games!B695)</f>
        <v/>
      </c>
      <c r="C695" s="51" t="str">
        <f>IF(ISBLANK(Games!$B695), "",Games!C695)</f>
        <v/>
      </c>
      <c r="D695" s="23" t="str">
        <f>IF(ISBLANK(Games!$B695), "",Games!D695)</f>
        <v/>
      </c>
      <c r="E695" s="23" t="str">
        <f>IF(ISBLANK(Games!$B695), "",Games!E695)</f>
        <v/>
      </c>
      <c r="F695" s="51" t="str">
        <f>IF(ISBLANK(Games!$B695), "",Games!F695)</f>
        <v/>
      </c>
      <c r="G695" s="51">
        <f>Games!G695</f>
        <v>0</v>
      </c>
      <c r="H695" s="51" t="str">
        <f>IF(ISBLANK(Games!$B695), "",Games!H695)</f>
        <v/>
      </c>
      <c r="I695" s="51" t="str">
        <f>IF(ISBLANK(Games!B695), "", IF(Table13[[#This Row],[Spread]]&lt;0, Table13[[#This Row],[Home]], Table13[[#This Row],[Away]]))</f>
        <v/>
      </c>
      <c r="J695" s="11"/>
      <c r="K695" s="11"/>
      <c r="L695" s="11"/>
      <c r="M695" s="50" t="str">
        <f>IF(ISBLANK(Table13[[#This Row],[Home Final]]), "",Table13[[#This Row],[Away Final]]-Table13[[#This Row],[Home Final]])</f>
        <v/>
      </c>
      <c r="N69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9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95" s="45" t="str">
        <f>IF(ISBLANK(Table13[[#This Row],[Side Result]]),"",IF(Table13[[#This Row],[Side Result]]=Table13[[#This Row],[Market Predicted Side]], "Y", "N"))</f>
        <v/>
      </c>
      <c r="Q69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95" s="43" t="str">
        <f>IF(ISBLANK(Table13[[#This Row],[Side Result]]),"",IF(Table13[[#This Row],[Side Result]]=Table13[[#This Row],[Model Predicted Side]], "Y", "N"))</f>
        <v/>
      </c>
      <c r="S695" s="43" t="str">
        <f>IF(ISBLANK(Table13[[#This Row],[Side Result]]), "", IF(Table13[[#This Row],[Model Overall Correct]]="N", "N", "Y"))</f>
        <v/>
      </c>
      <c r="T69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9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95" s="46" t="str">
        <f>IF(ISBLANK(Table13[[#This Row],[Side Result]]), "",ABS(Table13[[#This Row],[Difference from Market]]))</f>
        <v/>
      </c>
      <c r="W69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95" s="43" t="str">
        <f>IF(ISBLANK(Table13[[#This Row],[Side Result]]), "",ABS(Table13[[#This Row],[Difference from Prediction]]))</f>
        <v/>
      </c>
      <c r="Y695" s="10" t="str">
        <f>IF(OR(ISBLANK(Games!B695),ISBLANK(Table13[[#This Row],[Side Result]])), "",IF(OR(AND('Prediction Log'!D695&lt;0, 'Prediction Log'!J695='Prediction Log'!B695), AND('Prediction Log'!D695&gt;0, 'Prediction Log'!C695='Prediction Log'!J695)),"Y", IF(ISBLANK(Games!$B$2), "","N")))</f>
        <v/>
      </c>
      <c r="Z695" s="10" t="str">
        <f>Table13[[#This Row],[Market Overall  Correct]]</f>
        <v/>
      </c>
    </row>
    <row r="696" spans="1:26" x14ac:dyDescent="0.45">
      <c r="A696" s="51" t="str">
        <f>IF(ISBLANK(Games!$B696), "",Games!A696)</f>
        <v/>
      </c>
      <c r="B696" s="51" t="str">
        <f>IF(ISBLANK(Games!$B696), "",Games!B696)</f>
        <v/>
      </c>
      <c r="C696" s="51" t="str">
        <f>IF(ISBLANK(Games!$B696), "",Games!C696)</f>
        <v/>
      </c>
      <c r="D696" s="23" t="str">
        <f>IF(ISBLANK(Games!$B696), "",Games!D696)</f>
        <v/>
      </c>
      <c r="E696" s="23" t="str">
        <f>IF(ISBLANK(Games!$B696), "",Games!E696)</f>
        <v/>
      </c>
      <c r="F696" s="51" t="str">
        <f>IF(ISBLANK(Games!$B696), "",Games!F696)</f>
        <v/>
      </c>
      <c r="G696" s="51">
        <f>Games!G696</f>
        <v>0</v>
      </c>
      <c r="H696" s="51" t="str">
        <f>IF(ISBLANK(Games!$B696), "",Games!H696)</f>
        <v/>
      </c>
      <c r="I696" s="51" t="str">
        <f>IF(ISBLANK(Games!B696), "", IF(Table13[[#This Row],[Spread]]&lt;0, Table13[[#This Row],[Home]], Table13[[#This Row],[Away]]))</f>
        <v/>
      </c>
      <c r="J696" s="11"/>
      <c r="K696" s="11"/>
      <c r="L696" s="11"/>
      <c r="M696" s="50" t="str">
        <f>IF(ISBLANK(Table13[[#This Row],[Home Final]]), "",Table13[[#This Row],[Away Final]]-Table13[[#This Row],[Home Final]])</f>
        <v/>
      </c>
      <c r="N69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9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96" s="45" t="str">
        <f>IF(ISBLANK(Table13[[#This Row],[Side Result]]),"",IF(Table13[[#This Row],[Side Result]]=Table13[[#This Row],[Market Predicted Side]], "Y", "N"))</f>
        <v/>
      </c>
      <c r="Q69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96" s="43" t="str">
        <f>IF(ISBLANK(Table13[[#This Row],[Side Result]]),"",IF(Table13[[#This Row],[Side Result]]=Table13[[#This Row],[Model Predicted Side]], "Y", "N"))</f>
        <v/>
      </c>
      <c r="S696" s="43" t="str">
        <f>IF(ISBLANK(Table13[[#This Row],[Side Result]]), "", IF(Table13[[#This Row],[Model Overall Correct]]="N", "N", "Y"))</f>
        <v/>
      </c>
      <c r="T69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9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96" s="46" t="str">
        <f>IF(ISBLANK(Table13[[#This Row],[Side Result]]), "",ABS(Table13[[#This Row],[Difference from Market]]))</f>
        <v/>
      </c>
      <c r="W69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96" s="43" t="str">
        <f>IF(ISBLANK(Table13[[#This Row],[Side Result]]), "",ABS(Table13[[#This Row],[Difference from Prediction]]))</f>
        <v/>
      </c>
      <c r="Y696" s="10" t="str">
        <f>IF(OR(ISBLANK(Games!B696),ISBLANK(Table13[[#This Row],[Side Result]])), "",IF(OR(AND('Prediction Log'!D696&lt;0, 'Prediction Log'!J696='Prediction Log'!B696), AND('Prediction Log'!D696&gt;0, 'Prediction Log'!C696='Prediction Log'!J696)),"Y", IF(ISBLANK(Games!$B$2), "","N")))</f>
        <v/>
      </c>
      <c r="Z696" s="10" t="str">
        <f>Table13[[#This Row],[Market Overall  Correct]]</f>
        <v/>
      </c>
    </row>
    <row r="697" spans="1:26" x14ac:dyDescent="0.45">
      <c r="A697" s="51" t="str">
        <f>IF(ISBLANK(Games!$B697), "",Games!A697)</f>
        <v/>
      </c>
      <c r="B697" s="51" t="str">
        <f>IF(ISBLANK(Games!$B697), "",Games!B697)</f>
        <v/>
      </c>
      <c r="C697" s="51" t="str">
        <f>IF(ISBLANK(Games!$B697), "",Games!C697)</f>
        <v/>
      </c>
      <c r="D697" s="23" t="str">
        <f>IF(ISBLANK(Games!$B697), "",Games!D697)</f>
        <v/>
      </c>
      <c r="E697" s="23" t="str">
        <f>IF(ISBLANK(Games!$B697), "",Games!E697)</f>
        <v/>
      </c>
      <c r="F697" s="51" t="str">
        <f>IF(ISBLANK(Games!$B697), "",Games!F697)</f>
        <v/>
      </c>
      <c r="G697" s="51">
        <f>Games!G697</f>
        <v>0</v>
      </c>
      <c r="H697" s="51" t="str">
        <f>IF(ISBLANK(Games!$B697), "",Games!H697)</f>
        <v/>
      </c>
      <c r="I697" s="51" t="str">
        <f>IF(ISBLANK(Games!B697), "", IF(Table13[[#This Row],[Spread]]&lt;0, Table13[[#This Row],[Home]], Table13[[#This Row],[Away]]))</f>
        <v/>
      </c>
      <c r="J697" s="11"/>
      <c r="K697" s="11"/>
      <c r="L697" s="11"/>
      <c r="M697" s="50" t="str">
        <f>IF(ISBLANK(Table13[[#This Row],[Home Final]]), "",Table13[[#This Row],[Away Final]]-Table13[[#This Row],[Home Final]])</f>
        <v/>
      </c>
      <c r="N69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9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97" s="45" t="str">
        <f>IF(ISBLANK(Table13[[#This Row],[Side Result]]),"",IF(Table13[[#This Row],[Side Result]]=Table13[[#This Row],[Market Predicted Side]], "Y", "N"))</f>
        <v/>
      </c>
      <c r="Q69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97" s="43" t="str">
        <f>IF(ISBLANK(Table13[[#This Row],[Side Result]]),"",IF(Table13[[#This Row],[Side Result]]=Table13[[#This Row],[Model Predicted Side]], "Y", "N"))</f>
        <v/>
      </c>
      <c r="S697" s="43" t="str">
        <f>IF(ISBLANK(Table13[[#This Row],[Side Result]]), "", IF(Table13[[#This Row],[Model Overall Correct]]="N", "N", "Y"))</f>
        <v/>
      </c>
      <c r="T69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9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97" s="46" t="str">
        <f>IF(ISBLANK(Table13[[#This Row],[Side Result]]), "",ABS(Table13[[#This Row],[Difference from Market]]))</f>
        <v/>
      </c>
      <c r="W69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97" s="43" t="str">
        <f>IF(ISBLANK(Table13[[#This Row],[Side Result]]), "",ABS(Table13[[#This Row],[Difference from Prediction]]))</f>
        <v/>
      </c>
      <c r="Y697" s="10" t="str">
        <f>IF(OR(ISBLANK(Games!B697),ISBLANK(Table13[[#This Row],[Side Result]])), "",IF(OR(AND('Prediction Log'!D697&lt;0, 'Prediction Log'!J697='Prediction Log'!B697), AND('Prediction Log'!D697&gt;0, 'Prediction Log'!C697='Prediction Log'!J697)),"Y", IF(ISBLANK(Games!$B$2), "","N")))</f>
        <v/>
      </c>
      <c r="Z697" s="10" t="str">
        <f>Table13[[#This Row],[Market Overall  Correct]]</f>
        <v/>
      </c>
    </row>
    <row r="698" spans="1:26" x14ac:dyDescent="0.45">
      <c r="A698" s="51" t="str">
        <f>IF(ISBLANK(Games!$B698), "",Games!A698)</f>
        <v/>
      </c>
      <c r="B698" s="51" t="str">
        <f>IF(ISBLANK(Games!$B698), "",Games!B698)</f>
        <v/>
      </c>
      <c r="C698" s="51" t="str">
        <f>IF(ISBLANK(Games!$B698), "",Games!C698)</f>
        <v/>
      </c>
      <c r="D698" s="23" t="str">
        <f>IF(ISBLANK(Games!$B698), "",Games!D698)</f>
        <v/>
      </c>
      <c r="E698" s="23" t="str">
        <f>IF(ISBLANK(Games!$B698), "",Games!E698)</f>
        <v/>
      </c>
      <c r="F698" s="51" t="str">
        <f>IF(ISBLANK(Games!$B698), "",Games!F698)</f>
        <v/>
      </c>
      <c r="G698" s="51">
        <f>Games!G698</f>
        <v>0</v>
      </c>
      <c r="H698" s="51" t="str">
        <f>IF(ISBLANK(Games!$B698), "",Games!H698)</f>
        <v/>
      </c>
      <c r="I698" s="51" t="str">
        <f>IF(ISBLANK(Games!B698), "", IF(Table13[[#This Row],[Spread]]&lt;0, Table13[[#This Row],[Home]], Table13[[#This Row],[Away]]))</f>
        <v/>
      </c>
      <c r="J698" s="11"/>
      <c r="K698" s="11"/>
      <c r="L698" s="11"/>
      <c r="M698" s="50" t="str">
        <f>IF(ISBLANK(Table13[[#This Row],[Home Final]]), "",Table13[[#This Row],[Away Final]]-Table13[[#This Row],[Home Final]])</f>
        <v/>
      </c>
      <c r="N69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9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98" s="45" t="str">
        <f>IF(ISBLANK(Table13[[#This Row],[Side Result]]),"",IF(Table13[[#This Row],[Side Result]]=Table13[[#This Row],[Market Predicted Side]], "Y", "N"))</f>
        <v/>
      </c>
      <c r="Q69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98" s="43" t="str">
        <f>IF(ISBLANK(Table13[[#This Row],[Side Result]]),"",IF(Table13[[#This Row],[Side Result]]=Table13[[#This Row],[Model Predicted Side]], "Y", "N"))</f>
        <v/>
      </c>
      <c r="S698" s="43" t="str">
        <f>IF(ISBLANK(Table13[[#This Row],[Side Result]]), "", IF(Table13[[#This Row],[Model Overall Correct]]="N", "N", "Y"))</f>
        <v/>
      </c>
      <c r="T69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9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98" s="46" t="str">
        <f>IF(ISBLANK(Table13[[#This Row],[Side Result]]), "",ABS(Table13[[#This Row],[Difference from Market]]))</f>
        <v/>
      </c>
      <c r="W69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98" s="43" t="str">
        <f>IF(ISBLANK(Table13[[#This Row],[Side Result]]), "",ABS(Table13[[#This Row],[Difference from Prediction]]))</f>
        <v/>
      </c>
      <c r="Y698" s="10" t="str">
        <f>IF(OR(ISBLANK(Games!B698),ISBLANK(Table13[[#This Row],[Side Result]])), "",IF(OR(AND('Prediction Log'!D698&lt;0, 'Prediction Log'!J698='Prediction Log'!B698), AND('Prediction Log'!D698&gt;0, 'Prediction Log'!C698='Prediction Log'!J698)),"Y", IF(ISBLANK(Games!$B$2), "","N")))</f>
        <v/>
      </c>
      <c r="Z698" s="10" t="str">
        <f>Table13[[#This Row],[Market Overall  Correct]]</f>
        <v/>
      </c>
    </row>
    <row r="699" spans="1:26" x14ac:dyDescent="0.45">
      <c r="A699" s="51" t="str">
        <f>IF(ISBLANK(Games!$B699), "",Games!A699)</f>
        <v/>
      </c>
      <c r="B699" s="51" t="str">
        <f>IF(ISBLANK(Games!$B699), "",Games!B699)</f>
        <v/>
      </c>
      <c r="C699" s="51" t="str">
        <f>IF(ISBLANK(Games!$B699), "",Games!C699)</f>
        <v/>
      </c>
      <c r="D699" s="23" t="str">
        <f>IF(ISBLANK(Games!$B699), "",Games!D699)</f>
        <v/>
      </c>
      <c r="E699" s="23" t="str">
        <f>IF(ISBLANK(Games!$B699), "",Games!E699)</f>
        <v/>
      </c>
      <c r="F699" s="51" t="str">
        <f>IF(ISBLANK(Games!$B699), "",Games!F699)</f>
        <v/>
      </c>
      <c r="G699" s="51">
        <f>Games!G699</f>
        <v>0</v>
      </c>
      <c r="H699" s="51" t="str">
        <f>IF(ISBLANK(Games!$B699), "",Games!H699)</f>
        <v/>
      </c>
      <c r="I699" s="51" t="str">
        <f>IF(ISBLANK(Games!B699), "", IF(Table13[[#This Row],[Spread]]&lt;0, Table13[[#This Row],[Home]], Table13[[#This Row],[Away]]))</f>
        <v/>
      </c>
      <c r="J699" s="11"/>
      <c r="K699" s="11"/>
      <c r="L699" s="11"/>
      <c r="M699" s="50" t="str">
        <f>IF(ISBLANK(Table13[[#This Row],[Home Final]]), "",Table13[[#This Row],[Away Final]]-Table13[[#This Row],[Home Final]])</f>
        <v/>
      </c>
      <c r="N69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69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699" s="45" t="str">
        <f>IF(ISBLANK(Table13[[#This Row],[Side Result]]),"",IF(Table13[[#This Row],[Side Result]]=Table13[[#This Row],[Market Predicted Side]], "Y", "N"))</f>
        <v/>
      </c>
      <c r="Q69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699" s="43" t="str">
        <f>IF(ISBLANK(Table13[[#This Row],[Side Result]]),"",IF(Table13[[#This Row],[Side Result]]=Table13[[#This Row],[Model Predicted Side]], "Y", "N"))</f>
        <v/>
      </c>
      <c r="S699" s="43" t="str">
        <f>IF(ISBLANK(Table13[[#This Row],[Side Result]]), "", IF(Table13[[#This Row],[Model Overall Correct]]="N", "N", "Y"))</f>
        <v/>
      </c>
      <c r="T69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69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699" s="46" t="str">
        <f>IF(ISBLANK(Table13[[#This Row],[Side Result]]), "",ABS(Table13[[#This Row],[Difference from Market]]))</f>
        <v/>
      </c>
      <c r="W69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699" s="43" t="str">
        <f>IF(ISBLANK(Table13[[#This Row],[Side Result]]), "",ABS(Table13[[#This Row],[Difference from Prediction]]))</f>
        <v/>
      </c>
      <c r="Y699" s="10" t="str">
        <f>IF(OR(ISBLANK(Games!B699),ISBLANK(Table13[[#This Row],[Side Result]])), "",IF(OR(AND('Prediction Log'!D699&lt;0, 'Prediction Log'!J699='Prediction Log'!B699), AND('Prediction Log'!D699&gt;0, 'Prediction Log'!C699='Prediction Log'!J699)),"Y", IF(ISBLANK(Games!$B$2), "","N")))</f>
        <v/>
      </c>
      <c r="Z699" s="10" t="str">
        <f>Table13[[#This Row],[Market Overall  Correct]]</f>
        <v/>
      </c>
    </row>
    <row r="700" spans="1:26" x14ac:dyDescent="0.45">
      <c r="A700" s="51" t="str">
        <f>IF(ISBLANK(Games!$B700), "",Games!A700)</f>
        <v/>
      </c>
      <c r="B700" s="51" t="str">
        <f>IF(ISBLANK(Games!$B700), "",Games!B700)</f>
        <v/>
      </c>
      <c r="C700" s="51" t="str">
        <f>IF(ISBLANK(Games!$B700), "",Games!C700)</f>
        <v/>
      </c>
      <c r="D700" s="23" t="str">
        <f>IF(ISBLANK(Games!$B700), "",Games!D700)</f>
        <v/>
      </c>
      <c r="E700" s="23" t="str">
        <f>IF(ISBLANK(Games!$B700), "",Games!E700)</f>
        <v/>
      </c>
      <c r="F700" s="51" t="str">
        <f>IF(ISBLANK(Games!$B700), "",Games!F700)</f>
        <v/>
      </c>
      <c r="G700" s="51">
        <f>Games!G700</f>
        <v>0</v>
      </c>
      <c r="H700" s="51" t="str">
        <f>IF(ISBLANK(Games!$B700), "",Games!H700)</f>
        <v/>
      </c>
      <c r="I700" s="51" t="str">
        <f>IF(ISBLANK(Games!B700), "", IF(Table13[[#This Row],[Spread]]&lt;0, Table13[[#This Row],[Home]], Table13[[#This Row],[Away]]))</f>
        <v/>
      </c>
      <c r="J700" s="11"/>
      <c r="K700" s="11"/>
      <c r="L700" s="11"/>
      <c r="M700" s="50" t="str">
        <f>IF(ISBLANK(Table13[[#This Row],[Home Final]]), "",Table13[[#This Row],[Away Final]]-Table13[[#This Row],[Home Final]])</f>
        <v/>
      </c>
      <c r="N70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0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00" s="45" t="str">
        <f>IF(ISBLANK(Table13[[#This Row],[Side Result]]),"",IF(Table13[[#This Row],[Side Result]]=Table13[[#This Row],[Market Predicted Side]], "Y", "N"))</f>
        <v/>
      </c>
      <c r="Q70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00" s="43" t="str">
        <f>IF(ISBLANK(Table13[[#This Row],[Side Result]]),"",IF(Table13[[#This Row],[Side Result]]=Table13[[#This Row],[Model Predicted Side]], "Y", "N"))</f>
        <v/>
      </c>
      <c r="S700" s="43" t="str">
        <f>IF(ISBLANK(Table13[[#This Row],[Side Result]]), "", IF(Table13[[#This Row],[Model Overall Correct]]="N", "N", "Y"))</f>
        <v/>
      </c>
      <c r="T70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0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00" s="46" t="str">
        <f>IF(ISBLANK(Table13[[#This Row],[Side Result]]), "",ABS(Table13[[#This Row],[Difference from Market]]))</f>
        <v/>
      </c>
      <c r="W70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00" s="43" t="str">
        <f>IF(ISBLANK(Table13[[#This Row],[Side Result]]), "",ABS(Table13[[#This Row],[Difference from Prediction]]))</f>
        <v/>
      </c>
      <c r="Y700" s="10" t="str">
        <f>IF(OR(ISBLANK(Games!B700),ISBLANK(Table13[[#This Row],[Side Result]])), "",IF(OR(AND('Prediction Log'!D700&lt;0, 'Prediction Log'!J700='Prediction Log'!B700), AND('Prediction Log'!D700&gt;0, 'Prediction Log'!C700='Prediction Log'!J700)),"Y", IF(ISBLANK(Games!$B$2), "","N")))</f>
        <v/>
      </c>
      <c r="Z700" s="10" t="str">
        <f>Table13[[#This Row],[Market Overall  Correct]]</f>
        <v/>
      </c>
    </row>
    <row r="701" spans="1:26" x14ac:dyDescent="0.45">
      <c r="A701" s="51" t="str">
        <f>IF(ISBLANK(Games!$B701), "",Games!A701)</f>
        <v/>
      </c>
      <c r="B701" s="51" t="str">
        <f>IF(ISBLANK(Games!$B701), "",Games!B701)</f>
        <v/>
      </c>
      <c r="C701" s="51" t="str">
        <f>IF(ISBLANK(Games!$B701), "",Games!C701)</f>
        <v/>
      </c>
      <c r="D701" s="23" t="str">
        <f>IF(ISBLANK(Games!$B701), "",Games!D701)</f>
        <v/>
      </c>
      <c r="E701" s="23" t="str">
        <f>IF(ISBLANK(Games!$B701), "",Games!E701)</f>
        <v/>
      </c>
      <c r="F701" s="51" t="str">
        <f>IF(ISBLANK(Games!$B701), "",Games!F701)</f>
        <v/>
      </c>
      <c r="G701" s="51">
        <f>Games!G701</f>
        <v>0</v>
      </c>
      <c r="H701" s="51" t="str">
        <f>IF(ISBLANK(Games!$B701), "",Games!H701)</f>
        <v/>
      </c>
      <c r="I701" s="51" t="str">
        <f>IF(ISBLANK(Games!B701), "", IF(Table13[[#This Row],[Spread]]&lt;0, Table13[[#This Row],[Home]], Table13[[#This Row],[Away]]))</f>
        <v/>
      </c>
      <c r="J701" s="11"/>
      <c r="K701" s="11"/>
      <c r="L701" s="11"/>
      <c r="M701" s="50" t="str">
        <f>IF(ISBLANK(Table13[[#This Row],[Home Final]]), "",Table13[[#This Row],[Away Final]]-Table13[[#This Row],[Home Final]])</f>
        <v/>
      </c>
      <c r="N70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0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01" s="45" t="str">
        <f>IF(ISBLANK(Table13[[#This Row],[Side Result]]),"",IF(Table13[[#This Row],[Side Result]]=Table13[[#This Row],[Market Predicted Side]], "Y", "N"))</f>
        <v/>
      </c>
      <c r="Q70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01" s="43" t="str">
        <f>IF(ISBLANK(Table13[[#This Row],[Side Result]]),"",IF(Table13[[#This Row],[Side Result]]=Table13[[#This Row],[Model Predicted Side]], "Y", "N"))</f>
        <v/>
      </c>
      <c r="S701" s="43" t="str">
        <f>IF(ISBLANK(Table13[[#This Row],[Side Result]]), "", IF(Table13[[#This Row],[Model Overall Correct]]="N", "N", "Y"))</f>
        <v/>
      </c>
      <c r="T70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0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01" s="46" t="str">
        <f>IF(ISBLANK(Table13[[#This Row],[Side Result]]), "",ABS(Table13[[#This Row],[Difference from Market]]))</f>
        <v/>
      </c>
      <c r="W70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01" s="43" t="str">
        <f>IF(ISBLANK(Table13[[#This Row],[Side Result]]), "",ABS(Table13[[#This Row],[Difference from Prediction]]))</f>
        <v/>
      </c>
      <c r="Y701" s="10" t="str">
        <f>IF(OR(ISBLANK(Games!B701),ISBLANK(Table13[[#This Row],[Side Result]])), "",IF(OR(AND('Prediction Log'!D701&lt;0, 'Prediction Log'!J701='Prediction Log'!B701), AND('Prediction Log'!D701&gt;0, 'Prediction Log'!C701='Prediction Log'!J701)),"Y", IF(ISBLANK(Games!$B$2), "","N")))</f>
        <v/>
      </c>
      <c r="Z701" s="10" t="str">
        <f>Table13[[#This Row],[Market Overall  Correct]]</f>
        <v/>
      </c>
    </row>
    <row r="702" spans="1:26" x14ac:dyDescent="0.45">
      <c r="A702" s="51" t="str">
        <f>IF(ISBLANK(Games!$B702), "",Games!A702)</f>
        <v/>
      </c>
      <c r="B702" s="51" t="str">
        <f>IF(ISBLANK(Games!$B702), "",Games!B702)</f>
        <v/>
      </c>
      <c r="C702" s="51" t="str">
        <f>IF(ISBLANK(Games!$B702), "",Games!C702)</f>
        <v/>
      </c>
      <c r="D702" s="23" t="str">
        <f>IF(ISBLANK(Games!$B702), "",Games!D702)</f>
        <v/>
      </c>
      <c r="E702" s="23" t="str">
        <f>IF(ISBLANK(Games!$B702), "",Games!E702)</f>
        <v/>
      </c>
      <c r="F702" s="51" t="str">
        <f>IF(ISBLANK(Games!$B702), "",Games!F702)</f>
        <v/>
      </c>
      <c r="G702" s="51">
        <f>Games!G702</f>
        <v>0</v>
      </c>
      <c r="H702" s="51" t="str">
        <f>IF(ISBLANK(Games!$B702), "",Games!H702)</f>
        <v/>
      </c>
      <c r="I702" s="51" t="str">
        <f>IF(ISBLANK(Games!B702), "", IF(Table13[[#This Row],[Spread]]&lt;0, Table13[[#This Row],[Home]], Table13[[#This Row],[Away]]))</f>
        <v/>
      </c>
      <c r="J702" s="11"/>
      <c r="K702" s="11"/>
      <c r="L702" s="11"/>
      <c r="M702" s="50" t="str">
        <f>IF(ISBLANK(Table13[[#This Row],[Home Final]]), "",Table13[[#This Row],[Away Final]]-Table13[[#This Row],[Home Final]])</f>
        <v/>
      </c>
      <c r="N70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0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02" s="45" t="str">
        <f>IF(ISBLANK(Table13[[#This Row],[Side Result]]),"",IF(Table13[[#This Row],[Side Result]]=Table13[[#This Row],[Market Predicted Side]], "Y", "N"))</f>
        <v/>
      </c>
      <c r="Q70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02" s="43" t="str">
        <f>IF(ISBLANK(Table13[[#This Row],[Side Result]]),"",IF(Table13[[#This Row],[Side Result]]=Table13[[#This Row],[Model Predicted Side]], "Y", "N"))</f>
        <v/>
      </c>
      <c r="S702" s="43" t="str">
        <f>IF(ISBLANK(Table13[[#This Row],[Side Result]]), "", IF(Table13[[#This Row],[Model Overall Correct]]="N", "N", "Y"))</f>
        <v/>
      </c>
      <c r="T70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0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02" s="46" t="str">
        <f>IF(ISBLANK(Table13[[#This Row],[Side Result]]), "",ABS(Table13[[#This Row],[Difference from Market]]))</f>
        <v/>
      </c>
      <c r="W70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02" s="43" t="str">
        <f>IF(ISBLANK(Table13[[#This Row],[Side Result]]), "",ABS(Table13[[#This Row],[Difference from Prediction]]))</f>
        <v/>
      </c>
      <c r="Y702" s="10" t="str">
        <f>IF(OR(ISBLANK(Games!B702),ISBLANK(Table13[[#This Row],[Side Result]])), "",IF(OR(AND('Prediction Log'!D702&lt;0, 'Prediction Log'!J702='Prediction Log'!B702), AND('Prediction Log'!D702&gt;0, 'Prediction Log'!C702='Prediction Log'!J702)),"Y", IF(ISBLANK(Games!$B$2), "","N")))</f>
        <v/>
      </c>
      <c r="Z702" s="10" t="str">
        <f>Table13[[#This Row],[Market Overall  Correct]]</f>
        <v/>
      </c>
    </row>
    <row r="703" spans="1:26" x14ac:dyDescent="0.45">
      <c r="A703" s="51" t="str">
        <f>IF(ISBLANK(Games!$B703), "",Games!A703)</f>
        <v/>
      </c>
      <c r="B703" s="51" t="str">
        <f>IF(ISBLANK(Games!$B703), "",Games!B703)</f>
        <v/>
      </c>
      <c r="C703" s="51" t="str">
        <f>IF(ISBLANK(Games!$B703), "",Games!C703)</f>
        <v/>
      </c>
      <c r="D703" s="23" t="str">
        <f>IF(ISBLANK(Games!$B703), "",Games!D703)</f>
        <v/>
      </c>
      <c r="E703" s="23" t="str">
        <f>IF(ISBLANK(Games!$B703), "",Games!E703)</f>
        <v/>
      </c>
      <c r="F703" s="51" t="str">
        <f>IF(ISBLANK(Games!$B703), "",Games!F703)</f>
        <v/>
      </c>
      <c r="G703" s="51">
        <f>Games!G703</f>
        <v>0</v>
      </c>
      <c r="H703" s="51" t="str">
        <f>IF(ISBLANK(Games!$B703), "",Games!H703)</f>
        <v/>
      </c>
      <c r="I703" s="51" t="str">
        <f>IF(ISBLANK(Games!B703), "", IF(Table13[[#This Row],[Spread]]&lt;0, Table13[[#This Row],[Home]], Table13[[#This Row],[Away]]))</f>
        <v/>
      </c>
      <c r="J703" s="11"/>
      <c r="K703" s="11"/>
      <c r="L703" s="11"/>
      <c r="M703" s="50" t="str">
        <f>IF(ISBLANK(Table13[[#This Row],[Home Final]]), "",Table13[[#This Row],[Away Final]]-Table13[[#This Row],[Home Final]])</f>
        <v/>
      </c>
      <c r="N70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0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03" s="45" t="str">
        <f>IF(ISBLANK(Table13[[#This Row],[Side Result]]),"",IF(Table13[[#This Row],[Side Result]]=Table13[[#This Row],[Market Predicted Side]], "Y", "N"))</f>
        <v/>
      </c>
      <c r="Q70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03" s="43" t="str">
        <f>IF(ISBLANK(Table13[[#This Row],[Side Result]]),"",IF(Table13[[#This Row],[Side Result]]=Table13[[#This Row],[Model Predicted Side]], "Y", "N"))</f>
        <v/>
      </c>
      <c r="S703" s="43" t="str">
        <f>IF(ISBLANK(Table13[[#This Row],[Side Result]]), "", IF(Table13[[#This Row],[Model Overall Correct]]="N", "N", "Y"))</f>
        <v/>
      </c>
      <c r="T70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0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03" s="46" t="str">
        <f>IF(ISBLANK(Table13[[#This Row],[Side Result]]), "",ABS(Table13[[#This Row],[Difference from Market]]))</f>
        <v/>
      </c>
      <c r="W70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03" s="43" t="str">
        <f>IF(ISBLANK(Table13[[#This Row],[Side Result]]), "",ABS(Table13[[#This Row],[Difference from Prediction]]))</f>
        <v/>
      </c>
      <c r="Y703" s="10" t="str">
        <f>IF(OR(ISBLANK(Games!B703),ISBLANK(Table13[[#This Row],[Side Result]])), "",IF(OR(AND('Prediction Log'!D703&lt;0, 'Prediction Log'!J703='Prediction Log'!B703), AND('Prediction Log'!D703&gt;0, 'Prediction Log'!C703='Prediction Log'!J703)),"Y", IF(ISBLANK(Games!$B$2), "","N")))</f>
        <v/>
      </c>
      <c r="Z703" s="10" t="str">
        <f>Table13[[#This Row],[Market Overall  Correct]]</f>
        <v/>
      </c>
    </row>
    <row r="704" spans="1:26" x14ac:dyDescent="0.45">
      <c r="A704" s="51" t="str">
        <f>IF(ISBLANK(Games!$B704), "",Games!A704)</f>
        <v/>
      </c>
      <c r="B704" s="51" t="str">
        <f>IF(ISBLANK(Games!$B704), "",Games!B704)</f>
        <v/>
      </c>
      <c r="C704" s="51" t="str">
        <f>IF(ISBLANK(Games!$B704), "",Games!C704)</f>
        <v/>
      </c>
      <c r="D704" s="23" t="str">
        <f>IF(ISBLANK(Games!$B704), "",Games!D704)</f>
        <v/>
      </c>
      <c r="E704" s="23" t="str">
        <f>IF(ISBLANK(Games!$B704), "",Games!E704)</f>
        <v/>
      </c>
      <c r="F704" s="51" t="str">
        <f>IF(ISBLANK(Games!$B704), "",Games!F704)</f>
        <v/>
      </c>
      <c r="G704" s="51">
        <f>Games!G704</f>
        <v>0</v>
      </c>
      <c r="H704" s="51" t="str">
        <f>IF(ISBLANK(Games!$B704), "",Games!H704)</f>
        <v/>
      </c>
      <c r="I704" s="51" t="str">
        <f>IF(ISBLANK(Games!B704), "", IF(Table13[[#This Row],[Spread]]&lt;0, Table13[[#This Row],[Home]], Table13[[#This Row],[Away]]))</f>
        <v/>
      </c>
      <c r="J704" s="11"/>
      <c r="K704" s="11"/>
      <c r="L704" s="11"/>
      <c r="M704" s="50" t="str">
        <f>IF(ISBLANK(Table13[[#This Row],[Home Final]]), "",Table13[[#This Row],[Away Final]]-Table13[[#This Row],[Home Final]])</f>
        <v/>
      </c>
      <c r="N70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0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04" s="45" t="str">
        <f>IF(ISBLANK(Table13[[#This Row],[Side Result]]),"",IF(Table13[[#This Row],[Side Result]]=Table13[[#This Row],[Market Predicted Side]], "Y", "N"))</f>
        <v/>
      </c>
      <c r="Q70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04" s="43" t="str">
        <f>IF(ISBLANK(Table13[[#This Row],[Side Result]]),"",IF(Table13[[#This Row],[Side Result]]=Table13[[#This Row],[Model Predicted Side]], "Y", "N"))</f>
        <v/>
      </c>
      <c r="S704" s="43" t="str">
        <f>IF(ISBLANK(Table13[[#This Row],[Side Result]]), "", IF(Table13[[#This Row],[Model Overall Correct]]="N", "N", "Y"))</f>
        <v/>
      </c>
      <c r="T70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0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04" s="46" t="str">
        <f>IF(ISBLANK(Table13[[#This Row],[Side Result]]), "",ABS(Table13[[#This Row],[Difference from Market]]))</f>
        <v/>
      </c>
      <c r="W70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04" s="43" t="str">
        <f>IF(ISBLANK(Table13[[#This Row],[Side Result]]), "",ABS(Table13[[#This Row],[Difference from Prediction]]))</f>
        <v/>
      </c>
      <c r="Y704" s="10" t="str">
        <f>IF(OR(ISBLANK(Games!B704),ISBLANK(Table13[[#This Row],[Side Result]])), "",IF(OR(AND('Prediction Log'!D704&lt;0, 'Prediction Log'!J704='Prediction Log'!B704), AND('Prediction Log'!D704&gt;0, 'Prediction Log'!C704='Prediction Log'!J704)),"Y", IF(ISBLANK(Games!$B$2), "","N")))</f>
        <v/>
      </c>
      <c r="Z704" s="10" t="str">
        <f>Table13[[#This Row],[Market Overall  Correct]]</f>
        <v/>
      </c>
    </row>
    <row r="705" spans="1:26" x14ac:dyDescent="0.45">
      <c r="A705" s="51" t="str">
        <f>IF(ISBLANK(Games!$B705), "",Games!A705)</f>
        <v/>
      </c>
      <c r="B705" s="51" t="str">
        <f>IF(ISBLANK(Games!$B705), "",Games!B705)</f>
        <v/>
      </c>
      <c r="C705" s="51" t="str">
        <f>IF(ISBLANK(Games!$B705), "",Games!C705)</f>
        <v/>
      </c>
      <c r="D705" s="23" t="str">
        <f>IF(ISBLANK(Games!$B705), "",Games!D705)</f>
        <v/>
      </c>
      <c r="E705" s="23" t="str">
        <f>IF(ISBLANK(Games!$B705), "",Games!E705)</f>
        <v/>
      </c>
      <c r="F705" s="51" t="str">
        <f>IF(ISBLANK(Games!$B705), "",Games!F705)</f>
        <v/>
      </c>
      <c r="G705" s="51">
        <f>Games!G705</f>
        <v>0</v>
      </c>
      <c r="H705" s="51" t="str">
        <f>IF(ISBLANK(Games!$B705), "",Games!H705)</f>
        <v/>
      </c>
      <c r="I705" s="51" t="str">
        <f>IF(ISBLANK(Games!B705), "", IF(Table13[[#This Row],[Spread]]&lt;0, Table13[[#This Row],[Home]], Table13[[#This Row],[Away]]))</f>
        <v/>
      </c>
      <c r="J705" s="11"/>
      <c r="K705" s="11"/>
      <c r="L705" s="11"/>
      <c r="M705" s="50" t="str">
        <f>IF(ISBLANK(Table13[[#This Row],[Home Final]]), "",Table13[[#This Row],[Away Final]]-Table13[[#This Row],[Home Final]])</f>
        <v/>
      </c>
      <c r="N70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0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05" s="45" t="str">
        <f>IF(ISBLANK(Table13[[#This Row],[Side Result]]),"",IF(Table13[[#This Row],[Side Result]]=Table13[[#This Row],[Market Predicted Side]], "Y", "N"))</f>
        <v/>
      </c>
      <c r="Q70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05" s="43" t="str">
        <f>IF(ISBLANK(Table13[[#This Row],[Side Result]]),"",IF(Table13[[#This Row],[Side Result]]=Table13[[#This Row],[Model Predicted Side]], "Y", "N"))</f>
        <v/>
      </c>
      <c r="S705" s="43" t="str">
        <f>IF(ISBLANK(Table13[[#This Row],[Side Result]]), "", IF(Table13[[#This Row],[Model Overall Correct]]="N", "N", "Y"))</f>
        <v/>
      </c>
      <c r="T70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0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05" s="46" t="str">
        <f>IF(ISBLANK(Table13[[#This Row],[Side Result]]), "",ABS(Table13[[#This Row],[Difference from Market]]))</f>
        <v/>
      </c>
      <c r="W70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05" s="43" t="str">
        <f>IF(ISBLANK(Table13[[#This Row],[Side Result]]), "",ABS(Table13[[#This Row],[Difference from Prediction]]))</f>
        <v/>
      </c>
      <c r="Y705" s="10" t="str">
        <f>IF(OR(ISBLANK(Games!B705),ISBLANK(Table13[[#This Row],[Side Result]])), "",IF(OR(AND('Prediction Log'!D705&lt;0, 'Prediction Log'!J705='Prediction Log'!B705), AND('Prediction Log'!D705&gt;0, 'Prediction Log'!C705='Prediction Log'!J705)),"Y", IF(ISBLANK(Games!$B$2), "","N")))</f>
        <v/>
      </c>
      <c r="Z705" s="10" t="str">
        <f>Table13[[#This Row],[Market Overall  Correct]]</f>
        <v/>
      </c>
    </row>
    <row r="706" spans="1:26" x14ac:dyDescent="0.45">
      <c r="A706" s="51" t="str">
        <f>IF(ISBLANK(Games!$B706), "",Games!A706)</f>
        <v/>
      </c>
      <c r="B706" s="51" t="str">
        <f>IF(ISBLANK(Games!$B706), "",Games!B706)</f>
        <v/>
      </c>
      <c r="C706" s="51" t="str">
        <f>IF(ISBLANK(Games!$B706), "",Games!C706)</f>
        <v/>
      </c>
      <c r="D706" s="23" t="str">
        <f>IF(ISBLANK(Games!$B706), "",Games!D706)</f>
        <v/>
      </c>
      <c r="E706" s="23" t="str">
        <f>IF(ISBLANK(Games!$B706), "",Games!E706)</f>
        <v/>
      </c>
      <c r="F706" s="51" t="str">
        <f>IF(ISBLANK(Games!$B706), "",Games!F706)</f>
        <v/>
      </c>
      <c r="G706" s="51">
        <f>Games!G706</f>
        <v>0</v>
      </c>
      <c r="H706" s="51" t="str">
        <f>IF(ISBLANK(Games!$B706), "",Games!H706)</f>
        <v/>
      </c>
      <c r="I706" s="51" t="str">
        <f>IF(ISBLANK(Games!B706), "", IF(Table13[[#This Row],[Spread]]&lt;0, Table13[[#This Row],[Home]], Table13[[#This Row],[Away]]))</f>
        <v/>
      </c>
      <c r="J706" s="11"/>
      <c r="K706" s="11"/>
      <c r="L706" s="11"/>
      <c r="M706" s="50" t="str">
        <f>IF(ISBLANK(Table13[[#This Row],[Home Final]]), "",Table13[[#This Row],[Away Final]]-Table13[[#This Row],[Home Final]])</f>
        <v/>
      </c>
      <c r="N70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0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06" s="45" t="str">
        <f>IF(ISBLANK(Table13[[#This Row],[Side Result]]),"",IF(Table13[[#This Row],[Side Result]]=Table13[[#This Row],[Market Predicted Side]], "Y", "N"))</f>
        <v/>
      </c>
      <c r="Q70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06" s="43" t="str">
        <f>IF(ISBLANK(Table13[[#This Row],[Side Result]]),"",IF(Table13[[#This Row],[Side Result]]=Table13[[#This Row],[Model Predicted Side]], "Y", "N"))</f>
        <v/>
      </c>
      <c r="S706" s="43" t="str">
        <f>IF(ISBLANK(Table13[[#This Row],[Side Result]]), "", IF(Table13[[#This Row],[Model Overall Correct]]="N", "N", "Y"))</f>
        <v/>
      </c>
      <c r="T70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0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06" s="46" t="str">
        <f>IF(ISBLANK(Table13[[#This Row],[Side Result]]), "",ABS(Table13[[#This Row],[Difference from Market]]))</f>
        <v/>
      </c>
      <c r="W70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06" s="43" t="str">
        <f>IF(ISBLANK(Table13[[#This Row],[Side Result]]), "",ABS(Table13[[#This Row],[Difference from Prediction]]))</f>
        <v/>
      </c>
      <c r="Y706" s="10" t="str">
        <f>IF(OR(ISBLANK(Games!B706),ISBLANK(Table13[[#This Row],[Side Result]])), "",IF(OR(AND('Prediction Log'!D706&lt;0, 'Prediction Log'!J706='Prediction Log'!B706), AND('Prediction Log'!D706&gt;0, 'Prediction Log'!C706='Prediction Log'!J706)),"Y", IF(ISBLANK(Games!$B$2), "","N")))</f>
        <v/>
      </c>
      <c r="Z706" s="10" t="str">
        <f>Table13[[#This Row],[Market Overall  Correct]]</f>
        <v/>
      </c>
    </row>
    <row r="707" spans="1:26" x14ac:dyDescent="0.45">
      <c r="A707" s="51" t="str">
        <f>IF(ISBLANK(Games!$B707), "",Games!A707)</f>
        <v/>
      </c>
      <c r="B707" s="51" t="str">
        <f>IF(ISBLANK(Games!$B707), "",Games!B707)</f>
        <v/>
      </c>
      <c r="C707" s="51" t="str">
        <f>IF(ISBLANK(Games!$B707), "",Games!C707)</f>
        <v/>
      </c>
      <c r="D707" s="23" t="str">
        <f>IF(ISBLANK(Games!$B707), "",Games!D707)</f>
        <v/>
      </c>
      <c r="E707" s="23" t="str">
        <f>IF(ISBLANK(Games!$B707), "",Games!E707)</f>
        <v/>
      </c>
      <c r="F707" s="51" t="str">
        <f>IF(ISBLANK(Games!$B707), "",Games!F707)</f>
        <v/>
      </c>
      <c r="G707" s="51">
        <f>Games!G707</f>
        <v>0</v>
      </c>
      <c r="H707" s="51" t="str">
        <f>IF(ISBLANK(Games!$B707), "",Games!H707)</f>
        <v/>
      </c>
      <c r="I707" s="51" t="str">
        <f>IF(ISBLANK(Games!B707), "", IF(Table13[[#This Row],[Spread]]&lt;0, Table13[[#This Row],[Home]], Table13[[#This Row],[Away]]))</f>
        <v/>
      </c>
      <c r="J707" s="11"/>
      <c r="K707" s="11"/>
      <c r="L707" s="11"/>
      <c r="M707" s="50" t="str">
        <f>IF(ISBLANK(Table13[[#This Row],[Home Final]]), "",Table13[[#This Row],[Away Final]]-Table13[[#This Row],[Home Final]])</f>
        <v/>
      </c>
      <c r="N70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0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07" s="45" t="str">
        <f>IF(ISBLANK(Table13[[#This Row],[Side Result]]),"",IF(Table13[[#This Row],[Side Result]]=Table13[[#This Row],[Market Predicted Side]], "Y", "N"))</f>
        <v/>
      </c>
      <c r="Q70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07" s="43" t="str">
        <f>IF(ISBLANK(Table13[[#This Row],[Side Result]]),"",IF(Table13[[#This Row],[Side Result]]=Table13[[#This Row],[Model Predicted Side]], "Y", "N"))</f>
        <v/>
      </c>
      <c r="S707" s="43" t="str">
        <f>IF(ISBLANK(Table13[[#This Row],[Side Result]]), "", IF(Table13[[#This Row],[Model Overall Correct]]="N", "N", "Y"))</f>
        <v/>
      </c>
      <c r="T70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0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07" s="46" t="str">
        <f>IF(ISBLANK(Table13[[#This Row],[Side Result]]), "",ABS(Table13[[#This Row],[Difference from Market]]))</f>
        <v/>
      </c>
      <c r="W70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07" s="43" t="str">
        <f>IF(ISBLANK(Table13[[#This Row],[Side Result]]), "",ABS(Table13[[#This Row],[Difference from Prediction]]))</f>
        <v/>
      </c>
      <c r="Y707" s="10" t="str">
        <f>IF(OR(ISBLANK(Games!B707),ISBLANK(Table13[[#This Row],[Side Result]])), "",IF(OR(AND('Prediction Log'!D707&lt;0, 'Prediction Log'!J707='Prediction Log'!B707), AND('Prediction Log'!D707&gt;0, 'Prediction Log'!C707='Prediction Log'!J707)),"Y", IF(ISBLANK(Games!$B$2), "","N")))</f>
        <v/>
      </c>
      <c r="Z707" s="10" t="str">
        <f>Table13[[#This Row],[Market Overall  Correct]]</f>
        <v/>
      </c>
    </row>
    <row r="708" spans="1:26" x14ac:dyDescent="0.45">
      <c r="A708" s="51" t="str">
        <f>IF(ISBLANK(Games!$B708), "",Games!A708)</f>
        <v/>
      </c>
      <c r="B708" s="51" t="str">
        <f>IF(ISBLANK(Games!$B708), "",Games!B708)</f>
        <v/>
      </c>
      <c r="C708" s="51" t="str">
        <f>IF(ISBLANK(Games!$B708), "",Games!C708)</f>
        <v/>
      </c>
      <c r="D708" s="23" t="str">
        <f>IF(ISBLANK(Games!$B708), "",Games!D708)</f>
        <v/>
      </c>
      <c r="E708" s="23" t="str">
        <f>IF(ISBLANK(Games!$B708), "",Games!E708)</f>
        <v/>
      </c>
      <c r="F708" s="51" t="str">
        <f>IF(ISBLANK(Games!$B708), "",Games!F708)</f>
        <v/>
      </c>
      <c r="G708" s="51">
        <f>Games!G708</f>
        <v>0</v>
      </c>
      <c r="H708" s="51" t="str">
        <f>IF(ISBLANK(Games!$B708), "",Games!H708)</f>
        <v/>
      </c>
      <c r="I708" s="51" t="str">
        <f>IF(ISBLANK(Games!B708), "", IF(Table13[[#This Row],[Spread]]&lt;0, Table13[[#This Row],[Home]], Table13[[#This Row],[Away]]))</f>
        <v/>
      </c>
      <c r="J708" s="11"/>
      <c r="K708" s="11"/>
      <c r="L708" s="11"/>
      <c r="M708" s="50" t="str">
        <f>IF(ISBLANK(Table13[[#This Row],[Home Final]]), "",Table13[[#This Row],[Away Final]]-Table13[[#This Row],[Home Final]])</f>
        <v/>
      </c>
      <c r="N70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0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08" s="45" t="str">
        <f>IF(ISBLANK(Table13[[#This Row],[Side Result]]),"",IF(Table13[[#This Row],[Side Result]]=Table13[[#This Row],[Market Predicted Side]], "Y", "N"))</f>
        <v/>
      </c>
      <c r="Q70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08" s="43" t="str">
        <f>IF(ISBLANK(Table13[[#This Row],[Side Result]]),"",IF(Table13[[#This Row],[Side Result]]=Table13[[#This Row],[Model Predicted Side]], "Y", "N"))</f>
        <v/>
      </c>
      <c r="S708" s="43" t="str">
        <f>IF(ISBLANK(Table13[[#This Row],[Side Result]]), "", IF(Table13[[#This Row],[Model Overall Correct]]="N", "N", "Y"))</f>
        <v/>
      </c>
      <c r="T70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0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08" s="46" t="str">
        <f>IF(ISBLANK(Table13[[#This Row],[Side Result]]), "",ABS(Table13[[#This Row],[Difference from Market]]))</f>
        <v/>
      </c>
      <c r="W70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08" s="43" t="str">
        <f>IF(ISBLANK(Table13[[#This Row],[Side Result]]), "",ABS(Table13[[#This Row],[Difference from Prediction]]))</f>
        <v/>
      </c>
      <c r="Y708" s="10" t="str">
        <f>IF(OR(ISBLANK(Games!B708),ISBLANK(Table13[[#This Row],[Side Result]])), "",IF(OR(AND('Prediction Log'!D708&lt;0, 'Prediction Log'!J708='Prediction Log'!B708), AND('Prediction Log'!D708&gt;0, 'Prediction Log'!C708='Prediction Log'!J708)),"Y", IF(ISBLANK(Games!$B$2), "","N")))</f>
        <v/>
      </c>
      <c r="Z708" s="10" t="str">
        <f>Table13[[#This Row],[Market Overall  Correct]]</f>
        <v/>
      </c>
    </row>
    <row r="709" spans="1:26" x14ac:dyDescent="0.45">
      <c r="A709" s="51" t="str">
        <f>IF(ISBLANK(Games!$B709), "",Games!A709)</f>
        <v/>
      </c>
      <c r="B709" s="51" t="str">
        <f>IF(ISBLANK(Games!$B709), "",Games!B709)</f>
        <v/>
      </c>
      <c r="C709" s="51" t="str">
        <f>IF(ISBLANK(Games!$B709), "",Games!C709)</f>
        <v/>
      </c>
      <c r="D709" s="23" t="str">
        <f>IF(ISBLANK(Games!$B709), "",Games!D709)</f>
        <v/>
      </c>
      <c r="E709" s="23" t="str">
        <f>IF(ISBLANK(Games!$B709), "",Games!E709)</f>
        <v/>
      </c>
      <c r="F709" s="51" t="str">
        <f>IF(ISBLANK(Games!$B709), "",Games!F709)</f>
        <v/>
      </c>
      <c r="G709" s="51">
        <f>Games!G709</f>
        <v>0</v>
      </c>
      <c r="H709" s="51" t="str">
        <f>IF(ISBLANK(Games!$B709), "",Games!H709)</f>
        <v/>
      </c>
      <c r="I709" s="51" t="str">
        <f>IF(ISBLANK(Games!B709), "", IF(Table13[[#This Row],[Spread]]&lt;0, Table13[[#This Row],[Home]], Table13[[#This Row],[Away]]))</f>
        <v/>
      </c>
      <c r="J709" s="11"/>
      <c r="K709" s="11"/>
      <c r="L709" s="11"/>
      <c r="M709" s="50" t="str">
        <f>IF(ISBLANK(Table13[[#This Row],[Home Final]]), "",Table13[[#This Row],[Away Final]]-Table13[[#This Row],[Home Final]])</f>
        <v/>
      </c>
      <c r="N70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0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09" s="45" t="str">
        <f>IF(ISBLANK(Table13[[#This Row],[Side Result]]),"",IF(Table13[[#This Row],[Side Result]]=Table13[[#This Row],[Market Predicted Side]], "Y", "N"))</f>
        <v/>
      </c>
      <c r="Q70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09" s="43" t="str">
        <f>IF(ISBLANK(Table13[[#This Row],[Side Result]]),"",IF(Table13[[#This Row],[Side Result]]=Table13[[#This Row],[Model Predicted Side]], "Y", "N"))</f>
        <v/>
      </c>
      <c r="S709" s="43" t="str">
        <f>IF(ISBLANK(Table13[[#This Row],[Side Result]]), "", IF(Table13[[#This Row],[Model Overall Correct]]="N", "N", "Y"))</f>
        <v/>
      </c>
      <c r="T70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0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09" s="46" t="str">
        <f>IF(ISBLANK(Table13[[#This Row],[Side Result]]), "",ABS(Table13[[#This Row],[Difference from Market]]))</f>
        <v/>
      </c>
      <c r="W70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09" s="43" t="str">
        <f>IF(ISBLANK(Table13[[#This Row],[Side Result]]), "",ABS(Table13[[#This Row],[Difference from Prediction]]))</f>
        <v/>
      </c>
      <c r="Y709" s="10" t="str">
        <f>IF(OR(ISBLANK(Games!B709),ISBLANK(Table13[[#This Row],[Side Result]])), "",IF(OR(AND('Prediction Log'!D709&lt;0, 'Prediction Log'!J709='Prediction Log'!B709), AND('Prediction Log'!D709&gt;0, 'Prediction Log'!C709='Prediction Log'!J709)),"Y", IF(ISBLANK(Games!$B$2), "","N")))</f>
        <v/>
      </c>
      <c r="Z709" s="10" t="str">
        <f>Table13[[#This Row],[Market Overall  Correct]]</f>
        <v/>
      </c>
    </row>
    <row r="710" spans="1:26" x14ac:dyDescent="0.45">
      <c r="A710" s="51" t="str">
        <f>IF(ISBLANK(Games!$B710), "",Games!A710)</f>
        <v/>
      </c>
      <c r="B710" s="51" t="str">
        <f>IF(ISBLANK(Games!$B710), "",Games!B710)</f>
        <v/>
      </c>
      <c r="C710" s="51" t="str">
        <f>IF(ISBLANK(Games!$B710), "",Games!C710)</f>
        <v/>
      </c>
      <c r="D710" s="23" t="str">
        <f>IF(ISBLANK(Games!$B710), "",Games!D710)</f>
        <v/>
      </c>
      <c r="E710" s="23" t="str">
        <f>IF(ISBLANK(Games!$B710), "",Games!E710)</f>
        <v/>
      </c>
      <c r="F710" s="51" t="str">
        <f>IF(ISBLANK(Games!$B710), "",Games!F710)</f>
        <v/>
      </c>
      <c r="G710" s="51">
        <f>Games!G710</f>
        <v>0</v>
      </c>
      <c r="H710" s="51" t="str">
        <f>IF(ISBLANK(Games!$B710), "",Games!H710)</f>
        <v/>
      </c>
      <c r="I710" s="51" t="str">
        <f>IF(ISBLANK(Games!B710), "", IF(Table13[[#This Row],[Spread]]&lt;0, Table13[[#This Row],[Home]], Table13[[#This Row],[Away]]))</f>
        <v/>
      </c>
      <c r="J710" s="11"/>
      <c r="K710" s="11"/>
      <c r="L710" s="11"/>
      <c r="M710" s="50" t="str">
        <f>IF(ISBLANK(Table13[[#This Row],[Home Final]]), "",Table13[[#This Row],[Away Final]]-Table13[[#This Row],[Home Final]])</f>
        <v/>
      </c>
      <c r="N71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1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10" s="45" t="str">
        <f>IF(ISBLANK(Table13[[#This Row],[Side Result]]),"",IF(Table13[[#This Row],[Side Result]]=Table13[[#This Row],[Market Predicted Side]], "Y", "N"))</f>
        <v/>
      </c>
      <c r="Q71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10" s="43" t="str">
        <f>IF(ISBLANK(Table13[[#This Row],[Side Result]]),"",IF(Table13[[#This Row],[Side Result]]=Table13[[#This Row],[Model Predicted Side]], "Y", "N"))</f>
        <v/>
      </c>
      <c r="S710" s="43" t="str">
        <f>IF(ISBLANK(Table13[[#This Row],[Side Result]]), "", IF(Table13[[#This Row],[Model Overall Correct]]="N", "N", "Y"))</f>
        <v/>
      </c>
      <c r="T71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1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10" s="46" t="str">
        <f>IF(ISBLANK(Table13[[#This Row],[Side Result]]), "",ABS(Table13[[#This Row],[Difference from Market]]))</f>
        <v/>
      </c>
      <c r="W71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10" s="43" t="str">
        <f>IF(ISBLANK(Table13[[#This Row],[Side Result]]), "",ABS(Table13[[#This Row],[Difference from Prediction]]))</f>
        <v/>
      </c>
      <c r="Y710" s="10" t="str">
        <f>IF(OR(ISBLANK(Games!B710),ISBLANK(Table13[[#This Row],[Side Result]])), "",IF(OR(AND('Prediction Log'!D710&lt;0, 'Prediction Log'!J710='Prediction Log'!B710), AND('Prediction Log'!D710&gt;0, 'Prediction Log'!C710='Prediction Log'!J710)),"Y", IF(ISBLANK(Games!$B$2), "","N")))</f>
        <v/>
      </c>
      <c r="Z710" s="10" t="str">
        <f>Table13[[#This Row],[Market Overall  Correct]]</f>
        <v/>
      </c>
    </row>
    <row r="711" spans="1:26" x14ac:dyDescent="0.45">
      <c r="A711" s="51" t="str">
        <f>IF(ISBLANK(Games!$B711), "",Games!A711)</f>
        <v/>
      </c>
      <c r="B711" s="51" t="str">
        <f>IF(ISBLANK(Games!$B711), "",Games!B711)</f>
        <v/>
      </c>
      <c r="C711" s="51" t="str">
        <f>IF(ISBLANK(Games!$B711), "",Games!C711)</f>
        <v/>
      </c>
      <c r="D711" s="23" t="str">
        <f>IF(ISBLANK(Games!$B711), "",Games!D711)</f>
        <v/>
      </c>
      <c r="E711" s="23" t="str">
        <f>IF(ISBLANK(Games!$B711), "",Games!E711)</f>
        <v/>
      </c>
      <c r="F711" s="51" t="str">
        <f>IF(ISBLANK(Games!$B711), "",Games!F711)</f>
        <v/>
      </c>
      <c r="G711" s="51">
        <f>Games!G711</f>
        <v>0</v>
      </c>
      <c r="H711" s="51" t="str">
        <f>IF(ISBLANK(Games!$B711), "",Games!H711)</f>
        <v/>
      </c>
      <c r="I711" s="51" t="str">
        <f>IF(ISBLANK(Games!B711), "", IF(Table13[[#This Row],[Spread]]&lt;0, Table13[[#This Row],[Home]], Table13[[#This Row],[Away]]))</f>
        <v/>
      </c>
      <c r="J711" s="11"/>
      <c r="K711" s="11"/>
      <c r="L711" s="11"/>
      <c r="M711" s="50" t="str">
        <f>IF(ISBLANK(Table13[[#This Row],[Home Final]]), "",Table13[[#This Row],[Away Final]]-Table13[[#This Row],[Home Final]])</f>
        <v/>
      </c>
      <c r="N71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1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11" s="45" t="str">
        <f>IF(ISBLANK(Table13[[#This Row],[Side Result]]),"",IF(Table13[[#This Row],[Side Result]]=Table13[[#This Row],[Market Predicted Side]], "Y", "N"))</f>
        <v/>
      </c>
      <c r="Q71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11" s="43" t="str">
        <f>IF(ISBLANK(Table13[[#This Row],[Side Result]]),"",IF(Table13[[#This Row],[Side Result]]=Table13[[#This Row],[Model Predicted Side]], "Y", "N"))</f>
        <v/>
      </c>
      <c r="S711" s="43" t="str">
        <f>IF(ISBLANK(Table13[[#This Row],[Side Result]]), "", IF(Table13[[#This Row],[Model Overall Correct]]="N", "N", "Y"))</f>
        <v/>
      </c>
      <c r="T71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1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11" s="46" t="str">
        <f>IF(ISBLANK(Table13[[#This Row],[Side Result]]), "",ABS(Table13[[#This Row],[Difference from Market]]))</f>
        <v/>
      </c>
      <c r="W71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11" s="43" t="str">
        <f>IF(ISBLANK(Table13[[#This Row],[Side Result]]), "",ABS(Table13[[#This Row],[Difference from Prediction]]))</f>
        <v/>
      </c>
      <c r="Y711" s="10" t="str">
        <f>IF(OR(ISBLANK(Games!B711),ISBLANK(Table13[[#This Row],[Side Result]])), "",IF(OR(AND('Prediction Log'!D711&lt;0, 'Prediction Log'!J711='Prediction Log'!B711), AND('Prediction Log'!D711&gt;0, 'Prediction Log'!C711='Prediction Log'!J711)),"Y", IF(ISBLANK(Games!$B$2), "","N")))</f>
        <v/>
      </c>
      <c r="Z711" s="10" t="str">
        <f>Table13[[#This Row],[Market Overall  Correct]]</f>
        <v/>
      </c>
    </row>
    <row r="712" spans="1:26" x14ac:dyDescent="0.45">
      <c r="A712" s="51" t="str">
        <f>IF(ISBLANK(Games!$B712), "",Games!A712)</f>
        <v/>
      </c>
      <c r="B712" s="51" t="str">
        <f>IF(ISBLANK(Games!$B712), "",Games!B712)</f>
        <v/>
      </c>
      <c r="C712" s="51" t="str">
        <f>IF(ISBLANK(Games!$B712), "",Games!C712)</f>
        <v/>
      </c>
      <c r="D712" s="23" t="str">
        <f>IF(ISBLANK(Games!$B712), "",Games!D712)</f>
        <v/>
      </c>
      <c r="E712" s="23" t="str">
        <f>IF(ISBLANK(Games!$B712), "",Games!E712)</f>
        <v/>
      </c>
      <c r="F712" s="51" t="str">
        <f>IF(ISBLANK(Games!$B712), "",Games!F712)</f>
        <v/>
      </c>
      <c r="G712" s="51">
        <f>Games!G712</f>
        <v>0</v>
      </c>
      <c r="H712" s="51" t="str">
        <f>IF(ISBLANK(Games!$B712), "",Games!H712)</f>
        <v/>
      </c>
      <c r="I712" s="51" t="str">
        <f>IF(ISBLANK(Games!B712), "", IF(Table13[[#This Row],[Spread]]&lt;0, Table13[[#This Row],[Home]], Table13[[#This Row],[Away]]))</f>
        <v/>
      </c>
      <c r="J712" s="11"/>
      <c r="K712" s="11"/>
      <c r="L712" s="11"/>
      <c r="M712" s="50" t="str">
        <f>IF(ISBLANK(Table13[[#This Row],[Home Final]]), "",Table13[[#This Row],[Away Final]]-Table13[[#This Row],[Home Final]])</f>
        <v/>
      </c>
      <c r="N71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1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12" s="45" t="str">
        <f>IF(ISBLANK(Table13[[#This Row],[Side Result]]),"",IF(Table13[[#This Row],[Side Result]]=Table13[[#This Row],[Market Predicted Side]], "Y", "N"))</f>
        <v/>
      </c>
      <c r="Q71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12" s="43" t="str">
        <f>IF(ISBLANK(Table13[[#This Row],[Side Result]]),"",IF(Table13[[#This Row],[Side Result]]=Table13[[#This Row],[Model Predicted Side]], "Y", "N"))</f>
        <v/>
      </c>
      <c r="S712" s="43" t="str">
        <f>IF(ISBLANK(Table13[[#This Row],[Side Result]]), "", IF(Table13[[#This Row],[Model Overall Correct]]="N", "N", "Y"))</f>
        <v/>
      </c>
      <c r="T71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1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12" s="46" t="str">
        <f>IF(ISBLANK(Table13[[#This Row],[Side Result]]), "",ABS(Table13[[#This Row],[Difference from Market]]))</f>
        <v/>
      </c>
      <c r="W71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12" s="43" t="str">
        <f>IF(ISBLANK(Table13[[#This Row],[Side Result]]), "",ABS(Table13[[#This Row],[Difference from Prediction]]))</f>
        <v/>
      </c>
      <c r="Y712" s="10" t="str">
        <f>IF(OR(ISBLANK(Games!B712),ISBLANK(Table13[[#This Row],[Side Result]])), "",IF(OR(AND('Prediction Log'!D712&lt;0, 'Prediction Log'!J712='Prediction Log'!B712), AND('Prediction Log'!D712&gt;0, 'Prediction Log'!C712='Prediction Log'!J712)),"Y", IF(ISBLANK(Games!$B$2), "","N")))</f>
        <v/>
      </c>
      <c r="Z712" s="10" t="str">
        <f>Table13[[#This Row],[Market Overall  Correct]]</f>
        <v/>
      </c>
    </row>
    <row r="713" spans="1:26" x14ac:dyDescent="0.45">
      <c r="A713" s="51" t="str">
        <f>IF(ISBLANK(Games!$B713), "",Games!A713)</f>
        <v/>
      </c>
      <c r="B713" s="51" t="str">
        <f>IF(ISBLANK(Games!$B713), "",Games!B713)</f>
        <v/>
      </c>
      <c r="C713" s="51" t="str">
        <f>IF(ISBLANK(Games!$B713), "",Games!C713)</f>
        <v/>
      </c>
      <c r="D713" s="23" t="str">
        <f>IF(ISBLANK(Games!$B713), "",Games!D713)</f>
        <v/>
      </c>
      <c r="E713" s="23" t="str">
        <f>IF(ISBLANK(Games!$B713), "",Games!E713)</f>
        <v/>
      </c>
      <c r="F713" s="51" t="str">
        <f>IF(ISBLANK(Games!$B713), "",Games!F713)</f>
        <v/>
      </c>
      <c r="G713" s="51">
        <f>Games!G713</f>
        <v>0</v>
      </c>
      <c r="H713" s="51" t="str">
        <f>IF(ISBLANK(Games!$B713), "",Games!H713)</f>
        <v/>
      </c>
      <c r="I713" s="51" t="str">
        <f>IF(ISBLANK(Games!B713), "", IF(Table13[[#This Row],[Spread]]&lt;0, Table13[[#This Row],[Home]], Table13[[#This Row],[Away]]))</f>
        <v/>
      </c>
      <c r="J713" s="11"/>
      <c r="K713" s="11"/>
      <c r="L713" s="11"/>
      <c r="M713" s="50" t="str">
        <f>IF(ISBLANK(Table13[[#This Row],[Home Final]]), "",Table13[[#This Row],[Away Final]]-Table13[[#This Row],[Home Final]])</f>
        <v/>
      </c>
      <c r="N71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1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13" s="45" t="str">
        <f>IF(ISBLANK(Table13[[#This Row],[Side Result]]),"",IF(Table13[[#This Row],[Side Result]]=Table13[[#This Row],[Market Predicted Side]], "Y", "N"))</f>
        <v/>
      </c>
      <c r="Q71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13" s="43" t="str">
        <f>IF(ISBLANK(Table13[[#This Row],[Side Result]]),"",IF(Table13[[#This Row],[Side Result]]=Table13[[#This Row],[Model Predicted Side]], "Y", "N"))</f>
        <v/>
      </c>
      <c r="S713" s="43" t="str">
        <f>IF(ISBLANK(Table13[[#This Row],[Side Result]]), "", IF(Table13[[#This Row],[Model Overall Correct]]="N", "N", "Y"))</f>
        <v/>
      </c>
      <c r="T71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1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13" s="46" t="str">
        <f>IF(ISBLANK(Table13[[#This Row],[Side Result]]), "",ABS(Table13[[#This Row],[Difference from Market]]))</f>
        <v/>
      </c>
      <c r="W71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13" s="43" t="str">
        <f>IF(ISBLANK(Table13[[#This Row],[Side Result]]), "",ABS(Table13[[#This Row],[Difference from Prediction]]))</f>
        <v/>
      </c>
      <c r="Y713" s="10" t="str">
        <f>IF(OR(ISBLANK(Games!B713),ISBLANK(Table13[[#This Row],[Side Result]])), "",IF(OR(AND('Prediction Log'!D713&lt;0, 'Prediction Log'!J713='Prediction Log'!B713), AND('Prediction Log'!D713&gt;0, 'Prediction Log'!C713='Prediction Log'!J713)),"Y", IF(ISBLANK(Games!$B$2), "","N")))</f>
        <v/>
      </c>
      <c r="Z713" s="10" t="str">
        <f>Table13[[#This Row],[Market Overall  Correct]]</f>
        <v/>
      </c>
    </row>
    <row r="714" spans="1:26" x14ac:dyDescent="0.45">
      <c r="A714" s="51" t="str">
        <f>IF(ISBLANK(Games!$B714), "",Games!A714)</f>
        <v/>
      </c>
      <c r="B714" s="51" t="str">
        <f>IF(ISBLANK(Games!$B714), "",Games!B714)</f>
        <v/>
      </c>
      <c r="C714" s="51" t="str">
        <f>IF(ISBLANK(Games!$B714), "",Games!C714)</f>
        <v/>
      </c>
      <c r="D714" s="23" t="str">
        <f>IF(ISBLANK(Games!$B714), "",Games!D714)</f>
        <v/>
      </c>
      <c r="E714" s="23" t="str">
        <f>IF(ISBLANK(Games!$B714), "",Games!E714)</f>
        <v/>
      </c>
      <c r="F714" s="51" t="str">
        <f>IF(ISBLANK(Games!$B714), "",Games!F714)</f>
        <v/>
      </c>
      <c r="G714" s="51">
        <f>Games!G714</f>
        <v>0</v>
      </c>
      <c r="H714" s="51" t="str">
        <f>IF(ISBLANK(Games!$B714), "",Games!H714)</f>
        <v/>
      </c>
      <c r="I714" s="51" t="str">
        <f>IF(ISBLANK(Games!B714), "", IF(Table13[[#This Row],[Spread]]&lt;0, Table13[[#This Row],[Home]], Table13[[#This Row],[Away]]))</f>
        <v/>
      </c>
      <c r="J714" s="11"/>
      <c r="K714" s="11"/>
      <c r="L714" s="11"/>
      <c r="M714" s="50" t="str">
        <f>IF(ISBLANK(Table13[[#This Row],[Home Final]]), "",Table13[[#This Row],[Away Final]]-Table13[[#This Row],[Home Final]])</f>
        <v/>
      </c>
      <c r="N71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1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14" s="45" t="str">
        <f>IF(ISBLANK(Table13[[#This Row],[Side Result]]),"",IF(Table13[[#This Row],[Side Result]]=Table13[[#This Row],[Market Predicted Side]], "Y", "N"))</f>
        <v/>
      </c>
      <c r="Q71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14" s="43" t="str">
        <f>IF(ISBLANK(Table13[[#This Row],[Side Result]]),"",IF(Table13[[#This Row],[Side Result]]=Table13[[#This Row],[Model Predicted Side]], "Y", "N"))</f>
        <v/>
      </c>
      <c r="S714" s="43" t="str">
        <f>IF(ISBLANK(Table13[[#This Row],[Side Result]]), "", IF(Table13[[#This Row],[Model Overall Correct]]="N", "N", "Y"))</f>
        <v/>
      </c>
      <c r="T71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1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14" s="46" t="str">
        <f>IF(ISBLANK(Table13[[#This Row],[Side Result]]), "",ABS(Table13[[#This Row],[Difference from Market]]))</f>
        <v/>
      </c>
      <c r="W71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14" s="43" t="str">
        <f>IF(ISBLANK(Table13[[#This Row],[Side Result]]), "",ABS(Table13[[#This Row],[Difference from Prediction]]))</f>
        <v/>
      </c>
      <c r="Y714" s="10" t="str">
        <f>IF(OR(ISBLANK(Games!B714),ISBLANK(Table13[[#This Row],[Side Result]])), "",IF(OR(AND('Prediction Log'!D714&lt;0, 'Prediction Log'!J714='Prediction Log'!B714), AND('Prediction Log'!D714&gt;0, 'Prediction Log'!C714='Prediction Log'!J714)),"Y", IF(ISBLANK(Games!$B$2), "","N")))</f>
        <v/>
      </c>
      <c r="Z714" s="10" t="str">
        <f>Table13[[#This Row],[Market Overall  Correct]]</f>
        <v/>
      </c>
    </row>
    <row r="715" spans="1:26" x14ac:dyDescent="0.45">
      <c r="A715" s="51" t="str">
        <f>IF(ISBLANK(Games!$B715), "",Games!A715)</f>
        <v/>
      </c>
      <c r="B715" s="51" t="str">
        <f>IF(ISBLANK(Games!$B715), "",Games!B715)</f>
        <v/>
      </c>
      <c r="C715" s="51" t="str">
        <f>IF(ISBLANK(Games!$B715), "",Games!C715)</f>
        <v/>
      </c>
      <c r="D715" s="23" t="str">
        <f>IF(ISBLANK(Games!$B715), "",Games!D715)</f>
        <v/>
      </c>
      <c r="E715" s="23" t="str">
        <f>IF(ISBLANK(Games!$B715), "",Games!E715)</f>
        <v/>
      </c>
      <c r="F715" s="51" t="str">
        <f>IF(ISBLANK(Games!$B715), "",Games!F715)</f>
        <v/>
      </c>
      <c r="G715" s="51">
        <f>Games!G715</f>
        <v>0</v>
      </c>
      <c r="H715" s="51" t="str">
        <f>IF(ISBLANK(Games!$B715), "",Games!H715)</f>
        <v/>
      </c>
      <c r="I715" s="51" t="str">
        <f>IF(ISBLANK(Games!B715), "", IF(Table13[[#This Row],[Spread]]&lt;0, Table13[[#This Row],[Home]], Table13[[#This Row],[Away]]))</f>
        <v/>
      </c>
      <c r="J715" s="11"/>
      <c r="K715" s="11"/>
      <c r="L715" s="11"/>
      <c r="M715" s="50" t="str">
        <f>IF(ISBLANK(Table13[[#This Row],[Home Final]]), "",Table13[[#This Row],[Away Final]]-Table13[[#This Row],[Home Final]])</f>
        <v/>
      </c>
      <c r="N71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1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15" s="45" t="str">
        <f>IF(ISBLANK(Table13[[#This Row],[Side Result]]),"",IF(Table13[[#This Row],[Side Result]]=Table13[[#This Row],[Market Predicted Side]], "Y", "N"))</f>
        <v/>
      </c>
      <c r="Q71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15" s="43" t="str">
        <f>IF(ISBLANK(Table13[[#This Row],[Side Result]]),"",IF(Table13[[#This Row],[Side Result]]=Table13[[#This Row],[Model Predicted Side]], "Y", "N"))</f>
        <v/>
      </c>
      <c r="S715" s="43" t="str">
        <f>IF(ISBLANK(Table13[[#This Row],[Side Result]]), "", IF(Table13[[#This Row],[Model Overall Correct]]="N", "N", "Y"))</f>
        <v/>
      </c>
      <c r="T71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1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15" s="46" t="str">
        <f>IF(ISBLANK(Table13[[#This Row],[Side Result]]), "",ABS(Table13[[#This Row],[Difference from Market]]))</f>
        <v/>
      </c>
      <c r="W71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15" s="43" t="str">
        <f>IF(ISBLANK(Table13[[#This Row],[Side Result]]), "",ABS(Table13[[#This Row],[Difference from Prediction]]))</f>
        <v/>
      </c>
      <c r="Y715" s="10" t="str">
        <f>IF(OR(ISBLANK(Games!B715),ISBLANK(Table13[[#This Row],[Side Result]])), "",IF(OR(AND('Prediction Log'!D715&lt;0, 'Prediction Log'!J715='Prediction Log'!B715), AND('Prediction Log'!D715&gt;0, 'Prediction Log'!C715='Prediction Log'!J715)),"Y", IF(ISBLANK(Games!$B$2), "","N")))</f>
        <v/>
      </c>
      <c r="Z715" s="10" t="str">
        <f>Table13[[#This Row],[Market Overall  Correct]]</f>
        <v/>
      </c>
    </row>
    <row r="716" spans="1:26" x14ac:dyDescent="0.45">
      <c r="A716" s="51" t="str">
        <f>IF(ISBLANK(Games!$B716), "",Games!A716)</f>
        <v/>
      </c>
      <c r="B716" s="51" t="str">
        <f>IF(ISBLANK(Games!$B716), "",Games!B716)</f>
        <v/>
      </c>
      <c r="C716" s="51" t="str">
        <f>IF(ISBLANK(Games!$B716), "",Games!C716)</f>
        <v/>
      </c>
      <c r="D716" s="23" t="str">
        <f>IF(ISBLANK(Games!$B716), "",Games!D716)</f>
        <v/>
      </c>
      <c r="E716" s="23" t="str">
        <f>IF(ISBLANK(Games!$B716), "",Games!E716)</f>
        <v/>
      </c>
      <c r="F716" s="51" t="str">
        <f>IF(ISBLANK(Games!$B716), "",Games!F716)</f>
        <v/>
      </c>
      <c r="G716" s="51">
        <f>Games!G716</f>
        <v>0</v>
      </c>
      <c r="H716" s="51" t="str">
        <f>IF(ISBLANK(Games!$B716), "",Games!H716)</f>
        <v/>
      </c>
      <c r="I716" s="51" t="str">
        <f>IF(ISBLANK(Games!B716), "", IF(Table13[[#This Row],[Spread]]&lt;0, Table13[[#This Row],[Home]], Table13[[#This Row],[Away]]))</f>
        <v/>
      </c>
      <c r="J716" s="11"/>
      <c r="K716" s="11"/>
      <c r="L716" s="11"/>
      <c r="M716" s="50" t="str">
        <f>IF(ISBLANK(Table13[[#This Row],[Home Final]]), "",Table13[[#This Row],[Away Final]]-Table13[[#This Row],[Home Final]])</f>
        <v/>
      </c>
      <c r="N71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1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16" s="45" t="str">
        <f>IF(ISBLANK(Table13[[#This Row],[Side Result]]),"",IF(Table13[[#This Row],[Side Result]]=Table13[[#This Row],[Market Predicted Side]], "Y", "N"))</f>
        <v/>
      </c>
      <c r="Q71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16" s="43" t="str">
        <f>IF(ISBLANK(Table13[[#This Row],[Side Result]]),"",IF(Table13[[#This Row],[Side Result]]=Table13[[#This Row],[Model Predicted Side]], "Y", "N"))</f>
        <v/>
      </c>
      <c r="S716" s="43" t="str">
        <f>IF(ISBLANK(Table13[[#This Row],[Side Result]]), "", IF(Table13[[#This Row],[Model Overall Correct]]="N", "N", "Y"))</f>
        <v/>
      </c>
      <c r="T71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1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16" s="46" t="str">
        <f>IF(ISBLANK(Table13[[#This Row],[Side Result]]), "",ABS(Table13[[#This Row],[Difference from Market]]))</f>
        <v/>
      </c>
      <c r="W71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16" s="43" t="str">
        <f>IF(ISBLANK(Table13[[#This Row],[Side Result]]), "",ABS(Table13[[#This Row],[Difference from Prediction]]))</f>
        <v/>
      </c>
      <c r="Y716" s="10" t="str">
        <f>IF(OR(ISBLANK(Games!B716),ISBLANK(Table13[[#This Row],[Side Result]])), "",IF(OR(AND('Prediction Log'!D716&lt;0, 'Prediction Log'!J716='Prediction Log'!B716), AND('Prediction Log'!D716&gt;0, 'Prediction Log'!C716='Prediction Log'!J716)),"Y", IF(ISBLANK(Games!$B$2), "","N")))</f>
        <v/>
      </c>
      <c r="Z716" s="10" t="str">
        <f>Table13[[#This Row],[Market Overall  Correct]]</f>
        <v/>
      </c>
    </row>
    <row r="717" spans="1:26" x14ac:dyDescent="0.45">
      <c r="A717" s="51" t="str">
        <f>IF(ISBLANK(Games!$B717), "",Games!A717)</f>
        <v/>
      </c>
      <c r="B717" s="51" t="str">
        <f>IF(ISBLANK(Games!$B717), "",Games!B717)</f>
        <v/>
      </c>
      <c r="C717" s="51" t="str">
        <f>IF(ISBLANK(Games!$B717), "",Games!C717)</f>
        <v/>
      </c>
      <c r="D717" s="23" t="str">
        <f>IF(ISBLANK(Games!$B717), "",Games!D717)</f>
        <v/>
      </c>
      <c r="E717" s="23" t="str">
        <f>IF(ISBLANK(Games!$B717), "",Games!E717)</f>
        <v/>
      </c>
      <c r="F717" s="51" t="str">
        <f>IF(ISBLANK(Games!$B717), "",Games!F717)</f>
        <v/>
      </c>
      <c r="G717" s="51">
        <f>Games!G717</f>
        <v>0</v>
      </c>
      <c r="H717" s="51" t="str">
        <f>IF(ISBLANK(Games!$B717), "",Games!H717)</f>
        <v/>
      </c>
      <c r="I717" s="51" t="str">
        <f>IF(ISBLANK(Games!B717), "", IF(Table13[[#This Row],[Spread]]&lt;0, Table13[[#This Row],[Home]], Table13[[#This Row],[Away]]))</f>
        <v/>
      </c>
      <c r="J717" s="11"/>
      <c r="K717" s="11"/>
      <c r="L717" s="11"/>
      <c r="M717" s="50" t="str">
        <f>IF(ISBLANK(Table13[[#This Row],[Home Final]]), "",Table13[[#This Row],[Away Final]]-Table13[[#This Row],[Home Final]])</f>
        <v/>
      </c>
      <c r="N71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1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17" s="45" t="str">
        <f>IF(ISBLANK(Table13[[#This Row],[Side Result]]),"",IF(Table13[[#This Row],[Side Result]]=Table13[[#This Row],[Market Predicted Side]], "Y", "N"))</f>
        <v/>
      </c>
      <c r="Q71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17" s="43" t="str">
        <f>IF(ISBLANK(Table13[[#This Row],[Side Result]]),"",IF(Table13[[#This Row],[Side Result]]=Table13[[#This Row],[Model Predicted Side]], "Y", "N"))</f>
        <v/>
      </c>
      <c r="S717" s="43" t="str">
        <f>IF(ISBLANK(Table13[[#This Row],[Side Result]]), "", IF(Table13[[#This Row],[Model Overall Correct]]="N", "N", "Y"))</f>
        <v/>
      </c>
      <c r="T71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1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17" s="46" t="str">
        <f>IF(ISBLANK(Table13[[#This Row],[Side Result]]), "",ABS(Table13[[#This Row],[Difference from Market]]))</f>
        <v/>
      </c>
      <c r="W71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17" s="43" t="str">
        <f>IF(ISBLANK(Table13[[#This Row],[Side Result]]), "",ABS(Table13[[#This Row],[Difference from Prediction]]))</f>
        <v/>
      </c>
      <c r="Y717" s="10" t="str">
        <f>IF(OR(ISBLANK(Games!B717),ISBLANK(Table13[[#This Row],[Side Result]])), "",IF(OR(AND('Prediction Log'!D717&lt;0, 'Prediction Log'!J717='Prediction Log'!B717), AND('Prediction Log'!D717&gt;0, 'Prediction Log'!C717='Prediction Log'!J717)),"Y", IF(ISBLANK(Games!$B$2), "","N")))</f>
        <v/>
      </c>
      <c r="Z717" s="10" t="str">
        <f>Table13[[#This Row],[Market Overall  Correct]]</f>
        <v/>
      </c>
    </row>
    <row r="718" spans="1:26" x14ac:dyDescent="0.45">
      <c r="A718" s="51" t="str">
        <f>IF(ISBLANK(Games!$B718), "",Games!A718)</f>
        <v/>
      </c>
      <c r="B718" s="51" t="str">
        <f>IF(ISBLANK(Games!$B718), "",Games!B718)</f>
        <v/>
      </c>
      <c r="C718" s="51" t="str">
        <f>IF(ISBLANK(Games!$B718), "",Games!C718)</f>
        <v/>
      </c>
      <c r="D718" s="23" t="str">
        <f>IF(ISBLANK(Games!$B718), "",Games!D718)</f>
        <v/>
      </c>
      <c r="E718" s="23" t="str">
        <f>IF(ISBLANK(Games!$B718), "",Games!E718)</f>
        <v/>
      </c>
      <c r="F718" s="51" t="str">
        <f>IF(ISBLANK(Games!$B718), "",Games!F718)</f>
        <v/>
      </c>
      <c r="G718" s="51">
        <f>Games!G718</f>
        <v>0</v>
      </c>
      <c r="H718" s="51" t="str">
        <f>IF(ISBLANK(Games!$B718), "",Games!H718)</f>
        <v/>
      </c>
      <c r="I718" s="51" t="str">
        <f>IF(ISBLANK(Games!B718), "", IF(Table13[[#This Row],[Spread]]&lt;0, Table13[[#This Row],[Home]], Table13[[#This Row],[Away]]))</f>
        <v/>
      </c>
      <c r="J718" s="11"/>
      <c r="K718" s="11"/>
      <c r="L718" s="11"/>
      <c r="M718" s="50" t="str">
        <f>IF(ISBLANK(Table13[[#This Row],[Home Final]]), "",Table13[[#This Row],[Away Final]]-Table13[[#This Row],[Home Final]])</f>
        <v/>
      </c>
      <c r="N71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1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18" s="45" t="str">
        <f>IF(ISBLANK(Table13[[#This Row],[Side Result]]),"",IF(Table13[[#This Row],[Side Result]]=Table13[[#This Row],[Market Predicted Side]], "Y", "N"))</f>
        <v/>
      </c>
      <c r="Q71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18" s="43" t="str">
        <f>IF(ISBLANK(Table13[[#This Row],[Side Result]]),"",IF(Table13[[#This Row],[Side Result]]=Table13[[#This Row],[Model Predicted Side]], "Y", "N"))</f>
        <v/>
      </c>
      <c r="S718" s="43" t="str">
        <f>IF(ISBLANK(Table13[[#This Row],[Side Result]]), "", IF(Table13[[#This Row],[Model Overall Correct]]="N", "N", "Y"))</f>
        <v/>
      </c>
      <c r="T71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1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18" s="46" t="str">
        <f>IF(ISBLANK(Table13[[#This Row],[Side Result]]), "",ABS(Table13[[#This Row],[Difference from Market]]))</f>
        <v/>
      </c>
      <c r="W71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18" s="43" t="str">
        <f>IF(ISBLANK(Table13[[#This Row],[Side Result]]), "",ABS(Table13[[#This Row],[Difference from Prediction]]))</f>
        <v/>
      </c>
      <c r="Y718" s="10" t="str">
        <f>IF(OR(ISBLANK(Games!B718),ISBLANK(Table13[[#This Row],[Side Result]])), "",IF(OR(AND('Prediction Log'!D718&lt;0, 'Prediction Log'!J718='Prediction Log'!B718), AND('Prediction Log'!D718&gt;0, 'Prediction Log'!C718='Prediction Log'!J718)),"Y", IF(ISBLANK(Games!$B$2), "","N")))</f>
        <v/>
      </c>
      <c r="Z718" s="10" t="str">
        <f>Table13[[#This Row],[Market Overall  Correct]]</f>
        <v/>
      </c>
    </row>
    <row r="719" spans="1:26" x14ac:dyDescent="0.45">
      <c r="A719" s="51" t="str">
        <f>IF(ISBLANK(Games!$B719), "",Games!A719)</f>
        <v/>
      </c>
      <c r="B719" s="51" t="str">
        <f>IF(ISBLANK(Games!$B719), "",Games!B719)</f>
        <v/>
      </c>
      <c r="C719" s="51" t="str">
        <f>IF(ISBLANK(Games!$B719), "",Games!C719)</f>
        <v/>
      </c>
      <c r="D719" s="23" t="str">
        <f>IF(ISBLANK(Games!$B719), "",Games!D719)</f>
        <v/>
      </c>
      <c r="E719" s="23" t="str">
        <f>IF(ISBLANK(Games!$B719), "",Games!E719)</f>
        <v/>
      </c>
      <c r="F719" s="51" t="str">
        <f>IF(ISBLANK(Games!$B719), "",Games!F719)</f>
        <v/>
      </c>
      <c r="G719" s="51">
        <f>Games!G719</f>
        <v>0</v>
      </c>
      <c r="H719" s="51" t="str">
        <f>IF(ISBLANK(Games!$B719), "",Games!H719)</f>
        <v/>
      </c>
      <c r="I719" s="51" t="str">
        <f>IF(ISBLANK(Games!B719), "", IF(Table13[[#This Row],[Spread]]&lt;0, Table13[[#This Row],[Home]], Table13[[#This Row],[Away]]))</f>
        <v/>
      </c>
      <c r="J719" s="11"/>
      <c r="K719" s="11"/>
      <c r="L719" s="11"/>
      <c r="M719" s="50" t="str">
        <f>IF(ISBLANK(Table13[[#This Row],[Home Final]]), "",Table13[[#This Row],[Away Final]]-Table13[[#This Row],[Home Final]])</f>
        <v/>
      </c>
      <c r="N71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1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19" s="45" t="str">
        <f>IF(ISBLANK(Table13[[#This Row],[Side Result]]),"",IF(Table13[[#This Row],[Side Result]]=Table13[[#This Row],[Market Predicted Side]], "Y", "N"))</f>
        <v/>
      </c>
      <c r="Q71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19" s="43" t="str">
        <f>IF(ISBLANK(Table13[[#This Row],[Side Result]]),"",IF(Table13[[#This Row],[Side Result]]=Table13[[#This Row],[Model Predicted Side]], "Y", "N"))</f>
        <v/>
      </c>
      <c r="S719" s="43" t="str">
        <f>IF(ISBLANK(Table13[[#This Row],[Side Result]]), "", IF(Table13[[#This Row],[Model Overall Correct]]="N", "N", "Y"))</f>
        <v/>
      </c>
      <c r="T71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1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19" s="46" t="str">
        <f>IF(ISBLANK(Table13[[#This Row],[Side Result]]), "",ABS(Table13[[#This Row],[Difference from Market]]))</f>
        <v/>
      </c>
      <c r="W71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19" s="43" t="str">
        <f>IF(ISBLANK(Table13[[#This Row],[Side Result]]), "",ABS(Table13[[#This Row],[Difference from Prediction]]))</f>
        <v/>
      </c>
      <c r="Y719" s="10" t="str">
        <f>IF(OR(ISBLANK(Games!B719),ISBLANK(Table13[[#This Row],[Side Result]])), "",IF(OR(AND('Prediction Log'!D719&lt;0, 'Prediction Log'!J719='Prediction Log'!B719), AND('Prediction Log'!D719&gt;0, 'Prediction Log'!C719='Prediction Log'!J719)),"Y", IF(ISBLANK(Games!$B$2), "","N")))</f>
        <v/>
      </c>
      <c r="Z719" s="10" t="str">
        <f>Table13[[#This Row],[Market Overall  Correct]]</f>
        <v/>
      </c>
    </row>
    <row r="720" spans="1:26" x14ac:dyDescent="0.45">
      <c r="A720" s="51" t="str">
        <f>IF(ISBLANK(Games!$B720), "",Games!A720)</f>
        <v/>
      </c>
      <c r="B720" s="51" t="str">
        <f>IF(ISBLANK(Games!$B720), "",Games!B720)</f>
        <v/>
      </c>
      <c r="C720" s="51" t="str">
        <f>IF(ISBLANK(Games!$B720), "",Games!C720)</f>
        <v/>
      </c>
      <c r="D720" s="23" t="str">
        <f>IF(ISBLANK(Games!$B720), "",Games!D720)</f>
        <v/>
      </c>
      <c r="E720" s="23" t="str">
        <f>IF(ISBLANK(Games!$B720), "",Games!E720)</f>
        <v/>
      </c>
      <c r="F720" s="51" t="str">
        <f>IF(ISBLANK(Games!$B720), "",Games!F720)</f>
        <v/>
      </c>
      <c r="G720" s="51">
        <f>Games!G720</f>
        <v>0</v>
      </c>
      <c r="H720" s="51" t="str">
        <f>IF(ISBLANK(Games!$B720), "",Games!H720)</f>
        <v/>
      </c>
      <c r="I720" s="51" t="str">
        <f>IF(ISBLANK(Games!B720), "", IF(Table13[[#This Row],[Spread]]&lt;0, Table13[[#This Row],[Home]], Table13[[#This Row],[Away]]))</f>
        <v/>
      </c>
      <c r="J720" s="11"/>
      <c r="K720" s="11"/>
      <c r="L720" s="11"/>
      <c r="M720" s="50" t="str">
        <f>IF(ISBLANK(Table13[[#This Row],[Home Final]]), "",Table13[[#This Row],[Away Final]]-Table13[[#This Row],[Home Final]])</f>
        <v/>
      </c>
      <c r="N72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2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20" s="45" t="str">
        <f>IF(ISBLANK(Table13[[#This Row],[Side Result]]),"",IF(Table13[[#This Row],[Side Result]]=Table13[[#This Row],[Market Predicted Side]], "Y", "N"))</f>
        <v/>
      </c>
      <c r="Q72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20" s="43" t="str">
        <f>IF(ISBLANK(Table13[[#This Row],[Side Result]]),"",IF(Table13[[#This Row],[Side Result]]=Table13[[#This Row],[Model Predicted Side]], "Y", "N"))</f>
        <v/>
      </c>
      <c r="S720" s="43" t="str">
        <f>IF(ISBLANK(Table13[[#This Row],[Side Result]]), "", IF(Table13[[#This Row],[Model Overall Correct]]="N", "N", "Y"))</f>
        <v/>
      </c>
      <c r="T72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2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20" s="46" t="str">
        <f>IF(ISBLANK(Table13[[#This Row],[Side Result]]), "",ABS(Table13[[#This Row],[Difference from Market]]))</f>
        <v/>
      </c>
      <c r="W72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20" s="43" t="str">
        <f>IF(ISBLANK(Table13[[#This Row],[Side Result]]), "",ABS(Table13[[#This Row],[Difference from Prediction]]))</f>
        <v/>
      </c>
      <c r="Y720" s="10" t="str">
        <f>IF(OR(ISBLANK(Games!B720),ISBLANK(Table13[[#This Row],[Side Result]])), "",IF(OR(AND('Prediction Log'!D720&lt;0, 'Prediction Log'!J720='Prediction Log'!B720), AND('Prediction Log'!D720&gt;0, 'Prediction Log'!C720='Prediction Log'!J720)),"Y", IF(ISBLANK(Games!$B$2), "","N")))</f>
        <v/>
      </c>
      <c r="Z720" s="10" t="str">
        <f>Table13[[#This Row],[Market Overall  Correct]]</f>
        <v/>
      </c>
    </row>
    <row r="721" spans="1:26" x14ac:dyDescent="0.45">
      <c r="A721" s="51" t="str">
        <f>IF(ISBLANK(Games!$B721), "",Games!A721)</f>
        <v/>
      </c>
      <c r="B721" s="51" t="str">
        <f>IF(ISBLANK(Games!$B721), "",Games!B721)</f>
        <v/>
      </c>
      <c r="C721" s="51" t="str">
        <f>IF(ISBLANK(Games!$B721), "",Games!C721)</f>
        <v/>
      </c>
      <c r="D721" s="23" t="str">
        <f>IF(ISBLANK(Games!$B721), "",Games!D721)</f>
        <v/>
      </c>
      <c r="E721" s="23" t="str">
        <f>IF(ISBLANK(Games!$B721), "",Games!E721)</f>
        <v/>
      </c>
      <c r="F721" s="51" t="str">
        <f>IF(ISBLANK(Games!$B721), "",Games!F721)</f>
        <v/>
      </c>
      <c r="G721" s="51">
        <f>Games!G721</f>
        <v>0</v>
      </c>
      <c r="H721" s="51" t="str">
        <f>IF(ISBLANK(Games!$B721), "",Games!H721)</f>
        <v/>
      </c>
      <c r="I721" s="51" t="str">
        <f>IF(ISBLANK(Games!B721), "", IF(Table13[[#This Row],[Spread]]&lt;0, Table13[[#This Row],[Home]], Table13[[#This Row],[Away]]))</f>
        <v/>
      </c>
      <c r="J721" s="11"/>
      <c r="K721" s="11"/>
      <c r="L721" s="11"/>
      <c r="M721" s="50" t="str">
        <f>IF(ISBLANK(Table13[[#This Row],[Home Final]]), "",Table13[[#This Row],[Away Final]]-Table13[[#This Row],[Home Final]])</f>
        <v/>
      </c>
      <c r="N72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2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21" s="45" t="str">
        <f>IF(ISBLANK(Table13[[#This Row],[Side Result]]),"",IF(Table13[[#This Row],[Side Result]]=Table13[[#This Row],[Market Predicted Side]], "Y", "N"))</f>
        <v/>
      </c>
      <c r="Q72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21" s="43" t="str">
        <f>IF(ISBLANK(Table13[[#This Row],[Side Result]]),"",IF(Table13[[#This Row],[Side Result]]=Table13[[#This Row],[Model Predicted Side]], "Y", "N"))</f>
        <v/>
      </c>
      <c r="S721" s="43" t="str">
        <f>IF(ISBLANK(Table13[[#This Row],[Side Result]]), "", IF(Table13[[#This Row],[Model Overall Correct]]="N", "N", "Y"))</f>
        <v/>
      </c>
      <c r="T72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2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21" s="46" t="str">
        <f>IF(ISBLANK(Table13[[#This Row],[Side Result]]), "",ABS(Table13[[#This Row],[Difference from Market]]))</f>
        <v/>
      </c>
      <c r="W72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21" s="43" t="str">
        <f>IF(ISBLANK(Table13[[#This Row],[Side Result]]), "",ABS(Table13[[#This Row],[Difference from Prediction]]))</f>
        <v/>
      </c>
      <c r="Y721" s="10" t="str">
        <f>IF(OR(ISBLANK(Games!B721),ISBLANK(Table13[[#This Row],[Side Result]])), "",IF(OR(AND('Prediction Log'!D721&lt;0, 'Prediction Log'!J721='Prediction Log'!B721), AND('Prediction Log'!D721&gt;0, 'Prediction Log'!C721='Prediction Log'!J721)),"Y", IF(ISBLANK(Games!$B$2), "","N")))</f>
        <v/>
      </c>
      <c r="Z721" s="10" t="str">
        <f>Table13[[#This Row],[Market Overall  Correct]]</f>
        <v/>
      </c>
    </row>
    <row r="722" spans="1:26" x14ac:dyDescent="0.45">
      <c r="A722" s="51" t="str">
        <f>IF(ISBLANK(Games!$B722), "",Games!A722)</f>
        <v/>
      </c>
      <c r="B722" s="51" t="str">
        <f>IF(ISBLANK(Games!$B722), "",Games!B722)</f>
        <v/>
      </c>
      <c r="C722" s="51" t="str">
        <f>IF(ISBLANK(Games!$B722), "",Games!C722)</f>
        <v/>
      </c>
      <c r="D722" s="23" t="str">
        <f>IF(ISBLANK(Games!$B722), "",Games!D722)</f>
        <v/>
      </c>
      <c r="E722" s="23" t="str">
        <f>IF(ISBLANK(Games!$B722), "",Games!E722)</f>
        <v/>
      </c>
      <c r="F722" s="51" t="str">
        <f>IF(ISBLANK(Games!$B722), "",Games!F722)</f>
        <v/>
      </c>
      <c r="G722" s="51">
        <f>Games!G722</f>
        <v>0</v>
      </c>
      <c r="H722" s="51" t="str">
        <f>IF(ISBLANK(Games!$B722), "",Games!H722)</f>
        <v/>
      </c>
      <c r="I722" s="51" t="str">
        <f>IF(ISBLANK(Games!B722), "", IF(Table13[[#This Row],[Spread]]&lt;0, Table13[[#This Row],[Home]], Table13[[#This Row],[Away]]))</f>
        <v/>
      </c>
      <c r="J722" s="11"/>
      <c r="K722" s="11"/>
      <c r="L722" s="11"/>
      <c r="M722" s="50" t="str">
        <f>IF(ISBLANK(Table13[[#This Row],[Home Final]]), "",Table13[[#This Row],[Away Final]]-Table13[[#This Row],[Home Final]])</f>
        <v/>
      </c>
      <c r="N72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2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22" s="45" t="str">
        <f>IF(ISBLANK(Table13[[#This Row],[Side Result]]),"",IF(Table13[[#This Row],[Side Result]]=Table13[[#This Row],[Market Predicted Side]], "Y", "N"))</f>
        <v/>
      </c>
      <c r="Q72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22" s="43" t="str">
        <f>IF(ISBLANK(Table13[[#This Row],[Side Result]]),"",IF(Table13[[#This Row],[Side Result]]=Table13[[#This Row],[Model Predicted Side]], "Y", "N"))</f>
        <v/>
      </c>
      <c r="S722" s="43" t="str">
        <f>IF(ISBLANK(Table13[[#This Row],[Side Result]]), "", IF(Table13[[#This Row],[Model Overall Correct]]="N", "N", "Y"))</f>
        <v/>
      </c>
      <c r="T72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2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22" s="46" t="str">
        <f>IF(ISBLANK(Table13[[#This Row],[Side Result]]), "",ABS(Table13[[#This Row],[Difference from Market]]))</f>
        <v/>
      </c>
      <c r="W72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22" s="43" t="str">
        <f>IF(ISBLANK(Table13[[#This Row],[Side Result]]), "",ABS(Table13[[#This Row],[Difference from Prediction]]))</f>
        <v/>
      </c>
      <c r="Y722" s="10" t="str">
        <f>IF(OR(ISBLANK(Games!B722),ISBLANK(Table13[[#This Row],[Side Result]])), "",IF(OR(AND('Prediction Log'!D722&lt;0, 'Prediction Log'!J722='Prediction Log'!B722), AND('Prediction Log'!D722&gt;0, 'Prediction Log'!C722='Prediction Log'!J722)),"Y", IF(ISBLANK(Games!$B$2), "","N")))</f>
        <v/>
      </c>
      <c r="Z722" s="10" t="str">
        <f>Table13[[#This Row],[Market Overall  Correct]]</f>
        <v/>
      </c>
    </row>
    <row r="723" spans="1:26" x14ac:dyDescent="0.45">
      <c r="A723" s="51" t="str">
        <f>IF(ISBLANK(Games!$B723), "",Games!A723)</f>
        <v/>
      </c>
      <c r="B723" s="51" t="str">
        <f>IF(ISBLANK(Games!$B723), "",Games!B723)</f>
        <v/>
      </c>
      <c r="C723" s="51" t="str">
        <f>IF(ISBLANK(Games!$B723), "",Games!C723)</f>
        <v/>
      </c>
      <c r="D723" s="23" t="str">
        <f>IF(ISBLANK(Games!$B723), "",Games!D723)</f>
        <v/>
      </c>
      <c r="E723" s="23" t="str">
        <f>IF(ISBLANK(Games!$B723), "",Games!E723)</f>
        <v/>
      </c>
      <c r="F723" s="51" t="str">
        <f>IF(ISBLANK(Games!$B723), "",Games!F723)</f>
        <v/>
      </c>
      <c r="G723" s="51">
        <f>Games!G723</f>
        <v>0</v>
      </c>
      <c r="H723" s="51" t="str">
        <f>IF(ISBLANK(Games!$B723), "",Games!H723)</f>
        <v/>
      </c>
      <c r="I723" s="51" t="str">
        <f>IF(ISBLANK(Games!B723), "", IF(Table13[[#This Row],[Spread]]&lt;0, Table13[[#This Row],[Home]], Table13[[#This Row],[Away]]))</f>
        <v/>
      </c>
      <c r="J723" s="11"/>
      <c r="K723" s="11"/>
      <c r="L723" s="11"/>
      <c r="M723" s="50" t="str">
        <f>IF(ISBLANK(Table13[[#This Row],[Home Final]]), "",Table13[[#This Row],[Away Final]]-Table13[[#This Row],[Home Final]])</f>
        <v/>
      </c>
      <c r="N72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2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23" s="45" t="str">
        <f>IF(ISBLANK(Table13[[#This Row],[Side Result]]),"",IF(Table13[[#This Row],[Side Result]]=Table13[[#This Row],[Market Predicted Side]], "Y", "N"))</f>
        <v/>
      </c>
      <c r="Q72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23" s="43" t="str">
        <f>IF(ISBLANK(Table13[[#This Row],[Side Result]]),"",IF(Table13[[#This Row],[Side Result]]=Table13[[#This Row],[Model Predicted Side]], "Y", "N"))</f>
        <v/>
      </c>
      <c r="S723" s="43" t="str">
        <f>IF(ISBLANK(Table13[[#This Row],[Side Result]]), "", IF(Table13[[#This Row],[Model Overall Correct]]="N", "N", "Y"))</f>
        <v/>
      </c>
      <c r="T72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2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23" s="46" t="str">
        <f>IF(ISBLANK(Table13[[#This Row],[Side Result]]), "",ABS(Table13[[#This Row],[Difference from Market]]))</f>
        <v/>
      </c>
      <c r="W72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23" s="43" t="str">
        <f>IF(ISBLANK(Table13[[#This Row],[Side Result]]), "",ABS(Table13[[#This Row],[Difference from Prediction]]))</f>
        <v/>
      </c>
      <c r="Y723" s="10" t="str">
        <f>IF(OR(ISBLANK(Games!B723),ISBLANK(Table13[[#This Row],[Side Result]])), "",IF(OR(AND('Prediction Log'!D723&lt;0, 'Prediction Log'!J723='Prediction Log'!B723), AND('Prediction Log'!D723&gt;0, 'Prediction Log'!C723='Prediction Log'!J723)),"Y", IF(ISBLANK(Games!$B$2), "","N")))</f>
        <v/>
      </c>
      <c r="Z723" s="10" t="str">
        <f>Table13[[#This Row],[Market Overall  Correct]]</f>
        <v/>
      </c>
    </row>
    <row r="724" spans="1:26" x14ac:dyDescent="0.45">
      <c r="A724" s="51" t="str">
        <f>IF(ISBLANK(Games!$B724), "",Games!A724)</f>
        <v/>
      </c>
      <c r="B724" s="51" t="str">
        <f>IF(ISBLANK(Games!$B724), "",Games!B724)</f>
        <v/>
      </c>
      <c r="C724" s="51" t="str">
        <f>IF(ISBLANK(Games!$B724), "",Games!C724)</f>
        <v/>
      </c>
      <c r="D724" s="23" t="str">
        <f>IF(ISBLANK(Games!$B724), "",Games!D724)</f>
        <v/>
      </c>
      <c r="E724" s="23" t="str">
        <f>IF(ISBLANK(Games!$B724), "",Games!E724)</f>
        <v/>
      </c>
      <c r="F724" s="51" t="str">
        <f>IF(ISBLANK(Games!$B724), "",Games!F724)</f>
        <v/>
      </c>
      <c r="G724" s="51">
        <f>Games!G724</f>
        <v>0</v>
      </c>
      <c r="H724" s="51" t="str">
        <f>IF(ISBLANK(Games!$B724), "",Games!H724)</f>
        <v/>
      </c>
      <c r="I724" s="51" t="str">
        <f>IF(ISBLANK(Games!B724), "", IF(Table13[[#This Row],[Spread]]&lt;0, Table13[[#This Row],[Home]], Table13[[#This Row],[Away]]))</f>
        <v/>
      </c>
      <c r="J724" s="11"/>
      <c r="K724" s="11"/>
      <c r="L724" s="11"/>
      <c r="M724" s="50" t="str">
        <f>IF(ISBLANK(Table13[[#This Row],[Home Final]]), "",Table13[[#This Row],[Away Final]]-Table13[[#This Row],[Home Final]])</f>
        <v/>
      </c>
      <c r="N72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2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24" s="45" t="str">
        <f>IF(ISBLANK(Table13[[#This Row],[Side Result]]),"",IF(Table13[[#This Row],[Side Result]]=Table13[[#This Row],[Market Predicted Side]], "Y", "N"))</f>
        <v/>
      </c>
      <c r="Q72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24" s="43" t="str">
        <f>IF(ISBLANK(Table13[[#This Row],[Side Result]]),"",IF(Table13[[#This Row],[Side Result]]=Table13[[#This Row],[Model Predicted Side]], "Y", "N"))</f>
        <v/>
      </c>
      <c r="S724" s="43" t="str">
        <f>IF(ISBLANK(Table13[[#This Row],[Side Result]]), "", IF(Table13[[#This Row],[Model Overall Correct]]="N", "N", "Y"))</f>
        <v/>
      </c>
      <c r="T72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2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24" s="46" t="str">
        <f>IF(ISBLANK(Table13[[#This Row],[Side Result]]), "",ABS(Table13[[#This Row],[Difference from Market]]))</f>
        <v/>
      </c>
      <c r="W72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24" s="43" t="str">
        <f>IF(ISBLANK(Table13[[#This Row],[Side Result]]), "",ABS(Table13[[#This Row],[Difference from Prediction]]))</f>
        <v/>
      </c>
      <c r="Y724" s="10" t="str">
        <f>IF(OR(ISBLANK(Games!B724),ISBLANK(Table13[[#This Row],[Side Result]])), "",IF(OR(AND('Prediction Log'!D724&lt;0, 'Prediction Log'!J724='Prediction Log'!B724), AND('Prediction Log'!D724&gt;0, 'Prediction Log'!C724='Prediction Log'!J724)),"Y", IF(ISBLANK(Games!$B$2), "","N")))</f>
        <v/>
      </c>
      <c r="Z724" s="10" t="str">
        <f>Table13[[#This Row],[Market Overall  Correct]]</f>
        <v/>
      </c>
    </row>
    <row r="725" spans="1:26" x14ac:dyDescent="0.45">
      <c r="A725" s="51" t="str">
        <f>IF(ISBLANK(Games!$B725), "",Games!A725)</f>
        <v/>
      </c>
      <c r="B725" s="51" t="str">
        <f>IF(ISBLANK(Games!$B725), "",Games!B725)</f>
        <v/>
      </c>
      <c r="C725" s="51" t="str">
        <f>IF(ISBLANK(Games!$B725), "",Games!C725)</f>
        <v/>
      </c>
      <c r="D725" s="23" t="str">
        <f>IF(ISBLANK(Games!$B725), "",Games!D725)</f>
        <v/>
      </c>
      <c r="E725" s="23" t="str">
        <f>IF(ISBLANK(Games!$B725), "",Games!E725)</f>
        <v/>
      </c>
      <c r="F725" s="51" t="str">
        <f>IF(ISBLANK(Games!$B725), "",Games!F725)</f>
        <v/>
      </c>
      <c r="G725" s="51">
        <f>Games!G725</f>
        <v>0</v>
      </c>
      <c r="H725" s="51" t="str">
        <f>IF(ISBLANK(Games!$B725), "",Games!H725)</f>
        <v/>
      </c>
      <c r="I725" s="51" t="str">
        <f>IF(ISBLANK(Games!B725), "", IF(Table13[[#This Row],[Spread]]&lt;0, Table13[[#This Row],[Home]], Table13[[#This Row],[Away]]))</f>
        <v/>
      </c>
      <c r="J725" s="11"/>
      <c r="K725" s="11"/>
      <c r="L725" s="11"/>
      <c r="M725" s="50" t="str">
        <f>IF(ISBLANK(Table13[[#This Row],[Home Final]]), "",Table13[[#This Row],[Away Final]]-Table13[[#This Row],[Home Final]])</f>
        <v/>
      </c>
      <c r="N72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2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25" s="45" t="str">
        <f>IF(ISBLANK(Table13[[#This Row],[Side Result]]),"",IF(Table13[[#This Row],[Side Result]]=Table13[[#This Row],[Market Predicted Side]], "Y", "N"))</f>
        <v/>
      </c>
      <c r="Q72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25" s="43" t="str">
        <f>IF(ISBLANK(Table13[[#This Row],[Side Result]]),"",IF(Table13[[#This Row],[Side Result]]=Table13[[#This Row],[Model Predicted Side]], "Y", "N"))</f>
        <v/>
      </c>
      <c r="S725" s="43" t="str">
        <f>IF(ISBLANK(Table13[[#This Row],[Side Result]]), "", IF(Table13[[#This Row],[Model Overall Correct]]="N", "N", "Y"))</f>
        <v/>
      </c>
      <c r="T72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2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25" s="46" t="str">
        <f>IF(ISBLANK(Table13[[#This Row],[Side Result]]), "",ABS(Table13[[#This Row],[Difference from Market]]))</f>
        <v/>
      </c>
      <c r="W72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25" s="43" t="str">
        <f>IF(ISBLANK(Table13[[#This Row],[Side Result]]), "",ABS(Table13[[#This Row],[Difference from Prediction]]))</f>
        <v/>
      </c>
      <c r="Y725" s="10" t="str">
        <f>IF(OR(ISBLANK(Games!B725),ISBLANK(Table13[[#This Row],[Side Result]])), "",IF(OR(AND('Prediction Log'!D725&lt;0, 'Prediction Log'!J725='Prediction Log'!B725), AND('Prediction Log'!D725&gt;0, 'Prediction Log'!C725='Prediction Log'!J725)),"Y", IF(ISBLANK(Games!$B$2), "","N")))</f>
        <v/>
      </c>
      <c r="Z725" s="10" t="str">
        <f>Table13[[#This Row],[Market Overall  Correct]]</f>
        <v/>
      </c>
    </row>
    <row r="726" spans="1:26" x14ac:dyDescent="0.45">
      <c r="A726" s="51" t="str">
        <f>IF(ISBLANK(Games!$B726), "",Games!A726)</f>
        <v/>
      </c>
      <c r="B726" s="51" t="str">
        <f>IF(ISBLANK(Games!$B726), "",Games!B726)</f>
        <v/>
      </c>
      <c r="C726" s="51" t="str">
        <f>IF(ISBLANK(Games!$B726), "",Games!C726)</f>
        <v/>
      </c>
      <c r="D726" s="23" t="str">
        <f>IF(ISBLANK(Games!$B726), "",Games!D726)</f>
        <v/>
      </c>
      <c r="E726" s="23" t="str">
        <f>IF(ISBLANK(Games!$B726), "",Games!E726)</f>
        <v/>
      </c>
      <c r="F726" s="51" t="str">
        <f>IF(ISBLANK(Games!$B726), "",Games!F726)</f>
        <v/>
      </c>
      <c r="G726" s="51">
        <f>Games!G726</f>
        <v>0</v>
      </c>
      <c r="H726" s="51" t="str">
        <f>IF(ISBLANK(Games!$B726), "",Games!H726)</f>
        <v/>
      </c>
      <c r="I726" s="51" t="str">
        <f>IF(ISBLANK(Games!B726), "", IF(Table13[[#This Row],[Spread]]&lt;0, Table13[[#This Row],[Home]], Table13[[#This Row],[Away]]))</f>
        <v/>
      </c>
      <c r="J726" s="11"/>
      <c r="K726" s="11"/>
      <c r="L726" s="11"/>
      <c r="M726" s="50" t="str">
        <f>IF(ISBLANK(Table13[[#This Row],[Home Final]]), "",Table13[[#This Row],[Away Final]]-Table13[[#This Row],[Home Final]])</f>
        <v/>
      </c>
      <c r="N72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2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26" s="45" t="str">
        <f>IF(ISBLANK(Table13[[#This Row],[Side Result]]),"",IF(Table13[[#This Row],[Side Result]]=Table13[[#This Row],[Market Predicted Side]], "Y", "N"))</f>
        <v/>
      </c>
      <c r="Q72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26" s="43" t="str">
        <f>IF(ISBLANK(Table13[[#This Row],[Side Result]]),"",IF(Table13[[#This Row],[Side Result]]=Table13[[#This Row],[Model Predicted Side]], "Y", "N"))</f>
        <v/>
      </c>
      <c r="S726" s="43" t="str">
        <f>IF(ISBLANK(Table13[[#This Row],[Side Result]]), "", IF(Table13[[#This Row],[Model Overall Correct]]="N", "N", "Y"))</f>
        <v/>
      </c>
      <c r="T72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2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26" s="46" t="str">
        <f>IF(ISBLANK(Table13[[#This Row],[Side Result]]), "",ABS(Table13[[#This Row],[Difference from Market]]))</f>
        <v/>
      </c>
      <c r="W72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26" s="43" t="str">
        <f>IF(ISBLANK(Table13[[#This Row],[Side Result]]), "",ABS(Table13[[#This Row],[Difference from Prediction]]))</f>
        <v/>
      </c>
      <c r="Y726" s="10" t="str">
        <f>IF(OR(ISBLANK(Games!B726),ISBLANK(Table13[[#This Row],[Side Result]])), "",IF(OR(AND('Prediction Log'!D726&lt;0, 'Prediction Log'!J726='Prediction Log'!B726), AND('Prediction Log'!D726&gt;0, 'Prediction Log'!C726='Prediction Log'!J726)),"Y", IF(ISBLANK(Games!$B$2), "","N")))</f>
        <v/>
      </c>
      <c r="Z726" s="10" t="str">
        <f>Table13[[#This Row],[Market Overall  Correct]]</f>
        <v/>
      </c>
    </row>
    <row r="727" spans="1:26" x14ac:dyDescent="0.45">
      <c r="A727" s="51" t="str">
        <f>IF(ISBLANK(Games!$B727), "",Games!A727)</f>
        <v/>
      </c>
      <c r="B727" s="51" t="str">
        <f>IF(ISBLANK(Games!$B727), "",Games!B727)</f>
        <v/>
      </c>
      <c r="C727" s="51" t="str">
        <f>IF(ISBLANK(Games!$B727), "",Games!C727)</f>
        <v/>
      </c>
      <c r="D727" s="23" t="str">
        <f>IF(ISBLANK(Games!$B727), "",Games!D727)</f>
        <v/>
      </c>
      <c r="E727" s="23" t="str">
        <f>IF(ISBLANK(Games!$B727), "",Games!E727)</f>
        <v/>
      </c>
      <c r="F727" s="51" t="str">
        <f>IF(ISBLANK(Games!$B727), "",Games!F727)</f>
        <v/>
      </c>
      <c r="G727" s="51">
        <f>Games!G727</f>
        <v>0</v>
      </c>
      <c r="H727" s="51" t="str">
        <f>IF(ISBLANK(Games!$B727), "",Games!H727)</f>
        <v/>
      </c>
      <c r="I727" s="51" t="str">
        <f>IF(ISBLANK(Games!B727), "", IF(Table13[[#This Row],[Spread]]&lt;0, Table13[[#This Row],[Home]], Table13[[#This Row],[Away]]))</f>
        <v/>
      </c>
      <c r="J727" s="11"/>
      <c r="K727" s="11"/>
      <c r="L727" s="11"/>
      <c r="M727" s="50" t="str">
        <f>IF(ISBLANK(Table13[[#This Row],[Home Final]]), "",Table13[[#This Row],[Away Final]]-Table13[[#This Row],[Home Final]])</f>
        <v/>
      </c>
      <c r="N72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2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27" s="45" t="str">
        <f>IF(ISBLANK(Table13[[#This Row],[Side Result]]),"",IF(Table13[[#This Row],[Side Result]]=Table13[[#This Row],[Market Predicted Side]], "Y", "N"))</f>
        <v/>
      </c>
      <c r="Q72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27" s="43" t="str">
        <f>IF(ISBLANK(Table13[[#This Row],[Side Result]]),"",IF(Table13[[#This Row],[Side Result]]=Table13[[#This Row],[Model Predicted Side]], "Y", "N"))</f>
        <v/>
      </c>
      <c r="S727" s="43" t="str">
        <f>IF(ISBLANK(Table13[[#This Row],[Side Result]]), "", IF(Table13[[#This Row],[Model Overall Correct]]="N", "N", "Y"))</f>
        <v/>
      </c>
      <c r="T72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2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27" s="46" t="str">
        <f>IF(ISBLANK(Table13[[#This Row],[Side Result]]), "",ABS(Table13[[#This Row],[Difference from Market]]))</f>
        <v/>
      </c>
      <c r="W72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27" s="43" t="str">
        <f>IF(ISBLANK(Table13[[#This Row],[Side Result]]), "",ABS(Table13[[#This Row],[Difference from Prediction]]))</f>
        <v/>
      </c>
      <c r="Y727" s="10" t="str">
        <f>IF(OR(ISBLANK(Games!B727),ISBLANK(Table13[[#This Row],[Side Result]])), "",IF(OR(AND('Prediction Log'!D727&lt;0, 'Prediction Log'!J727='Prediction Log'!B727), AND('Prediction Log'!D727&gt;0, 'Prediction Log'!C727='Prediction Log'!J727)),"Y", IF(ISBLANK(Games!$B$2), "","N")))</f>
        <v/>
      </c>
      <c r="Z727" s="10" t="str">
        <f>Table13[[#This Row],[Market Overall  Correct]]</f>
        <v/>
      </c>
    </row>
    <row r="728" spans="1:26" x14ac:dyDescent="0.45">
      <c r="A728" s="51" t="str">
        <f>IF(ISBLANK(Games!$B728), "",Games!A728)</f>
        <v/>
      </c>
      <c r="B728" s="51" t="str">
        <f>IF(ISBLANK(Games!$B728), "",Games!B728)</f>
        <v/>
      </c>
      <c r="C728" s="51" t="str">
        <f>IF(ISBLANK(Games!$B728), "",Games!C728)</f>
        <v/>
      </c>
      <c r="D728" s="23" t="str">
        <f>IF(ISBLANK(Games!$B728), "",Games!D728)</f>
        <v/>
      </c>
      <c r="E728" s="23" t="str">
        <f>IF(ISBLANK(Games!$B728), "",Games!E728)</f>
        <v/>
      </c>
      <c r="F728" s="51" t="str">
        <f>IF(ISBLANK(Games!$B728), "",Games!F728)</f>
        <v/>
      </c>
      <c r="G728" s="51">
        <f>Games!G728</f>
        <v>0</v>
      </c>
      <c r="H728" s="51" t="str">
        <f>IF(ISBLANK(Games!$B728), "",Games!H728)</f>
        <v/>
      </c>
      <c r="I728" s="51" t="str">
        <f>IF(ISBLANK(Games!B728), "", IF(Table13[[#This Row],[Spread]]&lt;0, Table13[[#This Row],[Home]], Table13[[#This Row],[Away]]))</f>
        <v/>
      </c>
      <c r="J728" s="11"/>
      <c r="K728" s="11"/>
      <c r="L728" s="11"/>
      <c r="M728" s="50" t="str">
        <f>IF(ISBLANK(Table13[[#This Row],[Home Final]]), "",Table13[[#This Row],[Away Final]]-Table13[[#This Row],[Home Final]])</f>
        <v/>
      </c>
      <c r="N72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2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28" s="45" t="str">
        <f>IF(ISBLANK(Table13[[#This Row],[Side Result]]),"",IF(Table13[[#This Row],[Side Result]]=Table13[[#This Row],[Market Predicted Side]], "Y", "N"))</f>
        <v/>
      </c>
      <c r="Q72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28" s="43" t="str">
        <f>IF(ISBLANK(Table13[[#This Row],[Side Result]]),"",IF(Table13[[#This Row],[Side Result]]=Table13[[#This Row],[Model Predicted Side]], "Y", "N"))</f>
        <v/>
      </c>
      <c r="S728" s="43" t="str">
        <f>IF(ISBLANK(Table13[[#This Row],[Side Result]]), "", IF(Table13[[#This Row],[Model Overall Correct]]="N", "N", "Y"))</f>
        <v/>
      </c>
      <c r="T72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2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28" s="46" t="str">
        <f>IF(ISBLANK(Table13[[#This Row],[Side Result]]), "",ABS(Table13[[#This Row],[Difference from Market]]))</f>
        <v/>
      </c>
      <c r="W72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28" s="43" t="str">
        <f>IF(ISBLANK(Table13[[#This Row],[Side Result]]), "",ABS(Table13[[#This Row],[Difference from Prediction]]))</f>
        <v/>
      </c>
      <c r="Y728" s="10" t="str">
        <f>IF(OR(ISBLANK(Games!B728),ISBLANK(Table13[[#This Row],[Side Result]])), "",IF(OR(AND('Prediction Log'!D728&lt;0, 'Prediction Log'!J728='Prediction Log'!B728), AND('Prediction Log'!D728&gt;0, 'Prediction Log'!C728='Prediction Log'!J728)),"Y", IF(ISBLANK(Games!$B$2), "","N")))</f>
        <v/>
      </c>
      <c r="Z728" s="10" t="str">
        <f>Table13[[#This Row],[Market Overall  Correct]]</f>
        <v/>
      </c>
    </row>
    <row r="729" spans="1:26" x14ac:dyDescent="0.45">
      <c r="A729" s="51" t="str">
        <f>IF(ISBLANK(Games!$B729), "",Games!A729)</f>
        <v/>
      </c>
      <c r="B729" s="51" t="str">
        <f>IF(ISBLANK(Games!$B729), "",Games!B729)</f>
        <v/>
      </c>
      <c r="C729" s="51" t="str">
        <f>IF(ISBLANK(Games!$B729), "",Games!C729)</f>
        <v/>
      </c>
      <c r="D729" s="23" t="str">
        <f>IF(ISBLANK(Games!$B729), "",Games!D729)</f>
        <v/>
      </c>
      <c r="E729" s="23" t="str">
        <f>IF(ISBLANK(Games!$B729), "",Games!E729)</f>
        <v/>
      </c>
      <c r="F729" s="51" t="str">
        <f>IF(ISBLANK(Games!$B729), "",Games!F729)</f>
        <v/>
      </c>
      <c r="G729" s="51">
        <f>Games!G729</f>
        <v>0</v>
      </c>
      <c r="H729" s="51" t="str">
        <f>IF(ISBLANK(Games!$B729), "",Games!H729)</f>
        <v/>
      </c>
      <c r="I729" s="51" t="str">
        <f>IF(ISBLANK(Games!B729), "", IF(Table13[[#This Row],[Spread]]&lt;0, Table13[[#This Row],[Home]], Table13[[#This Row],[Away]]))</f>
        <v/>
      </c>
      <c r="J729" s="11"/>
      <c r="K729" s="11"/>
      <c r="L729" s="11"/>
      <c r="M729" s="50" t="str">
        <f>IF(ISBLANK(Table13[[#This Row],[Home Final]]), "",Table13[[#This Row],[Away Final]]-Table13[[#This Row],[Home Final]])</f>
        <v/>
      </c>
      <c r="N72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2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29" s="45" t="str">
        <f>IF(ISBLANK(Table13[[#This Row],[Side Result]]),"",IF(Table13[[#This Row],[Side Result]]=Table13[[#This Row],[Market Predicted Side]], "Y", "N"))</f>
        <v/>
      </c>
      <c r="Q72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29" s="43" t="str">
        <f>IF(ISBLANK(Table13[[#This Row],[Side Result]]),"",IF(Table13[[#This Row],[Side Result]]=Table13[[#This Row],[Model Predicted Side]], "Y", "N"))</f>
        <v/>
      </c>
      <c r="S729" s="43" t="str">
        <f>IF(ISBLANK(Table13[[#This Row],[Side Result]]), "", IF(Table13[[#This Row],[Model Overall Correct]]="N", "N", "Y"))</f>
        <v/>
      </c>
      <c r="T72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2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29" s="46" t="str">
        <f>IF(ISBLANK(Table13[[#This Row],[Side Result]]), "",ABS(Table13[[#This Row],[Difference from Market]]))</f>
        <v/>
      </c>
      <c r="W72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29" s="43" t="str">
        <f>IF(ISBLANK(Table13[[#This Row],[Side Result]]), "",ABS(Table13[[#This Row],[Difference from Prediction]]))</f>
        <v/>
      </c>
      <c r="Y729" s="10" t="str">
        <f>IF(OR(ISBLANK(Games!B729),ISBLANK(Table13[[#This Row],[Side Result]])), "",IF(OR(AND('Prediction Log'!D729&lt;0, 'Prediction Log'!J729='Prediction Log'!B729), AND('Prediction Log'!D729&gt;0, 'Prediction Log'!C729='Prediction Log'!J729)),"Y", IF(ISBLANK(Games!$B$2), "","N")))</f>
        <v/>
      </c>
      <c r="Z729" s="10" t="str">
        <f>Table13[[#This Row],[Market Overall  Correct]]</f>
        <v/>
      </c>
    </row>
    <row r="730" spans="1:26" x14ac:dyDescent="0.45">
      <c r="A730" s="51" t="str">
        <f>IF(ISBLANK(Games!$B730), "",Games!A730)</f>
        <v/>
      </c>
      <c r="B730" s="51" t="str">
        <f>IF(ISBLANK(Games!$B730), "",Games!B730)</f>
        <v/>
      </c>
      <c r="C730" s="51" t="str">
        <f>IF(ISBLANK(Games!$B730), "",Games!C730)</f>
        <v/>
      </c>
      <c r="D730" s="23" t="str">
        <f>IF(ISBLANK(Games!$B730), "",Games!D730)</f>
        <v/>
      </c>
      <c r="E730" s="23" t="str">
        <f>IF(ISBLANK(Games!$B730), "",Games!E730)</f>
        <v/>
      </c>
      <c r="F730" s="51" t="str">
        <f>IF(ISBLANK(Games!$B730), "",Games!F730)</f>
        <v/>
      </c>
      <c r="G730" s="51">
        <f>Games!G730</f>
        <v>0</v>
      </c>
      <c r="H730" s="51" t="str">
        <f>IF(ISBLANK(Games!$B730), "",Games!H730)</f>
        <v/>
      </c>
      <c r="I730" s="51" t="str">
        <f>IF(ISBLANK(Games!B730), "", IF(Table13[[#This Row],[Spread]]&lt;0, Table13[[#This Row],[Home]], Table13[[#This Row],[Away]]))</f>
        <v/>
      </c>
      <c r="J730" s="11"/>
      <c r="K730" s="11"/>
      <c r="L730" s="11"/>
      <c r="M730" s="50" t="str">
        <f>IF(ISBLANK(Table13[[#This Row],[Home Final]]), "",Table13[[#This Row],[Away Final]]-Table13[[#This Row],[Home Final]])</f>
        <v/>
      </c>
      <c r="N73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3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30" s="45" t="str">
        <f>IF(ISBLANK(Table13[[#This Row],[Side Result]]),"",IF(Table13[[#This Row],[Side Result]]=Table13[[#This Row],[Market Predicted Side]], "Y", "N"))</f>
        <v/>
      </c>
      <c r="Q73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30" s="43" t="str">
        <f>IF(ISBLANK(Table13[[#This Row],[Side Result]]),"",IF(Table13[[#This Row],[Side Result]]=Table13[[#This Row],[Model Predicted Side]], "Y", "N"))</f>
        <v/>
      </c>
      <c r="S730" s="43" t="str">
        <f>IF(ISBLANK(Table13[[#This Row],[Side Result]]), "", IF(Table13[[#This Row],[Model Overall Correct]]="N", "N", "Y"))</f>
        <v/>
      </c>
      <c r="T73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3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30" s="46" t="str">
        <f>IF(ISBLANK(Table13[[#This Row],[Side Result]]), "",ABS(Table13[[#This Row],[Difference from Market]]))</f>
        <v/>
      </c>
      <c r="W73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30" s="43" t="str">
        <f>IF(ISBLANK(Table13[[#This Row],[Side Result]]), "",ABS(Table13[[#This Row],[Difference from Prediction]]))</f>
        <v/>
      </c>
      <c r="Y730" s="10" t="str">
        <f>IF(OR(ISBLANK(Games!B730),ISBLANK(Table13[[#This Row],[Side Result]])), "",IF(OR(AND('Prediction Log'!D730&lt;0, 'Prediction Log'!J730='Prediction Log'!B730), AND('Prediction Log'!D730&gt;0, 'Prediction Log'!C730='Prediction Log'!J730)),"Y", IF(ISBLANK(Games!$B$2), "","N")))</f>
        <v/>
      </c>
      <c r="Z730" s="10" t="str">
        <f>Table13[[#This Row],[Market Overall  Correct]]</f>
        <v/>
      </c>
    </row>
    <row r="731" spans="1:26" x14ac:dyDescent="0.45">
      <c r="A731" s="51" t="str">
        <f>IF(ISBLANK(Games!$B731), "",Games!A731)</f>
        <v/>
      </c>
      <c r="B731" s="51" t="str">
        <f>IF(ISBLANK(Games!$B731), "",Games!B731)</f>
        <v/>
      </c>
      <c r="C731" s="51" t="str">
        <f>IF(ISBLANK(Games!$B731), "",Games!C731)</f>
        <v/>
      </c>
      <c r="D731" s="23" t="str">
        <f>IF(ISBLANK(Games!$B731), "",Games!D731)</f>
        <v/>
      </c>
      <c r="E731" s="23" t="str">
        <f>IF(ISBLANK(Games!$B731), "",Games!E731)</f>
        <v/>
      </c>
      <c r="F731" s="51" t="str">
        <f>IF(ISBLANK(Games!$B731), "",Games!F731)</f>
        <v/>
      </c>
      <c r="G731" s="51">
        <f>Games!G731</f>
        <v>0</v>
      </c>
      <c r="H731" s="51" t="str">
        <f>IF(ISBLANK(Games!$B731), "",Games!H731)</f>
        <v/>
      </c>
      <c r="I731" s="51" t="str">
        <f>IF(ISBLANK(Games!B731), "", IF(Table13[[#This Row],[Spread]]&lt;0, Table13[[#This Row],[Home]], Table13[[#This Row],[Away]]))</f>
        <v/>
      </c>
      <c r="J731" s="11"/>
      <c r="K731" s="11"/>
      <c r="L731" s="11"/>
      <c r="M731" s="50" t="str">
        <f>IF(ISBLANK(Table13[[#This Row],[Home Final]]), "",Table13[[#This Row],[Away Final]]-Table13[[#This Row],[Home Final]])</f>
        <v/>
      </c>
      <c r="N73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3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31" s="45" t="str">
        <f>IF(ISBLANK(Table13[[#This Row],[Side Result]]),"",IF(Table13[[#This Row],[Side Result]]=Table13[[#This Row],[Market Predicted Side]], "Y", "N"))</f>
        <v/>
      </c>
      <c r="Q73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31" s="43" t="str">
        <f>IF(ISBLANK(Table13[[#This Row],[Side Result]]),"",IF(Table13[[#This Row],[Side Result]]=Table13[[#This Row],[Model Predicted Side]], "Y", "N"))</f>
        <v/>
      </c>
      <c r="S731" s="43" t="str">
        <f>IF(ISBLANK(Table13[[#This Row],[Side Result]]), "", IF(Table13[[#This Row],[Model Overall Correct]]="N", "N", "Y"))</f>
        <v/>
      </c>
      <c r="T73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3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31" s="46" t="str">
        <f>IF(ISBLANK(Table13[[#This Row],[Side Result]]), "",ABS(Table13[[#This Row],[Difference from Market]]))</f>
        <v/>
      </c>
      <c r="W73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31" s="43" t="str">
        <f>IF(ISBLANK(Table13[[#This Row],[Side Result]]), "",ABS(Table13[[#This Row],[Difference from Prediction]]))</f>
        <v/>
      </c>
      <c r="Y731" s="10" t="str">
        <f>IF(OR(ISBLANK(Games!B731),ISBLANK(Table13[[#This Row],[Side Result]])), "",IF(OR(AND('Prediction Log'!D731&lt;0, 'Prediction Log'!J731='Prediction Log'!B731), AND('Prediction Log'!D731&gt;0, 'Prediction Log'!C731='Prediction Log'!J731)),"Y", IF(ISBLANK(Games!$B$2), "","N")))</f>
        <v/>
      </c>
      <c r="Z731" s="10" t="str">
        <f>Table13[[#This Row],[Market Overall  Correct]]</f>
        <v/>
      </c>
    </row>
    <row r="732" spans="1:26" x14ac:dyDescent="0.45">
      <c r="A732" s="51" t="str">
        <f>IF(ISBLANK(Games!$B732), "",Games!A732)</f>
        <v/>
      </c>
      <c r="B732" s="51" t="str">
        <f>IF(ISBLANK(Games!$B732), "",Games!B732)</f>
        <v/>
      </c>
      <c r="C732" s="51" t="str">
        <f>IF(ISBLANK(Games!$B732), "",Games!C732)</f>
        <v/>
      </c>
      <c r="D732" s="23" t="str">
        <f>IF(ISBLANK(Games!$B732), "",Games!D732)</f>
        <v/>
      </c>
      <c r="E732" s="23" t="str">
        <f>IF(ISBLANK(Games!$B732), "",Games!E732)</f>
        <v/>
      </c>
      <c r="F732" s="51" t="str">
        <f>IF(ISBLANK(Games!$B732), "",Games!F732)</f>
        <v/>
      </c>
      <c r="G732" s="51">
        <f>Games!G732</f>
        <v>0</v>
      </c>
      <c r="H732" s="51" t="str">
        <f>IF(ISBLANK(Games!$B732), "",Games!H732)</f>
        <v/>
      </c>
      <c r="I732" s="51" t="str">
        <f>IF(ISBLANK(Games!B732), "", IF(Table13[[#This Row],[Spread]]&lt;0, Table13[[#This Row],[Home]], Table13[[#This Row],[Away]]))</f>
        <v/>
      </c>
      <c r="J732" s="11"/>
      <c r="K732" s="11"/>
      <c r="L732" s="11"/>
      <c r="M732" s="50" t="str">
        <f>IF(ISBLANK(Table13[[#This Row],[Home Final]]), "",Table13[[#This Row],[Away Final]]-Table13[[#This Row],[Home Final]])</f>
        <v/>
      </c>
      <c r="N73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3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32" s="45" t="str">
        <f>IF(ISBLANK(Table13[[#This Row],[Side Result]]),"",IF(Table13[[#This Row],[Side Result]]=Table13[[#This Row],[Market Predicted Side]], "Y", "N"))</f>
        <v/>
      </c>
      <c r="Q73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32" s="43" t="str">
        <f>IF(ISBLANK(Table13[[#This Row],[Side Result]]),"",IF(Table13[[#This Row],[Side Result]]=Table13[[#This Row],[Model Predicted Side]], "Y", "N"))</f>
        <v/>
      </c>
      <c r="S732" s="43" t="str">
        <f>IF(ISBLANK(Table13[[#This Row],[Side Result]]), "", IF(Table13[[#This Row],[Model Overall Correct]]="N", "N", "Y"))</f>
        <v/>
      </c>
      <c r="T73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3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32" s="46" t="str">
        <f>IF(ISBLANK(Table13[[#This Row],[Side Result]]), "",ABS(Table13[[#This Row],[Difference from Market]]))</f>
        <v/>
      </c>
      <c r="W73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32" s="43" t="str">
        <f>IF(ISBLANK(Table13[[#This Row],[Side Result]]), "",ABS(Table13[[#This Row],[Difference from Prediction]]))</f>
        <v/>
      </c>
      <c r="Y732" s="10" t="str">
        <f>IF(OR(ISBLANK(Games!B732),ISBLANK(Table13[[#This Row],[Side Result]])), "",IF(OR(AND('Prediction Log'!D732&lt;0, 'Prediction Log'!J732='Prediction Log'!B732), AND('Prediction Log'!D732&gt;0, 'Prediction Log'!C732='Prediction Log'!J732)),"Y", IF(ISBLANK(Games!$B$2), "","N")))</f>
        <v/>
      </c>
      <c r="Z732" s="10" t="str">
        <f>Table13[[#This Row],[Market Overall  Correct]]</f>
        <v/>
      </c>
    </row>
    <row r="733" spans="1:26" x14ac:dyDescent="0.45">
      <c r="A733" s="51" t="str">
        <f>IF(ISBLANK(Games!$B733), "",Games!A733)</f>
        <v/>
      </c>
      <c r="B733" s="51" t="str">
        <f>IF(ISBLANK(Games!$B733), "",Games!B733)</f>
        <v/>
      </c>
      <c r="C733" s="51" t="str">
        <f>IF(ISBLANK(Games!$B733), "",Games!C733)</f>
        <v/>
      </c>
      <c r="D733" s="23" t="str">
        <f>IF(ISBLANK(Games!$B733), "",Games!D733)</f>
        <v/>
      </c>
      <c r="E733" s="23" t="str">
        <f>IF(ISBLANK(Games!$B733), "",Games!E733)</f>
        <v/>
      </c>
      <c r="F733" s="51" t="str">
        <f>IF(ISBLANK(Games!$B733), "",Games!F733)</f>
        <v/>
      </c>
      <c r="G733" s="51">
        <f>Games!G733</f>
        <v>0</v>
      </c>
      <c r="H733" s="51" t="str">
        <f>IF(ISBLANK(Games!$B733), "",Games!H733)</f>
        <v/>
      </c>
      <c r="I733" s="51" t="str">
        <f>IF(ISBLANK(Games!B733), "", IF(Table13[[#This Row],[Spread]]&lt;0, Table13[[#This Row],[Home]], Table13[[#This Row],[Away]]))</f>
        <v/>
      </c>
      <c r="J733" s="11"/>
      <c r="K733" s="11"/>
      <c r="L733" s="11"/>
      <c r="M733" s="50" t="str">
        <f>IF(ISBLANK(Table13[[#This Row],[Home Final]]), "",Table13[[#This Row],[Away Final]]-Table13[[#This Row],[Home Final]])</f>
        <v/>
      </c>
      <c r="N73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3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33" s="45" t="str">
        <f>IF(ISBLANK(Table13[[#This Row],[Side Result]]),"",IF(Table13[[#This Row],[Side Result]]=Table13[[#This Row],[Market Predicted Side]], "Y", "N"))</f>
        <v/>
      </c>
      <c r="Q73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33" s="43" t="str">
        <f>IF(ISBLANK(Table13[[#This Row],[Side Result]]),"",IF(Table13[[#This Row],[Side Result]]=Table13[[#This Row],[Model Predicted Side]], "Y", "N"))</f>
        <v/>
      </c>
      <c r="S733" s="43" t="str">
        <f>IF(ISBLANK(Table13[[#This Row],[Side Result]]), "", IF(Table13[[#This Row],[Model Overall Correct]]="N", "N", "Y"))</f>
        <v/>
      </c>
      <c r="T73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3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33" s="46" t="str">
        <f>IF(ISBLANK(Table13[[#This Row],[Side Result]]), "",ABS(Table13[[#This Row],[Difference from Market]]))</f>
        <v/>
      </c>
      <c r="W73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33" s="43" t="str">
        <f>IF(ISBLANK(Table13[[#This Row],[Side Result]]), "",ABS(Table13[[#This Row],[Difference from Prediction]]))</f>
        <v/>
      </c>
      <c r="Y733" s="10" t="str">
        <f>IF(OR(ISBLANK(Games!B733),ISBLANK(Table13[[#This Row],[Side Result]])), "",IF(OR(AND('Prediction Log'!D733&lt;0, 'Prediction Log'!J733='Prediction Log'!B733), AND('Prediction Log'!D733&gt;0, 'Prediction Log'!C733='Prediction Log'!J733)),"Y", IF(ISBLANK(Games!$B$2), "","N")))</f>
        <v/>
      </c>
      <c r="Z733" s="10" t="str">
        <f>Table13[[#This Row],[Market Overall  Correct]]</f>
        <v/>
      </c>
    </row>
    <row r="734" spans="1:26" x14ac:dyDescent="0.45">
      <c r="A734" s="51" t="str">
        <f>IF(ISBLANK(Games!$B734), "",Games!A734)</f>
        <v/>
      </c>
      <c r="B734" s="51" t="str">
        <f>IF(ISBLANK(Games!$B734), "",Games!B734)</f>
        <v/>
      </c>
      <c r="C734" s="51" t="str">
        <f>IF(ISBLANK(Games!$B734), "",Games!C734)</f>
        <v/>
      </c>
      <c r="D734" s="23" t="str">
        <f>IF(ISBLANK(Games!$B734), "",Games!D734)</f>
        <v/>
      </c>
      <c r="E734" s="23" t="str">
        <f>IF(ISBLANK(Games!$B734), "",Games!E734)</f>
        <v/>
      </c>
      <c r="F734" s="51" t="str">
        <f>IF(ISBLANK(Games!$B734), "",Games!F734)</f>
        <v/>
      </c>
      <c r="G734" s="51">
        <f>Games!G734</f>
        <v>0</v>
      </c>
      <c r="H734" s="51" t="str">
        <f>IF(ISBLANK(Games!$B734), "",Games!H734)</f>
        <v/>
      </c>
      <c r="I734" s="51" t="str">
        <f>IF(ISBLANK(Games!B734), "", IF(Table13[[#This Row],[Spread]]&lt;0, Table13[[#This Row],[Home]], Table13[[#This Row],[Away]]))</f>
        <v/>
      </c>
      <c r="J734" s="11"/>
      <c r="K734" s="11"/>
      <c r="L734" s="11"/>
      <c r="M734" s="50" t="str">
        <f>IF(ISBLANK(Table13[[#This Row],[Home Final]]), "",Table13[[#This Row],[Away Final]]-Table13[[#This Row],[Home Final]])</f>
        <v/>
      </c>
      <c r="N73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3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34" s="45" t="str">
        <f>IF(ISBLANK(Table13[[#This Row],[Side Result]]),"",IF(Table13[[#This Row],[Side Result]]=Table13[[#This Row],[Market Predicted Side]], "Y", "N"))</f>
        <v/>
      </c>
      <c r="Q73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34" s="43" t="str">
        <f>IF(ISBLANK(Table13[[#This Row],[Side Result]]),"",IF(Table13[[#This Row],[Side Result]]=Table13[[#This Row],[Model Predicted Side]], "Y", "N"))</f>
        <v/>
      </c>
      <c r="S734" s="43" t="str">
        <f>IF(ISBLANK(Table13[[#This Row],[Side Result]]), "", IF(Table13[[#This Row],[Model Overall Correct]]="N", "N", "Y"))</f>
        <v/>
      </c>
      <c r="T73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3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34" s="46" t="str">
        <f>IF(ISBLANK(Table13[[#This Row],[Side Result]]), "",ABS(Table13[[#This Row],[Difference from Market]]))</f>
        <v/>
      </c>
      <c r="W73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34" s="43" t="str">
        <f>IF(ISBLANK(Table13[[#This Row],[Side Result]]), "",ABS(Table13[[#This Row],[Difference from Prediction]]))</f>
        <v/>
      </c>
      <c r="Y734" s="10" t="str">
        <f>IF(OR(ISBLANK(Games!B734),ISBLANK(Table13[[#This Row],[Side Result]])), "",IF(OR(AND('Prediction Log'!D734&lt;0, 'Prediction Log'!J734='Prediction Log'!B734), AND('Prediction Log'!D734&gt;0, 'Prediction Log'!C734='Prediction Log'!J734)),"Y", IF(ISBLANK(Games!$B$2), "","N")))</f>
        <v/>
      </c>
      <c r="Z734" s="10" t="str">
        <f>Table13[[#This Row],[Market Overall  Correct]]</f>
        <v/>
      </c>
    </row>
    <row r="735" spans="1:26" x14ac:dyDescent="0.45">
      <c r="A735" s="51" t="str">
        <f>IF(ISBLANK(Games!$B735), "",Games!A735)</f>
        <v/>
      </c>
      <c r="B735" s="51" t="str">
        <f>IF(ISBLANK(Games!$B735), "",Games!B735)</f>
        <v/>
      </c>
      <c r="C735" s="51" t="str">
        <f>IF(ISBLANK(Games!$B735), "",Games!C735)</f>
        <v/>
      </c>
      <c r="D735" s="23" t="str">
        <f>IF(ISBLANK(Games!$B735), "",Games!D735)</f>
        <v/>
      </c>
      <c r="E735" s="23" t="str">
        <f>IF(ISBLANK(Games!$B735), "",Games!E735)</f>
        <v/>
      </c>
      <c r="F735" s="51" t="str">
        <f>IF(ISBLANK(Games!$B735), "",Games!F735)</f>
        <v/>
      </c>
      <c r="G735" s="51">
        <f>Games!G735</f>
        <v>0</v>
      </c>
      <c r="H735" s="51" t="str">
        <f>IF(ISBLANK(Games!$B735), "",Games!H735)</f>
        <v/>
      </c>
      <c r="I735" s="51" t="str">
        <f>IF(ISBLANK(Games!B735), "", IF(Table13[[#This Row],[Spread]]&lt;0, Table13[[#This Row],[Home]], Table13[[#This Row],[Away]]))</f>
        <v/>
      </c>
      <c r="J735" s="11"/>
      <c r="K735" s="11"/>
      <c r="L735" s="11"/>
      <c r="M735" s="50" t="str">
        <f>IF(ISBLANK(Table13[[#This Row],[Home Final]]), "",Table13[[#This Row],[Away Final]]-Table13[[#This Row],[Home Final]])</f>
        <v/>
      </c>
      <c r="N73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3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35" s="45" t="str">
        <f>IF(ISBLANK(Table13[[#This Row],[Side Result]]),"",IF(Table13[[#This Row],[Side Result]]=Table13[[#This Row],[Market Predicted Side]], "Y", "N"))</f>
        <v/>
      </c>
      <c r="Q73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35" s="43" t="str">
        <f>IF(ISBLANK(Table13[[#This Row],[Side Result]]),"",IF(Table13[[#This Row],[Side Result]]=Table13[[#This Row],[Model Predicted Side]], "Y", "N"))</f>
        <v/>
      </c>
      <c r="S735" s="43" t="str">
        <f>IF(ISBLANK(Table13[[#This Row],[Side Result]]), "", IF(Table13[[#This Row],[Model Overall Correct]]="N", "N", "Y"))</f>
        <v/>
      </c>
      <c r="T73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3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35" s="46" t="str">
        <f>IF(ISBLANK(Table13[[#This Row],[Side Result]]), "",ABS(Table13[[#This Row],[Difference from Market]]))</f>
        <v/>
      </c>
      <c r="W73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35" s="43" t="str">
        <f>IF(ISBLANK(Table13[[#This Row],[Side Result]]), "",ABS(Table13[[#This Row],[Difference from Prediction]]))</f>
        <v/>
      </c>
      <c r="Y735" s="10" t="str">
        <f>IF(OR(ISBLANK(Games!B735),ISBLANK(Table13[[#This Row],[Side Result]])), "",IF(OR(AND('Prediction Log'!D735&lt;0, 'Prediction Log'!J735='Prediction Log'!B735), AND('Prediction Log'!D735&gt;0, 'Prediction Log'!C735='Prediction Log'!J735)),"Y", IF(ISBLANK(Games!$B$2), "","N")))</f>
        <v/>
      </c>
      <c r="Z735" s="10" t="str">
        <f>Table13[[#This Row],[Market Overall  Correct]]</f>
        <v/>
      </c>
    </row>
    <row r="736" spans="1:26" x14ac:dyDescent="0.45">
      <c r="A736" s="51" t="str">
        <f>IF(ISBLANK(Games!$B736), "",Games!A736)</f>
        <v/>
      </c>
      <c r="B736" s="51" t="str">
        <f>IF(ISBLANK(Games!$B736), "",Games!B736)</f>
        <v/>
      </c>
      <c r="C736" s="51" t="str">
        <f>IF(ISBLANK(Games!$B736), "",Games!C736)</f>
        <v/>
      </c>
      <c r="D736" s="23" t="str">
        <f>IF(ISBLANK(Games!$B736), "",Games!D736)</f>
        <v/>
      </c>
      <c r="E736" s="23" t="str">
        <f>IF(ISBLANK(Games!$B736), "",Games!E736)</f>
        <v/>
      </c>
      <c r="F736" s="51" t="str">
        <f>IF(ISBLANK(Games!$B736), "",Games!F736)</f>
        <v/>
      </c>
      <c r="G736" s="51">
        <f>Games!G736</f>
        <v>0</v>
      </c>
      <c r="H736" s="51" t="str">
        <f>IF(ISBLANK(Games!$B736), "",Games!H736)</f>
        <v/>
      </c>
      <c r="I736" s="51" t="str">
        <f>IF(ISBLANK(Games!B736), "", IF(Table13[[#This Row],[Spread]]&lt;0, Table13[[#This Row],[Home]], Table13[[#This Row],[Away]]))</f>
        <v/>
      </c>
      <c r="J736" s="11"/>
      <c r="K736" s="11"/>
      <c r="L736" s="11"/>
      <c r="M736" s="50" t="str">
        <f>IF(ISBLANK(Table13[[#This Row],[Home Final]]), "",Table13[[#This Row],[Away Final]]-Table13[[#This Row],[Home Final]])</f>
        <v/>
      </c>
      <c r="N73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3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36" s="45" t="str">
        <f>IF(ISBLANK(Table13[[#This Row],[Side Result]]),"",IF(Table13[[#This Row],[Side Result]]=Table13[[#This Row],[Market Predicted Side]], "Y", "N"))</f>
        <v/>
      </c>
      <c r="Q73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36" s="43" t="str">
        <f>IF(ISBLANK(Table13[[#This Row],[Side Result]]),"",IF(Table13[[#This Row],[Side Result]]=Table13[[#This Row],[Model Predicted Side]], "Y", "N"))</f>
        <v/>
      </c>
      <c r="S736" s="43" t="str">
        <f>IF(ISBLANK(Table13[[#This Row],[Side Result]]), "", IF(Table13[[#This Row],[Model Overall Correct]]="N", "N", "Y"))</f>
        <v/>
      </c>
      <c r="T73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3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36" s="46" t="str">
        <f>IF(ISBLANK(Table13[[#This Row],[Side Result]]), "",ABS(Table13[[#This Row],[Difference from Market]]))</f>
        <v/>
      </c>
      <c r="W73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36" s="43" t="str">
        <f>IF(ISBLANK(Table13[[#This Row],[Side Result]]), "",ABS(Table13[[#This Row],[Difference from Prediction]]))</f>
        <v/>
      </c>
      <c r="Y736" s="10" t="str">
        <f>IF(OR(ISBLANK(Games!B736),ISBLANK(Table13[[#This Row],[Side Result]])), "",IF(OR(AND('Prediction Log'!D736&lt;0, 'Prediction Log'!J736='Prediction Log'!B736), AND('Prediction Log'!D736&gt;0, 'Prediction Log'!C736='Prediction Log'!J736)),"Y", IF(ISBLANK(Games!$B$2), "","N")))</f>
        <v/>
      </c>
      <c r="Z736" s="10" t="str">
        <f>Table13[[#This Row],[Market Overall  Correct]]</f>
        <v/>
      </c>
    </row>
    <row r="737" spans="1:26" x14ac:dyDescent="0.45">
      <c r="A737" s="51" t="str">
        <f>IF(ISBLANK(Games!$B737), "",Games!A737)</f>
        <v/>
      </c>
      <c r="B737" s="51" t="str">
        <f>IF(ISBLANK(Games!$B737), "",Games!B737)</f>
        <v/>
      </c>
      <c r="C737" s="51" t="str">
        <f>IF(ISBLANK(Games!$B737), "",Games!C737)</f>
        <v/>
      </c>
      <c r="D737" s="23" t="str">
        <f>IF(ISBLANK(Games!$B737), "",Games!D737)</f>
        <v/>
      </c>
      <c r="E737" s="23" t="str">
        <f>IF(ISBLANK(Games!$B737), "",Games!E737)</f>
        <v/>
      </c>
      <c r="F737" s="51" t="str">
        <f>IF(ISBLANK(Games!$B737), "",Games!F737)</f>
        <v/>
      </c>
      <c r="G737" s="51">
        <f>Games!G737</f>
        <v>0</v>
      </c>
      <c r="H737" s="51" t="str">
        <f>IF(ISBLANK(Games!$B737), "",Games!H737)</f>
        <v/>
      </c>
      <c r="I737" s="51" t="str">
        <f>IF(ISBLANK(Games!B737), "", IF(Table13[[#This Row],[Spread]]&lt;0, Table13[[#This Row],[Home]], Table13[[#This Row],[Away]]))</f>
        <v/>
      </c>
      <c r="J737" s="11"/>
      <c r="K737" s="11"/>
      <c r="L737" s="11"/>
      <c r="M737" s="50" t="str">
        <f>IF(ISBLANK(Table13[[#This Row],[Home Final]]), "",Table13[[#This Row],[Away Final]]-Table13[[#This Row],[Home Final]])</f>
        <v/>
      </c>
      <c r="N73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3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37" s="45" t="str">
        <f>IF(ISBLANK(Table13[[#This Row],[Side Result]]),"",IF(Table13[[#This Row],[Side Result]]=Table13[[#This Row],[Market Predicted Side]], "Y", "N"))</f>
        <v/>
      </c>
      <c r="Q73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37" s="43" t="str">
        <f>IF(ISBLANK(Table13[[#This Row],[Side Result]]),"",IF(Table13[[#This Row],[Side Result]]=Table13[[#This Row],[Model Predicted Side]], "Y", "N"))</f>
        <v/>
      </c>
      <c r="S737" s="43" t="str">
        <f>IF(ISBLANK(Table13[[#This Row],[Side Result]]), "", IF(Table13[[#This Row],[Model Overall Correct]]="N", "N", "Y"))</f>
        <v/>
      </c>
      <c r="T73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3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37" s="46" t="str">
        <f>IF(ISBLANK(Table13[[#This Row],[Side Result]]), "",ABS(Table13[[#This Row],[Difference from Market]]))</f>
        <v/>
      </c>
      <c r="W73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37" s="43" t="str">
        <f>IF(ISBLANK(Table13[[#This Row],[Side Result]]), "",ABS(Table13[[#This Row],[Difference from Prediction]]))</f>
        <v/>
      </c>
      <c r="Y737" s="10" t="str">
        <f>IF(OR(ISBLANK(Games!B737),ISBLANK(Table13[[#This Row],[Side Result]])), "",IF(OR(AND('Prediction Log'!D737&lt;0, 'Prediction Log'!J737='Prediction Log'!B737), AND('Prediction Log'!D737&gt;0, 'Prediction Log'!C737='Prediction Log'!J737)),"Y", IF(ISBLANK(Games!$B$2), "","N")))</f>
        <v/>
      </c>
      <c r="Z737" s="10" t="str">
        <f>Table13[[#This Row],[Market Overall  Correct]]</f>
        <v/>
      </c>
    </row>
    <row r="738" spans="1:26" x14ac:dyDescent="0.45">
      <c r="A738" s="51" t="str">
        <f>IF(ISBLANK(Games!$B738), "",Games!A738)</f>
        <v/>
      </c>
      <c r="B738" s="51" t="str">
        <f>IF(ISBLANK(Games!$B738), "",Games!B738)</f>
        <v/>
      </c>
      <c r="C738" s="51" t="str">
        <f>IF(ISBLANK(Games!$B738), "",Games!C738)</f>
        <v/>
      </c>
      <c r="D738" s="23" t="str">
        <f>IF(ISBLANK(Games!$B738), "",Games!D738)</f>
        <v/>
      </c>
      <c r="E738" s="23" t="str">
        <f>IF(ISBLANK(Games!$B738), "",Games!E738)</f>
        <v/>
      </c>
      <c r="F738" s="51" t="str">
        <f>IF(ISBLANK(Games!$B738), "",Games!F738)</f>
        <v/>
      </c>
      <c r="G738" s="51">
        <f>Games!G738</f>
        <v>0</v>
      </c>
      <c r="H738" s="51" t="str">
        <f>IF(ISBLANK(Games!$B738), "",Games!H738)</f>
        <v/>
      </c>
      <c r="I738" s="51" t="str">
        <f>IF(ISBLANK(Games!B738), "", IF(Table13[[#This Row],[Spread]]&lt;0, Table13[[#This Row],[Home]], Table13[[#This Row],[Away]]))</f>
        <v/>
      </c>
      <c r="J738" s="11"/>
      <c r="K738" s="11"/>
      <c r="L738" s="11"/>
      <c r="M738" s="50" t="str">
        <f>IF(ISBLANK(Table13[[#This Row],[Home Final]]), "",Table13[[#This Row],[Away Final]]-Table13[[#This Row],[Home Final]])</f>
        <v/>
      </c>
      <c r="N73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3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38" s="45" t="str">
        <f>IF(ISBLANK(Table13[[#This Row],[Side Result]]),"",IF(Table13[[#This Row],[Side Result]]=Table13[[#This Row],[Market Predicted Side]], "Y", "N"))</f>
        <v/>
      </c>
      <c r="Q73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38" s="43" t="str">
        <f>IF(ISBLANK(Table13[[#This Row],[Side Result]]),"",IF(Table13[[#This Row],[Side Result]]=Table13[[#This Row],[Model Predicted Side]], "Y", "N"))</f>
        <v/>
      </c>
      <c r="S738" s="43" t="str">
        <f>IF(ISBLANK(Table13[[#This Row],[Side Result]]), "", IF(Table13[[#This Row],[Model Overall Correct]]="N", "N", "Y"))</f>
        <v/>
      </c>
      <c r="T73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3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38" s="46" t="str">
        <f>IF(ISBLANK(Table13[[#This Row],[Side Result]]), "",ABS(Table13[[#This Row],[Difference from Market]]))</f>
        <v/>
      </c>
      <c r="W73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38" s="43" t="str">
        <f>IF(ISBLANK(Table13[[#This Row],[Side Result]]), "",ABS(Table13[[#This Row],[Difference from Prediction]]))</f>
        <v/>
      </c>
      <c r="Y738" s="10" t="str">
        <f>IF(OR(ISBLANK(Games!B738),ISBLANK(Table13[[#This Row],[Side Result]])), "",IF(OR(AND('Prediction Log'!D738&lt;0, 'Prediction Log'!J738='Prediction Log'!B738), AND('Prediction Log'!D738&gt;0, 'Prediction Log'!C738='Prediction Log'!J738)),"Y", IF(ISBLANK(Games!$B$2), "","N")))</f>
        <v/>
      </c>
      <c r="Z738" s="10" t="str">
        <f>Table13[[#This Row],[Market Overall  Correct]]</f>
        <v/>
      </c>
    </row>
    <row r="739" spans="1:26" x14ac:dyDescent="0.45">
      <c r="A739" s="51" t="str">
        <f>IF(ISBLANK(Games!$B739), "",Games!A739)</f>
        <v/>
      </c>
      <c r="B739" s="51" t="str">
        <f>IF(ISBLANK(Games!$B739), "",Games!B739)</f>
        <v/>
      </c>
      <c r="C739" s="51" t="str">
        <f>IF(ISBLANK(Games!$B739), "",Games!C739)</f>
        <v/>
      </c>
      <c r="D739" s="23" t="str">
        <f>IF(ISBLANK(Games!$B739), "",Games!D739)</f>
        <v/>
      </c>
      <c r="E739" s="23" t="str">
        <f>IF(ISBLANK(Games!$B739), "",Games!E739)</f>
        <v/>
      </c>
      <c r="F739" s="51" t="str">
        <f>IF(ISBLANK(Games!$B739), "",Games!F739)</f>
        <v/>
      </c>
      <c r="G739" s="51">
        <f>Games!G739</f>
        <v>0</v>
      </c>
      <c r="H739" s="51" t="str">
        <f>IF(ISBLANK(Games!$B739), "",Games!H739)</f>
        <v/>
      </c>
      <c r="I739" s="51" t="str">
        <f>IF(ISBLANK(Games!B739), "", IF(Table13[[#This Row],[Spread]]&lt;0, Table13[[#This Row],[Home]], Table13[[#This Row],[Away]]))</f>
        <v/>
      </c>
      <c r="J739" s="11"/>
      <c r="K739" s="11"/>
      <c r="L739" s="11"/>
      <c r="M739" s="50" t="str">
        <f>IF(ISBLANK(Table13[[#This Row],[Home Final]]), "",Table13[[#This Row],[Away Final]]-Table13[[#This Row],[Home Final]])</f>
        <v/>
      </c>
      <c r="N73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3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39" s="45" t="str">
        <f>IF(ISBLANK(Table13[[#This Row],[Side Result]]),"",IF(Table13[[#This Row],[Side Result]]=Table13[[#This Row],[Market Predicted Side]], "Y", "N"))</f>
        <v/>
      </c>
      <c r="Q73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39" s="43" t="str">
        <f>IF(ISBLANK(Table13[[#This Row],[Side Result]]),"",IF(Table13[[#This Row],[Side Result]]=Table13[[#This Row],[Model Predicted Side]], "Y", "N"))</f>
        <v/>
      </c>
      <c r="S739" s="43" t="str">
        <f>IF(ISBLANK(Table13[[#This Row],[Side Result]]), "", IF(Table13[[#This Row],[Model Overall Correct]]="N", "N", "Y"))</f>
        <v/>
      </c>
      <c r="T73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3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39" s="46" t="str">
        <f>IF(ISBLANK(Table13[[#This Row],[Side Result]]), "",ABS(Table13[[#This Row],[Difference from Market]]))</f>
        <v/>
      </c>
      <c r="W73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39" s="43" t="str">
        <f>IF(ISBLANK(Table13[[#This Row],[Side Result]]), "",ABS(Table13[[#This Row],[Difference from Prediction]]))</f>
        <v/>
      </c>
      <c r="Y739" s="10" t="str">
        <f>IF(OR(ISBLANK(Games!B739),ISBLANK(Table13[[#This Row],[Side Result]])), "",IF(OR(AND('Prediction Log'!D739&lt;0, 'Prediction Log'!J739='Prediction Log'!B739), AND('Prediction Log'!D739&gt;0, 'Prediction Log'!C739='Prediction Log'!J739)),"Y", IF(ISBLANK(Games!$B$2), "","N")))</f>
        <v/>
      </c>
      <c r="Z739" s="10" t="str">
        <f>Table13[[#This Row],[Market Overall  Correct]]</f>
        <v/>
      </c>
    </row>
    <row r="740" spans="1:26" x14ac:dyDescent="0.45">
      <c r="A740" s="51" t="str">
        <f>IF(ISBLANK(Games!$B740), "",Games!A740)</f>
        <v/>
      </c>
      <c r="B740" s="51" t="str">
        <f>IF(ISBLANK(Games!$B740), "",Games!B740)</f>
        <v/>
      </c>
      <c r="C740" s="51" t="str">
        <f>IF(ISBLANK(Games!$B740), "",Games!C740)</f>
        <v/>
      </c>
      <c r="D740" s="23" t="str">
        <f>IF(ISBLANK(Games!$B740), "",Games!D740)</f>
        <v/>
      </c>
      <c r="E740" s="23" t="str">
        <f>IF(ISBLANK(Games!$B740), "",Games!E740)</f>
        <v/>
      </c>
      <c r="F740" s="51" t="str">
        <f>IF(ISBLANK(Games!$B740), "",Games!F740)</f>
        <v/>
      </c>
      <c r="G740" s="51">
        <f>Games!G740</f>
        <v>0</v>
      </c>
      <c r="H740" s="51" t="str">
        <f>IF(ISBLANK(Games!$B740), "",Games!H740)</f>
        <v/>
      </c>
      <c r="I740" s="51" t="str">
        <f>IF(ISBLANK(Games!B740), "", IF(Table13[[#This Row],[Spread]]&lt;0, Table13[[#This Row],[Home]], Table13[[#This Row],[Away]]))</f>
        <v/>
      </c>
      <c r="J740" s="11"/>
      <c r="K740" s="11"/>
      <c r="L740" s="11"/>
      <c r="M740" s="50" t="str">
        <f>IF(ISBLANK(Table13[[#This Row],[Home Final]]), "",Table13[[#This Row],[Away Final]]-Table13[[#This Row],[Home Final]])</f>
        <v/>
      </c>
      <c r="N74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4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40" s="45" t="str">
        <f>IF(ISBLANK(Table13[[#This Row],[Side Result]]),"",IF(Table13[[#This Row],[Side Result]]=Table13[[#This Row],[Market Predicted Side]], "Y", "N"))</f>
        <v/>
      </c>
      <c r="Q74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40" s="43" t="str">
        <f>IF(ISBLANK(Table13[[#This Row],[Side Result]]),"",IF(Table13[[#This Row],[Side Result]]=Table13[[#This Row],[Model Predicted Side]], "Y", "N"))</f>
        <v/>
      </c>
      <c r="S740" s="43" t="str">
        <f>IF(ISBLANK(Table13[[#This Row],[Side Result]]), "", IF(Table13[[#This Row],[Model Overall Correct]]="N", "N", "Y"))</f>
        <v/>
      </c>
      <c r="T74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4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40" s="46" t="str">
        <f>IF(ISBLANK(Table13[[#This Row],[Side Result]]), "",ABS(Table13[[#This Row],[Difference from Market]]))</f>
        <v/>
      </c>
      <c r="W74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40" s="43" t="str">
        <f>IF(ISBLANK(Table13[[#This Row],[Side Result]]), "",ABS(Table13[[#This Row],[Difference from Prediction]]))</f>
        <v/>
      </c>
      <c r="Y740" s="10" t="str">
        <f>IF(OR(ISBLANK(Games!B740),ISBLANK(Table13[[#This Row],[Side Result]])), "",IF(OR(AND('Prediction Log'!D740&lt;0, 'Prediction Log'!J740='Prediction Log'!B740), AND('Prediction Log'!D740&gt;0, 'Prediction Log'!C740='Prediction Log'!J740)),"Y", IF(ISBLANK(Games!$B$2), "","N")))</f>
        <v/>
      </c>
      <c r="Z740" s="10" t="str">
        <f>Table13[[#This Row],[Market Overall  Correct]]</f>
        <v/>
      </c>
    </row>
    <row r="741" spans="1:26" x14ac:dyDescent="0.45">
      <c r="A741" s="51" t="str">
        <f>IF(ISBLANK(Games!$B741), "",Games!A741)</f>
        <v/>
      </c>
      <c r="B741" s="51" t="str">
        <f>IF(ISBLANK(Games!$B741), "",Games!B741)</f>
        <v/>
      </c>
      <c r="C741" s="51" t="str">
        <f>IF(ISBLANK(Games!$B741), "",Games!C741)</f>
        <v/>
      </c>
      <c r="D741" s="23" t="str">
        <f>IF(ISBLANK(Games!$B741), "",Games!D741)</f>
        <v/>
      </c>
      <c r="E741" s="23" t="str">
        <f>IF(ISBLANK(Games!$B741), "",Games!E741)</f>
        <v/>
      </c>
      <c r="F741" s="51" t="str">
        <f>IF(ISBLANK(Games!$B741), "",Games!F741)</f>
        <v/>
      </c>
      <c r="G741" s="51">
        <f>Games!G741</f>
        <v>0</v>
      </c>
      <c r="H741" s="51" t="str">
        <f>IF(ISBLANK(Games!$B741), "",Games!H741)</f>
        <v/>
      </c>
      <c r="I741" s="51" t="str">
        <f>IF(ISBLANK(Games!B741), "", IF(Table13[[#This Row],[Spread]]&lt;0, Table13[[#This Row],[Home]], Table13[[#This Row],[Away]]))</f>
        <v/>
      </c>
      <c r="J741" s="11"/>
      <c r="K741" s="11"/>
      <c r="L741" s="11"/>
      <c r="M741" s="50" t="str">
        <f>IF(ISBLANK(Table13[[#This Row],[Home Final]]), "",Table13[[#This Row],[Away Final]]-Table13[[#This Row],[Home Final]])</f>
        <v/>
      </c>
      <c r="N74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4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41" s="45" t="str">
        <f>IF(ISBLANK(Table13[[#This Row],[Side Result]]),"",IF(Table13[[#This Row],[Side Result]]=Table13[[#This Row],[Market Predicted Side]], "Y", "N"))</f>
        <v/>
      </c>
      <c r="Q74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41" s="43" t="str">
        <f>IF(ISBLANK(Table13[[#This Row],[Side Result]]),"",IF(Table13[[#This Row],[Side Result]]=Table13[[#This Row],[Model Predicted Side]], "Y", "N"))</f>
        <v/>
      </c>
      <c r="S741" s="43" t="str">
        <f>IF(ISBLANK(Table13[[#This Row],[Side Result]]), "", IF(Table13[[#This Row],[Model Overall Correct]]="N", "N", "Y"))</f>
        <v/>
      </c>
      <c r="T74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4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41" s="46" t="str">
        <f>IF(ISBLANK(Table13[[#This Row],[Side Result]]), "",ABS(Table13[[#This Row],[Difference from Market]]))</f>
        <v/>
      </c>
      <c r="W74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41" s="43" t="str">
        <f>IF(ISBLANK(Table13[[#This Row],[Side Result]]), "",ABS(Table13[[#This Row],[Difference from Prediction]]))</f>
        <v/>
      </c>
      <c r="Y741" s="10" t="str">
        <f>IF(OR(ISBLANK(Games!B741),ISBLANK(Table13[[#This Row],[Side Result]])), "",IF(OR(AND('Prediction Log'!D741&lt;0, 'Prediction Log'!J741='Prediction Log'!B741), AND('Prediction Log'!D741&gt;0, 'Prediction Log'!C741='Prediction Log'!J741)),"Y", IF(ISBLANK(Games!$B$2), "","N")))</f>
        <v/>
      </c>
      <c r="Z741" s="10" t="str">
        <f>Table13[[#This Row],[Market Overall  Correct]]</f>
        <v/>
      </c>
    </row>
    <row r="742" spans="1:26" x14ac:dyDescent="0.45">
      <c r="A742" s="51" t="str">
        <f>IF(ISBLANK(Games!$B742), "",Games!A742)</f>
        <v/>
      </c>
      <c r="B742" s="51" t="str">
        <f>IF(ISBLANK(Games!$B742), "",Games!B742)</f>
        <v/>
      </c>
      <c r="C742" s="51" t="str">
        <f>IF(ISBLANK(Games!$B742), "",Games!C742)</f>
        <v/>
      </c>
      <c r="D742" s="23" t="str">
        <f>IF(ISBLANK(Games!$B742), "",Games!D742)</f>
        <v/>
      </c>
      <c r="E742" s="23" t="str">
        <f>IF(ISBLANK(Games!$B742), "",Games!E742)</f>
        <v/>
      </c>
      <c r="F742" s="51" t="str">
        <f>IF(ISBLANK(Games!$B742), "",Games!F742)</f>
        <v/>
      </c>
      <c r="G742" s="51">
        <f>Games!G742</f>
        <v>0</v>
      </c>
      <c r="H742" s="51" t="str">
        <f>IF(ISBLANK(Games!$B742), "",Games!H742)</f>
        <v/>
      </c>
      <c r="I742" s="51" t="str">
        <f>IF(ISBLANK(Games!B742), "", IF(Table13[[#This Row],[Spread]]&lt;0, Table13[[#This Row],[Home]], Table13[[#This Row],[Away]]))</f>
        <v/>
      </c>
      <c r="J742" s="11"/>
      <c r="K742" s="11"/>
      <c r="L742" s="11"/>
      <c r="M742" s="50" t="str">
        <f>IF(ISBLANK(Table13[[#This Row],[Home Final]]), "",Table13[[#This Row],[Away Final]]-Table13[[#This Row],[Home Final]])</f>
        <v/>
      </c>
      <c r="N74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4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42" s="45" t="str">
        <f>IF(ISBLANK(Table13[[#This Row],[Side Result]]),"",IF(Table13[[#This Row],[Side Result]]=Table13[[#This Row],[Market Predicted Side]], "Y", "N"))</f>
        <v/>
      </c>
      <c r="Q74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42" s="43" t="str">
        <f>IF(ISBLANK(Table13[[#This Row],[Side Result]]),"",IF(Table13[[#This Row],[Side Result]]=Table13[[#This Row],[Model Predicted Side]], "Y", "N"))</f>
        <v/>
      </c>
      <c r="S742" s="43" t="str">
        <f>IF(ISBLANK(Table13[[#This Row],[Side Result]]), "", IF(Table13[[#This Row],[Model Overall Correct]]="N", "N", "Y"))</f>
        <v/>
      </c>
      <c r="T74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4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42" s="46" t="str">
        <f>IF(ISBLANK(Table13[[#This Row],[Side Result]]), "",ABS(Table13[[#This Row],[Difference from Market]]))</f>
        <v/>
      </c>
      <c r="W74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42" s="43" t="str">
        <f>IF(ISBLANK(Table13[[#This Row],[Side Result]]), "",ABS(Table13[[#This Row],[Difference from Prediction]]))</f>
        <v/>
      </c>
      <c r="Y742" s="10" t="str">
        <f>IF(OR(ISBLANK(Games!B742),ISBLANK(Table13[[#This Row],[Side Result]])), "",IF(OR(AND('Prediction Log'!D742&lt;0, 'Prediction Log'!J742='Prediction Log'!B742), AND('Prediction Log'!D742&gt;0, 'Prediction Log'!C742='Prediction Log'!J742)),"Y", IF(ISBLANK(Games!$B$2), "","N")))</f>
        <v/>
      </c>
      <c r="Z742" s="10" t="str">
        <f>Table13[[#This Row],[Market Overall  Correct]]</f>
        <v/>
      </c>
    </row>
    <row r="743" spans="1:26" x14ac:dyDescent="0.45">
      <c r="A743" s="51" t="str">
        <f>IF(ISBLANK(Games!$B743), "",Games!A743)</f>
        <v/>
      </c>
      <c r="B743" s="51" t="str">
        <f>IF(ISBLANK(Games!$B743), "",Games!B743)</f>
        <v/>
      </c>
      <c r="C743" s="51" t="str">
        <f>IF(ISBLANK(Games!$B743), "",Games!C743)</f>
        <v/>
      </c>
      <c r="D743" s="23" t="str">
        <f>IF(ISBLANK(Games!$B743), "",Games!D743)</f>
        <v/>
      </c>
      <c r="E743" s="23" t="str">
        <f>IF(ISBLANK(Games!$B743), "",Games!E743)</f>
        <v/>
      </c>
      <c r="F743" s="51" t="str">
        <f>IF(ISBLANK(Games!$B743), "",Games!F743)</f>
        <v/>
      </c>
      <c r="G743" s="51">
        <f>Games!G743</f>
        <v>0</v>
      </c>
      <c r="H743" s="51" t="str">
        <f>IF(ISBLANK(Games!$B743), "",Games!H743)</f>
        <v/>
      </c>
      <c r="I743" s="51" t="str">
        <f>IF(ISBLANK(Games!B743), "", IF(Table13[[#This Row],[Spread]]&lt;0, Table13[[#This Row],[Home]], Table13[[#This Row],[Away]]))</f>
        <v/>
      </c>
      <c r="J743" s="11"/>
      <c r="K743" s="11"/>
      <c r="L743" s="11"/>
      <c r="M743" s="50" t="str">
        <f>IF(ISBLANK(Table13[[#This Row],[Home Final]]), "",Table13[[#This Row],[Away Final]]-Table13[[#This Row],[Home Final]])</f>
        <v/>
      </c>
      <c r="N74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4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43" s="45" t="str">
        <f>IF(ISBLANK(Table13[[#This Row],[Side Result]]),"",IF(Table13[[#This Row],[Side Result]]=Table13[[#This Row],[Market Predicted Side]], "Y", "N"))</f>
        <v/>
      </c>
      <c r="Q74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43" s="43" t="str">
        <f>IF(ISBLANK(Table13[[#This Row],[Side Result]]),"",IF(Table13[[#This Row],[Side Result]]=Table13[[#This Row],[Model Predicted Side]], "Y", "N"))</f>
        <v/>
      </c>
      <c r="S743" s="43" t="str">
        <f>IF(ISBLANK(Table13[[#This Row],[Side Result]]), "", IF(Table13[[#This Row],[Model Overall Correct]]="N", "N", "Y"))</f>
        <v/>
      </c>
      <c r="T74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4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43" s="46" t="str">
        <f>IF(ISBLANK(Table13[[#This Row],[Side Result]]), "",ABS(Table13[[#This Row],[Difference from Market]]))</f>
        <v/>
      </c>
      <c r="W74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43" s="43" t="str">
        <f>IF(ISBLANK(Table13[[#This Row],[Side Result]]), "",ABS(Table13[[#This Row],[Difference from Prediction]]))</f>
        <v/>
      </c>
      <c r="Y743" s="10" t="str">
        <f>IF(OR(ISBLANK(Games!B743),ISBLANK(Table13[[#This Row],[Side Result]])), "",IF(OR(AND('Prediction Log'!D743&lt;0, 'Prediction Log'!J743='Prediction Log'!B743), AND('Prediction Log'!D743&gt;0, 'Prediction Log'!C743='Prediction Log'!J743)),"Y", IF(ISBLANK(Games!$B$2), "","N")))</f>
        <v/>
      </c>
      <c r="Z743" s="10" t="str">
        <f>Table13[[#This Row],[Market Overall  Correct]]</f>
        <v/>
      </c>
    </row>
    <row r="744" spans="1:26" x14ac:dyDescent="0.45">
      <c r="A744" s="51" t="str">
        <f>IF(ISBLANK(Games!$B744), "",Games!A744)</f>
        <v/>
      </c>
      <c r="B744" s="51" t="str">
        <f>IF(ISBLANK(Games!$B744), "",Games!B744)</f>
        <v/>
      </c>
      <c r="C744" s="51" t="str">
        <f>IF(ISBLANK(Games!$B744), "",Games!C744)</f>
        <v/>
      </c>
      <c r="D744" s="23" t="str">
        <f>IF(ISBLANK(Games!$B744), "",Games!D744)</f>
        <v/>
      </c>
      <c r="E744" s="23" t="str">
        <f>IF(ISBLANK(Games!$B744), "",Games!E744)</f>
        <v/>
      </c>
      <c r="F744" s="51" t="str">
        <f>IF(ISBLANK(Games!$B744), "",Games!F744)</f>
        <v/>
      </c>
      <c r="G744" s="51">
        <f>Games!G744</f>
        <v>0</v>
      </c>
      <c r="H744" s="51" t="str">
        <f>IF(ISBLANK(Games!$B744), "",Games!H744)</f>
        <v/>
      </c>
      <c r="I744" s="51" t="str">
        <f>IF(ISBLANK(Games!B744), "", IF(Table13[[#This Row],[Spread]]&lt;0, Table13[[#This Row],[Home]], Table13[[#This Row],[Away]]))</f>
        <v/>
      </c>
      <c r="J744" s="11"/>
      <c r="K744" s="11"/>
      <c r="L744" s="11"/>
      <c r="M744" s="50" t="str">
        <f>IF(ISBLANK(Table13[[#This Row],[Home Final]]), "",Table13[[#This Row],[Away Final]]-Table13[[#This Row],[Home Final]])</f>
        <v/>
      </c>
      <c r="N74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4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44" s="45" t="str">
        <f>IF(ISBLANK(Table13[[#This Row],[Side Result]]),"",IF(Table13[[#This Row],[Side Result]]=Table13[[#This Row],[Market Predicted Side]], "Y", "N"))</f>
        <v/>
      </c>
      <c r="Q74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44" s="43" t="str">
        <f>IF(ISBLANK(Table13[[#This Row],[Side Result]]),"",IF(Table13[[#This Row],[Side Result]]=Table13[[#This Row],[Model Predicted Side]], "Y", "N"))</f>
        <v/>
      </c>
      <c r="S744" s="43" t="str">
        <f>IF(ISBLANK(Table13[[#This Row],[Side Result]]), "", IF(Table13[[#This Row],[Model Overall Correct]]="N", "N", "Y"))</f>
        <v/>
      </c>
      <c r="T74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4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44" s="46" t="str">
        <f>IF(ISBLANK(Table13[[#This Row],[Side Result]]), "",ABS(Table13[[#This Row],[Difference from Market]]))</f>
        <v/>
      </c>
      <c r="W74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44" s="43" t="str">
        <f>IF(ISBLANK(Table13[[#This Row],[Side Result]]), "",ABS(Table13[[#This Row],[Difference from Prediction]]))</f>
        <v/>
      </c>
      <c r="Y744" s="10" t="str">
        <f>IF(OR(ISBLANK(Games!B744),ISBLANK(Table13[[#This Row],[Side Result]])), "",IF(OR(AND('Prediction Log'!D744&lt;0, 'Prediction Log'!J744='Prediction Log'!B744), AND('Prediction Log'!D744&gt;0, 'Prediction Log'!C744='Prediction Log'!J744)),"Y", IF(ISBLANK(Games!$B$2), "","N")))</f>
        <v/>
      </c>
      <c r="Z744" s="10" t="str">
        <f>Table13[[#This Row],[Market Overall  Correct]]</f>
        <v/>
      </c>
    </row>
    <row r="745" spans="1:26" x14ac:dyDescent="0.45">
      <c r="A745" s="51" t="str">
        <f>IF(ISBLANK(Games!$B745), "",Games!A745)</f>
        <v/>
      </c>
      <c r="B745" s="51" t="str">
        <f>IF(ISBLANK(Games!$B745), "",Games!B745)</f>
        <v/>
      </c>
      <c r="C745" s="51" t="str">
        <f>IF(ISBLANK(Games!$B745), "",Games!C745)</f>
        <v/>
      </c>
      <c r="D745" s="23" t="str">
        <f>IF(ISBLANK(Games!$B745), "",Games!D745)</f>
        <v/>
      </c>
      <c r="E745" s="23" t="str">
        <f>IF(ISBLANK(Games!$B745), "",Games!E745)</f>
        <v/>
      </c>
      <c r="F745" s="51" t="str">
        <f>IF(ISBLANK(Games!$B745), "",Games!F745)</f>
        <v/>
      </c>
      <c r="G745" s="51">
        <f>Games!G745</f>
        <v>0</v>
      </c>
      <c r="H745" s="51" t="str">
        <f>IF(ISBLANK(Games!$B745), "",Games!H745)</f>
        <v/>
      </c>
      <c r="I745" s="51" t="str">
        <f>IF(ISBLANK(Games!B745), "", IF(Table13[[#This Row],[Spread]]&lt;0, Table13[[#This Row],[Home]], Table13[[#This Row],[Away]]))</f>
        <v/>
      </c>
      <c r="J745" s="11"/>
      <c r="K745" s="11"/>
      <c r="L745" s="11"/>
      <c r="M745" s="50" t="str">
        <f>IF(ISBLANK(Table13[[#This Row],[Home Final]]), "",Table13[[#This Row],[Away Final]]-Table13[[#This Row],[Home Final]])</f>
        <v/>
      </c>
      <c r="N74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4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45" s="45" t="str">
        <f>IF(ISBLANK(Table13[[#This Row],[Side Result]]),"",IF(Table13[[#This Row],[Side Result]]=Table13[[#This Row],[Market Predicted Side]], "Y", "N"))</f>
        <v/>
      </c>
      <c r="Q74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45" s="43" t="str">
        <f>IF(ISBLANK(Table13[[#This Row],[Side Result]]),"",IF(Table13[[#This Row],[Side Result]]=Table13[[#This Row],[Model Predicted Side]], "Y", "N"))</f>
        <v/>
      </c>
      <c r="S745" s="43" t="str">
        <f>IF(ISBLANK(Table13[[#This Row],[Side Result]]), "", IF(Table13[[#This Row],[Model Overall Correct]]="N", "N", "Y"))</f>
        <v/>
      </c>
      <c r="T74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4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45" s="46" t="str">
        <f>IF(ISBLANK(Table13[[#This Row],[Side Result]]), "",ABS(Table13[[#This Row],[Difference from Market]]))</f>
        <v/>
      </c>
      <c r="W74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45" s="43" t="str">
        <f>IF(ISBLANK(Table13[[#This Row],[Side Result]]), "",ABS(Table13[[#This Row],[Difference from Prediction]]))</f>
        <v/>
      </c>
      <c r="Y745" s="10" t="str">
        <f>IF(OR(ISBLANK(Games!B745),ISBLANK(Table13[[#This Row],[Side Result]])), "",IF(OR(AND('Prediction Log'!D745&lt;0, 'Prediction Log'!J745='Prediction Log'!B745), AND('Prediction Log'!D745&gt;0, 'Prediction Log'!C745='Prediction Log'!J745)),"Y", IF(ISBLANK(Games!$B$2), "","N")))</f>
        <v/>
      </c>
      <c r="Z745" s="10" t="str">
        <f>Table13[[#This Row],[Market Overall  Correct]]</f>
        <v/>
      </c>
    </row>
    <row r="746" spans="1:26" x14ac:dyDescent="0.45">
      <c r="A746" s="51" t="str">
        <f>IF(ISBLANK(Games!$B746), "",Games!A746)</f>
        <v/>
      </c>
      <c r="B746" s="51" t="str">
        <f>IF(ISBLANK(Games!$B746), "",Games!B746)</f>
        <v/>
      </c>
      <c r="C746" s="51" t="str">
        <f>IF(ISBLANK(Games!$B746), "",Games!C746)</f>
        <v/>
      </c>
      <c r="D746" s="23" t="str">
        <f>IF(ISBLANK(Games!$B746), "",Games!D746)</f>
        <v/>
      </c>
      <c r="E746" s="23" t="str">
        <f>IF(ISBLANK(Games!$B746), "",Games!E746)</f>
        <v/>
      </c>
      <c r="F746" s="51" t="str">
        <f>IF(ISBLANK(Games!$B746), "",Games!F746)</f>
        <v/>
      </c>
      <c r="G746" s="51">
        <f>Games!G746</f>
        <v>0</v>
      </c>
      <c r="H746" s="51" t="str">
        <f>IF(ISBLANK(Games!$B746), "",Games!H746)</f>
        <v/>
      </c>
      <c r="I746" s="51" t="str">
        <f>IF(ISBLANK(Games!B746), "", IF(Table13[[#This Row],[Spread]]&lt;0, Table13[[#This Row],[Home]], Table13[[#This Row],[Away]]))</f>
        <v/>
      </c>
      <c r="J746" s="11"/>
      <c r="K746" s="11"/>
      <c r="L746" s="11"/>
      <c r="M746" s="50" t="str">
        <f>IF(ISBLANK(Table13[[#This Row],[Home Final]]), "",Table13[[#This Row],[Away Final]]-Table13[[#This Row],[Home Final]])</f>
        <v/>
      </c>
      <c r="N74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4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46" s="45" t="str">
        <f>IF(ISBLANK(Table13[[#This Row],[Side Result]]),"",IF(Table13[[#This Row],[Side Result]]=Table13[[#This Row],[Market Predicted Side]], "Y", "N"))</f>
        <v/>
      </c>
      <c r="Q74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46" s="43" t="str">
        <f>IF(ISBLANK(Table13[[#This Row],[Side Result]]),"",IF(Table13[[#This Row],[Side Result]]=Table13[[#This Row],[Model Predicted Side]], "Y", "N"))</f>
        <v/>
      </c>
      <c r="S746" s="43" t="str">
        <f>IF(ISBLANK(Table13[[#This Row],[Side Result]]), "", IF(Table13[[#This Row],[Model Overall Correct]]="N", "N", "Y"))</f>
        <v/>
      </c>
      <c r="T74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4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46" s="46" t="str">
        <f>IF(ISBLANK(Table13[[#This Row],[Side Result]]), "",ABS(Table13[[#This Row],[Difference from Market]]))</f>
        <v/>
      </c>
      <c r="W74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46" s="43" t="str">
        <f>IF(ISBLANK(Table13[[#This Row],[Side Result]]), "",ABS(Table13[[#This Row],[Difference from Prediction]]))</f>
        <v/>
      </c>
      <c r="Y746" s="10" t="str">
        <f>IF(OR(ISBLANK(Games!B746),ISBLANK(Table13[[#This Row],[Side Result]])), "",IF(OR(AND('Prediction Log'!D746&lt;0, 'Prediction Log'!J746='Prediction Log'!B746), AND('Prediction Log'!D746&gt;0, 'Prediction Log'!C746='Prediction Log'!J746)),"Y", IF(ISBLANK(Games!$B$2), "","N")))</f>
        <v/>
      </c>
      <c r="Z746" s="10" t="str">
        <f>Table13[[#This Row],[Market Overall  Correct]]</f>
        <v/>
      </c>
    </row>
    <row r="747" spans="1:26" x14ac:dyDescent="0.45">
      <c r="A747" s="51" t="str">
        <f>IF(ISBLANK(Games!$B747), "",Games!A747)</f>
        <v/>
      </c>
      <c r="B747" s="51" t="str">
        <f>IF(ISBLANK(Games!$B747), "",Games!B747)</f>
        <v/>
      </c>
      <c r="C747" s="51" t="str">
        <f>IF(ISBLANK(Games!$B747), "",Games!C747)</f>
        <v/>
      </c>
      <c r="D747" s="23" t="str">
        <f>IF(ISBLANK(Games!$B747), "",Games!D747)</f>
        <v/>
      </c>
      <c r="E747" s="23" t="str">
        <f>IF(ISBLANK(Games!$B747), "",Games!E747)</f>
        <v/>
      </c>
      <c r="F747" s="51" t="str">
        <f>IF(ISBLANK(Games!$B747), "",Games!F747)</f>
        <v/>
      </c>
      <c r="G747" s="51">
        <f>Games!G747</f>
        <v>0</v>
      </c>
      <c r="H747" s="51" t="str">
        <f>IF(ISBLANK(Games!$B747), "",Games!H747)</f>
        <v/>
      </c>
      <c r="I747" s="51" t="str">
        <f>IF(ISBLANK(Games!B747), "", IF(Table13[[#This Row],[Spread]]&lt;0, Table13[[#This Row],[Home]], Table13[[#This Row],[Away]]))</f>
        <v/>
      </c>
      <c r="J747" s="11"/>
      <c r="K747" s="11"/>
      <c r="L747" s="11"/>
      <c r="M747" s="50" t="str">
        <f>IF(ISBLANK(Table13[[#This Row],[Home Final]]), "",Table13[[#This Row],[Away Final]]-Table13[[#This Row],[Home Final]])</f>
        <v/>
      </c>
      <c r="N74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4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47" s="45" t="str">
        <f>IF(ISBLANK(Table13[[#This Row],[Side Result]]),"",IF(Table13[[#This Row],[Side Result]]=Table13[[#This Row],[Market Predicted Side]], "Y", "N"))</f>
        <v/>
      </c>
      <c r="Q74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47" s="43" t="str">
        <f>IF(ISBLANK(Table13[[#This Row],[Side Result]]),"",IF(Table13[[#This Row],[Side Result]]=Table13[[#This Row],[Model Predicted Side]], "Y", "N"))</f>
        <v/>
      </c>
      <c r="S747" s="43" t="str">
        <f>IF(ISBLANK(Table13[[#This Row],[Side Result]]), "", IF(Table13[[#This Row],[Model Overall Correct]]="N", "N", "Y"))</f>
        <v/>
      </c>
      <c r="T74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4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47" s="46" t="str">
        <f>IF(ISBLANK(Table13[[#This Row],[Side Result]]), "",ABS(Table13[[#This Row],[Difference from Market]]))</f>
        <v/>
      </c>
      <c r="W74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47" s="43" t="str">
        <f>IF(ISBLANK(Table13[[#This Row],[Side Result]]), "",ABS(Table13[[#This Row],[Difference from Prediction]]))</f>
        <v/>
      </c>
      <c r="Y747" s="10" t="str">
        <f>IF(OR(ISBLANK(Games!B747),ISBLANK(Table13[[#This Row],[Side Result]])), "",IF(OR(AND('Prediction Log'!D747&lt;0, 'Prediction Log'!J747='Prediction Log'!B747), AND('Prediction Log'!D747&gt;0, 'Prediction Log'!C747='Prediction Log'!J747)),"Y", IF(ISBLANK(Games!$B$2), "","N")))</f>
        <v/>
      </c>
      <c r="Z747" s="10" t="str">
        <f>Table13[[#This Row],[Market Overall  Correct]]</f>
        <v/>
      </c>
    </row>
    <row r="748" spans="1:26" x14ac:dyDescent="0.45">
      <c r="A748" s="51" t="str">
        <f>IF(ISBLANK(Games!$B748), "",Games!A748)</f>
        <v/>
      </c>
      <c r="B748" s="51" t="str">
        <f>IF(ISBLANK(Games!$B748), "",Games!B748)</f>
        <v/>
      </c>
      <c r="C748" s="51" t="str">
        <f>IF(ISBLANK(Games!$B748), "",Games!C748)</f>
        <v/>
      </c>
      <c r="D748" s="23" t="str">
        <f>IF(ISBLANK(Games!$B748), "",Games!D748)</f>
        <v/>
      </c>
      <c r="E748" s="23" t="str">
        <f>IF(ISBLANK(Games!$B748), "",Games!E748)</f>
        <v/>
      </c>
      <c r="F748" s="51" t="str">
        <f>IF(ISBLANK(Games!$B748), "",Games!F748)</f>
        <v/>
      </c>
      <c r="G748" s="51">
        <f>Games!G748</f>
        <v>0</v>
      </c>
      <c r="H748" s="51" t="str">
        <f>IF(ISBLANK(Games!$B748), "",Games!H748)</f>
        <v/>
      </c>
      <c r="I748" s="51" t="str">
        <f>IF(ISBLANK(Games!B748), "", IF(Table13[[#This Row],[Spread]]&lt;0, Table13[[#This Row],[Home]], Table13[[#This Row],[Away]]))</f>
        <v/>
      </c>
      <c r="J748" s="11"/>
      <c r="K748" s="11"/>
      <c r="L748" s="11"/>
      <c r="M748" s="50" t="str">
        <f>IF(ISBLANK(Table13[[#This Row],[Home Final]]), "",Table13[[#This Row],[Away Final]]-Table13[[#This Row],[Home Final]])</f>
        <v/>
      </c>
      <c r="N74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4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48" s="45" t="str">
        <f>IF(ISBLANK(Table13[[#This Row],[Side Result]]),"",IF(Table13[[#This Row],[Side Result]]=Table13[[#This Row],[Market Predicted Side]], "Y", "N"))</f>
        <v/>
      </c>
      <c r="Q74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48" s="43" t="str">
        <f>IF(ISBLANK(Table13[[#This Row],[Side Result]]),"",IF(Table13[[#This Row],[Side Result]]=Table13[[#This Row],[Model Predicted Side]], "Y", "N"))</f>
        <v/>
      </c>
      <c r="S748" s="43" t="str">
        <f>IF(ISBLANK(Table13[[#This Row],[Side Result]]), "", IF(Table13[[#This Row],[Model Overall Correct]]="N", "N", "Y"))</f>
        <v/>
      </c>
      <c r="T74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4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48" s="46" t="str">
        <f>IF(ISBLANK(Table13[[#This Row],[Side Result]]), "",ABS(Table13[[#This Row],[Difference from Market]]))</f>
        <v/>
      </c>
      <c r="W74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48" s="43" t="str">
        <f>IF(ISBLANK(Table13[[#This Row],[Side Result]]), "",ABS(Table13[[#This Row],[Difference from Prediction]]))</f>
        <v/>
      </c>
      <c r="Y748" s="10" t="str">
        <f>IF(OR(ISBLANK(Games!B748),ISBLANK(Table13[[#This Row],[Side Result]])), "",IF(OR(AND('Prediction Log'!D748&lt;0, 'Prediction Log'!J748='Prediction Log'!B748), AND('Prediction Log'!D748&gt;0, 'Prediction Log'!C748='Prediction Log'!J748)),"Y", IF(ISBLANK(Games!$B$2), "","N")))</f>
        <v/>
      </c>
      <c r="Z748" s="10" t="str">
        <f>Table13[[#This Row],[Market Overall  Correct]]</f>
        <v/>
      </c>
    </row>
    <row r="749" spans="1:26" x14ac:dyDescent="0.45">
      <c r="A749" s="51" t="str">
        <f>IF(ISBLANK(Games!$B749), "",Games!A749)</f>
        <v/>
      </c>
      <c r="B749" s="51" t="str">
        <f>IF(ISBLANK(Games!$B749), "",Games!B749)</f>
        <v/>
      </c>
      <c r="C749" s="51" t="str">
        <f>IF(ISBLANK(Games!$B749), "",Games!C749)</f>
        <v/>
      </c>
      <c r="D749" s="23" t="str">
        <f>IF(ISBLANK(Games!$B749), "",Games!D749)</f>
        <v/>
      </c>
      <c r="E749" s="23" t="str">
        <f>IF(ISBLANK(Games!$B749), "",Games!E749)</f>
        <v/>
      </c>
      <c r="F749" s="51" t="str">
        <f>IF(ISBLANK(Games!$B749), "",Games!F749)</f>
        <v/>
      </c>
      <c r="G749" s="51">
        <f>Games!G749</f>
        <v>0</v>
      </c>
      <c r="H749" s="51" t="str">
        <f>IF(ISBLANK(Games!$B749), "",Games!H749)</f>
        <v/>
      </c>
      <c r="I749" s="51" t="str">
        <f>IF(ISBLANK(Games!B749), "", IF(Table13[[#This Row],[Spread]]&lt;0, Table13[[#This Row],[Home]], Table13[[#This Row],[Away]]))</f>
        <v/>
      </c>
      <c r="J749" s="11"/>
      <c r="K749" s="11"/>
      <c r="L749" s="11"/>
      <c r="M749" s="50" t="str">
        <f>IF(ISBLANK(Table13[[#This Row],[Home Final]]), "",Table13[[#This Row],[Away Final]]-Table13[[#This Row],[Home Final]])</f>
        <v/>
      </c>
      <c r="N74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4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49" s="45" t="str">
        <f>IF(ISBLANK(Table13[[#This Row],[Side Result]]),"",IF(Table13[[#This Row],[Side Result]]=Table13[[#This Row],[Market Predicted Side]], "Y", "N"))</f>
        <v/>
      </c>
      <c r="Q74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49" s="43" t="str">
        <f>IF(ISBLANK(Table13[[#This Row],[Side Result]]),"",IF(Table13[[#This Row],[Side Result]]=Table13[[#This Row],[Model Predicted Side]], "Y", "N"))</f>
        <v/>
      </c>
      <c r="S749" s="43" t="str">
        <f>IF(ISBLANK(Table13[[#This Row],[Side Result]]), "", IF(Table13[[#This Row],[Model Overall Correct]]="N", "N", "Y"))</f>
        <v/>
      </c>
      <c r="T74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4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49" s="46" t="str">
        <f>IF(ISBLANK(Table13[[#This Row],[Side Result]]), "",ABS(Table13[[#This Row],[Difference from Market]]))</f>
        <v/>
      </c>
      <c r="W74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49" s="43" t="str">
        <f>IF(ISBLANK(Table13[[#This Row],[Side Result]]), "",ABS(Table13[[#This Row],[Difference from Prediction]]))</f>
        <v/>
      </c>
      <c r="Y749" s="10" t="str">
        <f>IF(OR(ISBLANK(Games!B749),ISBLANK(Table13[[#This Row],[Side Result]])), "",IF(OR(AND('Prediction Log'!D749&lt;0, 'Prediction Log'!J749='Prediction Log'!B749), AND('Prediction Log'!D749&gt;0, 'Prediction Log'!C749='Prediction Log'!J749)),"Y", IF(ISBLANK(Games!$B$2), "","N")))</f>
        <v/>
      </c>
      <c r="Z749" s="10" t="str">
        <f>Table13[[#This Row],[Market Overall  Correct]]</f>
        <v/>
      </c>
    </row>
    <row r="750" spans="1:26" x14ac:dyDescent="0.45">
      <c r="A750" s="51" t="str">
        <f>IF(ISBLANK(Games!$B750), "",Games!A750)</f>
        <v/>
      </c>
      <c r="B750" s="51" t="str">
        <f>IF(ISBLANK(Games!$B750), "",Games!B750)</f>
        <v/>
      </c>
      <c r="C750" s="51" t="str">
        <f>IF(ISBLANK(Games!$B750), "",Games!C750)</f>
        <v/>
      </c>
      <c r="D750" s="23" t="str">
        <f>IF(ISBLANK(Games!$B750), "",Games!D750)</f>
        <v/>
      </c>
      <c r="E750" s="23" t="str">
        <f>IF(ISBLANK(Games!$B750), "",Games!E750)</f>
        <v/>
      </c>
      <c r="F750" s="51" t="str">
        <f>IF(ISBLANK(Games!$B750), "",Games!F750)</f>
        <v/>
      </c>
      <c r="G750" s="51">
        <f>Games!G750</f>
        <v>0</v>
      </c>
      <c r="H750" s="51" t="str">
        <f>IF(ISBLANK(Games!$B750), "",Games!H750)</f>
        <v/>
      </c>
      <c r="I750" s="51" t="str">
        <f>IF(ISBLANK(Games!B750), "", IF(Table13[[#This Row],[Spread]]&lt;0, Table13[[#This Row],[Home]], Table13[[#This Row],[Away]]))</f>
        <v/>
      </c>
      <c r="J750" s="11"/>
      <c r="K750" s="11"/>
      <c r="L750" s="11"/>
      <c r="M750" s="50" t="str">
        <f>IF(ISBLANK(Table13[[#This Row],[Home Final]]), "",Table13[[#This Row],[Away Final]]-Table13[[#This Row],[Home Final]])</f>
        <v/>
      </c>
      <c r="N75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5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50" s="45" t="str">
        <f>IF(ISBLANK(Table13[[#This Row],[Side Result]]),"",IF(Table13[[#This Row],[Side Result]]=Table13[[#This Row],[Market Predicted Side]], "Y", "N"))</f>
        <v/>
      </c>
      <c r="Q75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50" s="43" t="str">
        <f>IF(ISBLANK(Table13[[#This Row],[Side Result]]),"",IF(Table13[[#This Row],[Side Result]]=Table13[[#This Row],[Model Predicted Side]], "Y", "N"))</f>
        <v/>
      </c>
      <c r="S750" s="43" t="str">
        <f>IF(ISBLANK(Table13[[#This Row],[Side Result]]), "", IF(Table13[[#This Row],[Model Overall Correct]]="N", "N", "Y"))</f>
        <v/>
      </c>
      <c r="T75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5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50" s="46" t="str">
        <f>IF(ISBLANK(Table13[[#This Row],[Side Result]]), "",ABS(Table13[[#This Row],[Difference from Market]]))</f>
        <v/>
      </c>
      <c r="W75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50" s="43" t="str">
        <f>IF(ISBLANK(Table13[[#This Row],[Side Result]]), "",ABS(Table13[[#This Row],[Difference from Prediction]]))</f>
        <v/>
      </c>
      <c r="Y750" s="10" t="str">
        <f>IF(OR(ISBLANK(Games!B750),ISBLANK(Table13[[#This Row],[Side Result]])), "",IF(OR(AND('Prediction Log'!D750&lt;0, 'Prediction Log'!J750='Prediction Log'!B750), AND('Prediction Log'!D750&gt;0, 'Prediction Log'!C750='Prediction Log'!J750)),"Y", IF(ISBLANK(Games!$B$2), "","N")))</f>
        <v/>
      </c>
      <c r="Z750" s="10" t="str">
        <f>Table13[[#This Row],[Market Overall  Correct]]</f>
        <v/>
      </c>
    </row>
    <row r="751" spans="1:26" x14ac:dyDescent="0.45">
      <c r="A751" s="51" t="str">
        <f>IF(ISBLANK(Games!$B751), "",Games!A751)</f>
        <v/>
      </c>
      <c r="B751" s="51" t="str">
        <f>IF(ISBLANK(Games!$B751), "",Games!B751)</f>
        <v/>
      </c>
      <c r="C751" s="51" t="str">
        <f>IF(ISBLANK(Games!$B751), "",Games!C751)</f>
        <v/>
      </c>
      <c r="D751" s="23" t="str">
        <f>IF(ISBLANK(Games!$B751), "",Games!D751)</f>
        <v/>
      </c>
      <c r="E751" s="23" t="str">
        <f>IF(ISBLANK(Games!$B751), "",Games!E751)</f>
        <v/>
      </c>
      <c r="F751" s="51" t="str">
        <f>IF(ISBLANK(Games!$B751), "",Games!F751)</f>
        <v/>
      </c>
      <c r="G751" s="51">
        <f>Games!G751</f>
        <v>0</v>
      </c>
      <c r="H751" s="51" t="str">
        <f>IF(ISBLANK(Games!$B751), "",Games!H751)</f>
        <v/>
      </c>
      <c r="I751" s="51" t="str">
        <f>IF(ISBLANK(Games!B751), "", IF(Table13[[#This Row],[Spread]]&lt;0, Table13[[#This Row],[Home]], Table13[[#This Row],[Away]]))</f>
        <v/>
      </c>
      <c r="J751" s="11"/>
      <c r="K751" s="11"/>
      <c r="L751" s="11"/>
      <c r="M751" s="50" t="str">
        <f>IF(ISBLANK(Table13[[#This Row],[Home Final]]), "",Table13[[#This Row],[Away Final]]-Table13[[#This Row],[Home Final]])</f>
        <v/>
      </c>
      <c r="N75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5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51" s="45" t="str">
        <f>IF(ISBLANK(Table13[[#This Row],[Side Result]]),"",IF(Table13[[#This Row],[Side Result]]=Table13[[#This Row],[Market Predicted Side]], "Y", "N"))</f>
        <v/>
      </c>
      <c r="Q75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51" s="43" t="str">
        <f>IF(ISBLANK(Table13[[#This Row],[Side Result]]),"",IF(Table13[[#This Row],[Side Result]]=Table13[[#This Row],[Model Predicted Side]], "Y", "N"))</f>
        <v/>
      </c>
      <c r="S751" s="43" t="str">
        <f>IF(ISBLANK(Table13[[#This Row],[Side Result]]), "", IF(Table13[[#This Row],[Model Overall Correct]]="N", "N", "Y"))</f>
        <v/>
      </c>
      <c r="T75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5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51" s="46" t="str">
        <f>IF(ISBLANK(Table13[[#This Row],[Side Result]]), "",ABS(Table13[[#This Row],[Difference from Market]]))</f>
        <v/>
      </c>
      <c r="W75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51" s="43" t="str">
        <f>IF(ISBLANK(Table13[[#This Row],[Side Result]]), "",ABS(Table13[[#This Row],[Difference from Prediction]]))</f>
        <v/>
      </c>
      <c r="Y751" s="10" t="str">
        <f>IF(OR(ISBLANK(Games!B751),ISBLANK(Table13[[#This Row],[Side Result]])), "",IF(OR(AND('Prediction Log'!D751&lt;0, 'Prediction Log'!J751='Prediction Log'!B751), AND('Prediction Log'!D751&gt;0, 'Prediction Log'!C751='Prediction Log'!J751)),"Y", IF(ISBLANK(Games!$B$2), "","N")))</f>
        <v/>
      </c>
      <c r="Z751" s="10" t="str">
        <f>Table13[[#This Row],[Market Overall  Correct]]</f>
        <v/>
      </c>
    </row>
    <row r="752" spans="1:26" x14ac:dyDescent="0.45">
      <c r="A752" s="51" t="str">
        <f>IF(ISBLANK(Games!$B752), "",Games!A752)</f>
        <v/>
      </c>
      <c r="B752" s="51" t="str">
        <f>IF(ISBLANK(Games!$B752), "",Games!B752)</f>
        <v/>
      </c>
      <c r="C752" s="51" t="str">
        <f>IF(ISBLANK(Games!$B752), "",Games!C752)</f>
        <v/>
      </c>
      <c r="D752" s="23" t="str">
        <f>IF(ISBLANK(Games!$B752), "",Games!D752)</f>
        <v/>
      </c>
      <c r="E752" s="23" t="str">
        <f>IF(ISBLANK(Games!$B752), "",Games!E752)</f>
        <v/>
      </c>
      <c r="F752" s="51" t="str">
        <f>IF(ISBLANK(Games!$B752), "",Games!F752)</f>
        <v/>
      </c>
      <c r="G752" s="51">
        <f>Games!G752</f>
        <v>0</v>
      </c>
      <c r="H752" s="51" t="str">
        <f>IF(ISBLANK(Games!$B752), "",Games!H752)</f>
        <v/>
      </c>
      <c r="I752" s="51" t="str">
        <f>IF(ISBLANK(Games!B752), "", IF(Table13[[#This Row],[Spread]]&lt;0, Table13[[#This Row],[Home]], Table13[[#This Row],[Away]]))</f>
        <v/>
      </c>
      <c r="J752" s="11"/>
      <c r="K752" s="11"/>
      <c r="L752" s="11"/>
      <c r="M752" s="50" t="str">
        <f>IF(ISBLANK(Table13[[#This Row],[Home Final]]), "",Table13[[#This Row],[Away Final]]-Table13[[#This Row],[Home Final]])</f>
        <v/>
      </c>
      <c r="N75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5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52" s="45" t="str">
        <f>IF(ISBLANK(Table13[[#This Row],[Side Result]]),"",IF(Table13[[#This Row],[Side Result]]=Table13[[#This Row],[Market Predicted Side]], "Y", "N"))</f>
        <v/>
      </c>
      <c r="Q75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52" s="43" t="str">
        <f>IF(ISBLANK(Table13[[#This Row],[Side Result]]),"",IF(Table13[[#This Row],[Side Result]]=Table13[[#This Row],[Model Predicted Side]], "Y", "N"))</f>
        <v/>
      </c>
      <c r="S752" s="43" t="str">
        <f>IF(ISBLANK(Table13[[#This Row],[Side Result]]), "", IF(Table13[[#This Row],[Model Overall Correct]]="N", "N", "Y"))</f>
        <v/>
      </c>
      <c r="T75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5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52" s="46" t="str">
        <f>IF(ISBLANK(Table13[[#This Row],[Side Result]]), "",ABS(Table13[[#This Row],[Difference from Market]]))</f>
        <v/>
      </c>
      <c r="W75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52" s="43" t="str">
        <f>IF(ISBLANK(Table13[[#This Row],[Side Result]]), "",ABS(Table13[[#This Row],[Difference from Prediction]]))</f>
        <v/>
      </c>
      <c r="Y752" s="10" t="str">
        <f>IF(OR(ISBLANK(Games!B752),ISBLANK(Table13[[#This Row],[Side Result]])), "",IF(OR(AND('Prediction Log'!D752&lt;0, 'Prediction Log'!J752='Prediction Log'!B752), AND('Prediction Log'!D752&gt;0, 'Prediction Log'!C752='Prediction Log'!J752)),"Y", IF(ISBLANK(Games!$B$2), "","N")))</f>
        <v/>
      </c>
      <c r="Z752" s="10" t="str">
        <f>Table13[[#This Row],[Market Overall  Correct]]</f>
        <v/>
      </c>
    </row>
    <row r="753" spans="1:26" x14ac:dyDescent="0.45">
      <c r="A753" s="51" t="str">
        <f>IF(ISBLANK(Games!$B753), "",Games!A753)</f>
        <v/>
      </c>
      <c r="B753" s="51" t="str">
        <f>IF(ISBLANK(Games!$B753), "",Games!B753)</f>
        <v/>
      </c>
      <c r="C753" s="51" t="str">
        <f>IF(ISBLANK(Games!$B753), "",Games!C753)</f>
        <v/>
      </c>
      <c r="D753" s="23" t="str">
        <f>IF(ISBLANK(Games!$B753), "",Games!D753)</f>
        <v/>
      </c>
      <c r="E753" s="23" t="str">
        <f>IF(ISBLANK(Games!$B753), "",Games!E753)</f>
        <v/>
      </c>
      <c r="F753" s="51" t="str">
        <f>IF(ISBLANK(Games!$B753), "",Games!F753)</f>
        <v/>
      </c>
      <c r="G753" s="51">
        <f>Games!G753</f>
        <v>0</v>
      </c>
      <c r="H753" s="51" t="str">
        <f>IF(ISBLANK(Games!$B753), "",Games!H753)</f>
        <v/>
      </c>
      <c r="I753" s="51" t="str">
        <f>IF(ISBLANK(Games!B753), "", IF(Table13[[#This Row],[Spread]]&lt;0, Table13[[#This Row],[Home]], Table13[[#This Row],[Away]]))</f>
        <v/>
      </c>
      <c r="J753" s="11"/>
      <c r="K753" s="11"/>
      <c r="L753" s="11"/>
      <c r="M753" s="50" t="str">
        <f>IF(ISBLANK(Table13[[#This Row],[Home Final]]), "",Table13[[#This Row],[Away Final]]-Table13[[#This Row],[Home Final]])</f>
        <v/>
      </c>
      <c r="N75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5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53" s="45" t="str">
        <f>IF(ISBLANK(Table13[[#This Row],[Side Result]]),"",IF(Table13[[#This Row],[Side Result]]=Table13[[#This Row],[Market Predicted Side]], "Y", "N"))</f>
        <v/>
      </c>
      <c r="Q75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53" s="43" t="str">
        <f>IF(ISBLANK(Table13[[#This Row],[Side Result]]),"",IF(Table13[[#This Row],[Side Result]]=Table13[[#This Row],[Model Predicted Side]], "Y", "N"))</f>
        <v/>
      </c>
      <c r="S753" s="43" t="str">
        <f>IF(ISBLANK(Table13[[#This Row],[Side Result]]), "", IF(Table13[[#This Row],[Model Overall Correct]]="N", "N", "Y"))</f>
        <v/>
      </c>
      <c r="T75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5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53" s="46" t="str">
        <f>IF(ISBLANK(Table13[[#This Row],[Side Result]]), "",ABS(Table13[[#This Row],[Difference from Market]]))</f>
        <v/>
      </c>
      <c r="W75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53" s="43" t="str">
        <f>IF(ISBLANK(Table13[[#This Row],[Side Result]]), "",ABS(Table13[[#This Row],[Difference from Prediction]]))</f>
        <v/>
      </c>
      <c r="Y753" s="10" t="str">
        <f>IF(OR(ISBLANK(Games!B753),ISBLANK(Table13[[#This Row],[Side Result]])), "",IF(OR(AND('Prediction Log'!D753&lt;0, 'Prediction Log'!J753='Prediction Log'!B753), AND('Prediction Log'!D753&gt;0, 'Prediction Log'!C753='Prediction Log'!J753)),"Y", IF(ISBLANK(Games!$B$2), "","N")))</f>
        <v/>
      </c>
      <c r="Z753" s="10" t="str">
        <f>Table13[[#This Row],[Market Overall  Correct]]</f>
        <v/>
      </c>
    </row>
    <row r="754" spans="1:26" x14ac:dyDescent="0.45">
      <c r="A754" s="51" t="str">
        <f>IF(ISBLANK(Games!$B754), "",Games!A754)</f>
        <v/>
      </c>
      <c r="B754" s="51" t="str">
        <f>IF(ISBLANK(Games!$B754), "",Games!B754)</f>
        <v/>
      </c>
      <c r="C754" s="51" t="str">
        <f>IF(ISBLANK(Games!$B754), "",Games!C754)</f>
        <v/>
      </c>
      <c r="D754" s="23" t="str">
        <f>IF(ISBLANK(Games!$B754), "",Games!D754)</f>
        <v/>
      </c>
      <c r="E754" s="23" t="str">
        <f>IF(ISBLANK(Games!$B754), "",Games!E754)</f>
        <v/>
      </c>
      <c r="F754" s="51" t="str">
        <f>IF(ISBLANK(Games!$B754), "",Games!F754)</f>
        <v/>
      </c>
      <c r="G754" s="51">
        <f>Games!G754</f>
        <v>0</v>
      </c>
      <c r="H754" s="51" t="str">
        <f>IF(ISBLANK(Games!$B754), "",Games!H754)</f>
        <v/>
      </c>
      <c r="I754" s="51" t="str">
        <f>IF(ISBLANK(Games!B754), "", IF(Table13[[#This Row],[Spread]]&lt;0, Table13[[#This Row],[Home]], Table13[[#This Row],[Away]]))</f>
        <v/>
      </c>
      <c r="J754" s="11"/>
      <c r="K754" s="11"/>
      <c r="L754" s="11"/>
      <c r="M754" s="50" t="str">
        <f>IF(ISBLANK(Table13[[#This Row],[Home Final]]), "",Table13[[#This Row],[Away Final]]-Table13[[#This Row],[Home Final]])</f>
        <v/>
      </c>
      <c r="N75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5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54" s="45" t="str">
        <f>IF(ISBLANK(Table13[[#This Row],[Side Result]]),"",IF(Table13[[#This Row],[Side Result]]=Table13[[#This Row],[Market Predicted Side]], "Y", "N"))</f>
        <v/>
      </c>
      <c r="Q75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54" s="43" t="str">
        <f>IF(ISBLANK(Table13[[#This Row],[Side Result]]),"",IF(Table13[[#This Row],[Side Result]]=Table13[[#This Row],[Model Predicted Side]], "Y", "N"))</f>
        <v/>
      </c>
      <c r="S754" s="43" t="str">
        <f>IF(ISBLANK(Table13[[#This Row],[Side Result]]), "", IF(Table13[[#This Row],[Model Overall Correct]]="N", "N", "Y"))</f>
        <v/>
      </c>
      <c r="T75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5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54" s="46" t="str">
        <f>IF(ISBLANK(Table13[[#This Row],[Side Result]]), "",ABS(Table13[[#This Row],[Difference from Market]]))</f>
        <v/>
      </c>
      <c r="W75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54" s="43" t="str">
        <f>IF(ISBLANK(Table13[[#This Row],[Side Result]]), "",ABS(Table13[[#This Row],[Difference from Prediction]]))</f>
        <v/>
      </c>
      <c r="Y754" s="10" t="str">
        <f>IF(OR(ISBLANK(Games!B754),ISBLANK(Table13[[#This Row],[Side Result]])), "",IF(OR(AND('Prediction Log'!D754&lt;0, 'Prediction Log'!J754='Prediction Log'!B754), AND('Prediction Log'!D754&gt;0, 'Prediction Log'!C754='Prediction Log'!J754)),"Y", IF(ISBLANK(Games!$B$2), "","N")))</f>
        <v/>
      </c>
      <c r="Z754" s="10" t="str">
        <f>Table13[[#This Row],[Market Overall  Correct]]</f>
        <v/>
      </c>
    </row>
    <row r="755" spans="1:26" x14ac:dyDescent="0.45">
      <c r="A755" s="51" t="str">
        <f>IF(ISBLANK(Games!$B755), "",Games!A755)</f>
        <v/>
      </c>
      <c r="B755" s="51" t="str">
        <f>IF(ISBLANK(Games!$B755), "",Games!B755)</f>
        <v/>
      </c>
      <c r="C755" s="51" t="str">
        <f>IF(ISBLANK(Games!$B755), "",Games!C755)</f>
        <v/>
      </c>
      <c r="D755" s="23" t="str">
        <f>IF(ISBLANK(Games!$B755), "",Games!D755)</f>
        <v/>
      </c>
      <c r="E755" s="23" t="str">
        <f>IF(ISBLANK(Games!$B755), "",Games!E755)</f>
        <v/>
      </c>
      <c r="F755" s="51" t="str">
        <f>IF(ISBLANK(Games!$B755), "",Games!F755)</f>
        <v/>
      </c>
      <c r="G755" s="51">
        <f>Games!G755</f>
        <v>0</v>
      </c>
      <c r="H755" s="51" t="str">
        <f>IF(ISBLANK(Games!$B755), "",Games!H755)</f>
        <v/>
      </c>
      <c r="I755" s="51" t="str">
        <f>IF(ISBLANK(Games!B755), "", IF(Table13[[#This Row],[Spread]]&lt;0, Table13[[#This Row],[Home]], Table13[[#This Row],[Away]]))</f>
        <v/>
      </c>
      <c r="J755" s="11"/>
      <c r="K755" s="11"/>
      <c r="L755" s="11"/>
      <c r="M755" s="50" t="str">
        <f>IF(ISBLANK(Table13[[#This Row],[Home Final]]), "",Table13[[#This Row],[Away Final]]-Table13[[#This Row],[Home Final]])</f>
        <v/>
      </c>
      <c r="N75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5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55" s="45" t="str">
        <f>IF(ISBLANK(Table13[[#This Row],[Side Result]]),"",IF(Table13[[#This Row],[Side Result]]=Table13[[#This Row],[Market Predicted Side]], "Y", "N"))</f>
        <v/>
      </c>
      <c r="Q75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55" s="43" t="str">
        <f>IF(ISBLANK(Table13[[#This Row],[Side Result]]),"",IF(Table13[[#This Row],[Side Result]]=Table13[[#This Row],[Model Predicted Side]], "Y", "N"))</f>
        <v/>
      </c>
      <c r="S755" s="43" t="str">
        <f>IF(ISBLANK(Table13[[#This Row],[Side Result]]), "", IF(Table13[[#This Row],[Model Overall Correct]]="N", "N", "Y"))</f>
        <v/>
      </c>
      <c r="T75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5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55" s="46" t="str">
        <f>IF(ISBLANK(Table13[[#This Row],[Side Result]]), "",ABS(Table13[[#This Row],[Difference from Market]]))</f>
        <v/>
      </c>
      <c r="W75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55" s="43" t="str">
        <f>IF(ISBLANK(Table13[[#This Row],[Side Result]]), "",ABS(Table13[[#This Row],[Difference from Prediction]]))</f>
        <v/>
      </c>
      <c r="Y755" s="10" t="str">
        <f>IF(OR(ISBLANK(Games!B755),ISBLANK(Table13[[#This Row],[Side Result]])), "",IF(OR(AND('Prediction Log'!D755&lt;0, 'Prediction Log'!J755='Prediction Log'!B755), AND('Prediction Log'!D755&gt;0, 'Prediction Log'!C755='Prediction Log'!J755)),"Y", IF(ISBLANK(Games!$B$2), "","N")))</f>
        <v/>
      </c>
      <c r="Z755" s="10" t="str">
        <f>Table13[[#This Row],[Market Overall  Correct]]</f>
        <v/>
      </c>
    </row>
    <row r="756" spans="1:26" x14ac:dyDescent="0.45">
      <c r="A756" s="51" t="str">
        <f>IF(ISBLANK(Games!$B756), "",Games!A756)</f>
        <v/>
      </c>
      <c r="B756" s="51" t="str">
        <f>IF(ISBLANK(Games!$B756), "",Games!B756)</f>
        <v/>
      </c>
      <c r="C756" s="51" t="str">
        <f>IF(ISBLANK(Games!$B756), "",Games!C756)</f>
        <v/>
      </c>
      <c r="D756" s="23" t="str">
        <f>IF(ISBLANK(Games!$B756), "",Games!D756)</f>
        <v/>
      </c>
      <c r="E756" s="23" t="str">
        <f>IF(ISBLANK(Games!$B756), "",Games!E756)</f>
        <v/>
      </c>
      <c r="F756" s="51" t="str">
        <f>IF(ISBLANK(Games!$B756), "",Games!F756)</f>
        <v/>
      </c>
      <c r="G756" s="51">
        <f>Games!G756</f>
        <v>0</v>
      </c>
      <c r="H756" s="51" t="str">
        <f>IF(ISBLANK(Games!$B756), "",Games!H756)</f>
        <v/>
      </c>
      <c r="I756" s="51" t="str">
        <f>IF(ISBLANK(Games!B756), "", IF(Table13[[#This Row],[Spread]]&lt;0, Table13[[#This Row],[Home]], Table13[[#This Row],[Away]]))</f>
        <v/>
      </c>
      <c r="J756" s="11"/>
      <c r="K756" s="11"/>
      <c r="L756" s="11"/>
      <c r="M756" s="50" t="str">
        <f>IF(ISBLANK(Table13[[#This Row],[Home Final]]), "",Table13[[#This Row],[Away Final]]-Table13[[#This Row],[Home Final]])</f>
        <v/>
      </c>
      <c r="N75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5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56" s="45" t="str">
        <f>IF(ISBLANK(Table13[[#This Row],[Side Result]]),"",IF(Table13[[#This Row],[Side Result]]=Table13[[#This Row],[Market Predicted Side]], "Y", "N"))</f>
        <v/>
      </c>
      <c r="Q75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56" s="43" t="str">
        <f>IF(ISBLANK(Table13[[#This Row],[Side Result]]),"",IF(Table13[[#This Row],[Side Result]]=Table13[[#This Row],[Model Predicted Side]], "Y", "N"))</f>
        <v/>
      </c>
      <c r="S756" s="43" t="str">
        <f>IF(ISBLANK(Table13[[#This Row],[Side Result]]), "", IF(Table13[[#This Row],[Model Overall Correct]]="N", "N", "Y"))</f>
        <v/>
      </c>
      <c r="T75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5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56" s="46" t="str">
        <f>IF(ISBLANK(Table13[[#This Row],[Side Result]]), "",ABS(Table13[[#This Row],[Difference from Market]]))</f>
        <v/>
      </c>
      <c r="W75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56" s="43" t="str">
        <f>IF(ISBLANK(Table13[[#This Row],[Side Result]]), "",ABS(Table13[[#This Row],[Difference from Prediction]]))</f>
        <v/>
      </c>
      <c r="Y756" s="10" t="str">
        <f>IF(OR(ISBLANK(Games!B756),ISBLANK(Table13[[#This Row],[Side Result]])), "",IF(OR(AND('Prediction Log'!D756&lt;0, 'Prediction Log'!J756='Prediction Log'!B756), AND('Prediction Log'!D756&gt;0, 'Prediction Log'!C756='Prediction Log'!J756)),"Y", IF(ISBLANK(Games!$B$2), "","N")))</f>
        <v/>
      </c>
      <c r="Z756" s="10" t="str">
        <f>Table13[[#This Row],[Market Overall  Correct]]</f>
        <v/>
      </c>
    </row>
    <row r="757" spans="1:26" x14ac:dyDescent="0.45">
      <c r="A757" s="51" t="str">
        <f>IF(ISBLANK(Games!$B757), "",Games!A757)</f>
        <v/>
      </c>
      <c r="B757" s="51" t="str">
        <f>IF(ISBLANK(Games!$B757), "",Games!B757)</f>
        <v/>
      </c>
      <c r="C757" s="51" t="str">
        <f>IF(ISBLANK(Games!$B757), "",Games!C757)</f>
        <v/>
      </c>
      <c r="D757" s="23" t="str">
        <f>IF(ISBLANK(Games!$B757), "",Games!D757)</f>
        <v/>
      </c>
      <c r="E757" s="23" t="str">
        <f>IF(ISBLANK(Games!$B757), "",Games!E757)</f>
        <v/>
      </c>
      <c r="F757" s="51" t="str">
        <f>IF(ISBLANK(Games!$B757), "",Games!F757)</f>
        <v/>
      </c>
      <c r="G757" s="51">
        <f>Games!G757</f>
        <v>0</v>
      </c>
      <c r="H757" s="51" t="str">
        <f>IF(ISBLANK(Games!$B757), "",Games!H757)</f>
        <v/>
      </c>
      <c r="I757" s="51" t="str">
        <f>IF(ISBLANK(Games!B757), "", IF(Table13[[#This Row],[Spread]]&lt;0, Table13[[#This Row],[Home]], Table13[[#This Row],[Away]]))</f>
        <v/>
      </c>
      <c r="J757" s="11"/>
      <c r="K757" s="11"/>
      <c r="L757" s="11"/>
      <c r="M757" s="50" t="str">
        <f>IF(ISBLANK(Table13[[#This Row],[Home Final]]), "",Table13[[#This Row],[Away Final]]-Table13[[#This Row],[Home Final]])</f>
        <v/>
      </c>
      <c r="N75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5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57" s="45" t="str">
        <f>IF(ISBLANK(Table13[[#This Row],[Side Result]]),"",IF(Table13[[#This Row],[Side Result]]=Table13[[#This Row],[Market Predicted Side]], "Y", "N"))</f>
        <v/>
      </c>
      <c r="Q75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57" s="43" t="str">
        <f>IF(ISBLANK(Table13[[#This Row],[Side Result]]),"",IF(Table13[[#This Row],[Side Result]]=Table13[[#This Row],[Model Predicted Side]], "Y", "N"))</f>
        <v/>
      </c>
      <c r="S757" s="43" t="str">
        <f>IF(ISBLANK(Table13[[#This Row],[Side Result]]), "", IF(Table13[[#This Row],[Model Overall Correct]]="N", "N", "Y"))</f>
        <v/>
      </c>
      <c r="T75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5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57" s="46" t="str">
        <f>IF(ISBLANK(Table13[[#This Row],[Side Result]]), "",ABS(Table13[[#This Row],[Difference from Market]]))</f>
        <v/>
      </c>
      <c r="W75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57" s="43" t="str">
        <f>IF(ISBLANK(Table13[[#This Row],[Side Result]]), "",ABS(Table13[[#This Row],[Difference from Prediction]]))</f>
        <v/>
      </c>
      <c r="Y757" s="10" t="str">
        <f>IF(OR(ISBLANK(Games!B757),ISBLANK(Table13[[#This Row],[Side Result]])), "",IF(OR(AND('Prediction Log'!D757&lt;0, 'Prediction Log'!J757='Prediction Log'!B757), AND('Prediction Log'!D757&gt;0, 'Prediction Log'!C757='Prediction Log'!J757)),"Y", IF(ISBLANK(Games!$B$2), "","N")))</f>
        <v/>
      </c>
      <c r="Z757" s="10" t="str">
        <f>Table13[[#This Row],[Market Overall  Correct]]</f>
        <v/>
      </c>
    </row>
    <row r="758" spans="1:26" x14ac:dyDescent="0.45">
      <c r="A758" s="51" t="str">
        <f>IF(ISBLANK(Games!$B758), "",Games!A758)</f>
        <v/>
      </c>
      <c r="B758" s="51" t="str">
        <f>IF(ISBLANK(Games!$B758), "",Games!B758)</f>
        <v/>
      </c>
      <c r="C758" s="51" t="str">
        <f>IF(ISBLANK(Games!$B758), "",Games!C758)</f>
        <v/>
      </c>
      <c r="D758" s="23" t="str">
        <f>IF(ISBLANK(Games!$B758), "",Games!D758)</f>
        <v/>
      </c>
      <c r="E758" s="23" t="str">
        <f>IF(ISBLANK(Games!$B758), "",Games!E758)</f>
        <v/>
      </c>
      <c r="F758" s="51" t="str">
        <f>IF(ISBLANK(Games!$B758), "",Games!F758)</f>
        <v/>
      </c>
      <c r="G758" s="51">
        <f>Games!G758</f>
        <v>0</v>
      </c>
      <c r="H758" s="51" t="str">
        <f>IF(ISBLANK(Games!$B758), "",Games!H758)</f>
        <v/>
      </c>
      <c r="I758" s="51" t="str">
        <f>IF(ISBLANK(Games!B758), "", IF(Table13[[#This Row],[Spread]]&lt;0, Table13[[#This Row],[Home]], Table13[[#This Row],[Away]]))</f>
        <v/>
      </c>
      <c r="J758" s="11"/>
      <c r="K758" s="11"/>
      <c r="L758" s="11"/>
      <c r="M758" s="50" t="str">
        <f>IF(ISBLANK(Table13[[#This Row],[Home Final]]), "",Table13[[#This Row],[Away Final]]-Table13[[#This Row],[Home Final]])</f>
        <v/>
      </c>
      <c r="N75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5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58" s="45" t="str">
        <f>IF(ISBLANK(Table13[[#This Row],[Side Result]]),"",IF(Table13[[#This Row],[Side Result]]=Table13[[#This Row],[Market Predicted Side]], "Y", "N"))</f>
        <v/>
      </c>
      <c r="Q75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58" s="43" t="str">
        <f>IF(ISBLANK(Table13[[#This Row],[Side Result]]),"",IF(Table13[[#This Row],[Side Result]]=Table13[[#This Row],[Model Predicted Side]], "Y", "N"))</f>
        <v/>
      </c>
      <c r="S758" s="43" t="str">
        <f>IF(ISBLANK(Table13[[#This Row],[Side Result]]), "", IF(Table13[[#This Row],[Model Overall Correct]]="N", "N", "Y"))</f>
        <v/>
      </c>
      <c r="T75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5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58" s="46" t="str">
        <f>IF(ISBLANK(Table13[[#This Row],[Side Result]]), "",ABS(Table13[[#This Row],[Difference from Market]]))</f>
        <v/>
      </c>
      <c r="W75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58" s="43" t="str">
        <f>IF(ISBLANK(Table13[[#This Row],[Side Result]]), "",ABS(Table13[[#This Row],[Difference from Prediction]]))</f>
        <v/>
      </c>
      <c r="Y758" s="10" t="str">
        <f>IF(OR(ISBLANK(Games!B758),ISBLANK(Table13[[#This Row],[Side Result]])), "",IF(OR(AND('Prediction Log'!D758&lt;0, 'Prediction Log'!J758='Prediction Log'!B758), AND('Prediction Log'!D758&gt;0, 'Prediction Log'!C758='Prediction Log'!J758)),"Y", IF(ISBLANK(Games!$B$2), "","N")))</f>
        <v/>
      </c>
      <c r="Z758" s="10" t="str">
        <f>Table13[[#This Row],[Market Overall  Correct]]</f>
        <v/>
      </c>
    </row>
    <row r="759" spans="1:26" x14ac:dyDescent="0.45">
      <c r="A759" s="51" t="str">
        <f>IF(ISBLANK(Games!$B759), "",Games!A759)</f>
        <v/>
      </c>
      <c r="B759" s="51" t="str">
        <f>IF(ISBLANK(Games!$B759), "",Games!B759)</f>
        <v/>
      </c>
      <c r="C759" s="51" t="str">
        <f>IF(ISBLANK(Games!$B759), "",Games!C759)</f>
        <v/>
      </c>
      <c r="D759" s="23" t="str">
        <f>IF(ISBLANK(Games!$B759), "",Games!D759)</f>
        <v/>
      </c>
      <c r="E759" s="23" t="str">
        <f>IF(ISBLANK(Games!$B759), "",Games!E759)</f>
        <v/>
      </c>
      <c r="F759" s="51" t="str">
        <f>IF(ISBLANK(Games!$B759), "",Games!F759)</f>
        <v/>
      </c>
      <c r="G759" s="51">
        <f>Games!G759</f>
        <v>0</v>
      </c>
      <c r="H759" s="51" t="str">
        <f>IF(ISBLANK(Games!$B759), "",Games!H759)</f>
        <v/>
      </c>
      <c r="I759" s="51" t="str">
        <f>IF(ISBLANK(Games!B759), "", IF(Table13[[#This Row],[Spread]]&lt;0, Table13[[#This Row],[Home]], Table13[[#This Row],[Away]]))</f>
        <v/>
      </c>
      <c r="J759" s="11"/>
      <c r="K759" s="11"/>
      <c r="L759" s="11"/>
      <c r="M759" s="50" t="str">
        <f>IF(ISBLANK(Table13[[#This Row],[Home Final]]), "",Table13[[#This Row],[Away Final]]-Table13[[#This Row],[Home Final]])</f>
        <v/>
      </c>
      <c r="N75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5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59" s="45" t="str">
        <f>IF(ISBLANK(Table13[[#This Row],[Side Result]]),"",IF(Table13[[#This Row],[Side Result]]=Table13[[#This Row],[Market Predicted Side]], "Y", "N"))</f>
        <v/>
      </c>
      <c r="Q75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59" s="43" t="str">
        <f>IF(ISBLANK(Table13[[#This Row],[Side Result]]),"",IF(Table13[[#This Row],[Side Result]]=Table13[[#This Row],[Model Predicted Side]], "Y", "N"))</f>
        <v/>
      </c>
      <c r="S759" s="43" t="str">
        <f>IF(ISBLANK(Table13[[#This Row],[Side Result]]), "", IF(Table13[[#This Row],[Model Overall Correct]]="N", "N", "Y"))</f>
        <v/>
      </c>
      <c r="T75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5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59" s="46" t="str">
        <f>IF(ISBLANK(Table13[[#This Row],[Side Result]]), "",ABS(Table13[[#This Row],[Difference from Market]]))</f>
        <v/>
      </c>
      <c r="W75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59" s="43" t="str">
        <f>IF(ISBLANK(Table13[[#This Row],[Side Result]]), "",ABS(Table13[[#This Row],[Difference from Prediction]]))</f>
        <v/>
      </c>
      <c r="Y759" s="10" t="str">
        <f>IF(OR(ISBLANK(Games!B759),ISBLANK(Table13[[#This Row],[Side Result]])), "",IF(OR(AND('Prediction Log'!D759&lt;0, 'Prediction Log'!J759='Prediction Log'!B759), AND('Prediction Log'!D759&gt;0, 'Prediction Log'!C759='Prediction Log'!J759)),"Y", IF(ISBLANK(Games!$B$2), "","N")))</f>
        <v/>
      </c>
      <c r="Z759" s="10" t="str">
        <f>Table13[[#This Row],[Market Overall  Correct]]</f>
        <v/>
      </c>
    </row>
    <row r="760" spans="1:26" x14ac:dyDescent="0.45">
      <c r="A760" s="51" t="str">
        <f>IF(ISBLANK(Games!$B760), "",Games!A760)</f>
        <v/>
      </c>
      <c r="B760" s="51" t="str">
        <f>IF(ISBLANK(Games!$B760), "",Games!B760)</f>
        <v/>
      </c>
      <c r="C760" s="51" t="str">
        <f>IF(ISBLANK(Games!$B760), "",Games!C760)</f>
        <v/>
      </c>
      <c r="D760" s="23" t="str">
        <f>IF(ISBLANK(Games!$B760), "",Games!D760)</f>
        <v/>
      </c>
      <c r="E760" s="23" t="str">
        <f>IF(ISBLANK(Games!$B760), "",Games!E760)</f>
        <v/>
      </c>
      <c r="F760" s="51" t="str">
        <f>IF(ISBLANK(Games!$B760), "",Games!F760)</f>
        <v/>
      </c>
      <c r="G760" s="51">
        <f>Games!G760</f>
        <v>0</v>
      </c>
      <c r="H760" s="51" t="str">
        <f>IF(ISBLANK(Games!$B760), "",Games!H760)</f>
        <v/>
      </c>
      <c r="I760" s="51" t="str">
        <f>IF(ISBLANK(Games!B760), "", IF(Table13[[#This Row],[Spread]]&lt;0, Table13[[#This Row],[Home]], Table13[[#This Row],[Away]]))</f>
        <v/>
      </c>
      <c r="J760" s="11"/>
      <c r="K760" s="11"/>
      <c r="L760" s="11"/>
      <c r="M760" s="50" t="str">
        <f>IF(ISBLANK(Table13[[#This Row],[Home Final]]), "",Table13[[#This Row],[Away Final]]-Table13[[#This Row],[Home Final]])</f>
        <v/>
      </c>
      <c r="N76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6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60" s="45" t="str">
        <f>IF(ISBLANK(Table13[[#This Row],[Side Result]]),"",IF(Table13[[#This Row],[Side Result]]=Table13[[#This Row],[Market Predicted Side]], "Y", "N"))</f>
        <v/>
      </c>
      <c r="Q76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60" s="43" t="str">
        <f>IF(ISBLANK(Table13[[#This Row],[Side Result]]),"",IF(Table13[[#This Row],[Side Result]]=Table13[[#This Row],[Model Predicted Side]], "Y", "N"))</f>
        <v/>
      </c>
      <c r="S760" s="43" t="str">
        <f>IF(ISBLANK(Table13[[#This Row],[Side Result]]), "", IF(Table13[[#This Row],[Model Overall Correct]]="N", "N", "Y"))</f>
        <v/>
      </c>
      <c r="T76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6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60" s="46" t="str">
        <f>IF(ISBLANK(Table13[[#This Row],[Side Result]]), "",ABS(Table13[[#This Row],[Difference from Market]]))</f>
        <v/>
      </c>
      <c r="W76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60" s="43" t="str">
        <f>IF(ISBLANK(Table13[[#This Row],[Side Result]]), "",ABS(Table13[[#This Row],[Difference from Prediction]]))</f>
        <v/>
      </c>
      <c r="Y760" s="10" t="str">
        <f>IF(OR(ISBLANK(Games!B760),ISBLANK(Table13[[#This Row],[Side Result]])), "",IF(OR(AND('Prediction Log'!D760&lt;0, 'Prediction Log'!J760='Prediction Log'!B760), AND('Prediction Log'!D760&gt;0, 'Prediction Log'!C760='Prediction Log'!J760)),"Y", IF(ISBLANK(Games!$B$2), "","N")))</f>
        <v/>
      </c>
      <c r="Z760" s="10" t="str">
        <f>Table13[[#This Row],[Market Overall  Correct]]</f>
        <v/>
      </c>
    </row>
    <row r="761" spans="1:26" x14ac:dyDescent="0.45">
      <c r="A761" s="51" t="str">
        <f>IF(ISBLANK(Games!$B761), "",Games!A761)</f>
        <v/>
      </c>
      <c r="B761" s="51" t="str">
        <f>IF(ISBLANK(Games!$B761), "",Games!B761)</f>
        <v/>
      </c>
      <c r="C761" s="51" t="str">
        <f>IF(ISBLANK(Games!$B761), "",Games!C761)</f>
        <v/>
      </c>
      <c r="D761" s="23" t="str">
        <f>IF(ISBLANK(Games!$B761), "",Games!D761)</f>
        <v/>
      </c>
      <c r="E761" s="23" t="str">
        <f>IF(ISBLANK(Games!$B761), "",Games!E761)</f>
        <v/>
      </c>
      <c r="F761" s="51" t="str">
        <f>IF(ISBLANK(Games!$B761), "",Games!F761)</f>
        <v/>
      </c>
      <c r="G761" s="51">
        <f>Games!G761</f>
        <v>0</v>
      </c>
      <c r="H761" s="51" t="str">
        <f>IF(ISBLANK(Games!$B761), "",Games!H761)</f>
        <v/>
      </c>
      <c r="I761" s="51" t="str">
        <f>IF(ISBLANK(Games!B761), "", IF(Table13[[#This Row],[Spread]]&lt;0, Table13[[#This Row],[Home]], Table13[[#This Row],[Away]]))</f>
        <v/>
      </c>
      <c r="J761" s="11"/>
      <c r="K761" s="11"/>
      <c r="L761" s="11"/>
      <c r="M761" s="50" t="str">
        <f>IF(ISBLANK(Table13[[#This Row],[Home Final]]), "",Table13[[#This Row],[Away Final]]-Table13[[#This Row],[Home Final]])</f>
        <v/>
      </c>
      <c r="N76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6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61" s="45" t="str">
        <f>IF(ISBLANK(Table13[[#This Row],[Side Result]]),"",IF(Table13[[#This Row],[Side Result]]=Table13[[#This Row],[Market Predicted Side]], "Y", "N"))</f>
        <v/>
      </c>
      <c r="Q76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61" s="43" t="str">
        <f>IF(ISBLANK(Table13[[#This Row],[Side Result]]),"",IF(Table13[[#This Row],[Side Result]]=Table13[[#This Row],[Model Predicted Side]], "Y", "N"))</f>
        <v/>
      </c>
      <c r="S761" s="43" t="str">
        <f>IF(ISBLANK(Table13[[#This Row],[Side Result]]), "", IF(Table13[[#This Row],[Model Overall Correct]]="N", "N", "Y"))</f>
        <v/>
      </c>
      <c r="T76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6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61" s="46" t="str">
        <f>IF(ISBLANK(Table13[[#This Row],[Side Result]]), "",ABS(Table13[[#This Row],[Difference from Market]]))</f>
        <v/>
      </c>
      <c r="W76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61" s="43" t="str">
        <f>IF(ISBLANK(Table13[[#This Row],[Side Result]]), "",ABS(Table13[[#This Row],[Difference from Prediction]]))</f>
        <v/>
      </c>
      <c r="Y761" s="10" t="str">
        <f>IF(OR(ISBLANK(Games!B761),ISBLANK(Table13[[#This Row],[Side Result]])), "",IF(OR(AND('Prediction Log'!D761&lt;0, 'Prediction Log'!J761='Prediction Log'!B761), AND('Prediction Log'!D761&gt;0, 'Prediction Log'!C761='Prediction Log'!J761)),"Y", IF(ISBLANK(Games!$B$2), "","N")))</f>
        <v/>
      </c>
      <c r="Z761" s="10" t="str">
        <f>Table13[[#This Row],[Market Overall  Correct]]</f>
        <v/>
      </c>
    </row>
    <row r="762" spans="1:26" x14ac:dyDescent="0.45">
      <c r="A762" s="51" t="str">
        <f>IF(ISBLANK(Games!$B762), "",Games!A762)</f>
        <v/>
      </c>
      <c r="B762" s="51" t="str">
        <f>IF(ISBLANK(Games!$B762), "",Games!B762)</f>
        <v/>
      </c>
      <c r="C762" s="51" t="str">
        <f>IF(ISBLANK(Games!$B762), "",Games!C762)</f>
        <v/>
      </c>
      <c r="D762" s="23" t="str">
        <f>IF(ISBLANK(Games!$B762), "",Games!D762)</f>
        <v/>
      </c>
      <c r="E762" s="23" t="str">
        <f>IF(ISBLANK(Games!$B762), "",Games!E762)</f>
        <v/>
      </c>
      <c r="F762" s="51" t="str">
        <f>IF(ISBLANK(Games!$B762), "",Games!F762)</f>
        <v/>
      </c>
      <c r="G762" s="51">
        <f>Games!G762</f>
        <v>0</v>
      </c>
      <c r="H762" s="51" t="str">
        <f>IF(ISBLANK(Games!$B762), "",Games!H762)</f>
        <v/>
      </c>
      <c r="I762" s="51" t="str">
        <f>IF(ISBLANK(Games!B762), "", IF(Table13[[#This Row],[Spread]]&lt;0, Table13[[#This Row],[Home]], Table13[[#This Row],[Away]]))</f>
        <v/>
      </c>
      <c r="J762" s="11"/>
      <c r="K762" s="11"/>
      <c r="L762" s="11"/>
      <c r="M762" s="50" t="str">
        <f>IF(ISBLANK(Table13[[#This Row],[Home Final]]), "",Table13[[#This Row],[Away Final]]-Table13[[#This Row],[Home Final]])</f>
        <v/>
      </c>
      <c r="N76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6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62" s="45" t="str">
        <f>IF(ISBLANK(Table13[[#This Row],[Side Result]]),"",IF(Table13[[#This Row],[Side Result]]=Table13[[#This Row],[Market Predicted Side]], "Y", "N"))</f>
        <v/>
      </c>
      <c r="Q76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62" s="43" t="str">
        <f>IF(ISBLANK(Table13[[#This Row],[Side Result]]),"",IF(Table13[[#This Row],[Side Result]]=Table13[[#This Row],[Model Predicted Side]], "Y", "N"))</f>
        <v/>
      </c>
      <c r="S762" s="43" t="str">
        <f>IF(ISBLANK(Table13[[#This Row],[Side Result]]), "", IF(Table13[[#This Row],[Model Overall Correct]]="N", "N", "Y"))</f>
        <v/>
      </c>
      <c r="T76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6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62" s="46" t="str">
        <f>IF(ISBLANK(Table13[[#This Row],[Side Result]]), "",ABS(Table13[[#This Row],[Difference from Market]]))</f>
        <v/>
      </c>
      <c r="W76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62" s="43" t="str">
        <f>IF(ISBLANK(Table13[[#This Row],[Side Result]]), "",ABS(Table13[[#This Row],[Difference from Prediction]]))</f>
        <v/>
      </c>
      <c r="Y762" s="10" t="str">
        <f>IF(OR(ISBLANK(Games!B762),ISBLANK(Table13[[#This Row],[Side Result]])), "",IF(OR(AND('Prediction Log'!D762&lt;0, 'Prediction Log'!J762='Prediction Log'!B762), AND('Prediction Log'!D762&gt;0, 'Prediction Log'!C762='Prediction Log'!J762)),"Y", IF(ISBLANK(Games!$B$2), "","N")))</f>
        <v/>
      </c>
      <c r="Z762" s="10" t="str">
        <f>Table13[[#This Row],[Market Overall  Correct]]</f>
        <v/>
      </c>
    </row>
    <row r="763" spans="1:26" x14ac:dyDescent="0.45">
      <c r="A763" s="51" t="str">
        <f>IF(ISBLANK(Games!$B763), "",Games!A763)</f>
        <v/>
      </c>
      <c r="B763" s="51" t="str">
        <f>IF(ISBLANK(Games!$B763), "",Games!B763)</f>
        <v/>
      </c>
      <c r="C763" s="51" t="str">
        <f>IF(ISBLANK(Games!$B763), "",Games!C763)</f>
        <v/>
      </c>
      <c r="D763" s="23" t="str">
        <f>IF(ISBLANK(Games!$B763), "",Games!D763)</f>
        <v/>
      </c>
      <c r="E763" s="23" t="str">
        <f>IF(ISBLANK(Games!$B763), "",Games!E763)</f>
        <v/>
      </c>
      <c r="F763" s="51" t="str">
        <f>IF(ISBLANK(Games!$B763), "",Games!F763)</f>
        <v/>
      </c>
      <c r="G763" s="51">
        <f>Games!G763</f>
        <v>0</v>
      </c>
      <c r="H763" s="51" t="str">
        <f>IF(ISBLANK(Games!$B763), "",Games!H763)</f>
        <v/>
      </c>
      <c r="I763" s="51" t="str">
        <f>IF(ISBLANK(Games!B763), "", IF(Table13[[#This Row],[Spread]]&lt;0, Table13[[#This Row],[Home]], Table13[[#This Row],[Away]]))</f>
        <v/>
      </c>
      <c r="J763" s="11"/>
      <c r="K763" s="11"/>
      <c r="L763" s="11"/>
      <c r="M763" s="50" t="str">
        <f>IF(ISBLANK(Table13[[#This Row],[Home Final]]), "",Table13[[#This Row],[Away Final]]-Table13[[#This Row],[Home Final]])</f>
        <v/>
      </c>
      <c r="N76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6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63" s="45" t="str">
        <f>IF(ISBLANK(Table13[[#This Row],[Side Result]]),"",IF(Table13[[#This Row],[Side Result]]=Table13[[#This Row],[Market Predicted Side]], "Y", "N"))</f>
        <v/>
      </c>
      <c r="Q76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63" s="43" t="str">
        <f>IF(ISBLANK(Table13[[#This Row],[Side Result]]),"",IF(Table13[[#This Row],[Side Result]]=Table13[[#This Row],[Model Predicted Side]], "Y", "N"))</f>
        <v/>
      </c>
      <c r="S763" s="43" t="str">
        <f>IF(ISBLANK(Table13[[#This Row],[Side Result]]), "", IF(Table13[[#This Row],[Model Overall Correct]]="N", "N", "Y"))</f>
        <v/>
      </c>
      <c r="T76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6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63" s="46" t="str">
        <f>IF(ISBLANK(Table13[[#This Row],[Side Result]]), "",ABS(Table13[[#This Row],[Difference from Market]]))</f>
        <v/>
      </c>
      <c r="W76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63" s="43" t="str">
        <f>IF(ISBLANK(Table13[[#This Row],[Side Result]]), "",ABS(Table13[[#This Row],[Difference from Prediction]]))</f>
        <v/>
      </c>
      <c r="Y763" s="10" t="str">
        <f>IF(OR(ISBLANK(Games!B763),ISBLANK(Table13[[#This Row],[Side Result]])), "",IF(OR(AND('Prediction Log'!D763&lt;0, 'Prediction Log'!J763='Prediction Log'!B763), AND('Prediction Log'!D763&gt;0, 'Prediction Log'!C763='Prediction Log'!J763)),"Y", IF(ISBLANK(Games!$B$2), "","N")))</f>
        <v/>
      </c>
      <c r="Z763" s="10" t="str">
        <f>Table13[[#This Row],[Market Overall  Correct]]</f>
        <v/>
      </c>
    </row>
    <row r="764" spans="1:26" x14ac:dyDescent="0.45">
      <c r="A764" s="51" t="str">
        <f>IF(ISBLANK(Games!$B764), "",Games!A764)</f>
        <v/>
      </c>
      <c r="B764" s="51" t="str">
        <f>IF(ISBLANK(Games!$B764), "",Games!B764)</f>
        <v/>
      </c>
      <c r="C764" s="51" t="str">
        <f>IF(ISBLANK(Games!$B764), "",Games!C764)</f>
        <v/>
      </c>
      <c r="D764" s="23" t="str">
        <f>IF(ISBLANK(Games!$B764), "",Games!D764)</f>
        <v/>
      </c>
      <c r="E764" s="23" t="str">
        <f>IF(ISBLANK(Games!$B764), "",Games!E764)</f>
        <v/>
      </c>
      <c r="F764" s="51" t="str">
        <f>IF(ISBLANK(Games!$B764), "",Games!F764)</f>
        <v/>
      </c>
      <c r="G764" s="51">
        <f>Games!G764</f>
        <v>0</v>
      </c>
      <c r="H764" s="51" t="str">
        <f>IF(ISBLANK(Games!$B764), "",Games!H764)</f>
        <v/>
      </c>
      <c r="I764" s="51" t="str">
        <f>IF(ISBLANK(Games!B764), "", IF(Table13[[#This Row],[Spread]]&lt;0, Table13[[#This Row],[Home]], Table13[[#This Row],[Away]]))</f>
        <v/>
      </c>
      <c r="J764" s="11"/>
      <c r="K764" s="11"/>
      <c r="L764" s="11"/>
      <c r="M764" s="50" t="str">
        <f>IF(ISBLANK(Table13[[#This Row],[Home Final]]), "",Table13[[#This Row],[Away Final]]-Table13[[#This Row],[Home Final]])</f>
        <v/>
      </c>
      <c r="N76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6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64" s="45" t="str">
        <f>IF(ISBLANK(Table13[[#This Row],[Side Result]]),"",IF(Table13[[#This Row],[Side Result]]=Table13[[#This Row],[Market Predicted Side]], "Y", "N"))</f>
        <v/>
      </c>
      <c r="Q76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64" s="43" t="str">
        <f>IF(ISBLANK(Table13[[#This Row],[Side Result]]),"",IF(Table13[[#This Row],[Side Result]]=Table13[[#This Row],[Model Predicted Side]], "Y", "N"))</f>
        <v/>
      </c>
      <c r="S764" s="43" t="str">
        <f>IF(ISBLANK(Table13[[#This Row],[Side Result]]), "", IF(Table13[[#This Row],[Model Overall Correct]]="N", "N", "Y"))</f>
        <v/>
      </c>
      <c r="T76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6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64" s="46" t="str">
        <f>IF(ISBLANK(Table13[[#This Row],[Side Result]]), "",ABS(Table13[[#This Row],[Difference from Market]]))</f>
        <v/>
      </c>
      <c r="W76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64" s="43" t="str">
        <f>IF(ISBLANK(Table13[[#This Row],[Side Result]]), "",ABS(Table13[[#This Row],[Difference from Prediction]]))</f>
        <v/>
      </c>
      <c r="Y764" s="10" t="str">
        <f>IF(OR(ISBLANK(Games!B764),ISBLANK(Table13[[#This Row],[Side Result]])), "",IF(OR(AND('Prediction Log'!D764&lt;0, 'Prediction Log'!J764='Prediction Log'!B764), AND('Prediction Log'!D764&gt;0, 'Prediction Log'!C764='Prediction Log'!J764)),"Y", IF(ISBLANK(Games!$B$2), "","N")))</f>
        <v/>
      </c>
      <c r="Z764" s="10" t="str">
        <f>Table13[[#This Row],[Market Overall  Correct]]</f>
        <v/>
      </c>
    </row>
    <row r="765" spans="1:26" x14ac:dyDescent="0.45">
      <c r="A765" s="51" t="str">
        <f>IF(ISBLANK(Games!$B765), "",Games!A765)</f>
        <v/>
      </c>
      <c r="B765" s="51" t="str">
        <f>IF(ISBLANK(Games!$B765), "",Games!B765)</f>
        <v/>
      </c>
      <c r="C765" s="51" t="str">
        <f>IF(ISBLANK(Games!$B765), "",Games!C765)</f>
        <v/>
      </c>
      <c r="D765" s="23" t="str">
        <f>IF(ISBLANK(Games!$B765), "",Games!D765)</f>
        <v/>
      </c>
      <c r="E765" s="23" t="str">
        <f>IF(ISBLANK(Games!$B765), "",Games!E765)</f>
        <v/>
      </c>
      <c r="F765" s="51" t="str">
        <f>IF(ISBLANK(Games!$B765), "",Games!F765)</f>
        <v/>
      </c>
      <c r="G765" s="51">
        <f>Games!G765</f>
        <v>0</v>
      </c>
      <c r="H765" s="51" t="str">
        <f>IF(ISBLANK(Games!$B765), "",Games!H765)</f>
        <v/>
      </c>
      <c r="I765" s="51" t="str">
        <f>IF(ISBLANK(Games!B765), "", IF(Table13[[#This Row],[Spread]]&lt;0, Table13[[#This Row],[Home]], Table13[[#This Row],[Away]]))</f>
        <v/>
      </c>
      <c r="J765" s="11"/>
      <c r="K765" s="11"/>
      <c r="L765" s="11"/>
      <c r="M765" s="50" t="str">
        <f>IF(ISBLANK(Table13[[#This Row],[Home Final]]), "",Table13[[#This Row],[Away Final]]-Table13[[#This Row],[Home Final]])</f>
        <v/>
      </c>
      <c r="N76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6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65" s="45" t="str">
        <f>IF(ISBLANK(Table13[[#This Row],[Side Result]]),"",IF(Table13[[#This Row],[Side Result]]=Table13[[#This Row],[Market Predicted Side]], "Y", "N"))</f>
        <v/>
      </c>
      <c r="Q76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65" s="43" t="str">
        <f>IF(ISBLANK(Table13[[#This Row],[Side Result]]),"",IF(Table13[[#This Row],[Side Result]]=Table13[[#This Row],[Model Predicted Side]], "Y", "N"))</f>
        <v/>
      </c>
      <c r="S765" s="43" t="str">
        <f>IF(ISBLANK(Table13[[#This Row],[Side Result]]), "", IF(Table13[[#This Row],[Model Overall Correct]]="N", "N", "Y"))</f>
        <v/>
      </c>
      <c r="T76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6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65" s="46" t="str">
        <f>IF(ISBLANK(Table13[[#This Row],[Side Result]]), "",ABS(Table13[[#This Row],[Difference from Market]]))</f>
        <v/>
      </c>
      <c r="W76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65" s="43" t="str">
        <f>IF(ISBLANK(Table13[[#This Row],[Side Result]]), "",ABS(Table13[[#This Row],[Difference from Prediction]]))</f>
        <v/>
      </c>
      <c r="Y765" s="10" t="str">
        <f>IF(OR(ISBLANK(Games!B765),ISBLANK(Table13[[#This Row],[Side Result]])), "",IF(OR(AND('Prediction Log'!D765&lt;0, 'Prediction Log'!J765='Prediction Log'!B765), AND('Prediction Log'!D765&gt;0, 'Prediction Log'!C765='Prediction Log'!J765)),"Y", IF(ISBLANK(Games!$B$2), "","N")))</f>
        <v/>
      </c>
      <c r="Z765" s="10" t="str">
        <f>Table13[[#This Row],[Market Overall  Correct]]</f>
        <v/>
      </c>
    </row>
    <row r="766" spans="1:26" x14ac:dyDescent="0.45">
      <c r="A766" s="51" t="str">
        <f>IF(ISBLANK(Games!$B766), "",Games!A766)</f>
        <v/>
      </c>
      <c r="B766" s="51" t="str">
        <f>IF(ISBLANK(Games!$B766), "",Games!B766)</f>
        <v/>
      </c>
      <c r="C766" s="51" t="str">
        <f>IF(ISBLANK(Games!$B766), "",Games!C766)</f>
        <v/>
      </c>
      <c r="D766" s="23" t="str">
        <f>IF(ISBLANK(Games!$B766), "",Games!D766)</f>
        <v/>
      </c>
      <c r="E766" s="23" t="str">
        <f>IF(ISBLANK(Games!$B766), "",Games!E766)</f>
        <v/>
      </c>
      <c r="F766" s="51" t="str">
        <f>IF(ISBLANK(Games!$B766), "",Games!F766)</f>
        <v/>
      </c>
      <c r="G766" s="51">
        <f>Games!G766</f>
        <v>0</v>
      </c>
      <c r="H766" s="51" t="str">
        <f>IF(ISBLANK(Games!$B766), "",Games!H766)</f>
        <v/>
      </c>
      <c r="I766" s="51" t="str">
        <f>IF(ISBLANK(Games!B766), "", IF(Table13[[#This Row],[Spread]]&lt;0, Table13[[#This Row],[Home]], Table13[[#This Row],[Away]]))</f>
        <v/>
      </c>
      <c r="J766" s="11"/>
      <c r="K766" s="11"/>
      <c r="L766" s="11"/>
      <c r="M766" s="50" t="str">
        <f>IF(ISBLANK(Table13[[#This Row],[Home Final]]), "",Table13[[#This Row],[Away Final]]-Table13[[#This Row],[Home Final]])</f>
        <v/>
      </c>
      <c r="N76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6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66" s="45" t="str">
        <f>IF(ISBLANK(Table13[[#This Row],[Side Result]]),"",IF(Table13[[#This Row],[Side Result]]=Table13[[#This Row],[Market Predicted Side]], "Y", "N"))</f>
        <v/>
      </c>
      <c r="Q76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66" s="43" t="str">
        <f>IF(ISBLANK(Table13[[#This Row],[Side Result]]),"",IF(Table13[[#This Row],[Side Result]]=Table13[[#This Row],[Model Predicted Side]], "Y", "N"))</f>
        <v/>
      </c>
      <c r="S766" s="43" t="str">
        <f>IF(ISBLANK(Table13[[#This Row],[Side Result]]), "", IF(Table13[[#This Row],[Model Overall Correct]]="N", "N", "Y"))</f>
        <v/>
      </c>
      <c r="T76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6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66" s="46" t="str">
        <f>IF(ISBLANK(Table13[[#This Row],[Side Result]]), "",ABS(Table13[[#This Row],[Difference from Market]]))</f>
        <v/>
      </c>
      <c r="W76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66" s="43" t="str">
        <f>IF(ISBLANK(Table13[[#This Row],[Side Result]]), "",ABS(Table13[[#This Row],[Difference from Prediction]]))</f>
        <v/>
      </c>
      <c r="Y766" s="10" t="str">
        <f>IF(OR(ISBLANK(Games!B766),ISBLANK(Table13[[#This Row],[Side Result]])), "",IF(OR(AND('Prediction Log'!D766&lt;0, 'Prediction Log'!J766='Prediction Log'!B766), AND('Prediction Log'!D766&gt;0, 'Prediction Log'!C766='Prediction Log'!J766)),"Y", IF(ISBLANK(Games!$B$2), "","N")))</f>
        <v/>
      </c>
      <c r="Z766" s="10" t="str">
        <f>Table13[[#This Row],[Market Overall  Correct]]</f>
        <v/>
      </c>
    </row>
    <row r="767" spans="1:26" x14ac:dyDescent="0.45">
      <c r="A767" s="51" t="str">
        <f>IF(ISBLANK(Games!$B767), "",Games!A767)</f>
        <v/>
      </c>
      <c r="B767" s="51" t="str">
        <f>IF(ISBLANK(Games!$B767), "",Games!B767)</f>
        <v/>
      </c>
      <c r="C767" s="51" t="str">
        <f>IF(ISBLANK(Games!$B767), "",Games!C767)</f>
        <v/>
      </c>
      <c r="D767" s="23" t="str">
        <f>IF(ISBLANK(Games!$B767), "",Games!D767)</f>
        <v/>
      </c>
      <c r="E767" s="23" t="str">
        <f>IF(ISBLANK(Games!$B767), "",Games!E767)</f>
        <v/>
      </c>
      <c r="F767" s="51" t="str">
        <f>IF(ISBLANK(Games!$B767), "",Games!F767)</f>
        <v/>
      </c>
      <c r="G767" s="51">
        <f>Games!G767</f>
        <v>0</v>
      </c>
      <c r="H767" s="51" t="str">
        <f>IF(ISBLANK(Games!$B767), "",Games!H767)</f>
        <v/>
      </c>
      <c r="I767" s="51" t="str">
        <f>IF(ISBLANK(Games!B767), "", IF(Table13[[#This Row],[Spread]]&lt;0, Table13[[#This Row],[Home]], Table13[[#This Row],[Away]]))</f>
        <v/>
      </c>
      <c r="J767" s="11"/>
      <c r="K767" s="11"/>
      <c r="L767" s="11"/>
      <c r="M767" s="50" t="str">
        <f>IF(ISBLANK(Table13[[#This Row],[Home Final]]), "",Table13[[#This Row],[Away Final]]-Table13[[#This Row],[Home Final]])</f>
        <v/>
      </c>
      <c r="N76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6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67" s="45" t="str">
        <f>IF(ISBLANK(Table13[[#This Row],[Side Result]]),"",IF(Table13[[#This Row],[Side Result]]=Table13[[#This Row],[Market Predicted Side]], "Y", "N"))</f>
        <v/>
      </c>
      <c r="Q76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67" s="43" t="str">
        <f>IF(ISBLANK(Table13[[#This Row],[Side Result]]),"",IF(Table13[[#This Row],[Side Result]]=Table13[[#This Row],[Model Predicted Side]], "Y", "N"))</f>
        <v/>
      </c>
      <c r="S767" s="43" t="str">
        <f>IF(ISBLANK(Table13[[#This Row],[Side Result]]), "", IF(Table13[[#This Row],[Model Overall Correct]]="N", "N", "Y"))</f>
        <v/>
      </c>
      <c r="T76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6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67" s="46" t="str">
        <f>IF(ISBLANK(Table13[[#This Row],[Side Result]]), "",ABS(Table13[[#This Row],[Difference from Market]]))</f>
        <v/>
      </c>
      <c r="W76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67" s="43" t="str">
        <f>IF(ISBLANK(Table13[[#This Row],[Side Result]]), "",ABS(Table13[[#This Row],[Difference from Prediction]]))</f>
        <v/>
      </c>
      <c r="Y767" s="10" t="str">
        <f>IF(OR(ISBLANK(Games!B767),ISBLANK(Table13[[#This Row],[Side Result]])), "",IF(OR(AND('Prediction Log'!D767&lt;0, 'Prediction Log'!J767='Prediction Log'!B767), AND('Prediction Log'!D767&gt;0, 'Prediction Log'!C767='Prediction Log'!J767)),"Y", IF(ISBLANK(Games!$B$2), "","N")))</f>
        <v/>
      </c>
      <c r="Z767" s="10" t="str">
        <f>Table13[[#This Row],[Market Overall  Correct]]</f>
        <v/>
      </c>
    </row>
    <row r="768" spans="1:26" x14ac:dyDescent="0.45">
      <c r="A768" s="51" t="str">
        <f>IF(ISBLANK(Games!$B768), "",Games!A768)</f>
        <v/>
      </c>
      <c r="B768" s="51" t="str">
        <f>IF(ISBLANK(Games!$B768), "",Games!B768)</f>
        <v/>
      </c>
      <c r="C768" s="51" t="str">
        <f>IF(ISBLANK(Games!$B768), "",Games!C768)</f>
        <v/>
      </c>
      <c r="D768" s="23" t="str">
        <f>IF(ISBLANK(Games!$B768), "",Games!D768)</f>
        <v/>
      </c>
      <c r="E768" s="23" t="str">
        <f>IF(ISBLANK(Games!$B768), "",Games!E768)</f>
        <v/>
      </c>
      <c r="F768" s="51" t="str">
        <f>IF(ISBLANK(Games!$B768), "",Games!F768)</f>
        <v/>
      </c>
      <c r="G768" s="51">
        <f>Games!G768</f>
        <v>0</v>
      </c>
      <c r="H768" s="51" t="str">
        <f>IF(ISBLANK(Games!$B768), "",Games!H768)</f>
        <v/>
      </c>
      <c r="I768" s="51" t="str">
        <f>IF(ISBLANK(Games!B768), "", IF(Table13[[#This Row],[Spread]]&lt;0, Table13[[#This Row],[Home]], Table13[[#This Row],[Away]]))</f>
        <v/>
      </c>
      <c r="J768" s="11"/>
      <c r="K768" s="11"/>
      <c r="L768" s="11"/>
      <c r="M768" s="50" t="str">
        <f>IF(ISBLANK(Table13[[#This Row],[Home Final]]), "",Table13[[#This Row],[Away Final]]-Table13[[#This Row],[Home Final]])</f>
        <v/>
      </c>
      <c r="N76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6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68" s="45" t="str">
        <f>IF(ISBLANK(Table13[[#This Row],[Side Result]]),"",IF(Table13[[#This Row],[Side Result]]=Table13[[#This Row],[Market Predicted Side]], "Y", "N"))</f>
        <v/>
      </c>
      <c r="Q76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68" s="43" t="str">
        <f>IF(ISBLANK(Table13[[#This Row],[Side Result]]),"",IF(Table13[[#This Row],[Side Result]]=Table13[[#This Row],[Model Predicted Side]], "Y", "N"))</f>
        <v/>
      </c>
      <c r="S768" s="43" t="str">
        <f>IF(ISBLANK(Table13[[#This Row],[Side Result]]), "", IF(Table13[[#This Row],[Model Overall Correct]]="N", "N", "Y"))</f>
        <v/>
      </c>
      <c r="T76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6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68" s="46" t="str">
        <f>IF(ISBLANK(Table13[[#This Row],[Side Result]]), "",ABS(Table13[[#This Row],[Difference from Market]]))</f>
        <v/>
      </c>
      <c r="W76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68" s="43" t="str">
        <f>IF(ISBLANK(Table13[[#This Row],[Side Result]]), "",ABS(Table13[[#This Row],[Difference from Prediction]]))</f>
        <v/>
      </c>
      <c r="Y768" s="10" t="str">
        <f>IF(OR(ISBLANK(Games!B768),ISBLANK(Table13[[#This Row],[Side Result]])), "",IF(OR(AND('Prediction Log'!D768&lt;0, 'Prediction Log'!J768='Prediction Log'!B768), AND('Prediction Log'!D768&gt;0, 'Prediction Log'!C768='Prediction Log'!J768)),"Y", IF(ISBLANK(Games!$B$2), "","N")))</f>
        <v/>
      </c>
      <c r="Z768" s="10" t="str">
        <f>Table13[[#This Row],[Market Overall  Correct]]</f>
        <v/>
      </c>
    </row>
    <row r="769" spans="1:26" x14ac:dyDescent="0.45">
      <c r="A769" s="51" t="str">
        <f>IF(ISBLANK(Games!$B769), "",Games!A769)</f>
        <v/>
      </c>
      <c r="B769" s="51" t="str">
        <f>IF(ISBLANK(Games!$B769), "",Games!B769)</f>
        <v/>
      </c>
      <c r="C769" s="51" t="str">
        <f>IF(ISBLANK(Games!$B769), "",Games!C769)</f>
        <v/>
      </c>
      <c r="D769" s="23" t="str">
        <f>IF(ISBLANK(Games!$B769), "",Games!D769)</f>
        <v/>
      </c>
      <c r="E769" s="23" t="str">
        <f>IF(ISBLANK(Games!$B769), "",Games!E769)</f>
        <v/>
      </c>
      <c r="F769" s="51" t="str">
        <f>IF(ISBLANK(Games!$B769), "",Games!F769)</f>
        <v/>
      </c>
      <c r="G769" s="51">
        <f>Games!G769</f>
        <v>0</v>
      </c>
      <c r="H769" s="51" t="str">
        <f>IF(ISBLANK(Games!$B769), "",Games!H769)</f>
        <v/>
      </c>
      <c r="I769" s="51" t="str">
        <f>IF(ISBLANK(Games!B769), "", IF(Table13[[#This Row],[Spread]]&lt;0, Table13[[#This Row],[Home]], Table13[[#This Row],[Away]]))</f>
        <v/>
      </c>
      <c r="J769" s="11"/>
      <c r="K769" s="11"/>
      <c r="L769" s="11"/>
      <c r="M769" s="50" t="str">
        <f>IF(ISBLANK(Table13[[#This Row],[Home Final]]), "",Table13[[#This Row],[Away Final]]-Table13[[#This Row],[Home Final]])</f>
        <v/>
      </c>
      <c r="N76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6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69" s="45" t="str">
        <f>IF(ISBLANK(Table13[[#This Row],[Side Result]]),"",IF(Table13[[#This Row],[Side Result]]=Table13[[#This Row],[Market Predicted Side]], "Y", "N"))</f>
        <v/>
      </c>
      <c r="Q76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69" s="43" t="str">
        <f>IF(ISBLANK(Table13[[#This Row],[Side Result]]),"",IF(Table13[[#This Row],[Side Result]]=Table13[[#This Row],[Model Predicted Side]], "Y", "N"))</f>
        <v/>
      </c>
      <c r="S769" s="43" t="str">
        <f>IF(ISBLANK(Table13[[#This Row],[Side Result]]), "", IF(Table13[[#This Row],[Model Overall Correct]]="N", "N", "Y"))</f>
        <v/>
      </c>
      <c r="T76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6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69" s="46" t="str">
        <f>IF(ISBLANK(Table13[[#This Row],[Side Result]]), "",ABS(Table13[[#This Row],[Difference from Market]]))</f>
        <v/>
      </c>
      <c r="W76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69" s="43" t="str">
        <f>IF(ISBLANK(Table13[[#This Row],[Side Result]]), "",ABS(Table13[[#This Row],[Difference from Prediction]]))</f>
        <v/>
      </c>
      <c r="Y769" s="10" t="str">
        <f>IF(OR(ISBLANK(Games!B769),ISBLANK(Table13[[#This Row],[Side Result]])), "",IF(OR(AND('Prediction Log'!D769&lt;0, 'Prediction Log'!J769='Prediction Log'!B769), AND('Prediction Log'!D769&gt;0, 'Prediction Log'!C769='Prediction Log'!J769)),"Y", IF(ISBLANK(Games!$B$2), "","N")))</f>
        <v/>
      </c>
      <c r="Z769" s="10" t="str">
        <f>Table13[[#This Row],[Market Overall  Correct]]</f>
        <v/>
      </c>
    </row>
    <row r="770" spans="1:26" x14ac:dyDescent="0.45">
      <c r="A770" s="51" t="str">
        <f>IF(ISBLANK(Games!$B770), "",Games!A770)</f>
        <v/>
      </c>
      <c r="B770" s="51" t="str">
        <f>IF(ISBLANK(Games!$B770), "",Games!B770)</f>
        <v/>
      </c>
      <c r="C770" s="51" t="str">
        <f>IF(ISBLANK(Games!$B770), "",Games!C770)</f>
        <v/>
      </c>
      <c r="D770" s="23" t="str">
        <f>IF(ISBLANK(Games!$B770), "",Games!D770)</f>
        <v/>
      </c>
      <c r="E770" s="23" t="str">
        <f>IF(ISBLANK(Games!$B770), "",Games!E770)</f>
        <v/>
      </c>
      <c r="F770" s="51" t="str">
        <f>IF(ISBLANK(Games!$B770), "",Games!F770)</f>
        <v/>
      </c>
      <c r="G770" s="51">
        <f>Games!G770</f>
        <v>0</v>
      </c>
      <c r="H770" s="51" t="str">
        <f>IF(ISBLANK(Games!$B770), "",Games!H770)</f>
        <v/>
      </c>
      <c r="I770" s="51" t="str">
        <f>IF(ISBLANK(Games!B770), "", IF(Table13[[#This Row],[Spread]]&lt;0, Table13[[#This Row],[Home]], Table13[[#This Row],[Away]]))</f>
        <v/>
      </c>
      <c r="J770" s="11"/>
      <c r="K770" s="11"/>
      <c r="L770" s="11"/>
      <c r="M770" s="50" t="str">
        <f>IF(ISBLANK(Table13[[#This Row],[Home Final]]), "",Table13[[#This Row],[Away Final]]-Table13[[#This Row],[Home Final]])</f>
        <v/>
      </c>
      <c r="N77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7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70" s="45" t="str">
        <f>IF(ISBLANK(Table13[[#This Row],[Side Result]]),"",IF(Table13[[#This Row],[Side Result]]=Table13[[#This Row],[Market Predicted Side]], "Y", "N"))</f>
        <v/>
      </c>
      <c r="Q77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70" s="43" t="str">
        <f>IF(ISBLANK(Table13[[#This Row],[Side Result]]),"",IF(Table13[[#This Row],[Side Result]]=Table13[[#This Row],[Model Predicted Side]], "Y", "N"))</f>
        <v/>
      </c>
      <c r="S770" s="43" t="str">
        <f>IF(ISBLANK(Table13[[#This Row],[Side Result]]), "", IF(Table13[[#This Row],[Model Overall Correct]]="N", "N", "Y"))</f>
        <v/>
      </c>
      <c r="T77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7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70" s="46" t="str">
        <f>IF(ISBLANK(Table13[[#This Row],[Side Result]]), "",ABS(Table13[[#This Row],[Difference from Market]]))</f>
        <v/>
      </c>
      <c r="W77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70" s="43" t="str">
        <f>IF(ISBLANK(Table13[[#This Row],[Side Result]]), "",ABS(Table13[[#This Row],[Difference from Prediction]]))</f>
        <v/>
      </c>
      <c r="Y770" s="10" t="str">
        <f>IF(OR(ISBLANK(Games!B770),ISBLANK(Table13[[#This Row],[Side Result]])), "",IF(OR(AND('Prediction Log'!D770&lt;0, 'Prediction Log'!J770='Prediction Log'!B770), AND('Prediction Log'!D770&gt;0, 'Prediction Log'!C770='Prediction Log'!J770)),"Y", IF(ISBLANK(Games!$B$2), "","N")))</f>
        <v/>
      </c>
      <c r="Z770" s="10" t="str">
        <f>Table13[[#This Row],[Market Overall  Correct]]</f>
        <v/>
      </c>
    </row>
    <row r="771" spans="1:26" x14ac:dyDescent="0.45">
      <c r="A771" s="51" t="str">
        <f>IF(ISBLANK(Games!$B771), "",Games!A771)</f>
        <v/>
      </c>
      <c r="B771" s="51" t="str">
        <f>IF(ISBLANK(Games!$B771), "",Games!B771)</f>
        <v/>
      </c>
      <c r="C771" s="51" t="str">
        <f>IF(ISBLANK(Games!$B771), "",Games!C771)</f>
        <v/>
      </c>
      <c r="D771" s="23" t="str">
        <f>IF(ISBLANK(Games!$B771), "",Games!D771)</f>
        <v/>
      </c>
      <c r="E771" s="23" t="str">
        <f>IF(ISBLANK(Games!$B771), "",Games!E771)</f>
        <v/>
      </c>
      <c r="F771" s="51" t="str">
        <f>IF(ISBLANK(Games!$B771), "",Games!F771)</f>
        <v/>
      </c>
      <c r="G771" s="51">
        <f>Games!G771</f>
        <v>0</v>
      </c>
      <c r="H771" s="51" t="str">
        <f>IF(ISBLANK(Games!$B771), "",Games!H771)</f>
        <v/>
      </c>
      <c r="I771" s="51" t="str">
        <f>IF(ISBLANK(Games!B771), "", IF(Table13[[#This Row],[Spread]]&lt;0, Table13[[#This Row],[Home]], Table13[[#This Row],[Away]]))</f>
        <v/>
      </c>
      <c r="J771" s="11"/>
      <c r="K771" s="11"/>
      <c r="L771" s="11"/>
      <c r="M771" s="50" t="str">
        <f>IF(ISBLANK(Table13[[#This Row],[Home Final]]), "",Table13[[#This Row],[Away Final]]-Table13[[#This Row],[Home Final]])</f>
        <v/>
      </c>
      <c r="N77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7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71" s="45" t="str">
        <f>IF(ISBLANK(Table13[[#This Row],[Side Result]]),"",IF(Table13[[#This Row],[Side Result]]=Table13[[#This Row],[Market Predicted Side]], "Y", "N"))</f>
        <v/>
      </c>
      <c r="Q77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71" s="43" t="str">
        <f>IF(ISBLANK(Table13[[#This Row],[Side Result]]),"",IF(Table13[[#This Row],[Side Result]]=Table13[[#This Row],[Model Predicted Side]], "Y", "N"))</f>
        <v/>
      </c>
      <c r="S771" s="43" t="str">
        <f>IF(ISBLANK(Table13[[#This Row],[Side Result]]), "", IF(Table13[[#This Row],[Model Overall Correct]]="N", "N", "Y"))</f>
        <v/>
      </c>
      <c r="T77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7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71" s="46" t="str">
        <f>IF(ISBLANK(Table13[[#This Row],[Side Result]]), "",ABS(Table13[[#This Row],[Difference from Market]]))</f>
        <v/>
      </c>
      <c r="W77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71" s="43" t="str">
        <f>IF(ISBLANK(Table13[[#This Row],[Side Result]]), "",ABS(Table13[[#This Row],[Difference from Prediction]]))</f>
        <v/>
      </c>
      <c r="Y771" s="10" t="str">
        <f>IF(OR(ISBLANK(Games!B771),ISBLANK(Table13[[#This Row],[Side Result]])), "",IF(OR(AND('Prediction Log'!D771&lt;0, 'Prediction Log'!J771='Prediction Log'!B771), AND('Prediction Log'!D771&gt;0, 'Prediction Log'!C771='Prediction Log'!J771)),"Y", IF(ISBLANK(Games!$B$2), "","N")))</f>
        <v/>
      </c>
      <c r="Z771" s="10" t="str">
        <f>Table13[[#This Row],[Market Overall  Correct]]</f>
        <v/>
      </c>
    </row>
    <row r="772" spans="1:26" x14ac:dyDescent="0.45">
      <c r="A772" s="51" t="str">
        <f>IF(ISBLANK(Games!$B772), "",Games!A772)</f>
        <v/>
      </c>
      <c r="B772" s="51" t="str">
        <f>IF(ISBLANK(Games!$B772), "",Games!B772)</f>
        <v/>
      </c>
      <c r="C772" s="51" t="str">
        <f>IF(ISBLANK(Games!$B772), "",Games!C772)</f>
        <v/>
      </c>
      <c r="D772" s="23" t="str">
        <f>IF(ISBLANK(Games!$B772), "",Games!D772)</f>
        <v/>
      </c>
      <c r="E772" s="23" t="str">
        <f>IF(ISBLANK(Games!$B772), "",Games!E772)</f>
        <v/>
      </c>
      <c r="F772" s="51" t="str">
        <f>IF(ISBLANK(Games!$B772), "",Games!F772)</f>
        <v/>
      </c>
      <c r="G772" s="51">
        <f>Games!G772</f>
        <v>0</v>
      </c>
      <c r="H772" s="51" t="str">
        <f>IF(ISBLANK(Games!$B772), "",Games!H772)</f>
        <v/>
      </c>
      <c r="I772" s="51" t="str">
        <f>IF(ISBLANK(Games!B772), "", IF(Table13[[#This Row],[Spread]]&lt;0, Table13[[#This Row],[Home]], Table13[[#This Row],[Away]]))</f>
        <v/>
      </c>
      <c r="J772" s="11"/>
      <c r="K772" s="11"/>
      <c r="L772" s="11"/>
      <c r="M772" s="50" t="str">
        <f>IF(ISBLANK(Table13[[#This Row],[Home Final]]), "",Table13[[#This Row],[Away Final]]-Table13[[#This Row],[Home Final]])</f>
        <v/>
      </c>
      <c r="N77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7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72" s="45" t="str">
        <f>IF(ISBLANK(Table13[[#This Row],[Side Result]]),"",IF(Table13[[#This Row],[Side Result]]=Table13[[#This Row],[Market Predicted Side]], "Y", "N"))</f>
        <v/>
      </c>
      <c r="Q77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72" s="43" t="str">
        <f>IF(ISBLANK(Table13[[#This Row],[Side Result]]),"",IF(Table13[[#This Row],[Side Result]]=Table13[[#This Row],[Model Predicted Side]], "Y", "N"))</f>
        <v/>
      </c>
      <c r="S772" s="43" t="str">
        <f>IF(ISBLANK(Table13[[#This Row],[Side Result]]), "", IF(Table13[[#This Row],[Model Overall Correct]]="N", "N", "Y"))</f>
        <v/>
      </c>
      <c r="T77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7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72" s="46" t="str">
        <f>IF(ISBLANK(Table13[[#This Row],[Side Result]]), "",ABS(Table13[[#This Row],[Difference from Market]]))</f>
        <v/>
      </c>
      <c r="W77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72" s="43" t="str">
        <f>IF(ISBLANK(Table13[[#This Row],[Side Result]]), "",ABS(Table13[[#This Row],[Difference from Prediction]]))</f>
        <v/>
      </c>
      <c r="Y772" s="10" t="str">
        <f>IF(OR(ISBLANK(Games!B772),ISBLANK(Table13[[#This Row],[Side Result]])), "",IF(OR(AND('Prediction Log'!D772&lt;0, 'Prediction Log'!J772='Prediction Log'!B772), AND('Prediction Log'!D772&gt;0, 'Prediction Log'!C772='Prediction Log'!J772)),"Y", IF(ISBLANK(Games!$B$2), "","N")))</f>
        <v/>
      </c>
      <c r="Z772" s="10" t="str">
        <f>Table13[[#This Row],[Market Overall  Correct]]</f>
        <v/>
      </c>
    </row>
    <row r="773" spans="1:26" x14ac:dyDescent="0.45">
      <c r="A773" s="51" t="str">
        <f>IF(ISBLANK(Games!$B773), "",Games!A773)</f>
        <v/>
      </c>
      <c r="B773" s="51" t="str">
        <f>IF(ISBLANK(Games!$B773), "",Games!B773)</f>
        <v/>
      </c>
      <c r="C773" s="51" t="str">
        <f>IF(ISBLANK(Games!$B773), "",Games!C773)</f>
        <v/>
      </c>
      <c r="D773" s="23" t="str">
        <f>IF(ISBLANK(Games!$B773), "",Games!D773)</f>
        <v/>
      </c>
      <c r="E773" s="23" t="str">
        <f>IF(ISBLANK(Games!$B773), "",Games!E773)</f>
        <v/>
      </c>
      <c r="F773" s="51" t="str">
        <f>IF(ISBLANK(Games!$B773), "",Games!F773)</f>
        <v/>
      </c>
      <c r="G773" s="51">
        <f>Games!G773</f>
        <v>0</v>
      </c>
      <c r="H773" s="51" t="str">
        <f>IF(ISBLANK(Games!$B773), "",Games!H773)</f>
        <v/>
      </c>
      <c r="I773" s="51" t="str">
        <f>IF(ISBLANK(Games!B773), "", IF(Table13[[#This Row],[Spread]]&lt;0, Table13[[#This Row],[Home]], Table13[[#This Row],[Away]]))</f>
        <v/>
      </c>
      <c r="J773" s="11"/>
      <c r="K773" s="11"/>
      <c r="L773" s="11"/>
      <c r="M773" s="50" t="str">
        <f>IF(ISBLANK(Table13[[#This Row],[Home Final]]), "",Table13[[#This Row],[Away Final]]-Table13[[#This Row],[Home Final]])</f>
        <v/>
      </c>
      <c r="N77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7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73" s="45" t="str">
        <f>IF(ISBLANK(Table13[[#This Row],[Side Result]]),"",IF(Table13[[#This Row],[Side Result]]=Table13[[#This Row],[Market Predicted Side]], "Y", "N"))</f>
        <v/>
      </c>
      <c r="Q77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73" s="43" t="str">
        <f>IF(ISBLANK(Table13[[#This Row],[Side Result]]),"",IF(Table13[[#This Row],[Side Result]]=Table13[[#This Row],[Model Predicted Side]], "Y", "N"))</f>
        <v/>
      </c>
      <c r="S773" s="43" t="str">
        <f>IF(ISBLANK(Table13[[#This Row],[Side Result]]), "", IF(Table13[[#This Row],[Model Overall Correct]]="N", "N", "Y"))</f>
        <v/>
      </c>
      <c r="T77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7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73" s="46" t="str">
        <f>IF(ISBLANK(Table13[[#This Row],[Side Result]]), "",ABS(Table13[[#This Row],[Difference from Market]]))</f>
        <v/>
      </c>
      <c r="W77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73" s="43" t="str">
        <f>IF(ISBLANK(Table13[[#This Row],[Side Result]]), "",ABS(Table13[[#This Row],[Difference from Prediction]]))</f>
        <v/>
      </c>
      <c r="Y773" s="10" t="str">
        <f>IF(OR(ISBLANK(Games!B773),ISBLANK(Table13[[#This Row],[Side Result]])), "",IF(OR(AND('Prediction Log'!D773&lt;0, 'Prediction Log'!J773='Prediction Log'!B773), AND('Prediction Log'!D773&gt;0, 'Prediction Log'!C773='Prediction Log'!J773)),"Y", IF(ISBLANK(Games!$B$2), "","N")))</f>
        <v/>
      </c>
      <c r="Z773" s="10" t="str">
        <f>Table13[[#This Row],[Market Overall  Correct]]</f>
        <v/>
      </c>
    </row>
    <row r="774" spans="1:26" x14ac:dyDescent="0.45">
      <c r="A774" s="51" t="str">
        <f>IF(ISBLANK(Games!$B774), "",Games!A774)</f>
        <v/>
      </c>
      <c r="B774" s="51" t="str">
        <f>IF(ISBLANK(Games!$B774), "",Games!B774)</f>
        <v/>
      </c>
      <c r="C774" s="51" t="str">
        <f>IF(ISBLANK(Games!$B774), "",Games!C774)</f>
        <v/>
      </c>
      <c r="D774" s="23" t="str">
        <f>IF(ISBLANK(Games!$B774), "",Games!D774)</f>
        <v/>
      </c>
      <c r="E774" s="23" t="str">
        <f>IF(ISBLANK(Games!$B774), "",Games!E774)</f>
        <v/>
      </c>
      <c r="F774" s="51" t="str">
        <f>IF(ISBLANK(Games!$B774), "",Games!F774)</f>
        <v/>
      </c>
      <c r="G774" s="51">
        <f>Games!G774</f>
        <v>0</v>
      </c>
      <c r="H774" s="51" t="str">
        <f>IF(ISBLANK(Games!$B774), "",Games!H774)</f>
        <v/>
      </c>
      <c r="I774" s="51" t="str">
        <f>IF(ISBLANK(Games!B774), "", IF(Table13[[#This Row],[Spread]]&lt;0, Table13[[#This Row],[Home]], Table13[[#This Row],[Away]]))</f>
        <v/>
      </c>
      <c r="J774" s="11"/>
      <c r="K774" s="11"/>
      <c r="L774" s="11"/>
      <c r="M774" s="50" t="str">
        <f>IF(ISBLANK(Table13[[#This Row],[Home Final]]), "",Table13[[#This Row],[Away Final]]-Table13[[#This Row],[Home Final]])</f>
        <v/>
      </c>
      <c r="N77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7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74" s="45" t="str">
        <f>IF(ISBLANK(Table13[[#This Row],[Side Result]]),"",IF(Table13[[#This Row],[Side Result]]=Table13[[#This Row],[Market Predicted Side]], "Y", "N"))</f>
        <v/>
      </c>
      <c r="Q77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74" s="43" t="str">
        <f>IF(ISBLANK(Table13[[#This Row],[Side Result]]),"",IF(Table13[[#This Row],[Side Result]]=Table13[[#This Row],[Model Predicted Side]], "Y", "N"))</f>
        <v/>
      </c>
      <c r="S774" s="43" t="str">
        <f>IF(ISBLANK(Table13[[#This Row],[Side Result]]), "", IF(Table13[[#This Row],[Model Overall Correct]]="N", "N", "Y"))</f>
        <v/>
      </c>
      <c r="T77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7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74" s="46" t="str">
        <f>IF(ISBLANK(Table13[[#This Row],[Side Result]]), "",ABS(Table13[[#This Row],[Difference from Market]]))</f>
        <v/>
      </c>
      <c r="W77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74" s="43" t="str">
        <f>IF(ISBLANK(Table13[[#This Row],[Side Result]]), "",ABS(Table13[[#This Row],[Difference from Prediction]]))</f>
        <v/>
      </c>
      <c r="Y774" s="10" t="str">
        <f>IF(OR(ISBLANK(Games!B774),ISBLANK(Table13[[#This Row],[Side Result]])), "",IF(OR(AND('Prediction Log'!D774&lt;0, 'Prediction Log'!J774='Prediction Log'!B774), AND('Prediction Log'!D774&gt;0, 'Prediction Log'!C774='Prediction Log'!J774)),"Y", IF(ISBLANK(Games!$B$2), "","N")))</f>
        <v/>
      </c>
      <c r="Z774" s="10" t="str">
        <f>Table13[[#This Row],[Market Overall  Correct]]</f>
        <v/>
      </c>
    </row>
    <row r="775" spans="1:26" x14ac:dyDescent="0.45">
      <c r="A775" s="51" t="str">
        <f>IF(ISBLANK(Games!$B775), "",Games!A775)</f>
        <v/>
      </c>
      <c r="B775" s="51" t="str">
        <f>IF(ISBLANK(Games!$B775), "",Games!B775)</f>
        <v/>
      </c>
      <c r="C775" s="51" t="str">
        <f>IF(ISBLANK(Games!$B775), "",Games!C775)</f>
        <v/>
      </c>
      <c r="D775" s="23" t="str">
        <f>IF(ISBLANK(Games!$B775), "",Games!D775)</f>
        <v/>
      </c>
      <c r="E775" s="23" t="str">
        <f>IF(ISBLANK(Games!$B775), "",Games!E775)</f>
        <v/>
      </c>
      <c r="F775" s="51" t="str">
        <f>IF(ISBLANK(Games!$B775), "",Games!F775)</f>
        <v/>
      </c>
      <c r="G775" s="51">
        <f>Games!G775</f>
        <v>0</v>
      </c>
      <c r="H775" s="51" t="str">
        <f>IF(ISBLANK(Games!$B775), "",Games!H775)</f>
        <v/>
      </c>
      <c r="I775" s="51" t="str">
        <f>IF(ISBLANK(Games!B775), "", IF(Table13[[#This Row],[Spread]]&lt;0, Table13[[#This Row],[Home]], Table13[[#This Row],[Away]]))</f>
        <v/>
      </c>
      <c r="J775" s="11"/>
      <c r="K775" s="11"/>
      <c r="L775" s="11"/>
      <c r="M775" s="50" t="str">
        <f>IF(ISBLANK(Table13[[#This Row],[Home Final]]), "",Table13[[#This Row],[Away Final]]-Table13[[#This Row],[Home Final]])</f>
        <v/>
      </c>
      <c r="N77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7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75" s="45" t="str">
        <f>IF(ISBLANK(Table13[[#This Row],[Side Result]]),"",IF(Table13[[#This Row],[Side Result]]=Table13[[#This Row],[Market Predicted Side]], "Y", "N"))</f>
        <v/>
      </c>
      <c r="Q77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75" s="43" t="str">
        <f>IF(ISBLANK(Table13[[#This Row],[Side Result]]),"",IF(Table13[[#This Row],[Side Result]]=Table13[[#This Row],[Model Predicted Side]], "Y", "N"))</f>
        <v/>
      </c>
      <c r="S775" s="43" t="str">
        <f>IF(ISBLANK(Table13[[#This Row],[Side Result]]), "", IF(Table13[[#This Row],[Model Overall Correct]]="N", "N", "Y"))</f>
        <v/>
      </c>
      <c r="T77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7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75" s="46" t="str">
        <f>IF(ISBLANK(Table13[[#This Row],[Side Result]]), "",ABS(Table13[[#This Row],[Difference from Market]]))</f>
        <v/>
      </c>
      <c r="W77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75" s="43" t="str">
        <f>IF(ISBLANK(Table13[[#This Row],[Side Result]]), "",ABS(Table13[[#This Row],[Difference from Prediction]]))</f>
        <v/>
      </c>
      <c r="Y775" s="10" t="str">
        <f>IF(OR(ISBLANK(Games!B775),ISBLANK(Table13[[#This Row],[Side Result]])), "",IF(OR(AND('Prediction Log'!D775&lt;0, 'Prediction Log'!J775='Prediction Log'!B775), AND('Prediction Log'!D775&gt;0, 'Prediction Log'!C775='Prediction Log'!J775)),"Y", IF(ISBLANK(Games!$B$2), "","N")))</f>
        <v/>
      </c>
      <c r="Z775" s="10" t="str">
        <f>Table13[[#This Row],[Market Overall  Correct]]</f>
        <v/>
      </c>
    </row>
    <row r="776" spans="1:26" x14ac:dyDescent="0.45">
      <c r="A776" s="51" t="str">
        <f>IF(ISBLANK(Games!$B776), "",Games!A776)</f>
        <v/>
      </c>
      <c r="B776" s="51" t="str">
        <f>IF(ISBLANK(Games!$B776), "",Games!B776)</f>
        <v/>
      </c>
      <c r="C776" s="51" t="str">
        <f>IF(ISBLANK(Games!$B776), "",Games!C776)</f>
        <v/>
      </c>
      <c r="D776" s="23" t="str">
        <f>IF(ISBLANK(Games!$B776), "",Games!D776)</f>
        <v/>
      </c>
      <c r="E776" s="23" t="str">
        <f>IF(ISBLANK(Games!$B776), "",Games!E776)</f>
        <v/>
      </c>
      <c r="F776" s="51" t="str">
        <f>IF(ISBLANK(Games!$B776), "",Games!F776)</f>
        <v/>
      </c>
      <c r="G776" s="51">
        <f>Games!G776</f>
        <v>0</v>
      </c>
      <c r="H776" s="51" t="str">
        <f>IF(ISBLANK(Games!$B776), "",Games!H776)</f>
        <v/>
      </c>
      <c r="I776" s="51" t="str">
        <f>IF(ISBLANK(Games!B776), "", IF(Table13[[#This Row],[Spread]]&lt;0, Table13[[#This Row],[Home]], Table13[[#This Row],[Away]]))</f>
        <v/>
      </c>
      <c r="J776" s="11"/>
      <c r="K776" s="11"/>
      <c r="L776" s="11"/>
      <c r="M776" s="50" t="str">
        <f>IF(ISBLANK(Table13[[#This Row],[Home Final]]), "",Table13[[#This Row],[Away Final]]-Table13[[#This Row],[Home Final]])</f>
        <v/>
      </c>
      <c r="N77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7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76" s="45" t="str">
        <f>IF(ISBLANK(Table13[[#This Row],[Side Result]]),"",IF(Table13[[#This Row],[Side Result]]=Table13[[#This Row],[Market Predicted Side]], "Y", "N"))</f>
        <v/>
      </c>
      <c r="Q77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76" s="43" t="str">
        <f>IF(ISBLANK(Table13[[#This Row],[Side Result]]),"",IF(Table13[[#This Row],[Side Result]]=Table13[[#This Row],[Model Predicted Side]], "Y", "N"))</f>
        <v/>
      </c>
      <c r="S776" s="43" t="str">
        <f>IF(ISBLANK(Table13[[#This Row],[Side Result]]), "", IF(Table13[[#This Row],[Model Overall Correct]]="N", "N", "Y"))</f>
        <v/>
      </c>
      <c r="T77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7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76" s="46" t="str">
        <f>IF(ISBLANK(Table13[[#This Row],[Side Result]]), "",ABS(Table13[[#This Row],[Difference from Market]]))</f>
        <v/>
      </c>
      <c r="W77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76" s="43" t="str">
        <f>IF(ISBLANK(Table13[[#This Row],[Side Result]]), "",ABS(Table13[[#This Row],[Difference from Prediction]]))</f>
        <v/>
      </c>
      <c r="Y776" s="10" t="str">
        <f>IF(OR(ISBLANK(Games!B776),ISBLANK(Table13[[#This Row],[Side Result]])), "",IF(OR(AND('Prediction Log'!D776&lt;0, 'Prediction Log'!J776='Prediction Log'!B776), AND('Prediction Log'!D776&gt;0, 'Prediction Log'!C776='Prediction Log'!J776)),"Y", IF(ISBLANK(Games!$B$2), "","N")))</f>
        <v/>
      </c>
      <c r="Z776" s="10" t="str">
        <f>Table13[[#This Row],[Market Overall  Correct]]</f>
        <v/>
      </c>
    </row>
    <row r="777" spans="1:26" x14ac:dyDescent="0.45">
      <c r="A777" s="51" t="str">
        <f>IF(ISBLANK(Games!$B777), "",Games!A777)</f>
        <v/>
      </c>
      <c r="B777" s="51" t="str">
        <f>IF(ISBLANK(Games!$B777), "",Games!B777)</f>
        <v/>
      </c>
      <c r="C777" s="51" t="str">
        <f>IF(ISBLANK(Games!$B777), "",Games!C777)</f>
        <v/>
      </c>
      <c r="D777" s="23" t="str">
        <f>IF(ISBLANK(Games!$B777), "",Games!D777)</f>
        <v/>
      </c>
      <c r="E777" s="23" t="str">
        <f>IF(ISBLANK(Games!$B777), "",Games!E777)</f>
        <v/>
      </c>
      <c r="F777" s="51" t="str">
        <f>IF(ISBLANK(Games!$B777), "",Games!F777)</f>
        <v/>
      </c>
      <c r="G777" s="51">
        <f>Games!G777</f>
        <v>0</v>
      </c>
      <c r="H777" s="51" t="str">
        <f>IF(ISBLANK(Games!$B777), "",Games!H777)</f>
        <v/>
      </c>
      <c r="I777" s="51" t="str">
        <f>IF(ISBLANK(Games!B777), "", IF(Table13[[#This Row],[Spread]]&lt;0, Table13[[#This Row],[Home]], Table13[[#This Row],[Away]]))</f>
        <v/>
      </c>
      <c r="J777" s="11"/>
      <c r="K777" s="11"/>
      <c r="L777" s="11"/>
      <c r="M777" s="50" t="str">
        <f>IF(ISBLANK(Table13[[#This Row],[Home Final]]), "",Table13[[#This Row],[Away Final]]-Table13[[#This Row],[Home Final]])</f>
        <v/>
      </c>
      <c r="N77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7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77" s="45" t="str">
        <f>IF(ISBLANK(Table13[[#This Row],[Side Result]]),"",IF(Table13[[#This Row],[Side Result]]=Table13[[#This Row],[Market Predicted Side]], "Y", "N"))</f>
        <v/>
      </c>
      <c r="Q77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77" s="43" t="str">
        <f>IF(ISBLANK(Table13[[#This Row],[Side Result]]),"",IF(Table13[[#This Row],[Side Result]]=Table13[[#This Row],[Model Predicted Side]], "Y", "N"))</f>
        <v/>
      </c>
      <c r="S777" s="43" t="str">
        <f>IF(ISBLANK(Table13[[#This Row],[Side Result]]), "", IF(Table13[[#This Row],[Model Overall Correct]]="N", "N", "Y"))</f>
        <v/>
      </c>
      <c r="T77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7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77" s="46" t="str">
        <f>IF(ISBLANK(Table13[[#This Row],[Side Result]]), "",ABS(Table13[[#This Row],[Difference from Market]]))</f>
        <v/>
      </c>
      <c r="W77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77" s="43" t="str">
        <f>IF(ISBLANK(Table13[[#This Row],[Side Result]]), "",ABS(Table13[[#This Row],[Difference from Prediction]]))</f>
        <v/>
      </c>
      <c r="Y777" s="10" t="str">
        <f>IF(OR(ISBLANK(Games!B777),ISBLANK(Table13[[#This Row],[Side Result]])), "",IF(OR(AND('Prediction Log'!D777&lt;0, 'Prediction Log'!J777='Prediction Log'!B777), AND('Prediction Log'!D777&gt;0, 'Prediction Log'!C777='Prediction Log'!J777)),"Y", IF(ISBLANK(Games!$B$2), "","N")))</f>
        <v/>
      </c>
      <c r="Z777" s="10" t="str">
        <f>Table13[[#This Row],[Market Overall  Correct]]</f>
        <v/>
      </c>
    </row>
    <row r="778" spans="1:26" x14ac:dyDescent="0.45">
      <c r="A778" s="51" t="str">
        <f>IF(ISBLANK(Games!$B778), "",Games!A778)</f>
        <v/>
      </c>
      <c r="B778" s="51" t="str">
        <f>IF(ISBLANK(Games!$B778), "",Games!B778)</f>
        <v/>
      </c>
      <c r="C778" s="51" t="str">
        <f>IF(ISBLANK(Games!$B778), "",Games!C778)</f>
        <v/>
      </c>
      <c r="D778" s="23" t="str">
        <f>IF(ISBLANK(Games!$B778), "",Games!D778)</f>
        <v/>
      </c>
      <c r="E778" s="23" t="str">
        <f>IF(ISBLANK(Games!$B778), "",Games!E778)</f>
        <v/>
      </c>
      <c r="F778" s="51" t="str">
        <f>IF(ISBLANK(Games!$B778), "",Games!F778)</f>
        <v/>
      </c>
      <c r="G778" s="51">
        <f>Games!G778</f>
        <v>0</v>
      </c>
      <c r="H778" s="51" t="str">
        <f>IF(ISBLANK(Games!$B778), "",Games!H778)</f>
        <v/>
      </c>
      <c r="I778" s="51" t="str">
        <f>IF(ISBLANK(Games!B778), "", IF(Table13[[#This Row],[Spread]]&lt;0, Table13[[#This Row],[Home]], Table13[[#This Row],[Away]]))</f>
        <v/>
      </c>
      <c r="J778" s="11"/>
      <c r="K778" s="11"/>
      <c r="L778" s="11"/>
      <c r="M778" s="50" t="str">
        <f>IF(ISBLANK(Table13[[#This Row],[Home Final]]), "",Table13[[#This Row],[Away Final]]-Table13[[#This Row],[Home Final]])</f>
        <v/>
      </c>
      <c r="N77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7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78" s="45" t="str">
        <f>IF(ISBLANK(Table13[[#This Row],[Side Result]]),"",IF(Table13[[#This Row],[Side Result]]=Table13[[#This Row],[Market Predicted Side]], "Y", "N"))</f>
        <v/>
      </c>
      <c r="Q77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78" s="43" t="str">
        <f>IF(ISBLANK(Table13[[#This Row],[Side Result]]),"",IF(Table13[[#This Row],[Side Result]]=Table13[[#This Row],[Model Predicted Side]], "Y", "N"))</f>
        <v/>
      </c>
      <c r="S778" s="43" t="str">
        <f>IF(ISBLANK(Table13[[#This Row],[Side Result]]), "", IF(Table13[[#This Row],[Model Overall Correct]]="N", "N", "Y"))</f>
        <v/>
      </c>
      <c r="T77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7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78" s="46" t="str">
        <f>IF(ISBLANK(Table13[[#This Row],[Side Result]]), "",ABS(Table13[[#This Row],[Difference from Market]]))</f>
        <v/>
      </c>
      <c r="W77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78" s="43" t="str">
        <f>IF(ISBLANK(Table13[[#This Row],[Side Result]]), "",ABS(Table13[[#This Row],[Difference from Prediction]]))</f>
        <v/>
      </c>
      <c r="Y778" s="10" t="str">
        <f>IF(OR(ISBLANK(Games!B778),ISBLANK(Table13[[#This Row],[Side Result]])), "",IF(OR(AND('Prediction Log'!D778&lt;0, 'Prediction Log'!J778='Prediction Log'!B778), AND('Prediction Log'!D778&gt;0, 'Prediction Log'!C778='Prediction Log'!J778)),"Y", IF(ISBLANK(Games!$B$2), "","N")))</f>
        <v/>
      </c>
      <c r="Z778" s="10" t="str">
        <f>Table13[[#This Row],[Market Overall  Correct]]</f>
        <v/>
      </c>
    </row>
    <row r="779" spans="1:26" x14ac:dyDescent="0.45">
      <c r="A779" s="51" t="str">
        <f>IF(ISBLANK(Games!$B779), "",Games!A779)</f>
        <v/>
      </c>
      <c r="B779" s="51" t="str">
        <f>IF(ISBLANK(Games!$B779), "",Games!B779)</f>
        <v/>
      </c>
      <c r="C779" s="51" t="str">
        <f>IF(ISBLANK(Games!$B779), "",Games!C779)</f>
        <v/>
      </c>
      <c r="D779" s="23" t="str">
        <f>IF(ISBLANK(Games!$B779), "",Games!D779)</f>
        <v/>
      </c>
      <c r="E779" s="23" t="str">
        <f>IF(ISBLANK(Games!$B779), "",Games!E779)</f>
        <v/>
      </c>
      <c r="F779" s="51" t="str">
        <f>IF(ISBLANK(Games!$B779), "",Games!F779)</f>
        <v/>
      </c>
      <c r="G779" s="51">
        <f>Games!G779</f>
        <v>0</v>
      </c>
      <c r="H779" s="51" t="str">
        <f>IF(ISBLANK(Games!$B779), "",Games!H779)</f>
        <v/>
      </c>
      <c r="I779" s="51" t="str">
        <f>IF(ISBLANK(Games!B779), "", IF(Table13[[#This Row],[Spread]]&lt;0, Table13[[#This Row],[Home]], Table13[[#This Row],[Away]]))</f>
        <v/>
      </c>
      <c r="J779" s="11"/>
      <c r="K779" s="11"/>
      <c r="L779" s="11"/>
      <c r="M779" s="50" t="str">
        <f>IF(ISBLANK(Table13[[#This Row],[Home Final]]), "",Table13[[#This Row],[Away Final]]-Table13[[#This Row],[Home Final]])</f>
        <v/>
      </c>
      <c r="N77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7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79" s="45" t="str">
        <f>IF(ISBLANK(Table13[[#This Row],[Side Result]]),"",IF(Table13[[#This Row],[Side Result]]=Table13[[#This Row],[Market Predicted Side]], "Y", "N"))</f>
        <v/>
      </c>
      <c r="Q77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79" s="43" t="str">
        <f>IF(ISBLANK(Table13[[#This Row],[Side Result]]),"",IF(Table13[[#This Row],[Side Result]]=Table13[[#This Row],[Model Predicted Side]], "Y", "N"))</f>
        <v/>
      </c>
      <c r="S779" s="43" t="str">
        <f>IF(ISBLANK(Table13[[#This Row],[Side Result]]), "", IF(Table13[[#This Row],[Model Overall Correct]]="N", "N", "Y"))</f>
        <v/>
      </c>
      <c r="T77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7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79" s="46" t="str">
        <f>IF(ISBLANK(Table13[[#This Row],[Side Result]]), "",ABS(Table13[[#This Row],[Difference from Market]]))</f>
        <v/>
      </c>
      <c r="W77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79" s="43" t="str">
        <f>IF(ISBLANK(Table13[[#This Row],[Side Result]]), "",ABS(Table13[[#This Row],[Difference from Prediction]]))</f>
        <v/>
      </c>
      <c r="Y779" s="10" t="str">
        <f>IF(OR(ISBLANK(Games!B779),ISBLANK(Table13[[#This Row],[Side Result]])), "",IF(OR(AND('Prediction Log'!D779&lt;0, 'Prediction Log'!J779='Prediction Log'!B779), AND('Prediction Log'!D779&gt;0, 'Prediction Log'!C779='Prediction Log'!J779)),"Y", IF(ISBLANK(Games!$B$2), "","N")))</f>
        <v/>
      </c>
      <c r="Z779" s="10" t="str">
        <f>Table13[[#This Row],[Market Overall  Correct]]</f>
        <v/>
      </c>
    </row>
    <row r="780" spans="1:26" x14ac:dyDescent="0.45">
      <c r="A780" s="51" t="str">
        <f>IF(ISBLANK(Games!$B780), "",Games!A780)</f>
        <v/>
      </c>
      <c r="B780" s="51" t="str">
        <f>IF(ISBLANK(Games!$B780), "",Games!B780)</f>
        <v/>
      </c>
      <c r="C780" s="51" t="str">
        <f>IF(ISBLANK(Games!$B780), "",Games!C780)</f>
        <v/>
      </c>
      <c r="D780" s="23" t="str">
        <f>IF(ISBLANK(Games!$B780), "",Games!D780)</f>
        <v/>
      </c>
      <c r="E780" s="23" t="str">
        <f>IF(ISBLANK(Games!$B780), "",Games!E780)</f>
        <v/>
      </c>
      <c r="F780" s="51" t="str">
        <f>IF(ISBLANK(Games!$B780), "",Games!F780)</f>
        <v/>
      </c>
      <c r="G780" s="51">
        <f>Games!G780</f>
        <v>0</v>
      </c>
      <c r="H780" s="51" t="str">
        <f>IF(ISBLANK(Games!$B780), "",Games!H780)</f>
        <v/>
      </c>
      <c r="I780" s="51" t="str">
        <f>IF(ISBLANK(Games!B780), "", IF(Table13[[#This Row],[Spread]]&lt;0, Table13[[#This Row],[Home]], Table13[[#This Row],[Away]]))</f>
        <v/>
      </c>
      <c r="J780" s="11"/>
      <c r="K780" s="11"/>
      <c r="L780" s="11"/>
      <c r="M780" s="50" t="str">
        <f>IF(ISBLANK(Table13[[#This Row],[Home Final]]), "",Table13[[#This Row],[Away Final]]-Table13[[#This Row],[Home Final]])</f>
        <v/>
      </c>
      <c r="N78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8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80" s="45" t="str">
        <f>IF(ISBLANK(Table13[[#This Row],[Side Result]]),"",IF(Table13[[#This Row],[Side Result]]=Table13[[#This Row],[Market Predicted Side]], "Y", "N"))</f>
        <v/>
      </c>
      <c r="Q78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80" s="43" t="str">
        <f>IF(ISBLANK(Table13[[#This Row],[Side Result]]),"",IF(Table13[[#This Row],[Side Result]]=Table13[[#This Row],[Model Predicted Side]], "Y", "N"))</f>
        <v/>
      </c>
      <c r="S780" s="43" t="str">
        <f>IF(ISBLANK(Table13[[#This Row],[Side Result]]), "", IF(Table13[[#This Row],[Model Overall Correct]]="N", "N", "Y"))</f>
        <v/>
      </c>
      <c r="T78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8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80" s="46" t="str">
        <f>IF(ISBLANK(Table13[[#This Row],[Side Result]]), "",ABS(Table13[[#This Row],[Difference from Market]]))</f>
        <v/>
      </c>
      <c r="W78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80" s="43" t="str">
        <f>IF(ISBLANK(Table13[[#This Row],[Side Result]]), "",ABS(Table13[[#This Row],[Difference from Prediction]]))</f>
        <v/>
      </c>
      <c r="Y780" s="10" t="str">
        <f>IF(OR(ISBLANK(Games!B780),ISBLANK(Table13[[#This Row],[Side Result]])), "",IF(OR(AND('Prediction Log'!D780&lt;0, 'Prediction Log'!J780='Prediction Log'!B780), AND('Prediction Log'!D780&gt;0, 'Prediction Log'!C780='Prediction Log'!J780)),"Y", IF(ISBLANK(Games!$B$2), "","N")))</f>
        <v/>
      </c>
      <c r="Z780" s="10" t="str">
        <f>Table13[[#This Row],[Market Overall  Correct]]</f>
        <v/>
      </c>
    </row>
    <row r="781" spans="1:26" x14ac:dyDescent="0.45">
      <c r="A781" s="51" t="str">
        <f>IF(ISBLANK(Games!$B781), "",Games!A781)</f>
        <v/>
      </c>
      <c r="B781" s="51" t="str">
        <f>IF(ISBLANK(Games!$B781), "",Games!B781)</f>
        <v/>
      </c>
      <c r="C781" s="51" t="str">
        <f>IF(ISBLANK(Games!$B781), "",Games!C781)</f>
        <v/>
      </c>
      <c r="D781" s="23" t="str">
        <f>IF(ISBLANK(Games!$B781), "",Games!D781)</f>
        <v/>
      </c>
      <c r="E781" s="23" t="str">
        <f>IF(ISBLANK(Games!$B781), "",Games!E781)</f>
        <v/>
      </c>
      <c r="F781" s="51" t="str">
        <f>IF(ISBLANK(Games!$B781), "",Games!F781)</f>
        <v/>
      </c>
      <c r="G781" s="51">
        <f>Games!G781</f>
        <v>0</v>
      </c>
      <c r="H781" s="51" t="str">
        <f>IF(ISBLANK(Games!$B781), "",Games!H781)</f>
        <v/>
      </c>
      <c r="I781" s="51" t="str">
        <f>IF(ISBLANK(Games!B781), "", IF(Table13[[#This Row],[Spread]]&lt;0, Table13[[#This Row],[Home]], Table13[[#This Row],[Away]]))</f>
        <v/>
      </c>
      <c r="J781" s="11"/>
      <c r="K781" s="11"/>
      <c r="L781" s="11"/>
      <c r="M781" s="50" t="str">
        <f>IF(ISBLANK(Table13[[#This Row],[Home Final]]), "",Table13[[#This Row],[Away Final]]-Table13[[#This Row],[Home Final]])</f>
        <v/>
      </c>
      <c r="N78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8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81" s="45" t="str">
        <f>IF(ISBLANK(Table13[[#This Row],[Side Result]]),"",IF(Table13[[#This Row],[Side Result]]=Table13[[#This Row],[Market Predicted Side]], "Y", "N"))</f>
        <v/>
      </c>
      <c r="Q78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81" s="43" t="str">
        <f>IF(ISBLANK(Table13[[#This Row],[Side Result]]),"",IF(Table13[[#This Row],[Side Result]]=Table13[[#This Row],[Model Predicted Side]], "Y", "N"))</f>
        <v/>
      </c>
      <c r="S781" s="43" t="str">
        <f>IF(ISBLANK(Table13[[#This Row],[Side Result]]), "", IF(Table13[[#This Row],[Model Overall Correct]]="N", "N", "Y"))</f>
        <v/>
      </c>
      <c r="T78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8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81" s="46" t="str">
        <f>IF(ISBLANK(Table13[[#This Row],[Side Result]]), "",ABS(Table13[[#This Row],[Difference from Market]]))</f>
        <v/>
      </c>
      <c r="W78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81" s="43" t="str">
        <f>IF(ISBLANK(Table13[[#This Row],[Side Result]]), "",ABS(Table13[[#This Row],[Difference from Prediction]]))</f>
        <v/>
      </c>
      <c r="Y781" s="10" t="str">
        <f>IF(OR(ISBLANK(Games!B781),ISBLANK(Table13[[#This Row],[Side Result]])), "",IF(OR(AND('Prediction Log'!D781&lt;0, 'Prediction Log'!J781='Prediction Log'!B781), AND('Prediction Log'!D781&gt;0, 'Prediction Log'!C781='Prediction Log'!J781)),"Y", IF(ISBLANK(Games!$B$2), "","N")))</f>
        <v/>
      </c>
      <c r="Z781" s="10" t="str">
        <f>Table13[[#This Row],[Market Overall  Correct]]</f>
        <v/>
      </c>
    </row>
    <row r="782" spans="1:26" x14ac:dyDescent="0.45">
      <c r="A782" s="51" t="str">
        <f>IF(ISBLANK(Games!$B782), "",Games!A782)</f>
        <v/>
      </c>
      <c r="B782" s="51" t="str">
        <f>IF(ISBLANK(Games!$B782), "",Games!B782)</f>
        <v/>
      </c>
      <c r="C782" s="51" t="str">
        <f>IF(ISBLANK(Games!$B782), "",Games!C782)</f>
        <v/>
      </c>
      <c r="D782" s="23" t="str">
        <f>IF(ISBLANK(Games!$B782), "",Games!D782)</f>
        <v/>
      </c>
      <c r="E782" s="23" t="str">
        <f>IF(ISBLANK(Games!$B782), "",Games!E782)</f>
        <v/>
      </c>
      <c r="F782" s="51" t="str">
        <f>IF(ISBLANK(Games!$B782), "",Games!F782)</f>
        <v/>
      </c>
      <c r="G782" s="51">
        <f>Games!G782</f>
        <v>0</v>
      </c>
      <c r="H782" s="51" t="str">
        <f>IF(ISBLANK(Games!$B782), "",Games!H782)</f>
        <v/>
      </c>
      <c r="I782" s="51" t="str">
        <f>IF(ISBLANK(Games!B782), "", IF(Table13[[#This Row],[Spread]]&lt;0, Table13[[#This Row],[Home]], Table13[[#This Row],[Away]]))</f>
        <v/>
      </c>
      <c r="J782" s="11"/>
      <c r="K782" s="11"/>
      <c r="L782" s="11"/>
      <c r="M782" s="50" t="str">
        <f>IF(ISBLANK(Table13[[#This Row],[Home Final]]), "",Table13[[#This Row],[Away Final]]-Table13[[#This Row],[Home Final]])</f>
        <v/>
      </c>
      <c r="N78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8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82" s="45" t="str">
        <f>IF(ISBLANK(Table13[[#This Row],[Side Result]]),"",IF(Table13[[#This Row],[Side Result]]=Table13[[#This Row],[Market Predicted Side]], "Y", "N"))</f>
        <v/>
      </c>
      <c r="Q78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82" s="43" t="str">
        <f>IF(ISBLANK(Table13[[#This Row],[Side Result]]),"",IF(Table13[[#This Row],[Side Result]]=Table13[[#This Row],[Model Predicted Side]], "Y", "N"))</f>
        <v/>
      </c>
      <c r="S782" s="43" t="str">
        <f>IF(ISBLANK(Table13[[#This Row],[Side Result]]), "", IF(Table13[[#This Row],[Model Overall Correct]]="N", "N", "Y"))</f>
        <v/>
      </c>
      <c r="T78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8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82" s="46" t="str">
        <f>IF(ISBLANK(Table13[[#This Row],[Side Result]]), "",ABS(Table13[[#This Row],[Difference from Market]]))</f>
        <v/>
      </c>
      <c r="W78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82" s="43" t="str">
        <f>IF(ISBLANK(Table13[[#This Row],[Side Result]]), "",ABS(Table13[[#This Row],[Difference from Prediction]]))</f>
        <v/>
      </c>
      <c r="Y782" s="10" t="str">
        <f>IF(OR(ISBLANK(Games!B782),ISBLANK(Table13[[#This Row],[Side Result]])), "",IF(OR(AND('Prediction Log'!D782&lt;0, 'Prediction Log'!J782='Prediction Log'!B782), AND('Prediction Log'!D782&gt;0, 'Prediction Log'!C782='Prediction Log'!J782)),"Y", IF(ISBLANK(Games!$B$2), "","N")))</f>
        <v/>
      </c>
      <c r="Z782" s="10" t="str">
        <f>Table13[[#This Row],[Market Overall  Correct]]</f>
        <v/>
      </c>
    </row>
    <row r="783" spans="1:26" x14ac:dyDescent="0.45">
      <c r="A783" s="51" t="str">
        <f>IF(ISBLANK(Games!$B783), "",Games!A783)</f>
        <v/>
      </c>
      <c r="B783" s="51" t="str">
        <f>IF(ISBLANK(Games!$B783), "",Games!B783)</f>
        <v/>
      </c>
      <c r="C783" s="51" t="str">
        <f>IF(ISBLANK(Games!$B783), "",Games!C783)</f>
        <v/>
      </c>
      <c r="D783" s="23" t="str">
        <f>IF(ISBLANK(Games!$B783), "",Games!D783)</f>
        <v/>
      </c>
      <c r="E783" s="23" t="str">
        <f>IF(ISBLANK(Games!$B783), "",Games!E783)</f>
        <v/>
      </c>
      <c r="F783" s="51" t="str">
        <f>IF(ISBLANK(Games!$B783), "",Games!F783)</f>
        <v/>
      </c>
      <c r="G783" s="51">
        <f>Games!G783</f>
        <v>0</v>
      </c>
      <c r="H783" s="51" t="str">
        <f>IF(ISBLANK(Games!$B783), "",Games!H783)</f>
        <v/>
      </c>
      <c r="I783" s="51" t="str">
        <f>IF(ISBLANK(Games!B783), "", IF(Table13[[#This Row],[Spread]]&lt;0, Table13[[#This Row],[Home]], Table13[[#This Row],[Away]]))</f>
        <v/>
      </c>
      <c r="J783" s="11"/>
      <c r="K783" s="11"/>
      <c r="L783" s="11"/>
      <c r="M783" s="50" t="str">
        <f>IF(ISBLANK(Table13[[#This Row],[Home Final]]), "",Table13[[#This Row],[Away Final]]-Table13[[#This Row],[Home Final]])</f>
        <v/>
      </c>
      <c r="N78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8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83" s="45" t="str">
        <f>IF(ISBLANK(Table13[[#This Row],[Side Result]]),"",IF(Table13[[#This Row],[Side Result]]=Table13[[#This Row],[Market Predicted Side]], "Y", "N"))</f>
        <v/>
      </c>
      <c r="Q78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83" s="43" t="str">
        <f>IF(ISBLANK(Table13[[#This Row],[Side Result]]),"",IF(Table13[[#This Row],[Side Result]]=Table13[[#This Row],[Model Predicted Side]], "Y", "N"))</f>
        <v/>
      </c>
      <c r="S783" s="43" t="str">
        <f>IF(ISBLANK(Table13[[#This Row],[Side Result]]), "", IF(Table13[[#This Row],[Model Overall Correct]]="N", "N", "Y"))</f>
        <v/>
      </c>
      <c r="T78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8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83" s="46" t="str">
        <f>IF(ISBLANK(Table13[[#This Row],[Side Result]]), "",ABS(Table13[[#This Row],[Difference from Market]]))</f>
        <v/>
      </c>
      <c r="W78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83" s="43" t="str">
        <f>IF(ISBLANK(Table13[[#This Row],[Side Result]]), "",ABS(Table13[[#This Row],[Difference from Prediction]]))</f>
        <v/>
      </c>
      <c r="Y783" s="10" t="str">
        <f>IF(OR(ISBLANK(Games!B783),ISBLANK(Table13[[#This Row],[Side Result]])), "",IF(OR(AND('Prediction Log'!D783&lt;0, 'Prediction Log'!J783='Prediction Log'!B783), AND('Prediction Log'!D783&gt;0, 'Prediction Log'!C783='Prediction Log'!J783)),"Y", IF(ISBLANK(Games!$B$2), "","N")))</f>
        <v/>
      </c>
      <c r="Z783" s="10" t="str">
        <f>Table13[[#This Row],[Market Overall  Correct]]</f>
        <v/>
      </c>
    </row>
    <row r="784" spans="1:26" x14ac:dyDescent="0.45">
      <c r="A784" s="51" t="str">
        <f>IF(ISBLANK(Games!$B784), "",Games!A784)</f>
        <v/>
      </c>
      <c r="B784" s="51" t="str">
        <f>IF(ISBLANK(Games!$B784), "",Games!B784)</f>
        <v/>
      </c>
      <c r="C784" s="51" t="str">
        <f>IF(ISBLANK(Games!$B784), "",Games!C784)</f>
        <v/>
      </c>
      <c r="D784" s="23" t="str">
        <f>IF(ISBLANK(Games!$B784), "",Games!D784)</f>
        <v/>
      </c>
      <c r="E784" s="23" t="str">
        <f>IF(ISBLANK(Games!$B784), "",Games!E784)</f>
        <v/>
      </c>
      <c r="F784" s="51" t="str">
        <f>IF(ISBLANK(Games!$B784), "",Games!F784)</f>
        <v/>
      </c>
      <c r="G784" s="51">
        <f>Games!G784</f>
        <v>0</v>
      </c>
      <c r="H784" s="51" t="str">
        <f>IF(ISBLANK(Games!$B784), "",Games!H784)</f>
        <v/>
      </c>
      <c r="I784" s="51" t="str">
        <f>IF(ISBLANK(Games!B784), "", IF(Table13[[#This Row],[Spread]]&lt;0, Table13[[#This Row],[Home]], Table13[[#This Row],[Away]]))</f>
        <v/>
      </c>
      <c r="J784" s="11"/>
      <c r="K784" s="11"/>
      <c r="L784" s="11"/>
      <c r="M784" s="50" t="str">
        <f>IF(ISBLANK(Table13[[#This Row],[Home Final]]), "",Table13[[#This Row],[Away Final]]-Table13[[#This Row],[Home Final]])</f>
        <v/>
      </c>
      <c r="N78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8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84" s="45" t="str">
        <f>IF(ISBLANK(Table13[[#This Row],[Side Result]]),"",IF(Table13[[#This Row],[Side Result]]=Table13[[#This Row],[Market Predicted Side]], "Y", "N"))</f>
        <v/>
      </c>
      <c r="Q78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84" s="43" t="str">
        <f>IF(ISBLANK(Table13[[#This Row],[Side Result]]),"",IF(Table13[[#This Row],[Side Result]]=Table13[[#This Row],[Model Predicted Side]], "Y", "N"))</f>
        <v/>
      </c>
      <c r="S784" s="43" t="str">
        <f>IF(ISBLANK(Table13[[#This Row],[Side Result]]), "", IF(Table13[[#This Row],[Model Overall Correct]]="N", "N", "Y"))</f>
        <v/>
      </c>
      <c r="T78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8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84" s="46" t="str">
        <f>IF(ISBLANK(Table13[[#This Row],[Side Result]]), "",ABS(Table13[[#This Row],[Difference from Market]]))</f>
        <v/>
      </c>
      <c r="W78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84" s="43" t="str">
        <f>IF(ISBLANK(Table13[[#This Row],[Side Result]]), "",ABS(Table13[[#This Row],[Difference from Prediction]]))</f>
        <v/>
      </c>
      <c r="Y784" s="10" t="str">
        <f>IF(OR(ISBLANK(Games!B784),ISBLANK(Table13[[#This Row],[Side Result]])), "",IF(OR(AND('Prediction Log'!D784&lt;0, 'Prediction Log'!J784='Prediction Log'!B784), AND('Prediction Log'!D784&gt;0, 'Prediction Log'!C784='Prediction Log'!J784)),"Y", IF(ISBLANK(Games!$B$2), "","N")))</f>
        <v/>
      </c>
      <c r="Z784" s="10" t="str">
        <f>Table13[[#This Row],[Market Overall  Correct]]</f>
        <v/>
      </c>
    </row>
    <row r="785" spans="1:26" x14ac:dyDescent="0.45">
      <c r="A785" s="51" t="str">
        <f>IF(ISBLANK(Games!$B785), "",Games!A785)</f>
        <v/>
      </c>
      <c r="B785" s="51" t="str">
        <f>IF(ISBLANK(Games!$B785), "",Games!B785)</f>
        <v/>
      </c>
      <c r="C785" s="51" t="str">
        <f>IF(ISBLANK(Games!$B785), "",Games!C785)</f>
        <v/>
      </c>
      <c r="D785" s="23" t="str">
        <f>IF(ISBLANK(Games!$B785), "",Games!D785)</f>
        <v/>
      </c>
      <c r="E785" s="23" t="str">
        <f>IF(ISBLANK(Games!$B785), "",Games!E785)</f>
        <v/>
      </c>
      <c r="F785" s="51" t="str">
        <f>IF(ISBLANK(Games!$B785), "",Games!F785)</f>
        <v/>
      </c>
      <c r="G785" s="51">
        <f>Games!G785</f>
        <v>0</v>
      </c>
      <c r="H785" s="51" t="str">
        <f>IF(ISBLANK(Games!$B785), "",Games!H785)</f>
        <v/>
      </c>
      <c r="I785" s="51" t="str">
        <f>IF(ISBLANK(Games!B785), "", IF(Table13[[#This Row],[Spread]]&lt;0, Table13[[#This Row],[Home]], Table13[[#This Row],[Away]]))</f>
        <v/>
      </c>
      <c r="J785" s="11"/>
      <c r="K785" s="11"/>
      <c r="L785" s="11"/>
      <c r="M785" s="50" t="str">
        <f>IF(ISBLANK(Table13[[#This Row],[Home Final]]), "",Table13[[#This Row],[Away Final]]-Table13[[#This Row],[Home Final]])</f>
        <v/>
      </c>
      <c r="N78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8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85" s="45" t="str">
        <f>IF(ISBLANK(Table13[[#This Row],[Side Result]]),"",IF(Table13[[#This Row],[Side Result]]=Table13[[#This Row],[Market Predicted Side]], "Y", "N"))</f>
        <v/>
      </c>
      <c r="Q78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85" s="43" t="str">
        <f>IF(ISBLANK(Table13[[#This Row],[Side Result]]),"",IF(Table13[[#This Row],[Side Result]]=Table13[[#This Row],[Model Predicted Side]], "Y", "N"))</f>
        <v/>
      </c>
      <c r="S785" s="43" t="str">
        <f>IF(ISBLANK(Table13[[#This Row],[Side Result]]), "", IF(Table13[[#This Row],[Model Overall Correct]]="N", "N", "Y"))</f>
        <v/>
      </c>
      <c r="T78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8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85" s="46" t="str">
        <f>IF(ISBLANK(Table13[[#This Row],[Side Result]]), "",ABS(Table13[[#This Row],[Difference from Market]]))</f>
        <v/>
      </c>
      <c r="W78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85" s="43" t="str">
        <f>IF(ISBLANK(Table13[[#This Row],[Side Result]]), "",ABS(Table13[[#This Row],[Difference from Prediction]]))</f>
        <v/>
      </c>
      <c r="Y785" s="10" t="str">
        <f>IF(OR(ISBLANK(Games!B785),ISBLANK(Table13[[#This Row],[Side Result]])), "",IF(OR(AND('Prediction Log'!D785&lt;0, 'Prediction Log'!J785='Prediction Log'!B785), AND('Prediction Log'!D785&gt;0, 'Prediction Log'!C785='Prediction Log'!J785)),"Y", IF(ISBLANK(Games!$B$2), "","N")))</f>
        <v/>
      </c>
      <c r="Z785" s="10" t="str">
        <f>Table13[[#This Row],[Market Overall  Correct]]</f>
        <v/>
      </c>
    </row>
    <row r="786" spans="1:26" x14ac:dyDescent="0.45">
      <c r="A786" s="51" t="str">
        <f>IF(ISBLANK(Games!$B786), "",Games!A786)</f>
        <v/>
      </c>
      <c r="B786" s="51" t="str">
        <f>IF(ISBLANK(Games!$B786), "",Games!B786)</f>
        <v/>
      </c>
      <c r="C786" s="51" t="str">
        <f>IF(ISBLANK(Games!$B786), "",Games!C786)</f>
        <v/>
      </c>
      <c r="D786" s="23" t="str">
        <f>IF(ISBLANK(Games!$B786), "",Games!D786)</f>
        <v/>
      </c>
      <c r="E786" s="23" t="str">
        <f>IF(ISBLANK(Games!$B786), "",Games!E786)</f>
        <v/>
      </c>
      <c r="F786" s="51" t="str">
        <f>IF(ISBLANK(Games!$B786), "",Games!F786)</f>
        <v/>
      </c>
      <c r="G786" s="51">
        <f>Games!G786</f>
        <v>0</v>
      </c>
      <c r="H786" s="51" t="str">
        <f>IF(ISBLANK(Games!$B786), "",Games!H786)</f>
        <v/>
      </c>
      <c r="I786" s="51" t="str">
        <f>IF(ISBLANK(Games!B786), "", IF(Table13[[#This Row],[Spread]]&lt;0, Table13[[#This Row],[Home]], Table13[[#This Row],[Away]]))</f>
        <v/>
      </c>
      <c r="J786" s="11"/>
      <c r="K786" s="11"/>
      <c r="L786" s="11"/>
      <c r="M786" s="50" t="str">
        <f>IF(ISBLANK(Table13[[#This Row],[Home Final]]), "",Table13[[#This Row],[Away Final]]-Table13[[#This Row],[Home Final]])</f>
        <v/>
      </c>
      <c r="N78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8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86" s="45" t="str">
        <f>IF(ISBLANK(Table13[[#This Row],[Side Result]]),"",IF(Table13[[#This Row],[Side Result]]=Table13[[#This Row],[Market Predicted Side]], "Y", "N"))</f>
        <v/>
      </c>
      <c r="Q78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86" s="43" t="str">
        <f>IF(ISBLANK(Table13[[#This Row],[Side Result]]),"",IF(Table13[[#This Row],[Side Result]]=Table13[[#This Row],[Model Predicted Side]], "Y", "N"))</f>
        <v/>
      </c>
      <c r="S786" s="43" t="str">
        <f>IF(ISBLANK(Table13[[#This Row],[Side Result]]), "", IF(Table13[[#This Row],[Model Overall Correct]]="N", "N", "Y"))</f>
        <v/>
      </c>
      <c r="T78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8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86" s="46" t="str">
        <f>IF(ISBLANK(Table13[[#This Row],[Side Result]]), "",ABS(Table13[[#This Row],[Difference from Market]]))</f>
        <v/>
      </c>
      <c r="W78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86" s="43" t="str">
        <f>IF(ISBLANK(Table13[[#This Row],[Side Result]]), "",ABS(Table13[[#This Row],[Difference from Prediction]]))</f>
        <v/>
      </c>
      <c r="Y786" s="10" t="str">
        <f>IF(OR(ISBLANK(Games!B786),ISBLANK(Table13[[#This Row],[Side Result]])), "",IF(OR(AND('Prediction Log'!D786&lt;0, 'Prediction Log'!J786='Prediction Log'!B786), AND('Prediction Log'!D786&gt;0, 'Prediction Log'!C786='Prediction Log'!J786)),"Y", IF(ISBLANK(Games!$B$2), "","N")))</f>
        <v/>
      </c>
      <c r="Z786" s="10" t="str">
        <f>Table13[[#This Row],[Market Overall  Correct]]</f>
        <v/>
      </c>
    </row>
    <row r="787" spans="1:26" x14ac:dyDescent="0.45">
      <c r="A787" s="51" t="str">
        <f>IF(ISBLANK(Games!$B787), "",Games!A787)</f>
        <v/>
      </c>
      <c r="B787" s="51" t="str">
        <f>IF(ISBLANK(Games!$B787), "",Games!B787)</f>
        <v/>
      </c>
      <c r="C787" s="51" t="str">
        <f>IF(ISBLANK(Games!$B787), "",Games!C787)</f>
        <v/>
      </c>
      <c r="D787" s="23" t="str">
        <f>IF(ISBLANK(Games!$B787), "",Games!D787)</f>
        <v/>
      </c>
      <c r="E787" s="23" t="str">
        <f>IF(ISBLANK(Games!$B787), "",Games!E787)</f>
        <v/>
      </c>
      <c r="F787" s="51" t="str">
        <f>IF(ISBLANK(Games!$B787), "",Games!F787)</f>
        <v/>
      </c>
      <c r="G787" s="51">
        <f>Games!G787</f>
        <v>0</v>
      </c>
      <c r="H787" s="51" t="str">
        <f>IF(ISBLANK(Games!$B787), "",Games!H787)</f>
        <v/>
      </c>
      <c r="I787" s="51" t="str">
        <f>IF(ISBLANK(Games!B787), "", IF(Table13[[#This Row],[Spread]]&lt;0, Table13[[#This Row],[Home]], Table13[[#This Row],[Away]]))</f>
        <v/>
      </c>
      <c r="J787" s="11"/>
      <c r="K787" s="11"/>
      <c r="L787" s="11"/>
      <c r="M787" s="50" t="str">
        <f>IF(ISBLANK(Table13[[#This Row],[Home Final]]), "",Table13[[#This Row],[Away Final]]-Table13[[#This Row],[Home Final]])</f>
        <v/>
      </c>
      <c r="N78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8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87" s="45" t="str">
        <f>IF(ISBLANK(Table13[[#This Row],[Side Result]]),"",IF(Table13[[#This Row],[Side Result]]=Table13[[#This Row],[Market Predicted Side]], "Y", "N"))</f>
        <v/>
      </c>
      <c r="Q78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87" s="43" t="str">
        <f>IF(ISBLANK(Table13[[#This Row],[Side Result]]),"",IF(Table13[[#This Row],[Side Result]]=Table13[[#This Row],[Model Predicted Side]], "Y", "N"))</f>
        <v/>
      </c>
      <c r="S787" s="43" t="str">
        <f>IF(ISBLANK(Table13[[#This Row],[Side Result]]), "", IF(Table13[[#This Row],[Model Overall Correct]]="N", "N", "Y"))</f>
        <v/>
      </c>
      <c r="T78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8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87" s="46" t="str">
        <f>IF(ISBLANK(Table13[[#This Row],[Side Result]]), "",ABS(Table13[[#This Row],[Difference from Market]]))</f>
        <v/>
      </c>
      <c r="W78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87" s="43" t="str">
        <f>IF(ISBLANK(Table13[[#This Row],[Side Result]]), "",ABS(Table13[[#This Row],[Difference from Prediction]]))</f>
        <v/>
      </c>
      <c r="Y787" s="10" t="str">
        <f>IF(OR(ISBLANK(Games!B787),ISBLANK(Table13[[#This Row],[Side Result]])), "",IF(OR(AND('Prediction Log'!D787&lt;0, 'Prediction Log'!J787='Prediction Log'!B787), AND('Prediction Log'!D787&gt;0, 'Prediction Log'!C787='Prediction Log'!J787)),"Y", IF(ISBLANK(Games!$B$2), "","N")))</f>
        <v/>
      </c>
      <c r="Z787" s="10" t="str">
        <f>Table13[[#This Row],[Market Overall  Correct]]</f>
        <v/>
      </c>
    </row>
    <row r="788" spans="1:26" x14ac:dyDescent="0.45">
      <c r="A788" s="51" t="str">
        <f>IF(ISBLANK(Games!$B788), "",Games!A788)</f>
        <v/>
      </c>
      <c r="B788" s="51" t="str">
        <f>IF(ISBLANK(Games!$B788), "",Games!B788)</f>
        <v/>
      </c>
      <c r="C788" s="51" t="str">
        <f>IF(ISBLANK(Games!$B788), "",Games!C788)</f>
        <v/>
      </c>
      <c r="D788" s="23" t="str">
        <f>IF(ISBLANK(Games!$B788), "",Games!D788)</f>
        <v/>
      </c>
      <c r="E788" s="23" t="str">
        <f>IF(ISBLANK(Games!$B788), "",Games!E788)</f>
        <v/>
      </c>
      <c r="F788" s="51" t="str">
        <f>IF(ISBLANK(Games!$B788), "",Games!F788)</f>
        <v/>
      </c>
      <c r="G788" s="51">
        <f>Games!G788</f>
        <v>0</v>
      </c>
      <c r="H788" s="51" t="str">
        <f>IF(ISBLANK(Games!$B788), "",Games!H788)</f>
        <v/>
      </c>
      <c r="I788" s="51" t="str">
        <f>IF(ISBLANK(Games!B788), "", IF(Table13[[#This Row],[Spread]]&lt;0, Table13[[#This Row],[Home]], Table13[[#This Row],[Away]]))</f>
        <v/>
      </c>
      <c r="J788" s="11"/>
      <c r="K788" s="11"/>
      <c r="L788" s="11"/>
      <c r="M788" s="50" t="str">
        <f>IF(ISBLANK(Table13[[#This Row],[Home Final]]), "",Table13[[#This Row],[Away Final]]-Table13[[#This Row],[Home Final]])</f>
        <v/>
      </c>
      <c r="N78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8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88" s="45" t="str">
        <f>IF(ISBLANK(Table13[[#This Row],[Side Result]]),"",IF(Table13[[#This Row],[Side Result]]=Table13[[#This Row],[Market Predicted Side]], "Y", "N"))</f>
        <v/>
      </c>
      <c r="Q78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88" s="43" t="str">
        <f>IF(ISBLANK(Table13[[#This Row],[Side Result]]),"",IF(Table13[[#This Row],[Side Result]]=Table13[[#This Row],[Model Predicted Side]], "Y", "N"))</f>
        <v/>
      </c>
      <c r="S788" s="43" t="str">
        <f>IF(ISBLANK(Table13[[#This Row],[Side Result]]), "", IF(Table13[[#This Row],[Model Overall Correct]]="N", "N", "Y"))</f>
        <v/>
      </c>
      <c r="T78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8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88" s="46" t="str">
        <f>IF(ISBLANK(Table13[[#This Row],[Side Result]]), "",ABS(Table13[[#This Row],[Difference from Market]]))</f>
        <v/>
      </c>
      <c r="W78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88" s="43" t="str">
        <f>IF(ISBLANK(Table13[[#This Row],[Side Result]]), "",ABS(Table13[[#This Row],[Difference from Prediction]]))</f>
        <v/>
      </c>
      <c r="Y788" s="10" t="str">
        <f>IF(OR(ISBLANK(Games!B788),ISBLANK(Table13[[#This Row],[Side Result]])), "",IF(OR(AND('Prediction Log'!D788&lt;0, 'Prediction Log'!J788='Prediction Log'!B788), AND('Prediction Log'!D788&gt;0, 'Prediction Log'!C788='Prediction Log'!J788)),"Y", IF(ISBLANK(Games!$B$2), "","N")))</f>
        <v/>
      </c>
      <c r="Z788" s="10" t="str">
        <f>Table13[[#This Row],[Market Overall  Correct]]</f>
        <v/>
      </c>
    </row>
    <row r="789" spans="1:26" x14ac:dyDescent="0.45">
      <c r="A789" s="51" t="str">
        <f>IF(ISBLANK(Games!$B789), "",Games!A789)</f>
        <v/>
      </c>
      <c r="B789" s="51" t="str">
        <f>IF(ISBLANK(Games!$B789), "",Games!B789)</f>
        <v/>
      </c>
      <c r="C789" s="51" t="str">
        <f>IF(ISBLANK(Games!$B789), "",Games!C789)</f>
        <v/>
      </c>
      <c r="D789" s="23" t="str">
        <f>IF(ISBLANK(Games!$B789), "",Games!D789)</f>
        <v/>
      </c>
      <c r="E789" s="23" t="str">
        <f>IF(ISBLANK(Games!$B789), "",Games!E789)</f>
        <v/>
      </c>
      <c r="F789" s="51" t="str">
        <f>IF(ISBLANK(Games!$B789), "",Games!F789)</f>
        <v/>
      </c>
      <c r="G789" s="51">
        <f>Games!G789</f>
        <v>0</v>
      </c>
      <c r="H789" s="51" t="str">
        <f>IF(ISBLANK(Games!$B789), "",Games!H789)</f>
        <v/>
      </c>
      <c r="I789" s="51" t="str">
        <f>IF(ISBLANK(Games!B789), "", IF(Table13[[#This Row],[Spread]]&lt;0, Table13[[#This Row],[Home]], Table13[[#This Row],[Away]]))</f>
        <v/>
      </c>
      <c r="J789" s="11"/>
      <c r="K789" s="11"/>
      <c r="L789" s="11"/>
      <c r="M789" s="50" t="str">
        <f>IF(ISBLANK(Table13[[#This Row],[Home Final]]), "",Table13[[#This Row],[Away Final]]-Table13[[#This Row],[Home Final]])</f>
        <v/>
      </c>
      <c r="N78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8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89" s="45" t="str">
        <f>IF(ISBLANK(Table13[[#This Row],[Side Result]]),"",IF(Table13[[#This Row],[Side Result]]=Table13[[#This Row],[Market Predicted Side]], "Y", "N"))</f>
        <v/>
      </c>
      <c r="Q78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89" s="43" t="str">
        <f>IF(ISBLANK(Table13[[#This Row],[Side Result]]),"",IF(Table13[[#This Row],[Side Result]]=Table13[[#This Row],[Model Predicted Side]], "Y", "N"))</f>
        <v/>
      </c>
      <c r="S789" s="43" t="str">
        <f>IF(ISBLANK(Table13[[#This Row],[Side Result]]), "", IF(Table13[[#This Row],[Model Overall Correct]]="N", "N", "Y"))</f>
        <v/>
      </c>
      <c r="T78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8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89" s="46" t="str">
        <f>IF(ISBLANK(Table13[[#This Row],[Side Result]]), "",ABS(Table13[[#This Row],[Difference from Market]]))</f>
        <v/>
      </c>
      <c r="W78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89" s="43" t="str">
        <f>IF(ISBLANK(Table13[[#This Row],[Side Result]]), "",ABS(Table13[[#This Row],[Difference from Prediction]]))</f>
        <v/>
      </c>
      <c r="Y789" s="10" t="str">
        <f>IF(OR(ISBLANK(Games!B789),ISBLANK(Table13[[#This Row],[Side Result]])), "",IF(OR(AND('Prediction Log'!D789&lt;0, 'Prediction Log'!J789='Prediction Log'!B789), AND('Prediction Log'!D789&gt;0, 'Prediction Log'!C789='Prediction Log'!J789)),"Y", IF(ISBLANK(Games!$B$2), "","N")))</f>
        <v/>
      </c>
      <c r="Z789" s="10" t="str">
        <f>Table13[[#This Row],[Market Overall  Correct]]</f>
        <v/>
      </c>
    </row>
    <row r="790" spans="1:26" x14ac:dyDescent="0.45">
      <c r="A790" s="51" t="str">
        <f>IF(ISBLANK(Games!$B790), "",Games!A790)</f>
        <v/>
      </c>
      <c r="B790" s="51" t="str">
        <f>IF(ISBLANK(Games!$B790), "",Games!B790)</f>
        <v/>
      </c>
      <c r="C790" s="51" t="str">
        <f>IF(ISBLANK(Games!$B790), "",Games!C790)</f>
        <v/>
      </c>
      <c r="D790" s="23" t="str">
        <f>IF(ISBLANK(Games!$B790), "",Games!D790)</f>
        <v/>
      </c>
      <c r="E790" s="23" t="str">
        <f>IF(ISBLANK(Games!$B790), "",Games!E790)</f>
        <v/>
      </c>
      <c r="F790" s="51" t="str">
        <f>IF(ISBLANK(Games!$B790), "",Games!F790)</f>
        <v/>
      </c>
      <c r="G790" s="51">
        <f>Games!G790</f>
        <v>0</v>
      </c>
      <c r="H790" s="51" t="str">
        <f>IF(ISBLANK(Games!$B790), "",Games!H790)</f>
        <v/>
      </c>
      <c r="I790" s="51" t="str">
        <f>IF(ISBLANK(Games!B790), "", IF(Table13[[#This Row],[Spread]]&lt;0, Table13[[#This Row],[Home]], Table13[[#This Row],[Away]]))</f>
        <v/>
      </c>
      <c r="J790" s="11"/>
      <c r="K790" s="11"/>
      <c r="L790" s="11"/>
      <c r="M790" s="50" t="str">
        <f>IF(ISBLANK(Table13[[#This Row],[Home Final]]), "",Table13[[#This Row],[Away Final]]-Table13[[#This Row],[Home Final]])</f>
        <v/>
      </c>
      <c r="N79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9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90" s="45" t="str">
        <f>IF(ISBLANK(Table13[[#This Row],[Side Result]]),"",IF(Table13[[#This Row],[Side Result]]=Table13[[#This Row],[Market Predicted Side]], "Y", "N"))</f>
        <v/>
      </c>
      <c r="Q79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90" s="43" t="str">
        <f>IF(ISBLANK(Table13[[#This Row],[Side Result]]),"",IF(Table13[[#This Row],[Side Result]]=Table13[[#This Row],[Model Predicted Side]], "Y", "N"))</f>
        <v/>
      </c>
      <c r="S790" s="43" t="str">
        <f>IF(ISBLANK(Table13[[#This Row],[Side Result]]), "", IF(Table13[[#This Row],[Model Overall Correct]]="N", "N", "Y"))</f>
        <v/>
      </c>
      <c r="T79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9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90" s="46" t="str">
        <f>IF(ISBLANK(Table13[[#This Row],[Side Result]]), "",ABS(Table13[[#This Row],[Difference from Market]]))</f>
        <v/>
      </c>
      <c r="W79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90" s="43" t="str">
        <f>IF(ISBLANK(Table13[[#This Row],[Side Result]]), "",ABS(Table13[[#This Row],[Difference from Prediction]]))</f>
        <v/>
      </c>
      <c r="Y790" s="10" t="str">
        <f>IF(OR(ISBLANK(Games!B790),ISBLANK(Table13[[#This Row],[Side Result]])), "",IF(OR(AND('Prediction Log'!D790&lt;0, 'Prediction Log'!J790='Prediction Log'!B790), AND('Prediction Log'!D790&gt;0, 'Prediction Log'!C790='Prediction Log'!J790)),"Y", IF(ISBLANK(Games!$B$2), "","N")))</f>
        <v/>
      </c>
      <c r="Z790" s="10" t="str">
        <f>Table13[[#This Row],[Market Overall  Correct]]</f>
        <v/>
      </c>
    </row>
    <row r="791" spans="1:26" x14ac:dyDescent="0.45">
      <c r="A791" s="51" t="str">
        <f>IF(ISBLANK(Games!$B791), "",Games!A791)</f>
        <v/>
      </c>
      <c r="B791" s="51" t="str">
        <f>IF(ISBLANK(Games!$B791), "",Games!B791)</f>
        <v/>
      </c>
      <c r="C791" s="51" t="str">
        <f>IF(ISBLANK(Games!$B791), "",Games!C791)</f>
        <v/>
      </c>
      <c r="D791" s="23" t="str">
        <f>IF(ISBLANK(Games!$B791), "",Games!D791)</f>
        <v/>
      </c>
      <c r="E791" s="23" t="str">
        <f>IF(ISBLANK(Games!$B791), "",Games!E791)</f>
        <v/>
      </c>
      <c r="F791" s="51" t="str">
        <f>IF(ISBLANK(Games!$B791), "",Games!F791)</f>
        <v/>
      </c>
      <c r="G791" s="51">
        <f>Games!G791</f>
        <v>0</v>
      </c>
      <c r="H791" s="51" t="str">
        <f>IF(ISBLANK(Games!$B791), "",Games!H791)</f>
        <v/>
      </c>
      <c r="I791" s="51" t="str">
        <f>IF(ISBLANK(Games!B791), "", IF(Table13[[#This Row],[Spread]]&lt;0, Table13[[#This Row],[Home]], Table13[[#This Row],[Away]]))</f>
        <v/>
      </c>
      <c r="J791" s="11"/>
      <c r="K791" s="11"/>
      <c r="L791" s="11"/>
      <c r="M791" s="50" t="str">
        <f>IF(ISBLANK(Table13[[#This Row],[Home Final]]), "",Table13[[#This Row],[Away Final]]-Table13[[#This Row],[Home Final]])</f>
        <v/>
      </c>
      <c r="N79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9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91" s="45" t="str">
        <f>IF(ISBLANK(Table13[[#This Row],[Side Result]]),"",IF(Table13[[#This Row],[Side Result]]=Table13[[#This Row],[Market Predicted Side]], "Y", "N"))</f>
        <v/>
      </c>
      <c r="Q79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91" s="43" t="str">
        <f>IF(ISBLANK(Table13[[#This Row],[Side Result]]),"",IF(Table13[[#This Row],[Side Result]]=Table13[[#This Row],[Model Predicted Side]], "Y", "N"))</f>
        <v/>
      </c>
      <c r="S791" s="43" t="str">
        <f>IF(ISBLANK(Table13[[#This Row],[Side Result]]), "", IF(Table13[[#This Row],[Model Overall Correct]]="N", "N", "Y"))</f>
        <v/>
      </c>
      <c r="T79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9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91" s="46" t="str">
        <f>IF(ISBLANK(Table13[[#This Row],[Side Result]]), "",ABS(Table13[[#This Row],[Difference from Market]]))</f>
        <v/>
      </c>
      <c r="W79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91" s="43" t="str">
        <f>IF(ISBLANK(Table13[[#This Row],[Side Result]]), "",ABS(Table13[[#This Row],[Difference from Prediction]]))</f>
        <v/>
      </c>
      <c r="Y791" s="10" t="str">
        <f>IF(OR(ISBLANK(Games!B791),ISBLANK(Table13[[#This Row],[Side Result]])), "",IF(OR(AND('Prediction Log'!D791&lt;0, 'Prediction Log'!J791='Prediction Log'!B791), AND('Prediction Log'!D791&gt;0, 'Prediction Log'!C791='Prediction Log'!J791)),"Y", IF(ISBLANK(Games!$B$2), "","N")))</f>
        <v/>
      </c>
      <c r="Z791" s="10" t="str">
        <f>Table13[[#This Row],[Market Overall  Correct]]</f>
        <v/>
      </c>
    </row>
    <row r="792" spans="1:26" x14ac:dyDescent="0.45">
      <c r="A792" s="51" t="str">
        <f>IF(ISBLANK(Games!$B792), "",Games!A792)</f>
        <v/>
      </c>
      <c r="B792" s="51" t="str">
        <f>IF(ISBLANK(Games!$B792), "",Games!B792)</f>
        <v/>
      </c>
      <c r="C792" s="51" t="str">
        <f>IF(ISBLANK(Games!$B792), "",Games!C792)</f>
        <v/>
      </c>
      <c r="D792" s="23" t="str">
        <f>IF(ISBLANK(Games!$B792), "",Games!D792)</f>
        <v/>
      </c>
      <c r="E792" s="23" t="str">
        <f>IF(ISBLANK(Games!$B792), "",Games!E792)</f>
        <v/>
      </c>
      <c r="F792" s="51" t="str">
        <f>IF(ISBLANK(Games!$B792), "",Games!F792)</f>
        <v/>
      </c>
      <c r="G792" s="51">
        <f>Games!G792</f>
        <v>0</v>
      </c>
      <c r="H792" s="51" t="str">
        <f>IF(ISBLANK(Games!$B792), "",Games!H792)</f>
        <v/>
      </c>
      <c r="I792" s="51" t="str">
        <f>IF(ISBLANK(Games!B792), "", IF(Table13[[#This Row],[Spread]]&lt;0, Table13[[#This Row],[Home]], Table13[[#This Row],[Away]]))</f>
        <v/>
      </c>
      <c r="J792" s="11"/>
      <c r="K792" s="11"/>
      <c r="L792" s="11"/>
      <c r="M792" s="50" t="str">
        <f>IF(ISBLANK(Table13[[#This Row],[Home Final]]), "",Table13[[#This Row],[Away Final]]-Table13[[#This Row],[Home Final]])</f>
        <v/>
      </c>
      <c r="N79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9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92" s="45" t="str">
        <f>IF(ISBLANK(Table13[[#This Row],[Side Result]]),"",IF(Table13[[#This Row],[Side Result]]=Table13[[#This Row],[Market Predicted Side]], "Y", "N"))</f>
        <v/>
      </c>
      <c r="Q79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92" s="43" t="str">
        <f>IF(ISBLANK(Table13[[#This Row],[Side Result]]),"",IF(Table13[[#This Row],[Side Result]]=Table13[[#This Row],[Model Predicted Side]], "Y", "N"))</f>
        <v/>
      </c>
      <c r="S792" s="43" t="str">
        <f>IF(ISBLANK(Table13[[#This Row],[Side Result]]), "", IF(Table13[[#This Row],[Model Overall Correct]]="N", "N", "Y"))</f>
        <v/>
      </c>
      <c r="T79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9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92" s="46" t="str">
        <f>IF(ISBLANK(Table13[[#This Row],[Side Result]]), "",ABS(Table13[[#This Row],[Difference from Market]]))</f>
        <v/>
      </c>
      <c r="W79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92" s="43" t="str">
        <f>IF(ISBLANK(Table13[[#This Row],[Side Result]]), "",ABS(Table13[[#This Row],[Difference from Prediction]]))</f>
        <v/>
      </c>
      <c r="Y792" s="10" t="str">
        <f>IF(OR(ISBLANK(Games!B792),ISBLANK(Table13[[#This Row],[Side Result]])), "",IF(OR(AND('Prediction Log'!D792&lt;0, 'Prediction Log'!J792='Prediction Log'!B792), AND('Prediction Log'!D792&gt;0, 'Prediction Log'!C792='Prediction Log'!J792)),"Y", IF(ISBLANK(Games!$B$2), "","N")))</f>
        <v/>
      </c>
      <c r="Z792" s="10" t="str">
        <f>Table13[[#This Row],[Market Overall  Correct]]</f>
        <v/>
      </c>
    </row>
    <row r="793" spans="1:26" x14ac:dyDescent="0.45">
      <c r="A793" s="51" t="str">
        <f>IF(ISBLANK(Games!$B793), "",Games!A793)</f>
        <v/>
      </c>
      <c r="B793" s="51" t="str">
        <f>IF(ISBLANK(Games!$B793), "",Games!B793)</f>
        <v/>
      </c>
      <c r="C793" s="51" t="str">
        <f>IF(ISBLANK(Games!$B793), "",Games!C793)</f>
        <v/>
      </c>
      <c r="D793" s="23" t="str">
        <f>IF(ISBLANK(Games!$B793), "",Games!D793)</f>
        <v/>
      </c>
      <c r="E793" s="23" t="str">
        <f>IF(ISBLANK(Games!$B793), "",Games!E793)</f>
        <v/>
      </c>
      <c r="F793" s="51" t="str">
        <f>IF(ISBLANK(Games!$B793), "",Games!F793)</f>
        <v/>
      </c>
      <c r="G793" s="51">
        <f>Games!G793</f>
        <v>0</v>
      </c>
      <c r="H793" s="51" t="str">
        <f>IF(ISBLANK(Games!$B793), "",Games!H793)</f>
        <v/>
      </c>
      <c r="I793" s="51" t="str">
        <f>IF(ISBLANK(Games!B793), "", IF(Table13[[#This Row],[Spread]]&lt;0, Table13[[#This Row],[Home]], Table13[[#This Row],[Away]]))</f>
        <v/>
      </c>
      <c r="J793" s="11"/>
      <c r="K793" s="11"/>
      <c r="L793" s="11"/>
      <c r="M793" s="50" t="str">
        <f>IF(ISBLANK(Table13[[#This Row],[Home Final]]), "",Table13[[#This Row],[Away Final]]-Table13[[#This Row],[Home Final]])</f>
        <v/>
      </c>
      <c r="N79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9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93" s="45" t="str">
        <f>IF(ISBLANK(Table13[[#This Row],[Side Result]]),"",IF(Table13[[#This Row],[Side Result]]=Table13[[#This Row],[Market Predicted Side]], "Y", "N"))</f>
        <v/>
      </c>
      <c r="Q79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93" s="43" t="str">
        <f>IF(ISBLANK(Table13[[#This Row],[Side Result]]),"",IF(Table13[[#This Row],[Side Result]]=Table13[[#This Row],[Model Predicted Side]], "Y", "N"))</f>
        <v/>
      </c>
      <c r="S793" s="43" t="str">
        <f>IF(ISBLANK(Table13[[#This Row],[Side Result]]), "", IF(Table13[[#This Row],[Model Overall Correct]]="N", "N", "Y"))</f>
        <v/>
      </c>
      <c r="T79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9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93" s="46" t="str">
        <f>IF(ISBLANK(Table13[[#This Row],[Side Result]]), "",ABS(Table13[[#This Row],[Difference from Market]]))</f>
        <v/>
      </c>
      <c r="W79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93" s="43" t="str">
        <f>IF(ISBLANK(Table13[[#This Row],[Side Result]]), "",ABS(Table13[[#This Row],[Difference from Prediction]]))</f>
        <v/>
      </c>
      <c r="Y793" s="10" t="str">
        <f>IF(OR(ISBLANK(Games!B793),ISBLANK(Table13[[#This Row],[Side Result]])), "",IF(OR(AND('Prediction Log'!D793&lt;0, 'Prediction Log'!J793='Prediction Log'!B793), AND('Prediction Log'!D793&gt;0, 'Prediction Log'!C793='Prediction Log'!J793)),"Y", IF(ISBLANK(Games!$B$2), "","N")))</f>
        <v/>
      </c>
      <c r="Z793" s="10" t="str">
        <f>Table13[[#This Row],[Market Overall  Correct]]</f>
        <v/>
      </c>
    </row>
    <row r="794" spans="1:26" x14ac:dyDescent="0.45">
      <c r="A794" s="51" t="str">
        <f>IF(ISBLANK(Games!$B794), "",Games!A794)</f>
        <v/>
      </c>
      <c r="B794" s="51" t="str">
        <f>IF(ISBLANK(Games!$B794), "",Games!B794)</f>
        <v/>
      </c>
      <c r="C794" s="51" t="str">
        <f>IF(ISBLANK(Games!$B794), "",Games!C794)</f>
        <v/>
      </c>
      <c r="D794" s="23" t="str">
        <f>IF(ISBLANK(Games!$B794), "",Games!D794)</f>
        <v/>
      </c>
      <c r="E794" s="23" t="str">
        <f>IF(ISBLANK(Games!$B794), "",Games!E794)</f>
        <v/>
      </c>
      <c r="F794" s="51" t="str">
        <f>IF(ISBLANK(Games!$B794), "",Games!F794)</f>
        <v/>
      </c>
      <c r="G794" s="51">
        <f>Games!G794</f>
        <v>0</v>
      </c>
      <c r="H794" s="51" t="str">
        <f>IF(ISBLANK(Games!$B794), "",Games!H794)</f>
        <v/>
      </c>
      <c r="I794" s="51" t="str">
        <f>IF(ISBLANK(Games!B794), "", IF(Table13[[#This Row],[Spread]]&lt;0, Table13[[#This Row],[Home]], Table13[[#This Row],[Away]]))</f>
        <v/>
      </c>
      <c r="J794" s="11"/>
      <c r="K794" s="11"/>
      <c r="L794" s="11"/>
      <c r="M794" s="50" t="str">
        <f>IF(ISBLANK(Table13[[#This Row],[Home Final]]), "",Table13[[#This Row],[Away Final]]-Table13[[#This Row],[Home Final]])</f>
        <v/>
      </c>
      <c r="N79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9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94" s="45" t="str">
        <f>IF(ISBLANK(Table13[[#This Row],[Side Result]]),"",IF(Table13[[#This Row],[Side Result]]=Table13[[#This Row],[Market Predicted Side]], "Y", "N"))</f>
        <v/>
      </c>
      <c r="Q79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94" s="43" t="str">
        <f>IF(ISBLANK(Table13[[#This Row],[Side Result]]),"",IF(Table13[[#This Row],[Side Result]]=Table13[[#This Row],[Model Predicted Side]], "Y", "N"))</f>
        <v/>
      </c>
      <c r="S794" s="43" t="str">
        <f>IF(ISBLANK(Table13[[#This Row],[Side Result]]), "", IF(Table13[[#This Row],[Model Overall Correct]]="N", "N", "Y"))</f>
        <v/>
      </c>
      <c r="T79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9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94" s="46" t="str">
        <f>IF(ISBLANK(Table13[[#This Row],[Side Result]]), "",ABS(Table13[[#This Row],[Difference from Market]]))</f>
        <v/>
      </c>
      <c r="W79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94" s="43" t="str">
        <f>IF(ISBLANK(Table13[[#This Row],[Side Result]]), "",ABS(Table13[[#This Row],[Difference from Prediction]]))</f>
        <v/>
      </c>
      <c r="Y794" s="10" t="str">
        <f>IF(OR(ISBLANK(Games!B794),ISBLANK(Table13[[#This Row],[Side Result]])), "",IF(OR(AND('Prediction Log'!D794&lt;0, 'Prediction Log'!J794='Prediction Log'!B794), AND('Prediction Log'!D794&gt;0, 'Prediction Log'!C794='Prediction Log'!J794)),"Y", IF(ISBLANK(Games!$B$2), "","N")))</f>
        <v/>
      </c>
      <c r="Z794" s="10" t="str">
        <f>Table13[[#This Row],[Market Overall  Correct]]</f>
        <v/>
      </c>
    </row>
    <row r="795" spans="1:26" x14ac:dyDescent="0.45">
      <c r="A795" s="51" t="str">
        <f>IF(ISBLANK(Games!$B795), "",Games!A795)</f>
        <v/>
      </c>
      <c r="B795" s="51" t="str">
        <f>IF(ISBLANK(Games!$B795), "",Games!B795)</f>
        <v/>
      </c>
      <c r="C795" s="51" t="str">
        <f>IF(ISBLANK(Games!$B795), "",Games!C795)</f>
        <v/>
      </c>
      <c r="D795" s="23" t="str">
        <f>IF(ISBLANK(Games!$B795), "",Games!D795)</f>
        <v/>
      </c>
      <c r="E795" s="23" t="str">
        <f>IF(ISBLANK(Games!$B795), "",Games!E795)</f>
        <v/>
      </c>
      <c r="F795" s="51" t="str">
        <f>IF(ISBLANK(Games!$B795), "",Games!F795)</f>
        <v/>
      </c>
      <c r="G795" s="51">
        <f>Games!G795</f>
        <v>0</v>
      </c>
      <c r="H795" s="51" t="str">
        <f>IF(ISBLANK(Games!$B795), "",Games!H795)</f>
        <v/>
      </c>
      <c r="I795" s="51" t="str">
        <f>IF(ISBLANK(Games!B795), "", IF(Table13[[#This Row],[Spread]]&lt;0, Table13[[#This Row],[Home]], Table13[[#This Row],[Away]]))</f>
        <v/>
      </c>
      <c r="J795" s="11"/>
      <c r="K795" s="11"/>
      <c r="L795" s="11"/>
      <c r="M795" s="50" t="str">
        <f>IF(ISBLANK(Table13[[#This Row],[Home Final]]), "",Table13[[#This Row],[Away Final]]-Table13[[#This Row],[Home Final]])</f>
        <v/>
      </c>
      <c r="N79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9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95" s="45" t="str">
        <f>IF(ISBLANK(Table13[[#This Row],[Side Result]]),"",IF(Table13[[#This Row],[Side Result]]=Table13[[#This Row],[Market Predicted Side]], "Y", "N"))</f>
        <v/>
      </c>
      <c r="Q79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95" s="43" t="str">
        <f>IF(ISBLANK(Table13[[#This Row],[Side Result]]),"",IF(Table13[[#This Row],[Side Result]]=Table13[[#This Row],[Model Predicted Side]], "Y", "N"))</f>
        <v/>
      </c>
      <c r="S795" s="43" t="str">
        <f>IF(ISBLANK(Table13[[#This Row],[Side Result]]), "", IF(Table13[[#This Row],[Model Overall Correct]]="N", "N", "Y"))</f>
        <v/>
      </c>
      <c r="T79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9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95" s="46" t="str">
        <f>IF(ISBLANK(Table13[[#This Row],[Side Result]]), "",ABS(Table13[[#This Row],[Difference from Market]]))</f>
        <v/>
      </c>
      <c r="W79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95" s="43" t="str">
        <f>IF(ISBLANK(Table13[[#This Row],[Side Result]]), "",ABS(Table13[[#This Row],[Difference from Prediction]]))</f>
        <v/>
      </c>
      <c r="Y795" s="10" t="str">
        <f>IF(OR(ISBLANK(Games!B795),ISBLANK(Table13[[#This Row],[Side Result]])), "",IF(OR(AND('Prediction Log'!D795&lt;0, 'Prediction Log'!J795='Prediction Log'!B795), AND('Prediction Log'!D795&gt;0, 'Prediction Log'!C795='Prediction Log'!J795)),"Y", IF(ISBLANK(Games!$B$2), "","N")))</f>
        <v/>
      </c>
      <c r="Z795" s="10" t="str">
        <f>Table13[[#This Row],[Market Overall  Correct]]</f>
        <v/>
      </c>
    </row>
    <row r="796" spans="1:26" x14ac:dyDescent="0.45">
      <c r="A796" s="51" t="str">
        <f>IF(ISBLANK(Games!$B796), "",Games!A796)</f>
        <v/>
      </c>
      <c r="B796" s="51" t="str">
        <f>IF(ISBLANK(Games!$B796), "",Games!B796)</f>
        <v/>
      </c>
      <c r="C796" s="51" t="str">
        <f>IF(ISBLANK(Games!$B796), "",Games!C796)</f>
        <v/>
      </c>
      <c r="D796" s="23" t="str">
        <f>IF(ISBLANK(Games!$B796), "",Games!D796)</f>
        <v/>
      </c>
      <c r="E796" s="23" t="str">
        <f>IF(ISBLANK(Games!$B796), "",Games!E796)</f>
        <v/>
      </c>
      <c r="F796" s="51" t="str">
        <f>IF(ISBLANK(Games!$B796), "",Games!F796)</f>
        <v/>
      </c>
      <c r="G796" s="51">
        <f>Games!G796</f>
        <v>0</v>
      </c>
      <c r="H796" s="51" t="str">
        <f>IF(ISBLANK(Games!$B796), "",Games!H796)</f>
        <v/>
      </c>
      <c r="I796" s="51" t="str">
        <f>IF(ISBLANK(Games!B796), "", IF(Table13[[#This Row],[Spread]]&lt;0, Table13[[#This Row],[Home]], Table13[[#This Row],[Away]]))</f>
        <v/>
      </c>
      <c r="J796" s="11"/>
      <c r="K796" s="11"/>
      <c r="L796" s="11"/>
      <c r="M796" s="50" t="str">
        <f>IF(ISBLANK(Table13[[#This Row],[Home Final]]), "",Table13[[#This Row],[Away Final]]-Table13[[#This Row],[Home Final]])</f>
        <v/>
      </c>
      <c r="N79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9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96" s="45" t="str">
        <f>IF(ISBLANK(Table13[[#This Row],[Side Result]]),"",IF(Table13[[#This Row],[Side Result]]=Table13[[#This Row],[Market Predicted Side]], "Y", "N"))</f>
        <v/>
      </c>
      <c r="Q79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96" s="43" t="str">
        <f>IF(ISBLANK(Table13[[#This Row],[Side Result]]),"",IF(Table13[[#This Row],[Side Result]]=Table13[[#This Row],[Model Predicted Side]], "Y", "N"))</f>
        <v/>
      </c>
      <c r="S796" s="43" t="str">
        <f>IF(ISBLANK(Table13[[#This Row],[Side Result]]), "", IF(Table13[[#This Row],[Model Overall Correct]]="N", "N", "Y"))</f>
        <v/>
      </c>
      <c r="T79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9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96" s="46" t="str">
        <f>IF(ISBLANK(Table13[[#This Row],[Side Result]]), "",ABS(Table13[[#This Row],[Difference from Market]]))</f>
        <v/>
      </c>
      <c r="W79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96" s="43" t="str">
        <f>IF(ISBLANK(Table13[[#This Row],[Side Result]]), "",ABS(Table13[[#This Row],[Difference from Prediction]]))</f>
        <v/>
      </c>
      <c r="Y796" s="10" t="str">
        <f>IF(OR(ISBLANK(Games!B796),ISBLANK(Table13[[#This Row],[Side Result]])), "",IF(OR(AND('Prediction Log'!D796&lt;0, 'Prediction Log'!J796='Prediction Log'!B796), AND('Prediction Log'!D796&gt;0, 'Prediction Log'!C796='Prediction Log'!J796)),"Y", IF(ISBLANK(Games!$B$2), "","N")))</f>
        <v/>
      </c>
      <c r="Z796" s="10" t="str">
        <f>Table13[[#This Row],[Market Overall  Correct]]</f>
        <v/>
      </c>
    </row>
    <row r="797" spans="1:26" x14ac:dyDescent="0.45">
      <c r="A797" s="51" t="str">
        <f>IF(ISBLANK(Games!$B797), "",Games!A797)</f>
        <v/>
      </c>
      <c r="B797" s="51" t="str">
        <f>IF(ISBLANK(Games!$B797), "",Games!B797)</f>
        <v/>
      </c>
      <c r="C797" s="51" t="str">
        <f>IF(ISBLANK(Games!$B797), "",Games!C797)</f>
        <v/>
      </c>
      <c r="D797" s="23" t="str">
        <f>IF(ISBLANK(Games!$B797), "",Games!D797)</f>
        <v/>
      </c>
      <c r="E797" s="23" t="str">
        <f>IF(ISBLANK(Games!$B797), "",Games!E797)</f>
        <v/>
      </c>
      <c r="F797" s="51" t="str">
        <f>IF(ISBLANK(Games!$B797), "",Games!F797)</f>
        <v/>
      </c>
      <c r="G797" s="51">
        <f>Games!G797</f>
        <v>0</v>
      </c>
      <c r="H797" s="51" t="str">
        <f>IF(ISBLANK(Games!$B797), "",Games!H797)</f>
        <v/>
      </c>
      <c r="I797" s="51" t="str">
        <f>IF(ISBLANK(Games!B797), "", IF(Table13[[#This Row],[Spread]]&lt;0, Table13[[#This Row],[Home]], Table13[[#This Row],[Away]]))</f>
        <v/>
      </c>
      <c r="J797" s="11"/>
      <c r="K797" s="11"/>
      <c r="L797" s="11"/>
      <c r="M797" s="50" t="str">
        <f>IF(ISBLANK(Table13[[#This Row],[Home Final]]), "",Table13[[#This Row],[Away Final]]-Table13[[#This Row],[Home Final]])</f>
        <v/>
      </c>
      <c r="N79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9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97" s="45" t="str">
        <f>IF(ISBLANK(Table13[[#This Row],[Side Result]]),"",IF(Table13[[#This Row],[Side Result]]=Table13[[#This Row],[Market Predicted Side]], "Y", "N"))</f>
        <v/>
      </c>
      <c r="Q79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97" s="43" t="str">
        <f>IF(ISBLANK(Table13[[#This Row],[Side Result]]),"",IF(Table13[[#This Row],[Side Result]]=Table13[[#This Row],[Model Predicted Side]], "Y", "N"))</f>
        <v/>
      </c>
      <c r="S797" s="43" t="str">
        <f>IF(ISBLANK(Table13[[#This Row],[Side Result]]), "", IF(Table13[[#This Row],[Model Overall Correct]]="N", "N", "Y"))</f>
        <v/>
      </c>
      <c r="T79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9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97" s="46" t="str">
        <f>IF(ISBLANK(Table13[[#This Row],[Side Result]]), "",ABS(Table13[[#This Row],[Difference from Market]]))</f>
        <v/>
      </c>
      <c r="W79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97" s="43" t="str">
        <f>IF(ISBLANK(Table13[[#This Row],[Side Result]]), "",ABS(Table13[[#This Row],[Difference from Prediction]]))</f>
        <v/>
      </c>
      <c r="Y797" s="10" t="str">
        <f>IF(OR(ISBLANK(Games!B797),ISBLANK(Table13[[#This Row],[Side Result]])), "",IF(OR(AND('Prediction Log'!D797&lt;0, 'Prediction Log'!J797='Prediction Log'!B797), AND('Prediction Log'!D797&gt;0, 'Prediction Log'!C797='Prediction Log'!J797)),"Y", IF(ISBLANK(Games!$B$2), "","N")))</f>
        <v/>
      </c>
      <c r="Z797" s="10" t="str">
        <f>Table13[[#This Row],[Market Overall  Correct]]</f>
        <v/>
      </c>
    </row>
    <row r="798" spans="1:26" x14ac:dyDescent="0.45">
      <c r="A798" s="51" t="str">
        <f>IF(ISBLANK(Games!$B798), "",Games!A798)</f>
        <v/>
      </c>
      <c r="B798" s="51" t="str">
        <f>IF(ISBLANK(Games!$B798), "",Games!B798)</f>
        <v/>
      </c>
      <c r="C798" s="51" t="str">
        <f>IF(ISBLANK(Games!$B798), "",Games!C798)</f>
        <v/>
      </c>
      <c r="D798" s="23" t="str">
        <f>IF(ISBLANK(Games!$B798), "",Games!D798)</f>
        <v/>
      </c>
      <c r="E798" s="23" t="str">
        <f>IF(ISBLANK(Games!$B798), "",Games!E798)</f>
        <v/>
      </c>
      <c r="F798" s="51" t="str">
        <f>IF(ISBLANK(Games!$B798), "",Games!F798)</f>
        <v/>
      </c>
      <c r="G798" s="51">
        <f>Games!G798</f>
        <v>0</v>
      </c>
      <c r="H798" s="51" t="str">
        <f>IF(ISBLANK(Games!$B798), "",Games!H798)</f>
        <v/>
      </c>
      <c r="I798" s="51" t="str">
        <f>IF(ISBLANK(Games!B798), "", IF(Table13[[#This Row],[Spread]]&lt;0, Table13[[#This Row],[Home]], Table13[[#This Row],[Away]]))</f>
        <v/>
      </c>
      <c r="J798" s="11"/>
      <c r="K798" s="11"/>
      <c r="L798" s="11"/>
      <c r="M798" s="50" t="str">
        <f>IF(ISBLANK(Table13[[#This Row],[Home Final]]), "",Table13[[#This Row],[Away Final]]-Table13[[#This Row],[Home Final]])</f>
        <v/>
      </c>
      <c r="N79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9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98" s="45" t="str">
        <f>IF(ISBLANK(Table13[[#This Row],[Side Result]]),"",IF(Table13[[#This Row],[Side Result]]=Table13[[#This Row],[Market Predicted Side]], "Y", "N"))</f>
        <v/>
      </c>
      <c r="Q79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98" s="43" t="str">
        <f>IF(ISBLANK(Table13[[#This Row],[Side Result]]),"",IF(Table13[[#This Row],[Side Result]]=Table13[[#This Row],[Model Predicted Side]], "Y", "N"))</f>
        <v/>
      </c>
      <c r="S798" s="43" t="str">
        <f>IF(ISBLANK(Table13[[#This Row],[Side Result]]), "", IF(Table13[[#This Row],[Model Overall Correct]]="N", "N", "Y"))</f>
        <v/>
      </c>
      <c r="T79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9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98" s="46" t="str">
        <f>IF(ISBLANK(Table13[[#This Row],[Side Result]]), "",ABS(Table13[[#This Row],[Difference from Market]]))</f>
        <v/>
      </c>
      <c r="W79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98" s="43" t="str">
        <f>IF(ISBLANK(Table13[[#This Row],[Side Result]]), "",ABS(Table13[[#This Row],[Difference from Prediction]]))</f>
        <v/>
      </c>
      <c r="Y798" s="10" t="str">
        <f>IF(OR(ISBLANK(Games!B798),ISBLANK(Table13[[#This Row],[Side Result]])), "",IF(OR(AND('Prediction Log'!D798&lt;0, 'Prediction Log'!J798='Prediction Log'!B798), AND('Prediction Log'!D798&gt;0, 'Prediction Log'!C798='Prediction Log'!J798)),"Y", IF(ISBLANK(Games!$B$2), "","N")))</f>
        <v/>
      </c>
      <c r="Z798" s="10" t="str">
        <f>Table13[[#This Row],[Market Overall  Correct]]</f>
        <v/>
      </c>
    </row>
    <row r="799" spans="1:26" x14ac:dyDescent="0.45">
      <c r="A799" s="51" t="str">
        <f>IF(ISBLANK(Games!$B799), "",Games!A799)</f>
        <v/>
      </c>
      <c r="B799" s="51" t="str">
        <f>IF(ISBLANK(Games!$B799), "",Games!B799)</f>
        <v/>
      </c>
      <c r="C799" s="51" t="str">
        <f>IF(ISBLANK(Games!$B799), "",Games!C799)</f>
        <v/>
      </c>
      <c r="D799" s="23" t="str">
        <f>IF(ISBLANK(Games!$B799), "",Games!D799)</f>
        <v/>
      </c>
      <c r="E799" s="23" t="str">
        <f>IF(ISBLANK(Games!$B799), "",Games!E799)</f>
        <v/>
      </c>
      <c r="F799" s="51" t="str">
        <f>IF(ISBLANK(Games!$B799), "",Games!F799)</f>
        <v/>
      </c>
      <c r="G799" s="51">
        <f>Games!G799</f>
        <v>0</v>
      </c>
      <c r="H799" s="51" t="str">
        <f>IF(ISBLANK(Games!$B799), "",Games!H799)</f>
        <v/>
      </c>
      <c r="I799" s="51" t="str">
        <f>IF(ISBLANK(Games!B799), "", IF(Table13[[#This Row],[Spread]]&lt;0, Table13[[#This Row],[Home]], Table13[[#This Row],[Away]]))</f>
        <v/>
      </c>
      <c r="J799" s="11"/>
      <c r="K799" s="11"/>
      <c r="L799" s="11"/>
      <c r="M799" s="50" t="str">
        <f>IF(ISBLANK(Table13[[#This Row],[Home Final]]), "",Table13[[#This Row],[Away Final]]-Table13[[#This Row],[Home Final]])</f>
        <v/>
      </c>
      <c r="N79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79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799" s="45" t="str">
        <f>IF(ISBLANK(Table13[[#This Row],[Side Result]]),"",IF(Table13[[#This Row],[Side Result]]=Table13[[#This Row],[Market Predicted Side]], "Y", "N"))</f>
        <v/>
      </c>
      <c r="Q79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799" s="43" t="str">
        <f>IF(ISBLANK(Table13[[#This Row],[Side Result]]),"",IF(Table13[[#This Row],[Side Result]]=Table13[[#This Row],[Model Predicted Side]], "Y", "N"))</f>
        <v/>
      </c>
      <c r="S799" s="43" t="str">
        <f>IF(ISBLANK(Table13[[#This Row],[Side Result]]), "", IF(Table13[[#This Row],[Model Overall Correct]]="N", "N", "Y"))</f>
        <v/>
      </c>
      <c r="T79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79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799" s="46" t="str">
        <f>IF(ISBLANK(Table13[[#This Row],[Side Result]]), "",ABS(Table13[[#This Row],[Difference from Market]]))</f>
        <v/>
      </c>
      <c r="W79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799" s="43" t="str">
        <f>IF(ISBLANK(Table13[[#This Row],[Side Result]]), "",ABS(Table13[[#This Row],[Difference from Prediction]]))</f>
        <v/>
      </c>
      <c r="Y799" s="10" t="str">
        <f>IF(OR(ISBLANK(Games!B799),ISBLANK(Table13[[#This Row],[Side Result]])), "",IF(OR(AND('Prediction Log'!D799&lt;0, 'Prediction Log'!J799='Prediction Log'!B799), AND('Prediction Log'!D799&gt;0, 'Prediction Log'!C799='Prediction Log'!J799)),"Y", IF(ISBLANK(Games!$B$2), "","N")))</f>
        <v/>
      </c>
      <c r="Z799" s="10" t="str">
        <f>Table13[[#This Row],[Market Overall  Correct]]</f>
        <v/>
      </c>
    </row>
    <row r="800" spans="1:26" x14ac:dyDescent="0.45">
      <c r="A800" s="51" t="str">
        <f>IF(ISBLANK(Games!$B800), "",Games!A800)</f>
        <v/>
      </c>
      <c r="B800" s="51" t="str">
        <f>IF(ISBLANK(Games!$B800), "",Games!B800)</f>
        <v/>
      </c>
      <c r="C800" s="51" t="str">
        <f>IF(ISBLANK(Games!$B800), "",Games!C800)</f>
        <v/>
      </c>
      <c r="D800" s="23" t="str">
        <f>IF(ISBLANK(Games!$B800), "",Games!D800)</f>
        <v/>
      </c>
      <c r="E800" s="23" t="str">
        <f>IF(ISBLANK(Games!$B800), "",Games!E800)</f>
        <v/>
      </c>
      <c r="F800" s="51" t="str">
        <f>IF(ISBLANK(Games!$B800), "",Games!F800)</f>
        <v/>
      </c>
      <c r="G800" s="51">
        <f>Games!G800</f>
        <v>0</v>
      </c>
      <c r="H800" s="51" t="str">
        <f>IF(ISBLANK(Games!$B800), "",Games!H800)</f>
        <v/>
      </c>
      <c r="I800" s="51" t="str">
        <f>IF(ISBLANK(Games!B800), "", IF(Table13[[#This Row],[Spread]]&lt;0, Table13[[#This Row],[Home]], Table13[[#This Row],[Away]]))</f>
        <v/>
      </c>
      <c r="J800" s="11"/>
      <c r="K800" s="11"/>
      <c r="L800" s="11"/>
      <c r="M800" s="50" t="str">
        <f>IF(ISBLANK(Table13[[#This Row],[Home Final]]), "",Table13[[#This Row],[Away Final]]-Table13[[#This Row],[Home Final]])</f>
        <v/>
      </c>
      <c r="N80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0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00" s="45" t="str">
        <f>IF(ISBLANK(Table13[[#This Row],[Side Result]]),"",IF(Table13[[#This Row],[Side Result]]=Table13[[#This Row],[Market Predicted Side]], "Y", "N"))</f>
        <v/>
      </c>
      <c r="Q80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00" s="43" t="str">
        <f>IF(ISBLANK(Table13[[#This Row],[Side Result]]),"",IF(Table13[[#This Row],[Side Result]]=Table13[[#This Row],[Model Predicted Side]], "Y", "N"))</f>
        <v/>
      </c>
      <c r="S800" s="43" t="str">
        <f>IF(ISBLANK(Table13[[#This Row],[Side Result]]), "", IF(Table13[[#This Row],[Model Overall Correct]]="N", "N", "Y"))</f>
        <v/>
      </c>
      <c r="T80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0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00" s="46" t="str">
        <f>IF(ISBLANK(Table13[[#This Row],[Side Result]]), "",ABS(Table13[[#This Row],[Difference from Market]]))</f>
        <v/>
      </c>
      <c r="W80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00" s="43" t="str">
        <f>IF(ISBLANK(Table13[[#This Row],[Side Result]]), "",ABS(Table13[[#This Row],[Difference from Prediction]]))</f>
        <v/>
      </c>
      <c r="Y800" s="10" t="str">
        <f>IF(OR(ISBLANK(Games!B800),ISBLANK(Table13[[#This Row],[Side Result]])), "",IF(OR(AND('Prediction Log'!D800&lt;0, 'Prediction Log'!J800='Prediction Log'!B800), AND('Prediction Log'!D800&gt;0, 'Prediction Log'!C800='Prediction Log'!J800)),"Y", IF(ISBLANK(Games!$B$2), "","N")))</f>
        <v/>
      </c>
      <c r="Z800" s="10" t="str">
        <f>Table13[[#This Row],[Market Overall  Correct]]</f>
        <v/>
      </c>
    </row>
    <row r="801" spans="1:26" x14ac:dyDescent="0.45">
      <c r="A801" s="51" t="str">
        <f>IF(ISBLANK(Games!$B801), "",Games!A801)</f>
        <v/>
      </c>
      <c r="B801" s="51" t="str">
        <f>IF(ISBLANK(Games!$B801), "",Games!B801)</f>
        <v/>
      </c>
      <c r="C801" s="51" t="str">
        <f>IF(ISBLANK(Games!$B801), "",Games!C801)</f>
        <v/>
      </c>
      <c r="D801" s="23" t="str">
        <f>IF(ISBLANK(Games!$B801), "",Games!D801)</f>
        <v/>
      </c>
      <c r="E801" s="23" t="str">
        <f>IF(ISBLANK(Games!$B801), "",Games!E801)</f>
        <v/>
      </c>
      <c r="F801" s="51" t="str">
        <f>IF(ISBLANK(Games!$B801), "",Games!F801)</f>
        <v/>
      </c>
      <c r="G801" s="51">
        <f>Games!G801</f>
        <v>0</v>
      </c>
      <c r="H801" s="51" t="str">
        <f>IF(ISBLANK(Games!$B801), "",Games!H801)</f>
        <v/>
      </c>
      <c r="I801" s="51" t="str">
        <f>IF(ISBLANK(Games!B801), "", IF(Table13[[#This Row],[Spread]]&lt;0, Table13[[#This Row],[Home]], Table13[[#This Row],[Away]]))</f>
        <v/>
      </c>
      <c r="J801" s="11"/>
      <c r="K801" s="11"/>
      <c r="L801" s="11"/>
      <c r="M801" s="50" t="str">
        <f>IF(ISBLANK(Table13[[#This Row],[Home Final]]), "",Table13[[#This Row],[Away Final]]-Table13[[#This Row],[Home Final]])</f>
        <v/>
      </c>
      <c r="N80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0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01" s="45" t="str">
        <f>IF(ISBLANK(Table13[[#This Row],[Side Result]]),"",IF(Table13[[#This Row],[Side Result]]=Table13[[#This Row],[Market Predicted Side]], "Y", "N"))</f>
        <v/>
      </c>
      <c r="Q80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01" s="43" t="str">
        <f>IF(ISBLANK(Table13[[#This Row],[Side Result]]),"",IF(Table13[[#This Row],[Side Result]]=Table13[[#This Row],[Model Predicted Side]], "Y", "N"))</f>
        <v/>
      </c>
      <c r="S801" s="43" t="str">
        <f>IF(ISBLANK(Table13[[#This Row],[Side Result]]), "", IF(Table13[[#This Row],[Model Overall Correct]]="N", "N", "Y"))</f>
        <v/>
      </c>
      <c r="T80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0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01" s="46" t="str">
        <f>IF(ISBLANK(Table13[[#This Row],[Side Result]]), "",ABS(Table13[[#This Row],[Difference from Market]]))</f>
        <v/>
      </c>
      <c r="W80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01" s="43" t="str">
        <f>IF(ISBLANK(Table13[[#This Row],[Side Result]]), "",ABS(Table13[[#This Row],[Difference from Prediction]]))</f>
        <v/>
      </c>
      <c r="Y801" s="10" t="str">
        <f>IF(OR(ISBLANK(Games!B801),ISBLANK(Table13[[#This Row],[Side Result]])), "",IF(OR(AND('Prediction Log'!D801&lt;0, 'Prediction Log'!J801='Prediction Log'!B801), AND('Prediction Log'!D801&gt;0, 'Prediction Log'!C801='Prediction Log'!J801)),"Y", IF(ISBLANK(Games!$B$2), "","N")))</f>
        <v/>
      </c>
      <c r="Z801" s="10" t="str">
        <f>Table13[[#This Row],[Market Overall  Correct]]</f>
        <v/>
      </c>
    </row>
    <row r="802" spans="1:26" x14ac:dyDescent="0.45">
      <c r="A802" s="51" t="str">
        <f>IF(ISBLANK(Games!$B802), "",Games!A802)</f>
        <v/>
      </c>
      <c r="B802" s="51" t="str">
        <f>IF(ISBLANK(Games!$B802), "",Games!B802)</f>
        <v/>
      </c>
      <c r="C802" s="51" t="str">
        <f>IF(ISBLANK(Games!$B802), "",Games!C802)</f>
        <v/>
      </c>
      <c r="D802" s="23" t="str">
        <f>IF(ISBLANK(Games!$B802), "",Games!D802)</f>
        <v/>
      </c>
      <c r="E802" s="23" t="str">
        <f>IF(ISBLANK(Games!$B802), "",Games!E802)</f>
        <v/>
      </c>
      <c r="F802" s="51" t="str">
        <f>IF(ISBLANK(Games!$B802), "",Games!F802)</f>
        <v/>
      </c>
      <c r="G802" s="51">
        <f>Games!G802</f>
        <v>0</v>
      </c>
      <c r="H802" s="51" t="str">
        <f>IF(ISBLANK(Games!$B802), "",Games!H802)</f>
        <v/>
      </c>
      <c r="I802" s="51" t="str">
        <f>IF(ISBLANK(Games!B802), "", IF(Table13[[#This Row],[Spread]]&lt;0, Table13[[#This Row],[Home]], Table13[[#This Row],[Away]]))</f>
        <v/>
      </c>
      <c r="J802" s="11"/>
      <c r="K802" s="11"/>
      <c r="L802" s="11"/>
      <c r="M802" s="50" t="str">
        <f>IF(ISBLANK(Table13[[#This Row],[Home Final]]), "",Table13[[#This Row],[Away Final]]-Table13[[#This Row],[Home Final]])</f>
        <v/>
      </c>
      <c r="N80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0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02" s="45" t="str">
        <f>IF(ISBLANK(Table13[[#This Row],[Side Result]]),"",IF(Table13[[#This Row],[Side Result]]=Table13[[#This Row],[Market Predicted Side]], "Y", "N"))</f>
        <v/>
      </c>
      <c r="Q80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02" s="43" t="str">
        <f>IF(ISBLANK(Table13[[#This Row],[Side Result]]),"",IF(Table13[[#This Row],[Side Result]]=Table13[[#This Row],[Model Predicted Side]], "Y", "N"))</f>
        <v/>
      </c>
      <c r="S802" s="43" t="str">
        <f>IF(ISBLANK(Table13[[#This Row],[Side Result]]), "", IF(Table13[[#This Row],[Model Overall Correct]]="N", "N", "Y"))</f>
        <v/>
      </c>
      <c r="T80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0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02" s="46" t="str">
        <f>IF(ISBLANK(Table13[[#This Row],[Side Result]]), "",ABS(Table13[[#This Row],[Difference from Market]]))</f>
        <v/>
      </c>
      <c r="W80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02" s="43" t="str">
        <f>IF(ISBLANK(Table13[[#This Row],[Side Result]]), "",ABS(Table13[[#This Row],[Difference from Prediction]]))</f>
        <v/>
      </c>
      <c r="Y802" s="10" t="str">
        <f>IF(OR(ISBLANK(Games!B802),ISBLANK(Table13[[#This Row],[Side Result]])), "",IF(OR(AND('Prediction Log'!D802&lt;0, 'Prediction Log'!J802='Prediction Log'!B802), AND('Prediction Log'!D802&gt;0, 'Prediction Log'!C802='Prediction Log'!J802)),"Y", IF(ISBLANK(Games!$B$2), "","N")))</f>
        <v/>
      </c>
      <c r="Z802" s="10" t="str">
        <f>Table13[[#This Row],[Market Overall  Correct]]</f>
        <v/>
      </c>
    </row>
    <row r="803" spans="1:26" x14ac:dyDescent="0.45">
      <c r="A803" s="51" t="str">
        <f>IF(ISBLANK(Games!$B803), "",Games!A803)</f>
        <v/>
      </c>
      <c r="B803" s="51" t="str">
        <f>IF(ISBLANK(Games!$B803), "",Games!B803)</f>
        <v/>
      </c>
      <c r="C803" s="51" t="str">
        <f>IF(ISBLANK(Games!$B803), "",Games!C803)</f>
        <v/>
      </c>
      <c r="D803" s="23" t="str">
        <f>IF(ISBLANK(Games!$B803), "",Games!D803)</f>
        <v/>
      </c>
      <c r="E803" s="23" t="str">
        <f>IF(ISBLANK(Games!$B803), "",Games!E803)</f>
        <v/>
      </c>
      <c r="F803" s="51" t="str">
        <f>IF(ISBLANK(Games!$B803), "",Games!F803)</f>
        <v/>
      </c>
      <c r="G803" s="51">
        <f>Games!G803</f>
        <v>0</v>
      </c>
      <c r="H803" s="51" t="str">
        <f>IF(ISBLANK(Games!$B803), "",Games!H803)</f>
        <v/>
      </c>
      <c r="I803" s="51" t="str">
        <f>IF(ISBLANK(Games!B803), "", IF(Table13[[#This Row],[Spread]]&lt;0, Table13[[#This Row],[Home]], Table13[[#This Row],[Away]]))</f>
        <v/>
      </c>
      <c r="J803" s="11"/>
      <c r="K803" s="11"/>
      <c r="L803" s="11"/>
      <c r="M803" s="50" t="str">
        <f>IF(ISBLANK(Table13[[#This Row],[Home Final]]), "",Table13[[#This Row],[Away Final]]-Table13[[#This Row],[Home Final]])</f>
        <v/>
      </c>
      <c r="N80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0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03" s="45" t="str">
        <f>IF(ISBLANK(Table13[[#This Row],[Side Result]]),"",IF(Table13[[#This Row],[Side Result]]=Table13[[#This Row],[Market Predicted Side]], "Y", "N"))</f>
        <v/>
      </c>
      <c r="Q80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03" s="43" t="str">
        <f>IF(ISBLANK(Table13[[#This Row],[Side Result]]),"",IF(Table13[[#This Row],[Side Result]]=Table13[[#This Row],[Model Predicted Side]], "Y", "N"))</f>
        <v/>
      </c>
      <c r="S803" s="43" t="str">
        <f>IF(ISBLANK(Table13[[#This Row],[Side Result]]), "", IF(Table13[[#This Row],[Model Overall Correct]]="N", "N", "Y"))</f>
        <v/>
      </c>
      <c r="T80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0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03" s="46" t="str">
        <f>IF(ISBLANK(Table13[[#This Row],[Side Result]]), "",ABS(Table13[[#This Row],[Difference from Market]]))</f>
        <v/>
      </c>
      <c r="W80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03" s="43" t="str">
        <f>IF(ISBLANK(Table13[[#This Row],[Side Result]]), "",ABS(Table13[[#This Row],[Difference from Prediction]]))</f>
        <v/>
      </c>
      <c r="Y803" s="10" t="str">
        <f>IF(OR(ISBLANK(Games!B803),ISBLANK(Table13[[#This Row],[Side Result]])), "",IF(OR(AND('Prediction Log'!D803&lt;0, 'Prediction Log'!J803='Prediction Log'!B803), AND('Prediction Log'!D803&gt;0, 'Prediction Log'!C803='Prediction Log'!J803)),"Y", IF(ISBLANK(Games!$B$2), "","N")))</f>
        <v/>
      </c>
      <c r="Z803" s="10" t="str">
        <f>Table13[[#This Row],[Market Overall  Correct]]</f>
        <v/>
      </c>
    </row>
    <row r="804" spans="1:26" x14ac:dyDescent="0.45">
      <c r="A804" s="51" t="str">
        <f>IF(ISBLANK(Games!$B804), "",Games!A804)</f>
        <v/>
      </c>
      <c r="B804" s="51" t="str">
        <f>IF(ISBLANK(Games!$B804), "",Games!B804)</f>
        <v/>
      </c>
      <c r="C804" s="51" t="str">
        <f>IF(ISBLANK(Games!$B804), "",Games!C804)</f>
        <v/>
      </c>
      <c r="D804" s="23" t="str">
        <f>IF(ISBLANK(Games!$B804), "",Games!D804)</f>
        <v/>
      </c>
      <c r="E804" s="23" t="str">
        <f>IF(ISBLANK(Games!$B804), "",Games!E804)</f>
        <v/>
      </c>
      <c r="F804" s="51" t="str">
        <f>IF(ISBLANK(Games!$B804), "",Games!F804)</f>
        <v/>
      </c>
      <c r="G804" s="51">
        <f>Games!G804</f>
        <v>0</v>
      </c>
      <c r="H804" s="51" t="str">
        <f>IF(ISBLANK(Games!$B804), "",Games!H804)</f>
        <v/>
      </c>
      <c r="I804" s="51" t="str">
        <f>IF(ISBLANK(Games!B804), "", IF(Table13[[#This Row],[Spread]]&lt;0, Table13[[#This Row],[Home]], Table13[[#This Row],[Away]]))</f>
        <v/>
      </c>
      <c r="J804" s="11"/>
      <c r="K804" s="11"/>
      <c r="L804" s="11"/>
      <c r="M804" s="50" t="str">
        <f>IF(ISBLANK(Table13[[#This Row],[Home Final]]), "",Table13[[#This Row],[Away Final]]-Table13[[#This Row],[Home Final]])</f>
        <v/>
      </c>
      <c r="N80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0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04" s="45" t="str">
        <f>IF(ISBLANK(Table13[[#This Row],[Side Result]]),"",IF(Table13[[#This Row],[Side Result]]=Table13[[#This Row],[Market Predicted Side]], "Y", "N"))</f>
        <v/>
      </c>
      <c r="Q80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04" s="43" t="str">
        <f>IF(ISBLANK(Table13[[#This Row],[Side Result]]),"",IF(Table13[[#This Row],[Side Result]]=Table13[[#This Row],[Model Predicted Side]], "Y", "N"))</f>
        <v/>
      </c>
      <c r="S804" s="43" t="str">
        <f>IF(ISBLANK(Table13[[#This Row],[Side Result]]), "", IF(Table13[[#This Row],[Model Overall Correct]]="N", "N", "Y"))</f>
        <v/>
      </c>
      <c r="T80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0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04" s="46" t="str">
        <f>IF(ISBLANK(Table13[[#This Row],[Side Result]]), "",ABS(Table13[[#This Row],[Difference from Market]]))</f>
        <v/>
      </c>
      <c r="W80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04" s="43" t="str">
        <f>IF(ISBLANK(Table13[[#This Row],[Side Result]]), "",ABS(Table13[[#This Row],[Difference from Prediction]]))</f>
        <v/>
      </c>
      <c r="Y804" s="10" t="str">
        <f>IF(OR(ISBLANK(Games!B804),ISBLANK(Table13[[#This Row],[Side Result]])), "",IF(OR(AND('Prediction Log'!D804&lt;0, 'Prediction Log'!J804='Prediction Log'!B804), AND('Prediction Log'!D804&gt;0, 'Prediction Log'!C804='Prediction Log'!J804)),"Y", IF(ISBLANK(Games!$B$2), "","N")))</f>
        <v/>
      </c>
      <c r="Z804" s="10" t="str">
        <f>Table13[[#This Row],[Market Overall  Correct]]</f>
        <v/>
      </c>
    </row>
    <row r="805" spans="1:26" x14ac:dyDescent="0.45">
      <c r="A805" s="51" t="str">
        <f>IF(ISBLANK(Games!$B805), "",Games!A805)</f>
        <v/>
      </c>
      <c r="B805" s="51" t="str">
        <f>IF(ISBLANK(Games!$B805), "",Games!B805)</f>
        <v/>
      </c>
      <c r="C805" s="51" t="str">
        <f>IF(ISBLANK(Games!$B805), "",Games!C805)</f>
        <v/>
      </c>
      <c r="D805" s="23" t="str">
        <f>IF(ISBLANK(Games!$B805), "",Games!D805)</f>
        <v/>
      </c>
      <c r="E805" s="23" t="str">
        <f>IF(ISBLANK(Games!$B805), "",Games!E805)</f>
        <v/>
      </c>
      <c r="F805" s="51" t="str">
        <f>IF(ISBLANK(Games!$B805), "",Games!F805)</f>
        <v/>
      </c>
      <c r="G805" s="51">
        <f>Games!G805</f>
        <v>0</v>
      </c>
      <c r="H805" s="51" t="str">
        <f>IF(ISBLANK(Games!$B805), "",Games!H805)</f>
        <v/>
      </c>
      <c r="I805" s="51" t="str">
        <f>IF(ISBLANK(Games!B805), "", IF(Table13[[#This Row],[Spread]]&lt;0, Table13[[#This Row],[Home]], Table13[[#This Row],[Away]]))</f>
        <v/>
      </c>
      <c r="J805" s="11"/>
      <c r="K805" s="11"/>
      <c r="L805" s="11"/>
      <c r="M805" s="50" t="str">
        <f>IF(ISBLANK(Table13[[#This Row],[Home Final]]), "",Table13[[#This Row],[Away Final]]-Table13[[#This Row],[Home Final]])</f>
        <v/>
      </c>
      <c r="N80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0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05" s="45" t="str">
        <f>IF(ISBLANK(Table13[[#This Row],[Side Result]]),"",IF(Table13[[#This Row],[Side Result]]=Table13[[#This Row],[Market Predicted Side]], "Y", "N"))</f>
        <v/>
      </c>
      <c r="Q80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05" s="43" t="str">
        <f>IF(ISBLANK(Table13[[#This Row],[Side Result]]),"",IF(Table13[[#This Row],[Side Result]]=Table13[[#This Row],[Model Predicted Side]], "Y", "N"))</f>
        <v/>
      </c>
      <c r="S805" s="43" t="str">
        <f>IF(ISBLANK(Table13[[#This Row],[Side Result]]), "", IF(Table13[[#This Row],[Model Overall Correct]]="N", "N", "Y"))</f>
        <v/>
      </c>
      <c r="T80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0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05" s="46" t="str">
        <f>IF(ISBLANK(Table13[[#This Row],[Side Result]]), "",ABS(Table13[[#This Row],[Difference from Market]]))</f>
        <v/>
      </c>
      <c r="W80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05" s="43" t="str">
        <f>IF(ISBLANK(Table13[[#This Row],[Side Result]]), "",ABS(Table13[[#This Row],[Difference from Prediction]]))</f>
        <v/>
      </c>
      <c r="Y805" s="10" t="str">
        <f>IF(OR(ISBLANK(Games!B805),ISBLANK(Table13[[#This Row],[Side Result]])), "",IF(OR(AND('Prediction Log'!D805&lt;0, 'Prediction Log'!J805='Prediction Log'!B805), AND('Prediction Log'!D805&gt;0, 'Prediction Log'!C805='Prediction Log'!J805)),"Y", IF(ISBLANK(Games!$B$2), "","N")))</f>
        <v/>
      </c>
      <c r="Z805" s="10" t="str">
        <f>Table13[[#This Row],[Market Overall  Correct]]</f>
        <v/>
      </c>
    </row>
    <row r="806" spans="1:26" x14ac:dyDescent="0.45">
      <c r="A806" s="51" t="str">
        <f>IF(ISBLANK(Games!$B806), "",Games!A806)</f>
        <v/>
      </c>
      <c r="B806" s="51" t="str">
        <f>IF(ISBLANK(Games!$B806), "",Games!B806)</f>
        <v/>
      </c>
      <c r="C806" s="51" t="str">
        <f>IF(ISBLANK(Games!$B806), "",Games!C806)</f>
        <v/>
      </c>
      <c r="D806" s="23" t="str">
        <f>IF(ISBLANK(Games!$B806), "",Games!D806)</f>
        <v/>
      </c>
      <c r="E806" s="23" t="str">
        <f>IF(ISBLANK(Games!$B806), "",Games!E806)</f>
        <v/>
      </c>
      <c r="F806" s="51" t="str">
        <f>IF(ISBLANK(Games!$B806), "",Games!F806)</f>
        <v/>
      </c>
      <c r="G806" s="51">
        <f>Games!G806</f>
        <v>0</v>
      </c>
      <c r="H806" s="51" t="str">
        <f>IF(ISBLANK(Games!$B806), "",Games!H806)</f>
        <v/>
      </c>
      <c r="I806" s="51" t="str">
        <f>IF(ISBLANK(Games!B806), "", IF(Table13[[#This Row],[Spread]]&lt;0, Table13[[#This Row],[Home]], Table13[[#This Row],[Away]]))</f>
        <v/>
      </c>
      <c r="J806" s="11"/>
      <c r="K806" s="11"/>
      <c r="L806" s="11"/>
      <c r="M806" s="50" t="str">
        <f>IF(ISBLANK(Table13[[#This Row],[Home Final]]), "",Table13[[#This Row],[Away Final]]-Table13[[#This Row],[Home Final]])</f>
        <v/>
      </c>
      <c r="N80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0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06" s="45" t="str">
        <f>IF(ISBLANK(Table13[[#This Row],[Side Result]]),"",IF(Table13[[#This Row],[Side Result]]=Table13[[#This Row],[Market Predicted Side]], "Y", "N"))</f>
        <v/>
      </c>
      <c r="Q80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06" s="43" t="str">
        <f>IF(ISBLANK(Table13[[#This Row],[Side Result]]),"",IF(Table13[[#This Row],[Side Result]]=Table13[[#This Row],[Model Predicted Side]], "Y", "N"))</f>
        <v/>
      </c>
      <c r="S806" s="43" t="str">
        <f>IF(ISBLANK(Table13[[#This Row],[Side Result]]), "", IF(Table13[[#This Row],[Model Overall Correct]]="N", "N", "Y"))</f>
        <v/>
      </c>
      <c r="T80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0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06" s="46" t="str">
        <f>IF(ISBLANK(Table13[[#This Row],[Side Result]]), "",ABS(Table13[[#This Row],[Difference from Market]]))</f>
        <v/>
      </c>
      <c r="W80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06" s="43" t="str">
        <f>IF(ISBLANK(Table13[[#This Row],[Side Result]]), "",ABS(Table13[[#This Row],[Difference from Prediction]]))</f>
        <v/>
      </c>
      <c r="Y806" s="10" t="str">
        <f>IF(OR(ISBLANK(Games!B806),ISBLANK(Table13[[#This Row],[Side Result]])), "",IF(OR(AND('Prediction Log'!D806&lt;0, 'Prediction Log'!J806='Prediction Log'!B806), AND('Prediction Log'!D806&gt;0, 'Prediction Log'!C806='Prediction Log'!J806)),"Y", IF(ISBLANK(Games!$B$2), "","N")))</f>
        <v/>
      </c>
      <c r="Z806" s="10" t="str">
        <f>Table13[[#This Row],[Market Overall  Correct]]</f>
        <v/>
      </c>
    </row>
    <row r="807" spans="1:26" x14ac:dyDescent="0.45">
      <c r="A807" s="51" t="str">
        <f>IF(ISBLANK(Games!$B807), "",Games!A807)</f>
        <v/>
      </c>
      <c r="B807" s="51" t="str">
        <f>IF(ISBLANK(Games!$B807), "",Games!B807)</f>
        <v/>
      </c>
      <c r="C807" s="51" t="str">
        <f>IF(ISBLANK(Games!$B807), "",Games!C807)</f>
        <v/>
      </c>
      <c r="D807" s="23" t="str">
        <f>IF(ISBLANK(Games!$B807), "",Games!D807)</f>
        <v/>
      </c>
      <c r="E807" s="23" t="str">
        <f>IF(ISBLANK(Games!$B807), "",Games!E807)</f>
        <v/>
      </c>
      <c r="F807" s="51" t="str">
        <f>IF(ISBLANK(Games!$B807), "",Games!F807)</f>
        <v/>
      </c>
      <c r="G807" s="51">
        <f>Games!G807</f>
        <v>0</v>
      </c>
      <c r="H807" s="51" t="str">
        <f>IF(ISBLANK(Games!$B807), "",Games!H807)</f>
        <v/>
      </c>
      <c r="I807" s="51" t="str">
        <f>IF(ISBLANK(Games!B807), "", IF(Table13[[#This Row],[Spread]]&lt;0, Table13[[#This Row],[Home]], Table13[[#This Row],[Away]]))</f>
        <v/>
      </c>
      <c r="J807" s="11"/>
      <c r="K807" s="11"/>
      <c r="L807" s="11"/>
      <c r="M807" s="50" t="str">
        <f>IF(ISBLANK(Table13[[#This Row],[Home Final]]), "",Table13[[#This Row],[Away Final]]-Table13[[#This Row],[Home Final]])</f>
        <v/>
      </c>
      <c r="N80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0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07" s="45" t="str">
        <f>IF(ISBLANK(Table13[[#This Row],[Side Result]]),"",IF(Table13[[#This Row],[Side Result]]=Table13[[#This Row],[Market Predicted Side]], "Y", "N"))</f>
        <v/>
      </c>
      <c r="Q80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07" s="43" t="str">
        <f>IF(ISBLANK(Table13[[#This Row],[Side Result]]),"",IF(Table13[[#This Row],[Side Result]]=Table13[[#This Row],[Model Predicted Side]], "Y", "N"))</f>
        <v/>
      </c>
      <c r="S807" s="43" t="str">
        <f>IF(ISBLANK(Table13[[#This Row],[Side Result]]), "", IF(Table13[[#This Row],[Model Overall Correct]]="N", "N", "Y"))</f>
        <v/>
      </c>
      <c r="T80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0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07" s="46" t="str">
        <f>IF(ISBLANK(Table13[[#This Row],[Side Result]]), "",ABS(Table13[[#This Row],[Difference from Market]]))</f>
        <v/>
      </c>
      <c r="W80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07" s="43" t="str">
        <f>IF(ISBLANK(Table13[[#This Row],[Side Result]]), "",ABS(Table13[[#This Row],[Difference from Prediction]]))</f>
        <v/>
      </c>
      <c r="Y807" s="10" t="str">
        <f>IF(OR(ISBLANK(Games!B807),ISBLANK(Table13[[#This Row],[Side Result]])), "",IF(OR(AND('Prediction Log'!D807&lt;0, 'Prediction Log'!J807='Prediction Log'!B807), AND('Prediction Log'!D807&gt;0, 'Prediction Log'!C807='Prediction Log'!J807)),"Y", IF(ISBLANK(Games!$B$2), "","N")))</f>
        <v/>
      </c>
      <c r="Z807" s="10" t="str">
        <f>Table13[[#This Row],[Market Overall  Correct]]</f>
        <v/>
      </c>
    </row>
    <row r="808" spans="1:26" x14ac:dyDescent="0.45">
      <c r="A808" s="51" t="str">
        <f>IF(ISBLANK(Games!$B808), "",Games!A808)</f>
        <v/>
      </c>
      <c r="B808" s="51" t="str">
        <f>IF(ISBLANK(Games!$B808), "",Games!B808)</f>
        <v/>
      </c>
      <c r="C808" s="51" t="str">
        <f>IF(ISBLANK(Games!$B808), "",Games!C808)</f>
        <v/>
      </c>
      <c r="D808" s="23" t="str">
        <f>IF(ISBLANK(Games!$B808), "",Games!D808)</f>
        <v/>
      </c>
      <c r="E808" s="23" t="str">
        <f>IF(ISBLANK(Games!$B808), "",Games!E808)</f>
        <v/>
      </c>
      <c r="F808" s="51" t="str">
        <f>IF(ISBLANK(Games!$B808), "",Games!F808)</f>
        <v/>
      </c>
      <c r="G808" s="51">
        <f>Games!G808</f>
        <v>0</v>
      </c>
      <c r="H808" s="51" t="str">
        <f>IF(ISBLANK(Games!$B808), "",Games!H808)</f>
        <v/>
      </c>
      <c r="I808" s="51" t="str">
        <f>IF(ISBLANK(Games!B808), "", IF(Table13[[#This Row],[Spread]]&lt;0, Table13[[#This Row],[Home]], Table13[[#This Row],[Away]]))</f>
        <v/>
      </c>
      <c r="J808" s="11"/>
      <c r="K808" s="11"/>
      <c r="L808" s="11"/>
      <c r="M808" s="50" t="str">
        <f>IF(ISBLANK(Table13[[#This Row],[Home Final]]), "",Table13[[#This Row],[Away Final]]-Table13[[#This Row],[Home Final]])</f>
        <v/>
      </c>
      <c r="N80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0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08" s="45" t="str">
        <f>IF(ISBLANK(Table13[[#This Row],[Side Result]]),"",IF(Table13[[#This Row],[Side Result]]=Table13[[#This Row],[Market Predicted Side]], "Y", "N"))</f>
        <v/>
      </c>
      <c r="Q80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08" s="43" t="str">
        <f>IF(ISBLANK(Table13[[#This Row],[Side Result]]),"",IF(Table13[[#This Row],[Side Result]]=Table13[[#This Row],[Model Predicted Side]], "Y", "N"))</f>
        <v/>
      </c>
      <c r="S808" s="43" t="str">
        <f>IF(ISBLANK(Table13[[#This Row],[Side Result]]), "", IF(Table13[[#This Row],[Model Overall Correct]]="N", "N", "Y"))</f>
        <v/>
      </c>
      <c r="T80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0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08" s="46" t="str">
        <f>IF(ISBLANK(Table13[[#This Row],[Side Result]]), "",ABS(Table13[[#This Row],[Difference from Market]]))</f>
        <v/>
      </c>
      <c r="W80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08" s="43" t="str">
        <f>IF(ISBLANK(Table13[[#This Row],[Side Result]]), "",ABS(Table13[[#This Row],[Difference from Prediction]]))</f>
        <v/>
      </c>
      <c r="Y808" s="10" t="str">
        <f>IF(OR(ISBLANK(Games!B808),ISBLANK(Table13[[#This Row],[Side Result]])), "",IF(OR(AND('Prediction Log'!D808&lt;0, 'Prediction Log'!J808='Prediction Log'!B808), AND('Prediction Log'!D808&gt;0, 'Prediction Log'!C808='Prediction Log'!J808)),"Y", IF(ISBLANK(Games!$B$2), "","N")))</f>
        <v/>
      </c>
      <c r="Z808" s="10" t="str">
        <f>Table13[[#This Row],[Market Overall  Correct]]</f>
        <v/>
      </c>
    </row>
    <row r="809" spans="1:26" x14ac:dyDescent="0.45">
      <c r="A809" s="51" t="str">
        <f>IF(ISBLANK(Games!$B809), "",Games!A809)</f>
        <v/>
      </c>
      <c r="B809" s="51" t="str">
        <f>IF(ISBLANK(Games!$B809), "",Games!B809)</f>
        <v/>
      </c>
      <c r="C809" s="51" t="str">
        <f>IF(ISBLANK(Games!$B809), "",Games!C809)</f>
        <v/>
      </c>
      <c r="D809" s="23" t="str">
        <f>IF(ISBLANK(Games!$B809), "",Games!D809)</f>
        <v/>
      </c>
      <c r="E809" s="23" t="str">
        <f>IF(ISBLANK(Games!$B809), "",Games!E809)</f>
        <v/>
      </c>
      <c r="F809" s="51" t="str">
        <f>IF(ISBLANK(Games!$B809), "",Games!F809)</f>
        <v/>
      </c>
      <c r="G809" s="51">
        <f>Games!G809</f>
        <v>0</v>
      </c>
      <c r="H809" s="51" t="str">
        <f>IF(ISBLANK(Games!$B809), "",Games!H809)</f>
        <v/>
      </c>
      <c r="I809" s="51" t="str">
        <f>IF(ISBLANK(Games!B809), "", IF(Table13[[#This Row],[Spread]]&lt;0, Table13[[#This Row],[Home]], Table13[[#This Row],[Away]]))</f>
        <v/>
      </c>
      <c r="J809" s="11"/>
      <c r="K809" s="11"/>
      <c r="L809" s="11"/>
      <c r="M809" s="50" t="str">
        <f>IF(ISBLANK(Table13[[#This Row],[Home Final]]), "",Table13[[#This Row],[Away Final]]-Table13[[#This Row],[Home Final]])</f>
        <v/>
      </c>
      <c r="N80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0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09" s="45" t="str">
        <f>IF(ISBLANK(Table13[[#This Row],[Side Result]]),"",IF(Table13[[#This Row],[Side Result]]=Table13[[#This Row],[Market Predicted Side]], "Y", "N"))</f>
        <v/>
      </c>
      <c r="Q80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09" s="43" t="str">
        <f>IF(ISBLANK(Table13[[#This Row],[Side Result]]),"",IF(Table13[[#This Row],[Side Result]]=Table13[[#This Row],[Model Predicted Side]], "Y", "N"))</f>
        <v/>
      </c>
      <c r="S809" s="43" t="str">
        <f>IF(ISBLANK(Table13[[#This Row],[Side Result]]), "", IF(Table13[[#This Row],[Model Overall Correct]]="N", "N", "Y"))</f>
        <v/>
      </c>
      <c r="T80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0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09" s="46" t="str">
        <f>IF(ISBLANK(Table13[[#This Row],[Side Result]]), "",ABS(Table13[[#This Row],[Difference from Market]]))</f>
        <v/>
      </c>
      <c r="W80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09" s="43" t="str">
        <f>IF(ISBLANK(Table13[[#This Row],[Side Result]]), "",ABS(Table13[[#This Row],[Difference from Prediction]]))</f>
        <v/>
      </c>
      <c r="Y809" s="10" t="str">
        <f>IF(OR(ISBLANK(Games!B809),ISBLANK(Table13[[#This Row],[Side Result]])), "",IF(OR(AND('Prediction Log'!D809&lt;0, 'Prediction Log'!J809='Prediction Log'!B809), AND('Prediction Log'!D809&gt;0, 'Prediction Log'!C809='Prediction Log'!J809)),"Y", IF(ISBLANK(Games!$B$2), "","N")))</f>
        <v/>
      </c>
      <c r="Z809" s="10" t="str">
        <f>Table13[[#This Row],[Market Overall  Correct]]</f>
        <v/>
      </c>
    </row>
    <row r="810" spans="1:26" x14ac:dyDescent="0.45">
      <c r="A810" s="51" t="str">
        <f>IF(ISBLANK(Games!$B810), "",Games!A810)</f>
        <v/>
      </c>
      <c r="B810" s="51" t="str">
        <f>IF(ISBLANK(Games!$B810), "",Games!B810)</f>
        <v/>
      </c>
      <c r="C810" s="51" t="str">
        <f>IF(ISBLANK(Games!$B810), "",Games!C810)</f>
        <v/>
      </c>
      <c r="D810" s="23" t="str">
        <f>IF(ISBLANK(Games!$B810), "",Games!D810)</f>
        <v/>
      </c>
      <c r="E810" s="23" t="str">
        <f>IF(ISBLANK(Games!$B810), "",Games!E810)</f>
        <v/>
      </c>
      <c r="F810" s="51" t="str">
        <f>IF(ISBLANK(Games!$B810), "",Games!F810)</f>
        <v/>
      </c>
      <c r="G810" s="51">
        <f>Games!G810</f>
        <v>0</v>
      </c>
      <c r="H810" s="51" t="str">
        <f>IF(ISBLANK(Games!$B810), "",Games!H810)</f>
        <v/>
      </c>
      <c r="I810" s="51" t="str">
        <f>IF(ISBLANK(Games!B810), "", IF(Table13[[#This Row],[Spread]]&lt;0, Table13[[#This Row],[Home]], Table13[[#This Row],[Away]]))</f>
        <v/>
      </c>
      <c r="J810" s="11"/>
      <c r="K810" s="11"/>
      <c r="L810" s="11"/>
      <c r="M810" s="50" t="str">
        <f>IF(ISBLANK(Table13[[#This Row],[Home Final]]), "",Table13[[#This Row],[Away Final]]-Table13[[#This Row],[Home Final]])</f>
        <v/>
      </c>
      <c r="N81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1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10" s="45" t="str">
        <f>IF(ISBLANK(Table13[[#This Row],[Side Result]]),"",IF(Table13[[#This Row],[Side Result]]=Table13[[#This Row],[Market Predicted Side]], "Y", "N"))</f>
        <v/>
      </c>
      <c r="Q81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10" s="43" t="str">
        <f>IF(ISBLANK(Table13[[#This Row],[Side Result]]),"",IF(Table13[[#This Row],[Side Result]]=Table13[[#This Row],[Model Predicted Side]], "Y", "N"))</f>
        <v/>
      </c>
      <c r="S810" s="43" t="str">
        <f>IF(ISBLANK(Table13[[#This Row],[Side Result]]), "", IF(Table13[[#This Row],[Model Overall Correct]]="N", "N", "Y"))</f>
        <v/>
      </c>
      <c r="T81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1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10" s="46" t="str">
        <f>IF(ISBLANK(Table13[[#This Row],[Side Result]]), "",ABS(Table13[[#This Row],[Difference from Market]]))</f>
        <v/>
      </c>
      <c r="W81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10" s="43" t="str">
        <f>IF(ISBLANK(Table13[[#This Row],[Side Result]]), "",ABS(Table13[[#This Row],[Difference from Prediction]]))</f>
        <v/>
      </c>
      <c r="Y810" s="10" t="str">
        <f>IF(OR(ISBLANK(Games!B810),ISBLANK(Table13[[#This Row],[Side Result]])), "",IF(OR(AND('Prediction Log'!D810&lt;0, 'Prediction Log'!J810='Prediction Log'!B810), AND('Prediction Log'!D810&gt;0, 'Prediction Log'!C810='Prediction Log'!J810)),"Y", IF(ISBLANK(Games!$B$2), "","N")))</f>
        <v/>
      </c>
      <c r="Z810" s="10" t="str">
        <f>Table13[[#This Row],[Market Overall  Correct]]</f>
        <v/>
      </c>
    </row>
    <row r="811" spans="1:26" x14ac:dyDescent="0.45">
      <c r="A811" s="51" t="str">
        <f>IF(ISBLANK(Games!$B811), "",Games!A811)</f>
        <v/>
      </c>
      <c r="B811" s="51" t="str">
        <f>IF(ISBLANK(Games!$B811), "",Games!B811)</f>
        <v/>
      </c>
      <c r="C811" s="51" t="str">
        <f>IF(ISBLANK(Games!$B811), "",Games!C811)</f>
        <v/>
      </c>
      <c r="D811" s="23" t="str">
        <f>IF(ISBLANK(Games!$B811), "",Games!D811)</f>
        <v/>
      </c>
      <c r="E811" s="23" t="str">
        <f>IF(ISBLANK(Games!$B811), "",Games!E811)</f>
        <v/>
      </c>
      <c r="F811" s="51" t="str">
        <f>IF(ISBLANK(Games!$B811), "",Games!F811)</f>
        <v/>
      </c>
      <c r="G811" s="51">
        <f>Games!G811</f>
        <v>0</v>
      </c>
      <c r="H811" s="51" t="str">
        <f>IF(ISBLANK(Games!$B811), "",Games!H811)</f>
        <v/>
      </c>
      <c r="I811" s="51" t="str">
        <f>IF(ISBLANK(Games!B811), "", IF(Table13[[#This Row],[Spread]]&lt;0, Table13[[#This Row],[Home]], Table13[[#This Row],[Away]]))</f>
        <v/>
      </c>
      <c r="J811" s="11"/>
      <c r="K811" s="11"/>
      <c r="L811" s="11"/>
      <c r="M811" s="50" t="str">
        <f>IF(ISBLANK(Table13[[#This Row],[Home Final]]), "",Table13[[#This Row],[Away Final]]-Table13[[#This Row],[Home Final]])</f>
        <v/>
      </c>
      <c r="N81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1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11" s="45" t="str">
        <f>IF(ISBLANK(Table13[[#This Row],[Side Result]]),"",IF(Table13[[#This Row],[Side Result]]=Table13[[#This Row],[Market Predicted Side]], "Y", "N"))</f>
        <v/>
      </c>
      <c r="Q81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11" s="43" t="str">
        <f>IF(ISBLANK(Table13[[#This Row],[Side Result]]),"",IF(Table13[[#This Row],[Side Result]]=Table13[[#This Row],[Model Predicted Side]], "Y", "N"))</f>
        <v/>
      </c>
      <c r="S811" s="43" t="str">
        <f>IF(ISBLANK(Table13[[#This Row],[Side Result]]), "", IF(Table13[[#This Row],[Model Overall Correct]]="N", "N", "Y"))</f>
        <v/>
      </c>
      <c r="T81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1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11" s="46" t="str">
        <f>IF(ISBLANK(Table13[[#This Row],[Side Result]]), "",ABS(Table13[[#This Row],[Difference from Market]]))</f>
        <v/>
      </c>
      <c r="W81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11" s="43" t="str">
        <f>IF(ISBLANK(Table13[[#This Row],[Side Result]]), "",ABS(Table13[[#This Row],[Difference from Prediction]]))</f>
        <v/>
      </c>
      <c r="Y811" s="10" t="str">
        <f>IF(OR(ISBLANK(Games!B811),ISBLANK(Table13[[#This Row],[Side Result]])), "",IF(OR(AND('Prediction Log'!D811&lt;0, 'Prediction Log'!J811='Prediction Log'!B811), AND('Prediction Log'!D811&gt;0, 'Prediction Log'!C811='Prediction Log'!J811)),"Y", IF(ISBLANK(Games!$B$2), "","N")))</f>
        <v/>
      </c>
      <c r="Z811" s="10" t="str">
        <f>Table13[[#This Row],[Market Overall  Correct]]</f>
        <v/>
      </c>
    </row>
    <row r="812" spans="1:26" x14ac:dyDescent="0.45">
      <c r="A812" s="51" t="str">
        <f>IF(ISBLANK(Games!$B812), "",Games!A812)</f>
        <v/>
      </c>
      <c r="B812" s="51" t="str">
        <f>IF(ISBLANK(Games!$B812), "",Games!B812)</f>
        <v/>
      </c>
      <c r="C812" s="51" t="str">
        <f>IF(ISBLANK(Games!$B812), "",Games!C812)</f>
        <v/>
      </c>
      <c r="D812" s="23" t="str">
        <f>IF(ISBLANK(Games!$B812), "",Games!D812)</f>
        <v/>
      </c>
      <c r="E812" s="23" t="str">
        <f>IF(ISBLANK(Games!$B812), "",Games!E812)</f>
        <v/>
      </c>
      <c r="F812" s="51" t="str">
        <f>IF(ISBLANK(Games!$B812), "",Games!F812)</f>
        <v/>
      </c>
      <c r="G812" s="51">
        <f>Games!G812</f>
        <v>0</v>
      </c>
      <c r="H812" s="51" t="str">
        <f>IF(ISBLANK(Games!$B812), "",Games!H812)</f>
        <v/>
      </c>
      <c r="I812" s="51" t="str">
        <f>IF(ISBLANK(Games!B812), "", IF(Table13[[#This Row],[Spread]]&lt;0, Table13[[#This Row],[Home]], Table13[[#This Row],[Away]]))</f>
        <v/>
      </c>
      <c r="J812" s="11"/>
      <c r="K812" s="11"/>
      <c r="L812" s="11"/>
      <c r="M812" s="50" t="str">
        <f>IF(ISBLANK(Table13[[#This Row],[Home Final]]), "",Table13[[#This Row],[Away Final]]-Table13[[#This Row],[Home Final]])</f>
        <v/>
      </c>
      <c r="N81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1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12" s="45" t="str">
        <f>IF(ISBLANK(Table13[[#This Row],[Side Result]]),"",IF(Table13[[#This Row],[Side Result]]=Table13[[#This Row],[Market Predicted Side]], "Y", "N"))</f>
        <v/>
      </c>
      <c r="Q81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12" s="43" t="str">
        <f>IF(ISBLANK(Table13[[#This Row],[Side Result]]),"",IF(Table13[[#This Row],[Side Result]]=Table13[[#This Row],[Model Predicted Side]], "Y", "N"))</f>
        <v/>
      </c>
      <c r="S812" s="43" t="str">
        <f>IF(ISBLANK(Table13[[#This Row],[Side Result]]), "", IF(Table13[[#This Row],[Model Overall Correct]]="N", "N", "Y"))</f>
        <v/>
      </c>
      <c r="T81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1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12" s="46" t="str">
        <f>IF(ISBLANK(Table13[[#This Row],[Side Result]]), "",ABS(Table13[[#This Row],[Difference from Market]]))</f>
        <v/>
      </c>
      <c r="W81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12" s="43" t="str">
        <f>IF(ISBLANK(Table13[[#This Row],[Side Result]]), "",ABS(Table13[[#This Row],[Difference from Prediction]]))</f>
        <v/>
      </c>
      <c r="Y812" s="10" t="str">
        <f>IF(OR(ISBLANK(Games!B812),ISBLANK(Table13[[#This Row],[Side Result]])), "",IF(OR(AND('Prediction Log'!D812&lt;0, 'Prediction Log'!J812='Prediction Log'!B812), AND('Prediction Log'!D812&gt;0, 'Prediction Log'!C812='Prediction Log'!J812)),"Y", IF(ISBLANK(Games!$B$2), "","N")))</f>
        <v/>
      </c>
      <c r="Z812" s="10" t="str">
        <f>Table13[[#This Row],[Market Overall  Correct]]</f>
        <v/>
      </c>
    </row>
    <row r="813" spans="1:26" x14ac:dyDescent="0.45">
      <c r="A813" s="51" t="str">
        <f>IF(ISBLANK(Games!$B813), "",Games!A813)</f>
        <v/>
      </c>
      <c r="B813" s="51" t="str">
        <f>IF(ISBLANK(Games!$B813), "",Games!B813)</f>
        <v/>
      </c>
      <c r="C813" s="51" t="str">
        <f>IF(ISBLANK(Games!$B813), "",Games!C813)</f>
        <v/>
      </c>
      <c r="D813" s="23" t="str">
        <f>IF(ISBLANK(Games!$B813), "",Games!D813)</f>
        <v/>
      </c>
      <c r="E813" s="23" t="str">
        <f>IF(ISBLANK(Games!$B813), "",Games!E813)</f>
        <v/>
      </c>
      <c r="F813" s="51" t="str">
        <f>IF(ISBLANK(Games!$B813), "",Games!F813)</f>
        <v/>
      </c>
      <c r="G813" s="51">
        <f>Games!G813</f>
        <v>0</v>
      </c>
      <c r="H813" s="51" t="str">
        <f>IF(ISBLANK(Games!$B813), "",Games!H813)</f>
        <v/>
      </c>
      <c r="I813" s="51" t="str">
        <f>IF(ISBLANK(Games!B813), "", IF(Table13[[#This Row],[Spread]]&lt;0, Table13[[#This Row],[Home]], Table13[[#This Row],[Away]]))</f>
        <v/>
      </c>
      <c r="J813" s="11"/>
      <c r="K813" s="11"/>
      <c r="L813" s="11"/>
      <c r="M813" s="50" t="str">
        <f>IF(ISBLANK(Table13[[#This Row],[Home Final]]), "",Table13[[#This Row],[Away Final]]-Table13[[#This Row],[Home Final]])</f>
        <v/>
      </c>
      <c r="N81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1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13" s="45" t="str">
        <f>IF(ISBLANK(Table13[[#This Row],[Side Result]]),"",IF(Table13[[#This Row],[Side Result]]=Table13[[#This Row],[Market Predicted Side]], "Y", "N"))</f>
        <v/>
      </c>
      <c r="Q81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13" s="43" t="str">
        <f>IF(ISBLANK(Table13[[#This Row],[Side Result]]),"",IF(Table13[[#This Row],[Side Result]]=Table13[[#This Row],[Model Predicted Side]], "Y", "N"))</f>
        <v/>
      </c>
      <c r="S813" s="43" t="str">
        <f>IF(ISBLANK(Table13[[#This Row],[Side Result]]), "", IF(Table13[[#This Row],[Model Overall Correct]]="N", "N", "Y"))</f>
        <v/>
      </c>
      <c r="T81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1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13" s="46" t="str">
        <f>IF(ISBLANK(Table13[[#This Row],[Side Result]]), "",ABS(Table13[[#This Row],[Difference from Market]]))</f>
        <v/>
      </c>
      <c r="W81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13" s="43" t="str">
        <f>IF(ISBLANK(Table13[[#This Row],[Side Result]]), "",ABS(Table13[[#This Row],[Difference from Prediction]]))</f>
        <v/>
      </c>
      <c r="Y813" s="10" t="str">
        <f>IF(OR(ISBLANK(Games!B813),ISBLANK(Table13[[#This Row],[Side Result]])), "",IF(OR(AND('Prediction Log'!D813&lt;0, 'Prediction Log'!J813='Prediction Log'!B813), AND('Prediction Log'!D813&gt;0, 'Prediction Log'!C813='Prediction Log'!J813)),"Y", IF(ISBLANK(Games!$B$2), "","N")))</f>
        <v/>
      </c>
      <c r="Z813" s="10" t="str">
        <f>Table13[[#This Row],[Market Overall  Correct]]</f>
        <v/>
      </c>
    </row>
    <row r="814" spans="1:26" x14ac:dyDescent="0.45">
      <c r="A814" s="51" t="str">
        <f>IF(ISBLANK(Games!$B814), "",Games!A814)</f>
        <v/>
      </c>
      <c r="B814" s="51" t="str">
        <f>IF(ISBLANK(Games!$B814), "",Games!B814)</f>
        <v/>
      </c>
      <c r="C814" s="51" t="str">
        <f>IF(ISBLANK(Games!$B814), "",Games!C814)</f>
        <v/>
      </c>
      <c r="D814" s="23" t="str">
        <f>IF(ISBLANK(Games!$B814), "",Games!D814)</f>
        <v/>
      </c>
      <c r="E814" s="23" t="str">
        <f>IF(ISBLANK(Games!$B814), "",Games!E814)</f>
        <v/>
      </c>
      <c r="F814" s="51" t="str">
        <f>IF(ISBLANK(Games!$B814), "",Games!F814)</f>
        <v/>
      </c>
      <c r="G814" s="51">
        <f>Games!G814</f>
        <v>0</v>
      </c>
      <c r="H814" s="51" t="str">
        <f>IF(ISBLANK(Games!$B814), "",Games!H814)</f>
        <v/>
      </c>
      <c r="I814" s="51" t="str">
        <f>IF(ISBLANK(Games!B814), "", IF(Table13[[#This Row],[Spread]]&lt;0, Table13[[#This Row],[Home]], Table13[[#This Row],[Away]]))</f>
        <v/>
      </c>
      <c r="J814" s="11"/>
      <c r="K814" s="11"/>
      <c r="L814" s="11"/>
      <c r="M814" s="50" t="str">
        <f>IF(ISBLANK(Table13[[#This Row],[Home Final]]), "",Table13[[#This Row],[Away Final]]-Table13[[#This Row],[Home Final]])</f>
        <v/>
      </c>
      <c r="N81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1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14" s="45" t="str">
        <f>IF(ISBLANK(Table13[[#This Row],[Side Result]]),"",IF(Table13[[#This Row],[Side Result]]=Table13[[#This Row],[Market Predicted Side]], "Y", "N"))</f>
        <v/>
      </c>
      <c r="Q81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14" s="43" t="str">
        <f>IF(ISBLANK(Table13[[#This Row],[Side Result]]),"",IF(Table13[[#This Row],[Side Result]]=Table13[[#This Row],[Model Predicted Side]], "Y", "N"))</f>
        <v/>
      </c>
      <c r="S814" s="43" t="str">
        <f>IF(ISBLANK(Table13[[#This Row],[Side Result]]), "", IF(Table13[[#This Row],[Model Overall Correct]]="N", "N", "Y"))</f>
        <v/>
      </c>
      <c r="T81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1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14" s="46" t="str">
        <f>IF(ISBLANK(Table13[[#This Row],[Side Result]]), "",ABS(Table13[[#This Row],[Difference from Market]]))</f>
        <v/>
      </c>
      <c r="W81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14" s="43" t="str">
        <f>IF(ISBLANK(Table13[[#This Row],[Side Result]]), "",ABS(Table13[[#This Row],[Difference from Prediction]]))</f>
        <v/>
      </c>
      <c r="Y814" s="10" t="str">
        <f>IF(OR(ISBLANK(Games!B814),ISBLANK(Table13[[#This Row],[Side Result]])), "",IF(OR(AND('Prediction Log'!D814&lt;0, 'Prediction Log'!J814='Prediction Log'!B814), AND('Prediction Log'!D814&gt;0, 'Prediction Log'!C814='Prediction Log'!J814)),"Y", IF(ISBLANK(Games!$B$2), "","N")))</f>
        <v/>
      </c>
      <c r="Z814" s="10" t="str">
        <f>Table13[[#This Row],[Market Overall  Correct]]</f>
        <v/>
      </c>
    </row>
    <row r="815" spans="1:26" x14ac:dyDescent="0.45">
      <c r="A815" s="51" t="str">
        <f>IF(ISBLANK(Games!$B815), "",Games!A815)</f>
        <v/>
      </c>
      <c r="B815" s="51" t="str">
        <f>IF(ISBLANK(Games!$B815), "",Games!B815)</f>
        <v/>
      </c>
      <c r="C815" s="51" t="str">
        <f>IF(ISBLANK(Games!$B815), "",Games!C815)</f>
        <v/>
      </c>
      <c r="D815" s="23" t="str">
        <f>IF(ISBLANK(Games!$B815), "",Games!D815)</f>
        <v/>
      </c>
      <c r="E815" s="23" t="str">
        <f>IF(ISBLANK(Games!$B815), "",Games!E815)</f>
        <v/>
      </c>
      <c r="F815" s="51" t="str">
        <f>IF(ISBLANK(Games!$B815), "",Games!F815)</f>
        <v/>
      </c>
      <c r="G815" s="51">
        <f>Games!G815</f>
        <v>0</v>
      </c>
      <c r="H815" s="51" t="str">
        <f>IF(ISBLANK(Games!$B815), "",Games!H815)</f>
        <v/>
      </c>
      <c r="I815" s="51" t="str">
        <f>IF(ISBLANK(Games!B815), "", IF(Table13[[#This Row],[Spread]]&lt;0, Table13[[#This Row],[Home]], Table13[[#This Row],[Away]]))</f>
        <v/>
      </c>
      <c r="J815" s="11"/>
      <c r="K815" s="11"/>
      <c r="L815" s="11"/>
      <c r="M815" s="50" t="str">
        <f>IF(ISBLANK(Table13[[#This Row],[Home Final]]), "",Table13[[#This Row],[Away Final]]-Table13[[#This Row],[Home Final]])</f>
        <v/>
      </c>
      <c r="N81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1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15" s="45" t="str">
        <f>IF(ISBLANK(Table13[[#This Row],[Side Result]]),"",IF(Table13[[#This Row],[Side Result]]=Table13[[#This Row],[Market Predicted Side]], "Y", "N"))</f>
        <v/>
      </c>
      <c r="Q81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15" s="43" t="str">
        <f>IF(ISBLANK(Table13[[#This Row],[Side Result]]),"",IF(Table13[[#This Row],[Side Result]]=Table13[[#This Row],[Model Predicted Side]], "Y", "N"))</f>
        <v/>
      </c>
      <c r="S815" s="43" t="str">
        <f>IF(ISBLANK(Table13[[#This Row],[Side Result]]), "", IF(Table13[[#This Row],[Model Overall Correct]]="N", "N", "Y"))</f>
        <v/>
      </c>
      <c r="T81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1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15" s="46" t="str">
        <f>IF(ISBLANK(Table13[[#This Row],[Side Result]]), "",ABS(Table13[[#This Row],[Difference from Market]]))</f>
        <v/>
      </c>
      <c r="W81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15" s="43" t="str">
        <f>IF(ISBLANK(Table13[[#This Row],[Side Result]]), "",ABS(Table13[[#This Row],[Difference from Prediction]]))</f>
        <v/>
      </c>
      <c r="Y815" s="10" t="str">
        <f>IF(OR(ISBLANK(Games!B815),ISBLANK(Table13[[#This Row],[Side Result]])), "",IF(OR(AND('Prediction Log'!D815&lt;0, 'Prediction Log'!J815='Prediction Log'!B815), AND('Prediction Log'!D815&gt;0, 'Prediction Log'!C815='Prediction Log'!J815)),"Y", IF(ISBLANK(Games!$B$2), "","N")))</f>
        <v/>
      </c>
      <c r="Z815" s="10" t="str">
        <f>Table13[[#This Row],[Market Overall  Correct]]</f>
        <v/>
      </c>
    </row>
    <row r="816" spans="1:26" x14ac:dyDescent="0.45">
      <c r="A816" s="51" t="str">
        <f>IF(ISBLANK(Games!$B816), "",Games!A816)</f>
        <v/>
      </c>
      <c r="B816" s="51" t="str">
        <f>IF(ISBLANK(Games!$B816), "",Games!B816)</f>
        <v/>
      </c>
      <c r="C816" s="51" t="str">
        <f>IF(ISBLANK(Games!$B816), "",Games!C816)</f>
        <v/>
      </c>
      <c r="D816" s="23" t="str">
        <f>IF(ISBLANK(Games!$B816), "",Games!D816)</f>
        <v/>
      </c>
      <c r="E816" s="23" t="str">
        <f>IF(ISBLANK(Games!$B816), "",Games!E816)</f>
        <v/>
      </c>
      <c r="F816" s="51" t="str">
        <f>IF(ISBLANK(Games!$B816), "",Games!F816)</f>
        <v/>
      </c>
      <c r="G816" s="51">
        <f>Games!G816</f>
        <v>0</v>
      </c>
      <c r="H816" s="51" t="str">
        <f>IF(ISBLANK(Games!$B816), "",Games!H816)</f>
        <v/>
      </c>
      <c r="I816" s="51" t="str">
        <f>IF(ISBLANK(Games!B816), "", IF(Table13[[#This Row],[Spread]]&lt;0, Table13[[#This Row],[Home]], Table13[[#This Row],[Away]]))</f>
        <v/>
      </c>
      <c r="J816" s="11"/>
      <c r="K816" s="11"/>
      <c r="L816" s="11"/>
      <c r="M816" s="50" t="str">
        <f>IF(ISBLANK(Table13[[#This Row],[Home Final]]), "",Table13[[#This Row],[Away Final]]-Table13[[#This Row],[Home Final]])</f>
        <v/>
      </c>
      <c r="N81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1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16" s="45" t="str">
        <f>IF(ISBLANK(Table13[[#This Row],[Side Result]]),"",IF(Table13[[#This Row],[Side Result]]=Table13[[#This Row],[Market Predicted Side]], "Y", "N"))</f>
        <v/>
      </c>
      <c r="Q81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16" s="43" t="str">
        <f>IF(ISBLANK(Table13[[#This Row],[Side Result]]),"",IF(Table13[[#This Row],[Side Result]]=Table13[[#This Row],[Model Predicted Side]], "Y", "N"))</f>
        <v/>
      </c>
      <c r="S816" s="43" t="str">
        <f>IF(ISBLANK(Table13[[#This Row],[Side Result]]), "", IF(Table13[[#This Row],[Model Overall Correct]]="N", "N", "Y"))</f>
        <v/>
      </c>
      <c r="T81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1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16" s="46" t="str">
        <f>IF(ISBLANK(Table13[[#This Row],[Side Result]]), "",ABS(Table13[[#This Row],[Difference from Market]]))</f>
        <v/>
      </c>
      <c r="W81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16" s="43" t="str">
        <f>IF(ISBLANK(Table13[[#This Row],[Side Result]]), "",ABS(Table13[[#This Row],[Difference from Prediction]]))</f>
        <v/>
      </c>
      <c r="Y816" s="10" t="str">
        <f>IF(OR(ISBLANK(Games!B816),ISBLANK(Table13[[#This Row],[Side Result]])), "",IF(OR(AND('Prediction Log'!D816&lt;0, 'Prediction Log'!J816='Prediction Log'!B816), AND('Prediction Log'!D816&gt;0, 'Prediction Log'!C816='Prediction Log'!J816)),"Y", IF(ISBLANK(Games!$B$2), "","N")))</f>
        <v/>
      </c>
      <c r="Z816" s="10" t="str">
        <f>Table13[[#This Row],[Market Overall  Correct]]</f>
        <v/>
      </c>
    </row>
    <row r="817" spans="1:26" x14ac:dyDescent="0.45">
      <c r="A817" s="51" t="str">
        <f>IF(ISBLANK(Games!$B817), "",Games!A817)</f>
        <v/>
      </c>
      <c r="B817" s="51" t="str">
        <f>IF(ISBLANK(Games!$B817), "",Games!B817)</f>
        <v/>
      </c>
      <c r="C817" s="51" t="str">
        <f>IF(ISBLANK(Games!$B817), "",Games!C817)</f>
        <v/>
      </c>
      <c r="D817" s="23" t="str">
        <f>IF(ISBLANK(Games!$B817), "",Games!D817)</f>
        <v/>
      </c>
      <c r="E817" s="23" t="str">
        <f>IF(ISBLANK(Games!$B817), "",Games!E817)</f>
        <v/>
      </c>
      <c r="F817" s="51" t="str">
        <f>IF(ISBLANK(Games!$B817), "",Games!F817)</f>
        <v/>
      </c>
      <c r="G817" s="51">
        <f>Games!G817</f>
        <v>0</v>
      </c>
      <c r="H817" s="51" t="str">
        <f>IF(ISBLANK(Games!$B817), "",Games!H817)</f>
        <v/>
      </c>
      <c r="I817" s="51" t="str">
        <f>IF(ISBLANK(Games!B817), "", IF(Table13[[#This Row],[Spread]]&lt;0, Table13[[#This Row],[Home]], Table13[[#This Row],[Away]]))</f>
        <v/>
      </c>
      <c r="J817" s="11"/>
      <c r="K817" s="11"/>
      <c r="L817" s="11"/>
      <c r="M817" s="50" t="str">
        <f>IF(ISBLANK(Table13[[#This Row],[Home Final]]), "",Table13[[#This Row],[Away Final]]-Table13[[#This Row],[Home Final]])</f>
        <v/>
      </c>
      <c r="N81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1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17" s="45" t="str">
        <f>IF(ISBLANK(Table13[[#This Row],[Side Result]]),"",IF(Table13[[#This Row],[Side Result]]=Table13[[#This Row],[Market Predicted Side]], "Y", "N"))</f>
        <v/>
      </c>
      <c r="Q81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17" s="43" t="str">
        <f>IF(ISBLANK(Table13[[#This Row],[Side Result]]),"",IF(Table13[[#This Row],[Side Result]]=Table13[[#This Row],[Model Predicted Side]], "Y", "N"))</f>
        <v/>
      </c>
      <c r="S817" s="43" t="str">
        <f>IF(ISBLANK(Table13[[#This Row],[Side Result]]), "", IF(Table13[[#This Row],[Model Overall Correct]]="N", "N", "Y"))</f>
        <v/>
      </c>
      <c r="T81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1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17" s="46" t="str">
        <f>IF(ISBLANK(Table13[[#This Row],[Side Result]]), "",ABS(Table13[[#This Row],[Difference from Market]]))</f>
        <v/>
      </c>
      <c r="W81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17" s="43" t="str">
        <f>IF(ISBLANK(Table13[[#This Row],[Side Result]]), "",ABS(Table13[[#This Row],[Difference from Prediction]]))</f>
        <v/>
      </c>
      <c r="Y817" s="10" t="str">
        <f>IF(OR(ISBLANK(Games!B817),ISBLANK(Table13[[#This Row],[Side Result]])), "",IF(OR(AND('Prediction Log'!D817&lt;0, 'Prediction Log'!J817='Prediction Log'!B817), AND('Prediction Log'!D817&gt;0, 'Prediction Log'!C817='Prediction Log'!J817)),"Y", IF(ISBLANK(Games!$B$2), "","N")))</f>
        <v/>
      </c>
      <c r="Z817" s="10" t="str">
        <f>Table13[[#This Row],[Market Overall  Correct]]</f>
        <v/>
      </c>
    </row>
    <row r="818" spans="1:26" x14ac:dyDescent="0.45">
      <c r="A818" s="51" t="str">
        <f>IF(ISBLANK(Games!$B818), "",Games!A818)</f>
        <v/>
      </c>
      <c r="B818" s="51" t="str">
        <f>IF(ISBLANK(Games!$B818), "",Games!B818)</f>
        <v/>
      </c>
      <c r="C818" s="51" t="str">
        <f>IF(ISBLANK(Games!$B818), "",Games!C818)</f>
        <v/>
      </c>
      <c r="D818" s="23" t="str">
        <f>IF(ISBLANK(Games!$B818), "",Games!D818)</f>
        <v/>
      </c>
      <c r="E818" s="23" t="str">
        <f>IF(ISBLANK(Games!$B818), "",Games!E818)</f>
        <v/>
      </c>
      <c r="F818" s="51" t="str">
        <f>IF(ISBLANK(Games!$B818), "",Games!F818)</f>
        <v/>
      </c>
      <c r="G818" s="51">
        <f>Games!G818</f>
        <v>0</v>
      </c>
      <c r="H818" s="51" t="str">
        <f>IF(ISBLANK(Games!$B818), "",Games!H818)</f>
        <v/>
      </c>
      <c r="I818" s="51" t="str">
        <f>IF(ISBLANK(Games!B818), "", IF(Table13[[#This Row],[Spread]]&lt;0, Table13[[#This Row],[Home]], Table13[[#This Row],[Away]]))</f>
        <v/>
      </c>
      <c r="J818" s="11"/>
      <c r="K818" s="11"/>
      <c r="L818" s="11"/>
      <c r="M818" s="50" t="str">
        <f>IF(ISBLANK(Table13[[#This Row],[Home Final]]), "",Table13[[#This Row],[Away Final]]-Table13[[#This Row],[Home Final]])</f>
        <v/>
      </c>
      <c r="N81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1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18" s="45" t="str">
        <f>IF(ISBLANK(Table13[[#This Row],[Side Result]]),"",IF(Table13[[#This Row],[Side Result]]=Table13[[#This Row],[Market Predicted Side]], "Y", "N"))</f>
        <v/>
      </c>
      <c r="Q81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18" s="43" t="str">
        <f>IF(ISBLANK(Table13[[#This Row],[Side Result]]),"",IF(Table13[[#This Row],[Side Result]]=Table13[[#This Row],[Model Predicted Side]], "Y", "N"))</f>
        <v/>
      </c>
      <c r="S818" s="43" t="str">
        <f>IF(ISBLANK(Table13[[#This Row],[Side Result]]), "", IF(Table13[[#This Row],[Model Overall Correct]]="N", "N", "Y"))</f>
        <v/>
      </c>
      <c r="T81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1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18" s="46" t="str">
        <f>IF(ISBLANK(Table13[[#This Row],[Side Result]]), "",ABS(Table13[[#This Row],[Difference from Market]]))</f>
        <v/>
      </c>
      <c r="W81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18" s="43" t="str">
        <f>IF(ISBLANK(Table13[[#This Row],[Side Result]]), "",ABS(Table13[[#This Row],[Difference from Prediction]]))</f>
        <v/>
      </c>
      <c r="Y818" s="10" t="str">
        <f>IF(OR(ISBLANK(Games!B818),ISBLANK(Table13[[#This Row],[Side Result]])), "",IF(OR(AND('Prediction Log'!D818&lt;0, 'Prediction Log'!J818='Prediction Log'!B818), AND('Prediction Log'!D818&gt;0, 'Prediction Log'!C818='Prediction Log'!J818)),"Y", IF(ISBLANK(Games!$B$2), "","N")))</f>
        <v/>
      </c>
      <c r="Z818" s="10" t="str">
        <f>Table13[[#This Row],[Market Overall  Correct]]</f>
        <v/>
      </c>
    </row>
    <row r="819" spans="1:26" x14ac:dyDescent="0.45">
      <c r="A819" s="51" t="str">
        <f>IF(ISBLANK(Games!$B819), "",Games!A819)</f>
        <v/>
      </c>
      <c r="B819" s="51" t="str">
        <f>IF(ISBLANK(Games!$B819), "",Games!B819)</f>
        <v/>
      </c>
      <c r="C819" s="51" t="str">
        <f>IF(ISBLANK(Games!$B819), "",Games!C819)</f>
        <v/>
      </c>
      <c r="D819" s="23" t="str">
        <f>IF(ISBLANK(Games!$B819), "",Games!D819)</f>
        <v/>
      </c>
      <c r="E819" s="23" t="str">
        <f>IF(ISBLANK(Games!$B819), "",Games!E819)</f>
        <v/>
      </c>
      <c r="F819" s="51" t="str">
        <f>IF(ISBLANK(Games!$B819), "",Games!F819)</f>
        <v/>
      </c>
      <c r="G819" s="51">
        <f>Games!G819</f>
        <v>0</v>
      </c>
      <c r="H819" s="51" t="str">
        <f>IF(ISBLANK(Games!$B819), "",Games!H819)</f>
        <v/>
      </c>
      <c r="I819" s="51" t="str">
        <f>IF(ISBLANK(Games!B819), "", IF(Table13[[#This Row],[Spread]]&lt;0, Table13[[#This Row],[Home]], Table13[[#This Row],[Away]]))</f>
        <v/>
      </c>
      <c r="J819" s="11"/>
      <c r="K819" s="11"/>
      <c r="L819" s="11"/>
      <c r="M819" s="50" t="str">
        <f>IF(ISBLANK(Table13[[#This Row],[Home Final]]), "",Table13[[#This Row],[Away Final]]-Table13[[#This Row],[Home Final]])</f>
        <v/>
      </c>
      <c r="N81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1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19" s="45" t="str">
        <f>IF(ISBLANK(Table13[[#This Row],[Side Result]]),"",IF(Table13[[#This Row],[Side Result]]=Table13[[#This Row],[Market Predicted Side]], "Y", "N"))</f>
        <v/>
      </c>
      <c r="Q81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19" s="43" t="str">
        <f>IF(ISBLANK(Table13[[#This Row],[Side Result]]),"",IF(Table13[[#This Row],[Side Result]]=Table13[[#This Row],[Model Predicted Side]], "Y", "N"))</f>
        <v/>
      </c>
      <c r="S819" s="43" t="str">
        <f>IF(ISBLANK(Table13[[#This Row],[Side Result]]), "", IF(Table13[[#This Row],[Model Overall Correct]]="N", "N", "Y"))</f>
        <v/>
      </c>
      <c r="T81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1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19" s="46" t="str">
        <f>IF(ISBLANK(Table13[[#This Row],[Side Result]]), "",ABS(Table13[[#This Row],[Difference from Market]]))</f>
        <v/>
      </c>
      <c r="W81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19" s="43" t="str">
        <f>IF(ISBLANK(Table13[[#This Row],[Side Result]]), "",ABS(Table13[[#This Row],[Difference from Prediction]]))</f>
        <v/>
      </c>
      <c r="Y819" s="10" t="str">
        <f>IF(OR(ISBLANK(Games!B819),ISBLANK(Table13[[#This Row],[Side Result]])), "",IF(OR(AND('Prediction Log'!D819&lt;0, 'Prediction Log'!J819='Prediction Log'!B819), AND('Prediction Log'!D819&gt;0, 'Prediction Log'!C819='Prediction Log'!J819)),"Y", IF(ISBLANK(Games!$B$2), "","N")))</f>
        <v/>
      </c>
      <c r="Z819" s="10" t="str">
        <f>Table13[[#This Row],[Market Overall  Correct]]</f>
        <v/>
      </c>
    </row>
    <row r="820" spans="1:26" x14ac:dyDescent="0.45">
      <c r="A820" s="51" t="str">
        <f>IF(ISBLANK(Games!$B820), "",Games!A820)</f>
        <v/>
      </c>
      <c r="B820" s="51" t="str">
        <f>IF(ISBLANK(Games!$B820), "",Games!B820)</f>
        <v/>
      </c>
      <c r="C820" s="51" t="str">
        <f>IF(ISBLANK(Games!$B820), "",Games!C820)</f>
        <v/>
      </c>
      <c r="D820" s="23" t="str">
        <f>IF(ISBLANK(Games!$B820), "",Games!D820)</f>
        <v/>
      </c>
      <c r="E820" s="23" t="str">
        <f>IF(ISBLANK(Games!$B820), "",Games!E820)</f>
        <v/>
      </c>
      <c r="F820" s="51" t="str">
        <f>IF(ISBLANK(Games!$B820), "",Games!F820)</f>
        <v/>
      </c>
      <c r="G820" s="51">
        <f>Games!G820</f>
        <v>0</v>
      </c>
      <c r="H820" s="51" t="str">
        <f>IF(ISBLANK(Games!$B820), "",Games!H820)</f>
        <v/>
      </c>
      <c r="I820" s="51" t="str">
        <f>IF(ISBLANK(Games!B820), "", IF(Table13[[#This Row],[Spread]]&lt;0, Table13[[#This Row],[Home]], Table13[[#This Row],[Away]]))</f>
        <v/>
      </c>
      <c r="J820" s="11"/>
      <c r="K820" s="11"/>
      <c r="L820" s="11"/>
      <c r="M820" s="50" t="str">
        <f>IF(ISBLANK(Table13[[#This Row],[Home Final]]), "",Table13[[#This Row],[Away Final]]-Table13[[#This Row],[Home Final]])</f>
        <v/>
      </c>
      <c r="N82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2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20" s="45" t="str">
        <f>IF(ISBLANK(Table13[[#This Row],[Side Result]]),"",IF(Table13[[#This Row],[Side Result]]=Table13[[#This Row],[Market Predicted Side]], "Y", "N"))</f>
        <v/>
      </c>
      <c r="Q82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20" s="43" t="str">
        <f>IF(ISBLANK(Table13[[#This Row],[Side Result]]),"",IF(Table13[[#This Row],[Side Result]]=Table13[[#This Row],[Model Predicted Side]], "Y", "N"))</f>
        <v/>
      </c>
      <c r="S820" s="43" t="str">
        <f>IF(ISBLANK(Table13[[#This Row],[Side Result]]), "", IF(Table13[[#This Row],[Model Overall Correct]]="N", "N", "Y"))</f>
        <v/>
      </c>
      <c r="T82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2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20" s="46" t="str">
        <f>IF(ISBLANK(Table13[[#This Row],[Side Result]]), "",ABS(Table13[[#This Row],[Difference from Market]]))</f>
        <v/>
      </c>
      <c r="W82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20" s="43" t="str">
        <f>IF(ISBLANK(Table13[[#This Row],[Side Result]]), "",ABS(Table13[[#This Row],[Difference from Prediction]]))</f>
        <v/>
      </c>
      <c r="Y820" s="10" t="str">
        <f>IF(OR(ISBLANK(Games!B820),ISBLANK(Table13[[#This Row],[Side Result]])), "",IF(OR(AND('Prediction Log'!D820&lt;0, 'Prediction Log'!J820='Prediction Log'!B820), AND('Prediction Log'!D820&gt;0, 'Prediction Log'!C820='Prediction Log'!J820)),"Y", IF(ISBLANK(Games!$B$2), "","N")))</f>
        <v/>
      </c>
      <c r="Z820" s="10" t="str">
        <f>Table13[[#This Row],[Market Overall  Correct]]</f>
        <v/>
      </c>
    </row>
    <row r="821" spans="1:26" x14ac:dyDescent="0.45">
      <c r="A821" s="51" t="str">
        <f>IF(ISBLANK(Games!$B821), "",Games!A821)</f>
        <v/>
      </c>
      <c r="B821" s="51" t="str">
        <f>IF(ISBLANK(Games!$B821), "",Games!B821)</f>
        <v/>
      </c>
      <c r="C821" s="51" t="str">
        <f>IF(ISBLANK(Games!$B821), "",Games!C821)</f>
        <v/>
      </c>
      <c r="D821" s="23" t="str">
        <f>IF(ISBLANK(Games!$B821), "",Games!D821)</f>
        <v/>
      </c>
      <c r="E821" s="23" t="str">
        <f>IF(ISBLANK(Games!$B821), "",Games!E821)</f>
        <v/>
      </c>
      <c r="F821" s="51" t="str">
        <f>IF(ISBLANK(Games!$B821), "",Games!F821)</f>
        <v/>
      </c>
      <c r="G821" s="51">
        <f>Games!G821</f>
        <v>0</v>
      </c>
      <c r="H821" s="51" t="str">
        <f>IF(ISBLANK(Games!$B821), "",Games!H821)</f>
        <v/>
      </c>
      <c r="I821" s="51" t="str">
        <f>IF(ISBLANK(Games!B821), "", IF(Table13[[#This Row],[Spread]]&lt;0, Table13[[#This Row],[Home]], Table13[[#This Row],[Away]]))</f>
        <v/>
      </c>
      <c r="J821" s="11"/>
      <c r="K821" s="11"/>
      <c r="L821" s="11"/>
      <c r="M821" s="50" t="str">
        <f>IF(ISBLANK(Table13[[#This Row],[Home Final]]), "",Table13[[#This Row],[Away Final]]-Table13[[#This Row],[Home Final]])</f>
        <v/>
      </c>
      <c r="N82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2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21" s="45" t="str">
        <f>IF(ISBLANK(Table13[[#This Row],[Side Result]]),"",IF(Table13[[#This Row],[Side Result]]=Table13[[#This Row],[Market Predicted Side]], "Y", "N"))</f>
        <v/>
      </c>
      <c r="Q82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21" s="43" t="str">
        <f>IF(ISBLANK(Table13[[#This Row],[Side Result]]),"",IF(Table13[[#This Row],[Side Result]]=Table13[[#This Row],[Model Predicted Side]], "Y", "N"))</f>
        <v/>
      </c>
      <c r="S821" s="43" t="str">
        <f>IF(ISBLANK(Table13[[#This Row],[Side Result]]), "", IF(Table13[[#This Row],[Model Overall Correct]]="N", "N", "Y"))</f>
        <v/>
      </c>
      <c r="T82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2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21" s="46" t="str">
        <f>IF(ISBLANK(Table13[[#This Row],[Side Result]]), "",ABS(Table13[[#This Row],[Difference from Market]]))</f>
        <v/>
      </c>
      <c r="W82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21" s="43" t="str">
        <f>IF(ISBLANK(Table13[[#This Row],[Side Result]]), "",ABS(Table13[[#This Row],[Difference from Prediction]]))</f>
        <v/>
      </c>
      <c r="Y821" s="10" t="str">
        <f>IF(OR(ISBLANK(Games!B821),ISBLANK(Table13[[#This Row],[Side Result]])), "",IF(OR(AND('Prediction Log'!D821&lt;0, 'Prediction Log'!J821='Prediction Log'!B821), AND('Prediction Log'!D821&gt;0, 'Prediction Log'!C821='Prediction Log'!J821)),"Y", IF(ISBLANK(Games!$B$2), "","N")))</f>
        <v/>
      </c>
      <c r="Z821" s="10" t="str">
        <f>Table13[[#This Row],[Market Overall  Correct]]</f>
        <v/>
      </c>
    </row>
    <row r="822" spans="1:26" x14ac:dyDescent="0.45">
      <c r="A822" s="51" t="str">
        <f>IF(ISBLANK(Games!$B822), "",Games!A822)</f>
        <v/>
      </c>
      <c r="B822" s="51" t="str">
        <f>IF(ISBLANK(Games!$B822), "",Games!B822)</f>
        <v/>
      </c>
      <c r="C822" s="51" t="str">
        <f>IF(ISBLANK(Games!$B822), "",Games!C822)</f>
        <v/>
      </c>
      <c r="D822" s="23" t="str">
        <f>IF(ISBLANK(Games!$B822), "",Games!D822)</f>
        <v/>
      </c>
      <c r="E822" s="23" t="str">
        <f>IF(ISBLANK(Games!$B822), "",Games!E822)</f>
        <v/>
      </c>
      <c r="F822" s="51" t="str">
        <f>IF(ISBLANK(Games!$B822), "",Games!F822)</f>
        <v/>
      </c>
      <c r="G822" s="51">
        <f>Games!G822</f>
        <v>0</v>
      </c>
      <c r="H822" s="51" t="str">
        <f>IF(ISBLANK(Games!$B822), "",Games!H822)</f>
        <v/>
      </c>
      <c r="I822" s="51" t="str">
        <f>IF(ISBLANK(Games!B822), "", IF(Table13[[#This Row],[Spread]]&lt;0, Table13[[#This Row],[Home]], Table13[[#This Row],[Away]]))</f>
        <v/>
      </c>
      <c r="J822" s="11"/>
      <c r="K822" s="11"/>
      <c r="L822" s="11"/>
      <c r="M822" s="50" t="str">
        <f>IF(ISBLANK(Table13[[#This Row],[Home Final]]), "",Table13[[#This Row],[Away Final]]-Table13[[#This Row],[Home Final]])</f>
        <v/>
      </c>
      <c r="N82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2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22" s="45" t="str">
        <f>IF(ISBLANK(Table13[[#This Row],[Side Result]]),"",IF(Table13[[#This Row],[Side Result]]=Table13[[#This Row],[Market Predicted Side]], "Y", "N"))</f>
        <v/>
      </c>
      <c r="Q82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22" s="43" t="str">
        <f>IF(ISBLANK(Table13[[#This Row],[Side Result]]),"",IF(Table13[[#This Row],[Side Result]]=Table13[[#This Row],[Model Predicted Side]], "Y", "N"))</f>
        <v/>
      </c>
      <c r="S822" s="43" t="str">
        <f>IF(ISBLANK(Table13[[#This Row],[Side Result]]), "", IF(Table13[[#This Row],[Model Overall Correct]]="N", "N", "Y"))</f>
        <v/>
      </c>
      <c r="T82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2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22" s="46" t="str">
        <f>IF(ISBLANK(Table13[[#This Row],[Side Result]]), "",ABS(Table13[[#This Row],[Difference from Market]]))</f>
        <v/>
      </c>
      <c r="W82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22" s="43" t="str">
        <f>IF(ISBLANK(Table13[[#This Row],[Side Result]]), "",ABS(Table13[[#This Row],[Difference from Prediction]]))</f>
        <v/>
      </c>
      <c r="Y822" s="10" t="str">
        <f>IF(OR(ISBLANK(Games!B822),ISBLANK(Table13[[#This Row],[Side Result]])), "",IF(OR(AND('Prediction Log'!D822&lt;0, 'Prediction Log'!J822='Prediction Log'!B822), AND('Prediction Log'!D822&gt;0, 'Prediction Log'!C822='Prediction Log'!J822)),"Y", IF(ISBLANK(Games!$B$2), "","N")))</f>
        <v/>
      </c>
      <c r="Z822" s="10" t="str">
        <f>Table13[[#This Row],[Market Overall  Correct]]</f>
        <v/>
      </c>
    </row>
    <row r="823" spans="1:26" x14ac:dyDescent="0.45">
      <c r="A823" s="51" t="str">
        <f>IF(ISBLANK(Games!$B823), "",Games!A823)</f>
        <v/>
      </c>
      <c r="B823" s="51" t="str">
        <f>IF(ISBLANK(Games!$B823), "",Games!B823)</f>
        <v/>
      </c>
      <c r="C823" s="51" t="str">
        <f>IF(ISBLANK(Games!$B823), "",Games!C823)</f>
        <v/>
      </c>
      <c r="D823" s="23" t="str">
        <f>IF(ISBLANK(Games!$B823), "",Games!D823)</f>
        <v/>
      </c>
      <c r="E823" s="23" t="str">
        <f>IF(ISBLANK(Games!$B823), "",Games!E823)</f>
        <v/>
      </c>
      <c r="F823" s="51" t="str">
        <f>IF(ISBLANK(Games!$B823), "",Games!F823)</f>
        <v/>
      </c>
      <c r="G823" s="51">
        <f>Games!G823</f>
        <v>0</v>
      </c>
      <c r="H823" s="51" t="str">
        <f>IF(ISBLANK(Games!$B823), "",Games!H823)</f>
        <v/>
      </c>
      <c r="I823" s="51" t="str">
        <f>IF(ISBLANK(Games!B823), "", IF(Table13[[#This Row],[Spread]]&lt;0, Table13[[#This Row],[Home]], Table13[[#This Row],[Away]]))</f>
        <v/>
      </c>
      <c r="J823" s="11"/>
      <c r="K823" s="11"/>
      <c r="L823" s="11"/>
      <c r="M823" s="50" t="str">
        <f>IF(ISBLANK(Table13[[#This Row],[Home Final]]), "",Table13[[#This Row],[Away Final]]-Table13[[#This Row],[Home Final]])</f>
        <v/>
      </c>
      <c r="N82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2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23" s="45" t="str">
        <f>IF(ISBLANK(Table13[[#This Row],[Side Result]]),"",IF(Table13[[#This Row],[Side Result]]=Table13[[#This Row],[Market Predicted Side]], "Y", "N"))</f>
        <v/>
      </c>
      <c r="Q82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23" s="43" t="str">
        <f>IF(ISBLANK(Table13[[#This Row],[Side Result]]),"",IF(Table13[[#This Row],[Side Result]]=Table13[[#This Row],[Model Predicted Side]], "Y", "N"))</f>
        <v/>
      </c>
      <c r="S823" s="43" t="str">
        <f>IF(ISBLANK(Table13[[#This Row],[Side Result]]), "", IF(Table13[[#This Row],[Model Overall Correct]]="N", "N", "Y"))</f>
        <v/>
      </c>
      <c r="T82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2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23" s="46" t="str">
        <f>IF(ISBLANK(Table13[[#This Row],[Side Result]]), "",ABS(Table13[[#This Row],[Difference from Market]]))</f>
        <v/>
      </c>
      <c r="W82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23" s="43" t="str">
        <f>IF(ISBLANK(Table13[[#This Row],[Side Result]]), "",ABS(Table13[[#This Row],[Difference from Prediction]]))</f>
        <v/>
      </c>
      <c r="Y823" s="10" t="str">
        <f>IF(OR(ISBLANK(Games!B823),ISBLANK(Table13[[#This Row],[Side Result]])), "",IF(OR(AND('Prediction Log'!D823&lt;0, 'Prediction Log'!J823='Prediction Log'!B823), AND('Prediction Log'!D823&gt;0, 'Prediction Log'!C823='Prediction Log'!J823)),"Y", IF(ISBLANK(Games!$B$2), "","N")))</f>
        <v/>
      </c>
      <c r="Z823" s="10" t="str">
        <f>Table13[[#This Row],[Market Overall  Correct]]</f>
        <v/>
      </c>
    </row>
    <row r="824" spans="1:26" x14ac:dyDescent="0.45">
      <c r="A824" s="51" t="str">
        <f>IF(ISBLANK(Games!$B824), "",Games!A824)</f>
        <v/>
      </c>
      <c r="B824" s="51" t="str">
        <f>IF(ISBLANK(Games!$B824), "",Games!B824)</f>
        <v/>
      </c>
      <c r="C824" s="51" t="str">
        <f>IF(ISBLANK(Games!$B824), "",Games!C824)</f>
        <v/>
      </c>
      <c r="D824" s="23" t="str">
        <f>IF(ISBLANK(Games!$B824), "",Games!D824)</f>
        <v/>
      </c>
      <c r="E824" s="23" t="str">
        <f>IF(ISBLANK(Games!$B824), "",Games!E824)</f>
        <v/>
      </c>
      <c r="F824" s="51" t="str">
        <f>IF(ISBLANK(Games!$B824), "",Games!F824)</f>
        <v/>
      </c>
      <c r="G824" s="51">
        <f>Games!G824</f>
        <v>0</v>
      </c>
      <c r="H824" s="51" t="str">
        <f>IF(ISBLANK(Games!$B824), "",Games!H824)</f>
        <v/>
      </c>
      <c r="I824" s="51" t="str">
        <f>IF(ISBLANK(Games!B824), "", IF(Table13[[#This Row],[Spread]]&lt;0, Table13[[#This Row],[Home]], Table13[[#This Row],[Away]]))</f>
        <v/>
      </c>
      <c r="J824" s="11"/>
      <c r="K824" s="11"/>
      <c r="L824" s="11"/>
      <c r="M824" s="50" t="str">
        <f>IF(ISBLANK(Table13[[#This Row],[Home Final]]), "",Table13[[#This Row],[Away Final]]-Table13[[#This Row],[Home Final]])</f>
        <v/>
      </c>
      <c r="N82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2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24" s="45" t="str">
        <f>IF(ISBLANK(Table13[[#This Row],[Side Result]]),"",IF(Table13[[#This Row],[Side Result]]=Table13[[#This Row],[Market Predicted Side]], "Y", "N"))</f>
        <v/>
      </c>
      <c r="Q82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24" s="43" t="str">
        <f>IF(ISBLANK(Table13[[#This Row],[Side Result]]),"",IF(Table13[[#This Row],[Side Result]]=Table13[[#This Row],[Model Predicted Side]], "Y", "N"))</f>
        <v/>
      </c>
      <c r="S824" s="43" t="str">
        <f>IF(ISBLANK(Table13[[#This Row],[Side Result]]), "", IF(Table13[[#This Row],[Model Overall Correct]]="N", "N", "Y"))</f>
        <v/>
      </c>
      <c r="T82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2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24" s="46" t="str">
        <f>IF(ISBLANK(Table13[[#This Row],[Side Result]]), "",ABS(Table13[[#This Row],[Difference from Market]]))</f>
        <v/>
      </c>
      <c r="W82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24" s="43" t="str">
        <f>IF(ISBLANK(Table13[[#This Row],[Side Result]]), "",ABS(Table13[[#This Row],[Difference from Prediction]]))</f>
        <v/>
      </c>
      <c r="Y824" s="10" t="str">
        <f>IF(OR(ISBLANK(Games!B824),ISBLANK(Table13[[#This Row],[Side Result]])), "",IF(OR(AND('Prediction Log'!D824&lt;0, 'Prediction Log'!J824='Prediction Log'!B824), AND('Prediction Log'!D824&gt;0, 'Prediction Log'!C824='Prediction Log'!J824)),"Y", IF(ISBLANK(Games!$B$2), "","N")))</f>
        <v/>
      </c>
      <c r="Z824" s="10" t="str">
        <f>Table13[[#This Row],[Market Overall  Correct]]</f>
        <v/>
      </c>
    </row>
    <row r="825" spans="1:26" x14ac:dyDescent="0.45">
      <c r="A825" s="51" t="str">
        <f>IF(ISBLANK(Games!$B825), "",Games!A825)</f>
        <v/>
      </c>
      <c r="B825" s="51" t="str">
        <f>IF(ISBLANK(Games!$B825), "",Games!B825)</f>
        <v/>
      </c>
      <c r="C825" s="51" t="str">
        <f>IF(ISBLANK(Games!$B825), "",Games!C825)</f>
        <v/>
      </c>
      <c r="D825" s="23" t="str">
        <f>IF(ISBLANK(Games!$B825), "",Games!D825)</f>
        <v/>
      </c>
      <c r="E825" s="23" t="str">
        <f>IF(ISBLANK(Games!$B825), "",Games!E825)</f>
        <v/>
      </c>
      <c r="F825" s="51" t="str">
        <f>IF(ISBLANK(Games!$B825), "",Games!F825)</f>
        <v/>
      </c>
      <c r="G825" s="51">
        <f>Games!G825</f>
        <v>0</v>
      </c>
      <c r="H825" s="51" t="str">
        <f>IF(ISBLANK(Games!$B825), "",Games!H825)</f>
        <v/>
      </c>
      <c r="I825" s="51" t="str">
        <f>IF(ISBLANK(Games!B825), "", IF(Table13[[#This Row],[Spread]]&lt;0, Table13[[#This Row],[Home]], Table13[[#This Row],[Away]]))</f>
        <v/>
      </c>
      <c r="J825" s="11"/>
      <c r="K825" s="11"/>
      <c r="L825" s="11"/>
      <c r="M825" s="50" t="str">
        <f>IF(ISBLANK(Table13[[#This Row],[Home Final]]), "",Table13[[#This Row],[Away Final]]-Table13[[#This Row],[Home Final]])</f>
        <v/>
      </c>
      <c r="N82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2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25" s="45" t="str">
        <f>IF(ISBLANK(Table13[[#This Row],[Side Result]]),"",IF(Table13[[#This Row],[Side Result]]=Table13[[#This Row],[Market Predicted Side]], "Y", "N"))</f>
        <v/>
      </c>
      <c r="Q82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25" s="43" t="str">
        <f>IF(ISBLANK(Table13[[#This Row],[Side Result]]),"",IF(Table13[[#This Row],[Side Result]]=Table13[[#This Row],[Model Predicted Side]], "Y", "N"))</f>
        <v/>
      </c>
      <c r="S825" s="43" t="str">
        <f>IF(ISBLANK(Table13[[#This Row],[Side Result]]), "", IF(Table13[[#This Row],[Model Overall Correct]]="N", "N", "Y"))</f>
        <v/>
      </c>
      <c r="T82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2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25" s="46" t="str">
        <f>IF(ISBLANK(Table13[[#This Row],[Side Result]]), "",ABS(Table13[[#This Row],[Difference from Market]]))</f>
        <v/>
      </c>
      <c r="W82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25" s="43" t="str">
        <f>IF(ISBLANK(Table13[[#This Row],[Side Result]]), "",ABS(Table13[[#This Row],[Difference from Prediction]]))</f>
        <v/>
      </c>
      <c r="Y825" s="10" t="str">
        <f>IF(OR(ISBLANK(Games!B825),ISBLANK(Table13[[#This Row],[Side Result]])), "",IF(OR(AND('Prediction Log'!D825&lt;0, 'Prediction Log'!J825='Prediction Log'!B825), AND('Prediction Log'!D825&gt;0, 'Prediction Log'!C825='Prediction Log'!J825)),"Y", IF(ISBLANK(Games!$B$2), "","N")))</f>
        <v/>
      </c>
      <c r="Z825" s="10" t="str">
        <f>Table13[[#This Row],[Market Overall  Correct]]</f>
        <v/>
      </c>
    </row>
    <row r="826" spans="1:26" x14ac:dyDescent="0.45">
      <c r="A826" s="51" t="str">
        <f>IF(ISBLANK(Games!$B826), "",Games!A826)</f>
        <v/>
      </c>
      <c r="B826" s="51" t="str">
        <f>IF(ISBLANK(Games!$B826), "",Games!B826)</f>
        <v/>
      </c>
      <c r="C826" s="51" t="str">
        <f>IF(ISBLANK(Games!$B826), "",Games!C826)</f>
        <v/>
      </c>
      <c r="D826" s="23" t="str">
        <f>IF(ISBLANK(Games!$B826), "",Games!D826)</f>
        <v/>
      </c>
      <c r="E826" s="23" t="str">
        <f>IF(ISBLANK(Games!$B826), "",Games!E826)</f>
        <v/>
      </c>
      <c r="F826" s="51" t="str">
        <f>IF(ISBLANK(Games!$B826), "",Games!F826)</f>
        <v/>
      </c>
      <c r="G826" s="51">
        <f>Games!G826</f>
        <v>0</v>
      </c>
      <c r="H826" s="51" t="str">
        <f>IF(ISBLANK(Games!$B826), "",Games!H826)</f>
        <v/>
      </c>
      <c r="I826" s="51" t="str">
        <f>IF(ISBLANK(Games!B826), "", IF(Table13[[#This Row],[Spread]]&lt;0, Table13[[#This Row],[Home]], Table13[[#This Row],[Away]]))</f>
        <v/>
      </c>
      <c r="J826" s="11"/>
      <c r="K826" s="11"/>
      <c r="L826" s="11"/>
      <c r="M826" s="50" t="str">
        <f>IF(ISBLANK(Table13[[#This Row],[Home Final]]), "",Table13[[#This Row],[Away Final]]-Table13[[#This Row],[Home Final]])</f>
        <v/>
      </c>
      <c r="N82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2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26" s="45" t="str">
        <f>IF(ISBLANK(Table13[[#This Row],[Side Result]]),"",IF(Table13[[#This Row],[Side Result]]=Table13[[#This Row],[Market Predicted Side]], "Y", "N"))</f>
        <v/>
      </c>
      <c r="Q82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26" s="43" t="str">
        <f>IF(ISBLANK(Table13[[#This Row],[Side Result]]),"",IF(Table13[[#This Row],[Side Result]]=Table13[[#This Row],[Model Predicted Side]], "Y", "N"))</f>
        <v/>
      </c>
      <c r="S826" s="43" t="str">
        <f>IF(ISBLANK(Table13[[#This Row],[Side Result]]), "", IF(Table13[[#This Row],[Model Overall Correct]]="N", "N", "Y"))</f>
        <v/>
      </c>
      <c r="T82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2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26" s="46" t="str">
        <f>IF(ISBLANK(Table13[[#This Row],[Side Result]]), "",ABS(Table13[[#This Row],[Difference from Market]]))</f>
        <v/>
      </c>
      <c r="W82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26" s="43" t="str">
        <f>IF(ISBLANK(Table13[[#This Row],[Side Result]]), "",ABS(Table13[[#This Row],[Difference from Prediction]]))</f>
        <v/>
      </c>
      <c r="Y826" s="10" t="str">
        <f>IF(OR(ISBLANK(Games!B826),ISBLANK(Table13[[#This Row],[Side Result]])), "",IF(OR(AND('Prediction Log'!D826&lt;0, 'Prediction Log'!J826='Prediction Log'!B826), AND('Prediction Log'!D826&gt;0, 'Prediction Log'!C826='Prediction Log'!J826)),"Y", IF(ISBLANK(Games!$B$2), "","N")))</f>
        <v/>
      </c>
      <c r="Z826" s="10" t="str">
        <f>Table13[[#This Row],[Market Overall  Correct]]</f>
        <v/>
      </c>
    </row>
    <row r="827" spans="1:26" x14ac:dyDescent="0.45">
      <c r="A827" s="51" t="str">
        <f>IF(ISBLANK(Games!$B827), "",Games!A827)</f>
        <v/>
      </c>
      <c r="B827" s="51" t="str">
        <f>IF(ISBLANK(Games!$B827), "",Games!B827)</f>
        <v/>
      </c>
      <c r="C827" s="51" t="str">
        <f>IF(ISBLANK(Games!$B827), "",Games!C827)</f>
        <v/>
      </c>
      <c r="D827" s="23" t="str">
        <f>IF(ISBLANK(Games!$B827), "",Games!D827)</f>
        <v/>
      </c>
      <c r="E827" s="23" t="str">
        <f>IF(ISBLANK(Games!$B827), "",Games!E827)</f>
        <v/>
      </c>
      <c r="F827" s="51" t="str">
        <f>IF(ISBLANK(Games!$B827), "",Games!F827)</f>
        <v/>
      </c>
      <c r="G827" s="51">
        <f>Games!G827</f>
        <v>0</v>
      </c>
      <c r="H827" s="51" t="str">
        <f>IF(ISBLANK(Games!$B827), "",Games!H827)</f>
        <v/>
      </c>
      <c r="I827" s="51" t="str">
        <f>IF(ISBLANK(Games!B827), "", IF(Table13[[#This Row],[Spread]]&lt;0, Table13[[#This Row],[Home]], Table13[[#This Row],[Away]]))</f>
        <v/>
      </c>
      <c r="J827" s="11"/>
      <c r="K827" s="11"/>
      <c r="L827" s="11"/>
      <c r="M827" s="50" t="str">
        <f>IF(ISBLANK(Table13[[#This Row],[Home Final]]), "",Table13[[#This Row],[Away Final]]-Table13[[#This Row],[Home Final]])</f>
        <v/>
      </c>
      <c r="N82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2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27" s="45" t="str">
        <f>IF(ISBLANK(Table13[[#This Row],[Side Result]]),"",IF(Table13[[#This Row],[Side Result]]=Table13[[#This Row],[Market Predicted Side]], "Y", "N"))</f>
        <v/>
      </c>
      <c r="Q82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27" s="43" t="str">
        <f>IF(ISBLANK(Table13[[#This Row],[Side Result]]),"",IF(Table13[[#This Row],[Side Result]]=Table13[[#This Row],[Model Predicted Side]], "Y", "N"))</f>
        <v/>
      </c>
      <c r="S827" s="43" t="str">
        <f>IF(ISBLANK(Table13[[#This Row],[Side Result]]), "", IF(Table13[[#This Row],[Model Overall Correct]]="N", "N", "Y"))</f>
        <v/>
      </c>
      <c r="T82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2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27" s="46" t="str">
        <f>IF(ISBLANK(Table13[[#This Row],[Side Result]]), "",ABS(Table13[[#This Row],[Difference from Market]]))</f>
        <v/>
      </c>
      <c r="W82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27" s="43" t="str">
        <f>IF(ISBLANK(Table13[[#This Row],[Side Result]]), "",ABS(Table13[[#This Row],[Difference from Prediction]]))</f>
        <v/>
      </c>
      <c r="Y827" s="10" t="str">
        <f>IF(OR(ISBLANK(Games!B827),ISBLANK(Table13[[#This Row],[Side Result]])), "",IF(OR(AND('Prediction Log'!D827&lt;0, 'Prediction Log'!J827='Prediction Log'!B827), AND('Prediction Log'!D827&gt;0, 'Prediction Log'!C827='Prediction Log'!J827)),"Y", IF(ISBLANK(Games!$B$2), "","N")))</f>
        <v/>
      </c>
      <c r="Z827" s="10" t="str">
        <f>Table13[[#This Row],[Market Overall  Correct]]</f>
        <v/>
      </c>
    </row>
    <row r="828" spans="1:26" x14ac:dyDescent="0.45">
      <c r="A828" s="51" t="str">
        <f>IF(ISBLANK(Games!$B828), "",Games!A828)</f>
        <v/>
      </c>
      <c r="B828" s="51" t="str">
        <f>IF(ISBLANK(Games!$B828), "",Games!B828)</f>
        <v/>
      </c>
      <c r="C828" s="51" t="str">
        <f>IF(ISBLANK(Games!$B828), "",Games!C828)</f>
        <v/>
      </c>
      <c r="D828" s="23" t="str">
        <f>IF(ISBLANK(Games!$B828), "",Games!D828)</f>
        <v/>
      </c>
      <c r="E828" s="23" t="str">
        <f>IF(ISBLANK(Games!$B828), "",Games!E828)</f>
        <v/>
      </c>
      <c r="F828" s="51" t="str">
        <f>IF(ISBLANK(Games!$B828), "",Games!F828)</f>
        <v/>
      </c>
      <c r="G828" s="51">
        <f>Games!G828</f>
        <v>0</v>
      </c>
      <c r="H828" s="51" t="str">
        <f>IF(ISBLANK(Games!$B828), "",Games!H828)</f>
        <v/>
      </c>
      <c r="I828" s="51" t="str">
        <f>IF(ISBLANK(Games!B828), "", IF(Table13[[#This Row],[Spread]]&lt;0, Table13[[#This Row],[Home]], Table13[[#This Row],[Away]]))</f>
        <v/>
      </c>
      <c r="J828" s="11"/>
      <c r="K828" s="11"/>
      <c r="L828" s="11"/>
      <c r="M828" s="50" t="str">
        <f>IF(ISBLANK(Table13[[#This Row],[Home Final]]), "",Table13[[#This Row],[Away Final]]-Table13[[#This Row],[Home Final]])</f>
        <v/>
      </c>
      <c r="N82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2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28" s="45" t="str">
        <f>IF(ISBLANK(Table13[[#This Row],[Side Result]]),"",IF(Table13[[#This Row],[Side Result]]=Table13[[#This Row],[Market Predicted Side]], "Y", "N"))</f>
        <v/>
      </c>
      <c r="Q82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28" s="43" t="str">
        <f>IF(ISBLANK(Table13[[#This Row],[Side Result]]),"",IF(Table13[[#This Row],[Side Result]]=Table13[[#This Row],[Model Predicted Side]], "Y", "N"))</f>
        <v/>
      </c>
      <c r="S828" s="43" t="str">
        <f>IF(ISBLANK(Table13[[#This Row],[Side Result]]), "", IF(Table13[[#This Row],[Model Overall Correct]]="N", "N", "Y"))</f>
        <v/>
      </c>
      <c r="T82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2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28" s="46" t="str">
        <f>IF(ISBLANK(Table13[[#This Row],[Side Result]]), "",ABS(Table13[[#This Row],[Difference from Market]]))</f>
        <v/>
      </c>
      <c r="W82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28" s="43" t="str">
        <f>IF(ISBLANK(Table13[[#This Row],[Side Result]]), "",ABS(Table13[[#This Row],[Difference from Prediction]]))</f>
        <v/>
      </c>
      <c r="Y828" s="10" t="str">
        <f>IF(OR(ISBLANK(Games!B828),ISBLANK(Table13[[#This Row],[Side Result]])), "",IF(OR(AND('Prediction Log'!D828&lt;0, 'Prediction Log'!J828='Prediction Log'!B828), AND('Prediction Log'!D828&gt;0, 'Prediction Log'!C828='Prediction Log'!J828)),"Y", IF(ISBLANK(Games!$B$2), "","N")))</f>
        <v/>
      </c>
      <c r="Z828" s="10" t="str">
        <f>Table13[[#This Row],[Market Overall  Correct]]</f>
        <v/>
      </c>
    </row>
    <row r="829" spans="1:26" x14ac:dyDescent="0.45">
      <c r="A829" s="51" t="str">
        <f>IF(ISBLANK(Games!$B829), "",Games!A829)</f>
        <v/>
      </c>
      <c r="B829" s="51" t="str">
        <f>IF(ISBLANK(Games!$B829), "",Games!B829)</f>
        <v/>
      </c>
      <c r="C829" s="51" t="str">
        <f>IF(ISBLANK(Games!$B829), "",Games!C829)</f>
        <v/>
      </c>
      <c r="D829" s="23" t="str">
        <f>IF(ISBLANK(Games!$B829), "",Games!D829)</f>
        <v/>
      </c>
      <c r="E829" s="23" t="str">
        <f>IF(ISBLANK(Games!$B829), "",Games!E829)</f>
        <v/>
      </c>
      <c r="F829" s="51" t="str">
        <f>IF(ISBLANK(Games!$B829), "",Games!F829)</f>
        <v/>
      </c>
      <c r="G829" s="51">
        <f>Games!G829</f>
        <v>0</v>
      </c>
      <c r="H829" s="51" t="str">
        <f>IF(ISBLANK(Games!$B829), "",Games!H829)</f>
        <v/>
      </c>
      <c r="I829" s="51" t="str">
        <f>IF(ISBLANK(Games!B829), "", IF(Table13[[#This Row],[Spread]]&lt;0, Table13[[#This Row],[Home]], Table13[[#This Row],[Away]]))</f>
        <v/>
      </c>
      <c r="J829" s="11"/>
      <c r="K829" s="11"/>
      <c r="L829" s="11"/>
      <c r="M829" s="50" t="str">
        <f>IF(ISBLANK(Table13[[#This Row],[Home Final]]), "",Table13[[#This Row],[Away Final]]-Table13[[#This Row],[Home Final]])</f>
        <v/>
      </c>
      <c r="N82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2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29" s="45" t="str">
        <f>IF(ISBLANK(Table13[[#This Row],[Side Result]]),"",IF(Table13[[#This Row],[Side Result]]=Table13[[#This Row],[Market Predicted Side]], "Y", "N"))</f>
        <v/>
      </c>
      <c r="Q82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29" s="43" t="str">
        <f>IF(ISBLANK(Table13[[#This Row],[Side Result]]),"",IF(Table13[[#This Row],[Side Result]]=Table13[[#This Row],[Model Predicted Side]], "Y", "N"))</f>
        <v/>
      </c>
      <c r="S829" s="43" t="str">
        <f>IF(ISBLANK(Table13[[#This Row],[Side Result]]), "", IF(Table13[[#This Row],[Model Overall Correct]]="N", "N", "Y"))</f>
        <v/>
      </c>
      <c r="T82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2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29" s="46" t="str">
        <f>IF(ISBLANK(Table13[[#This Row],[Side Result]]), "",ABS(Table13[[#This Row],[Difference from Market]]))</f>
        <v/>
      </c>
      <c r="W82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29" s="43" t="str">
        <f>IF(ISBLANK(Table13[[#This Row],[Side Result]]), "",ABS(Table13[[#This Row],[Difference from Prediction]]))</f>
        <v/>
      </c>
      <c r="Y829" s="10" t="str">
        <f>IF(OR(ISBLANK(Games!B829),ISBLANK(Table13[[#This Row],[Side Result]])), "",IF(OR(AND('Prediction Log'!D829&lt;0, 'Prediction Log'!J829='Prediction Log'!B829), AND('Prediction Log'!D829&gt;0, 'Prediction Log'!C829='Prediction Log'!J829)),"Y", IF(ISBLANK(Games!$B$2), "","N")))</f>
        <v/>
      </c>
      <c r="Z829" s="10" t="str">
        <f>Table13[[#This Row],[Market Overall  Correct]]</f>
        <v/>
      </c>
    </row>
    <row r="830" spans="1:26" x14ac:dyDescent="0.45">
      <c r="A830" s="51" t="str">
        <f>IF(ISBLANK(Games!$B830), "",Games!A830)</f>
        <v/>
      </c>
      <c r="B830" s="51" t="str">
        <f>IF(ISBLANK(Games!$B830), "",Games!B830)</f>
        <v/>
      </c>
      <c r="C830" s="51" t="str">
        <f>IF(ISBLANK(Games!$B830), "",Games!C830)</f>
        <v/>
      </c>
      <c r="D830" s="23" t="str">
        <f>IF(ISBLANK(Games!$B830), "",Games!D830)</f>
        <v/>
      </c>
      <c r="E830" s="23" t="str">
        <f>IF(ISBLANK(Games!$B830), "",Games!E830)</f>
        <v/>
      </c>
      <c r="F830" s="51" t="str">
        <f>IF(ISBLANK(Games!$B830), "",Games!F830)</f>
        <v/>
      </c>
      <c r="G830" s="51">
        <f>Games!G830</f>
        <v>0</v>
      </c>
      <c r="H830" s="51" t="str">
        <f>IF(ISBLANK(Games!$B830), "",Games!H830)</f>
        <v/>
      </c>
      <c r="I830" s="51" t="str">
        <f>IF(ISBLANK(Games!B830), "", IF(Table13[[#This Row],[Spread]]&lt;0, Table13[[#This Row],[Home]], Table13[[#This Row],[Away]]))</f>
        <v/>
      </c>
      <c r="J830" s="11"/>
      <c r="K830" s="11"/>
      <c r="L830" s="11"/>
      <c r="M830" s="50" t="str">
        <f>IF(ISBLANK(Table13[[#This Row],[Home Final]]), "",Table13[[#This Row],[Away Final]]-Table13[[#This Row],[Home Final]])</f>
        <v/>
      </c>
      <c r="N83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3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30" s="45" t="str">
        <f>IF(ISBLANK(Table13[[#This Row],[Side Result]]),"",IF(Table13[[#This Row],[Side Result]]=Table13[[#This Row],[Market Predicted Side]], "Y", "N"))</f>
        <v/>
      </c>
      <c r="Q83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30" s="43" t="str">
        <f>IF(ISBLANK(Table13[[#This Row],[Side Result]]),"",IF(Table13[[#This Row],[Side Result]]=Table13[[#This Row],[Model Predicted Side]], "Y", "N"))</f>
        <v/>
      </c>
      <c r="S830" s="43" t="str">
        <f>IF(ISBLANK(Table13[[#This Row],[Side Result]]), "", IF(Table13[[#This Row],[Model Overall Correct]]="N", "N", "Y"))</f>
        <v/>
      </c>
      <c r="T83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3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30" s="46" t="str">
        <f>IF(ISBLANK(Table13[[#This Row],[Side Result]]), "",ABS(Table13[[#This Row],[Difference from Market]]))</f>
        <v/>
      </c>
      <c r="W83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30" s="43" t="str">
        <f>IF(ISBLANK(Table13[[#This Row],[Side Result]]), "",ABS(Table13[[#This Row],[Difference from Prediction]]))</f>
        <v/>
      </c>
      <c r="Y830" s="10" t="str">
        <f>IF(OR(ISBLANK(Games!B830),ISBLANK(Table13[[#This Row],[Side Result]])), "",IF(OR(AND('Prediction Log'!D830&lt;0, 'Prediction Log'!J830='Prediction Log'!B830), AND('Prediction Log'!D830&gt;0, 'Prediction Log'!C830='Prediction Log'!J830)),"Y", IF(ISBLANK(Games!$B$2), "","N")))</f>
        <v/>
      </c>
      <c r="Z830" s="10" t="str">
        <f>Table13[[#This Row],[Market Overall  Correct]]</f>
        <v/>
      </c>
    </row>
    <row r="831" spans="1:26" x14ac:dyDescent="0.45">
      <c r="A831" s="51" t="str">
        <f>IF(ISBLANK(Games!$B831), "",Games!A831)</f>
        <v/>
      </c>
      <c r="B831" s="51" t="str">
        <f>IF(ISBLANK(Games!$B831), "",Games!B831)</f>
        <v/>
      </c>
      <c r="C831" s="51" t="str">
        <f>IF(ISBLANK(Games!$B831), "",Games!C831)</f>
        <v/>
      </c>
      <c r="D831" s="23" t="str">
        <f>IF(ISBLANK(Games!$B831), "",Games!D831)</f>
        <v/>
      </c>
      <c r="E831" s="23" t="str">
        <f>IF(ISBLANK(Games!$B831), "",Games!E831)</f>
        <v/>
      </c>
      <c r="F831" s="51" t="str">
        <f>IF(ISBLANK(Games!$B831), "",Games!F831)</f>
        <v/>
      </c>
      <c r="G831" s="51">
        <f>Games!G831</f>
        <v>0</v>
      </c>
      <c r="H831" s="51" t="str">
        <f>IF(ISBLANK(Games!$B831), "",Games!H831)</f>
        <v/>
      </c>
      <c r="I831" s="51" t="str">
        <f>IF(ISBLANK(Games!B831), "", IF(Table13[[#This Row],[Spread]]&lt;0, Table13[[#This Row],[Home]], Table13[[#This Row],[Away]]))</f>
        <v/>
      </c>
      <c r="J831" s="11"/>
      <c r="K831" s="11"/>
      <c r="L831" s="11"/>
      <c r="M831" s="50" t="str">
        <f>IF(ISBLANK(Table13[[#This Row],[Home Final]]), "",Table13[[#This Row],[Away Final]]-Table13[[#This Row],[Home Final]])</f>
        <v/>
      </c>
      <c r="N83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3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31" s="45" t="str">
        <f>IF(ISBLANK(Table13[[#This Row],[Side Result]]),"",IF(Table13[[#This Row],[Side Result]]=Table13[[#This Row],[Market Predicted Side]], "Y", "N"))</f>
        <v/>
      </c>
      <c r="Q83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31" s="43" t="str">
        <f>IF(ISBLANK(Table13[[#This Row],[Side Result]]),"",IF(Table13[[#This Row],[Side Result]]=Table13[[#This Row],[Model Predicted Side]], "Y", "N"))</f>
        <v/>
      </c>
      <c r="S831" s="43" t="str">
        <f>IF(ISBLANK(Table13[[#This Row],[Side Result]]), "", IF(Table13[[#This Row],[Model Overall Correct]]="N", "N", "Y"))</f>
        <v/>
      </c>
      <c r="T83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3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31" s="46" t="str">
        <f>IF(ISBLANK(Table13[[#This Row],[Side Result]]), "",ABS(Table13[[#This Row],[Difference from Market]]))</f>
        <v/>
      </c>
      <c r="W83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31" s="43" t="str">
        <f>IF(ISBLANK(Table13[[#This Row],[Side Result]]), "",ABS(Table13[[#This Row],[Difference from Prediction]]))</f>
        <v/>
      </c>
      <c r="Y831" s="10" t="str">
        <f>IF(OR(ISBLANK(Games!B831),ISBLANK(Table13[[#This Row],[Side Result]])), "",IF(OR(AND('Prediction Log'!D831&lt;0, 'Prediction Log'!J831='Prediction Log'!B831), AND('Prediction Log'!D831&gt;0, 'Prediction Log'!C831='Prediction Log'!J831)),"Y", IF(ISBLANK(Games!$B$2), "","N")))</f>
        <v/>
      </c>
      <c r="Z831" s="10" t="str">
        <f>Table13[[#This Row],[Market Overall  Correct]]</f>
        <v/>
      </c>
    </row>
    <row r="832" spans="1:26" x14ac:dyDescent="0.45">
      <c r="A832" s="51" t="str">
        <f>IF(ISBLANK(Games!$B832), "",Games!A832)</f>
        <v/>
      </c>
      <c r="B832" s="51" t="str">
        <f>IF(ISBLANK(Games!$B832), "",Games!B832)</f>
        <v/>
      </c>
      <c r="C832" s="51" t="str">
        <f>IF(ISBLANK(Games!$B832), "",Games!C832)</f>
        <v/>
      </c>
      <c r="D832" s="23" t="str">
        <f>IF(ISBLANK(Games!$B832), "",Games!D832)</f>
        <v/>
      </c>
      <c r="E832" s="23" t="str">
        <f>IF(ISBLANK(Games!$B832), "",Games!E832)</f>
        <v/>
      </c>
      <c r="F832" s="51" t="str">
        <f>IF(ISBLANK(Games!$B832), "",Games!F832)</f>
        <v/>
      </c>
      <c r="G832" s="51">
        <f>Games!G832</f>
        <v>0</v>
      </c>
      <c r="H832" s="51" t="str">
        <f>IF(ISBLANK(Games!$B832), "",Games!H832)</f>
        <v/>
      </c>
      <c r="I832" s="51" t="str">
        <f>IF(ISBLANK(Games!B832), "", IF(Table13[[#This Row],[Spread]]&lt;0, Table13[[#This Row],[Home]], Table13[[#This Row],[Away]]))</f>
        <v/>
      </c>
      <c r="J832" s="11"/>
      <c r="K832" s="11"/>
      <c r="L832" s="11"/>
      <c r="M832" s="50" t="str">
        <f>IF(ISBLANK(Table13[[#This Row],[Home Final]]), "",Table13[[#This Row],[Away Final]]-Table13[[#This Row],[Home Final]])</f>
        <v/>
      </c>
      <c r="N83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3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32" s="45" t="str">
        <f>IF(ISBLANK(Table13[[#This Row],[Side Result]]),"",IF(Table13[[#This Row],[Side Result]]=Table13[[#This Row],[Market Predicted Side]], "Y", "N"))</f>
        <v/>
      </c>
      <c r="Q83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32" s="43" t="str">
        <f>IF(ISBLANK(Table13[[#This Row],[Side Result]]),"",IF(Table13[[#This Row],[Side Result]]=Table13[[#This Row],[Model Predicted Side]], "Y", "N"))</f>
        <v/>
      </c>
      <c r="S832" s="43" t="str">
        <f>IF(ISBLANK(Table13[[#This Row],[Side Result]]), "", IF(Table13[[#This Row],[Model Overall Correct]]="N", "N", "Y"))</f>
        <v/>
      </c>
      <c r="T83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3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32" s="46" t="str">
        <f>IF(ISBLANK(Table13[[#This Row],[Side Result]]), "",ABS(Table13[[#This Row],[Difference from Market]]))</f>
        <v/>
      </c>
      <c r="W83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32" s="43" t="str">
        <f>IF(ISBLANK(Table13[[#This Row],[Side Result]]), "",ABS(Table13[[#This Row],[Difference from Prediction]]))</f>
        <v/>
      </c>
      <c r="Y832" s="10" t="str">
        <f>IF(OR(ISBLANK(Games!B832),ISBLANK(Table13[[#This Row],[Side Result]])), "",IF(OR(AND('Prediction Log'!D832&lt;0, 'Prediction Log'!J832='Prediction Log'!B832), AND('Prediction Log'!D832&gt;0, 'Prediction Log'!C832='Prediction Log'!J832)),"Y", IF(ISBLANK(Games!$B$2), "","N")))</f>
        <v/>
      </c>
      <c r="Z832" s="10" t="str">
        <f>Table13[[#This Row],[Market Overall  Correct]]</f>
        <v/>
      </c>
    </row>
    <row r="833" spans="1:26" x14ac:dyDescent="0.45">
      <c r="A833" s="51" t="str">
        <f>IF(ISBLANK(Games!$B833), "",Games!A833)</f>
        <v/>
      </c>
      <c r="B833" s="51" t="str">
        <f>IF(ISBLANK(Games!$B833), "",Games!B833)</f>
        <v/>
      </c>
      <c r="C833" s="51" t="str">
        <f>IF(ISBLANK(Games!$B833), "",Games!C833)</f>
        <v/>
      </c>
      <c r="D833" s="23" t="str">
        <f>IF(ISBLANK(Games!$B833), "",Games!D833)</f>
        <v/>
      </c>
      <c r="E833" s="23" t="str">
        <f>IF(ISBLANK(Games!$B833), "",Games!E833)</f>
        <v/>
      </c>
      <c r="F833" s="51" t="str">
        <f>IF(ISBLANK(Games!$B833), "",Games!F833)</f>
        <v/>
      </c>
      <c r="G833" s="51">
        <f>Games!G833</f>
        <v>0</v>
      </c>
      <c r="H833" s="51" t="str">
        <f>IF(ISBLANK(Games!$B833), "",Games!H833)</f>
        <v/>
      </c>
      <c r="I833" s="51" t="str">
        <f>IF(ISBLANK(Games!B833), "", IF(Table13[[#This Row],[Spread]]&lt;0, Table13[[#This Row],[Home]], Table13[[#This Row],[Away]]))</f>
        <v/>
      </c>
      <c r="J833" s="11"/>
      <c r="K833" s="11"/>
      <c r="L833" s="11"/>
      <c r="M833" s="50" t="str">
        <f>IF(ISBLANK(Table13[[#This Row],[Home Final]]), "",Table13[[#This Row],[Away Final]]-Table13[[#This Row],[Home Final]])</f>
        <v/>
      </c>
      <c r="N83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3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33" s="45" t="str">
        <f>IF(ISBLANK(Table13[[#This Row],[Side Result]]),"",IF(Table13[[#This Row],[Side Result]]=Table13[[#This Row],[Market Predicted Side]], "Y", "N"))</f>
        <v/>
      </c>
      <c r="Q83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33" s="43" t="str">
        <f>IF(ISBLANK(Table13[[#This Row],[Side Result]]),"",IF(Table13[[#This Row],[Side Result]]=Table13[[#This Row],[Model Predicted Side]], "Y", "N"))</f>
        <v/>
      </c>
      <c r="S833" s="43" t="str">
        <f>IF(ISBLANK(Table13[[#This Row],[Side Result]]), "", IF(Table13[[#This Row],[Model Overall Correct]]="N", "N", "Y"))</f>
        <v/>
      </c>
      <c r="T83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3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33" s="46" t="str">
        <f>IF(ISBLANK(Table13[[#This Row],[Side Result]]), "",ABS(Table13[[#This Row],[Difference from Market]]))</f>
        <v/>
      </c>
      <c r="W83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33" s="43" t="str">
        <f>IF(ISBLANK(Table13[[#This Row],[Side Result]]), "",ABS(Table13[[#This Row],[Difference from Prediction]]))</f>
        <v/>
      </c>
      <c r="Y833" s="10" t="str">
        <f>IF(OR(ISBLANK(Games!B833),ISBLANK(Table13[[#This Row],[Side Result]])), "",IF(OR(AND('Prediction Log'!D833&lt;0, 'Prediction Log'!J833='Prediction Log'!B833), AND('Prediction Log'!D833&gt;0, 'Prediction Log'!C833='Prediction Log'!J833)),"Y", IF(ISBLANK(Games!$B$2), "","N")))</f>
        <v/>
      </c>
      <c r="Z833" s="10" t="str">
        <f>Table13[[#This Row],[Market Overall  Correct]]</f>
        <v/>
      </c>
    </row>
    <row r="834" spans="1:26" x14ac:dyDescent="0.45">
      <c r="A834" s="51" t="str">
        <f>IF(ISBLANK(Games!$B834), "",Games!A834)</f>
        <v/>
      </c>
      <c r="B834" s="51" t="str">
        <f>IF(ISBLANK(Games!$B834), "",Games!B834)</f>
        <v/>
      </c>
      <c r="C834" s="51" t="str">
        <f>IF(ISBLANK(Games!$B834), "",Games!C834)</f>
        <v/>
      </c>
      <c r="D834" s="23" t="str">
        <f>IF(ISBLANK(Games!$B834), "",Games!D834)</f>
        <v/>
      </c>
      <c r="E834" s="23" t="str">
        <f>IF(ISBLANK(Games!$B834), "",Games!E834)</f>
        <v/>
      </c>
      <c r="F834" s="51" t="str">
        <f>IF(ISBLANK(Games!$B834), "",Games!F834)</f>
        <v/>
      </c>
      <c r="G834" s="51">
        <f>Games!G834</f>
        <v>0</v>
      </c>
      <c r="H834" s="51" t="str">
        <f>IF(ISBLANK(Games!$B834), "",Games!H834)</f>
        <v/>
      </c>
      <c r="I834" s="51" t="str">
        <f>IF(ISBLANK(Games!B834), "", IF(Table13[[#This Row],[Spread]]&lt;0, Table13[[#This Row],[Home]], Table13[[#This Row],[Away]]))</f>
        <v/>
      </c>
      <c r="J834" s="11"/>
      <c r="K834" s="11"/>
      <c r="L834" s="11"/>
      <c r="M834" s="50" t="str">
        <f>IF(ISBLANK(Table13[[#This Row],[Home Final]]), "",Table13[[#This Row],[Away Final]]-Table13[[#This Row],[Home Final]])</f>
        <v/>
      </c>
      <c r="N83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3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34" s="45" t="str">
        <f>IF(ISBLANK(Table13[[#This Row],[Side Result]]),"",IF(Table13[[#This Row],[Side Result]]=Table13[[#This Row],[Market Predicted Side]], "Y", "N"))</f>
        <v/>
      </c>
      <c r="Q83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34" s="43" t="str">
        <f>IF(ISBLANK(Table13[[#This Row],[Side Result]]),"",IF(Table13[[#This Row],[Side Result]]=Table13[[#This Row],[Model Predicted Side]], "Y", "N"))</f>
        <v/>
      </c>
      <c r="S834" s="43" t="str">
        <f>IF(ISBLANK(Table13[[#This Row],[Side Result]]), "", IF(Table13[[#This Row],[Model Overall Correct]]="N", "N", "Y"))</f>
        <v/>
      </c>
      <c r="T83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3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34" s="46" t="str">
        <f>IF(ISBLANK(Table13[[#This Row],[Side Result]]), "",ABS(Table13[[#This Row],[Difference from Market]]))</f>
        <v/>
      </c>
      <c r="W83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34" s="43" t="str">
        <f>IF(ISBLANK(Table13[[#This Row],[Side Result]]), "",ABS(Table13[[#This Row],[Difference from Prediction]]))</f>
        <v/>
      </c>
      <c r="Y834" s="10" t="str">
        <f>IF(OR(ISBLANK(Games!B834),ISBLANK(Table13[[#This Row],[Side Result]])), "",IF(OR(AND('Prediction Log'!D834&lt;0, 'Prediction Log'!J834='Prediction Log'!B834), AND('Prediction Log'!D834&gt;0, 'Prediction Log'!C834='Prediction Log'!J834)),"Y", IF(ISBLANK(Games!$B$2), "","N")))</f>
        <v/>
      </c>
      <c r="Z834" s="10" t="str">
        <f>Table13[[#This Row],[Market Overall  Correct]]</f>
        <v/>
      </c>
    </row>
    <row r="835" spans="1:26" x14ac:dyDescent="0.45">
      <c r="A835" s="51" t="str">
        <f>IF(ISBLANK(Games!$B835), "",Games!A835)</f>
        <v/>
      </c>
      <c r="B835" s="51" t="str">
        <f>IF(ISBLANK(Games!$B835), "",Games!B835)</f>
        <v/>
      </c>
      <c r="C835" s="51" t="str">
        <f>IF(ISBLANK(Games!$B835), "",Games!C835)</f>
        <v/>
      </c>
      <c r="D835" s="23" t="str">
        <f>IF(ISBLANK(Games!$B835), "",Games!D835)</f>
        <v/>
      </c>
      <c r="E835" s="23" t="str">
        <f>IF(ISBLANK(Games!$B835), "",Games!E835)</f>
        <v/>
      </c>
      <c r="F835" s="51" t="str">
        <f>IF(ISBLANK(Games!$B835), "",Games!F835)</f>
        <v/>
      </c>
      <c r="G835" s="51">
        <f>Games!G835</f>
        <v>0</v>
      </c>
      <c r="H835" s="51" t="str">
        <f>IF(ISBLANK(Games!$B835), "",Games!H835)</f>
        <v/>
      </c>
      <c r="I835" s="51" t="str">
        <f>IF(ISBLANK(Games!B835), "", IF(Table13[[#This Row],[Spread]]&lt;0, Table13[[#This Row],[Home]], Table13[[#This Row],[Away]]))</f>
        <v/>
      </c>
      <c r="J835" s="11"/>
      <c r="K835" s="11"/>
      <c r="L835" s="11"/>
      <c r="M835" s="50" t="str">
        <f>IF(ISBLANK(Table13[[#This Row],[Home Final]]), "",Table13[[#This Row],[Away Final]]-Table13[[#This Row],[Home Final]])</f>
        <v/>
      </c>
      <c r="N83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3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35" s="45" t="str">
        <f>IF(ISBLANK(Table13[[#This Row],[Side Result]]),"",IF(Table13[[#This Row],[Side Result]]=Table13[[#This Row],[Market Predicted Side]], "Y", "N"))</f>
        <v/>
      </c>
      <c r="Q83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35" s="43" t="str">
        <f>IF(ISBLANK(Table13[[#This Row],[Side Result]]),"",IF(Table13[[#This Row],[Side Result]]=Table13[[#This Row],[Model Predicted Side]], "Y", "N"))</f>
        <v/>
      </c>
      <c r="S835" s="43" t="str">
        <f>IF(ISBLANK(Table13[[#This Row],[Side Result]]), "", IF(Table13[[#This Row],[Model Overall Correct]]="N", "N", "Y"))</f>
        <v/>
      </c>
      <c r="T83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3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35" s="46" t="str">
        <f>IF(ISBLANK(Table13[[#This Row],[Side Result]]), "",ABS(Table13[[#This Row],[Difference from Market]]))</f>
        <v/>
      </c>
      <c r="W83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35" s="43" t="str">
        <f>IF(ISBLANK(Table13[[#This Row],[Side Result]]), "",ABS(Table13[[#This Row],[Difference from Prediction]]))</f>
        <v/>
      </c>
      <c r="Y835" s="10" t="str">
        <f>IF(OR(ISBLANK(Games!B835),ISBLANK(Table13[[#This Row],[Side Result]])), "",IF(OR(AND('Prediction Log'!D835&lt;0, 'Prediction Log'!J835='Prediction Log'!B835), AND('Prediction Log'!D835&gt;0, 'Prediction Log'!C835='Prediction Log'!J835)),"Y", IF(ISBLANK(Games!$B$2), "","N")))</f>
        <v/>
      </c>
      <c r="Z835" s="10" t="str">
        <f>Table13[[#This Row],[Market Overall  Correct]]</f>
        <v/>
      </c>
    </row>
    <row r="836" spans="1:26" x14ac:dyDescent="0.45">
      <c r="A836" s="51" t="str">
        <f>IF(ISBLANK(Games!$B836), "",Games!A836)</f>
        <v/>
      </c>
      <c r="B836" s="51" t="str">
        <f>IF(ISBLANK(Games!$B836), "",Games!B836)</f>
        <v/>
      </c>
      <c r="C836" s="51" t="str">
        <f>IF(ISBLANK(Games!$B836), "",Games!C836)</f>
        <v/>
      </c>
      <c r="D836" s="23" t="str">
        <f>IF(ISBLANK(Games!$B836), "",Games!D836)</f>
        <v/>
      </c>
      <c r="E836" s="23" t="str">
        <f>IF(ISBLANK(Games!$B836), "",Games!E836)</f>
        <v/>
      </c>
      <c r="F836" s="51" t="str">
        <f>IF(ISBLANK(Games!$B836), "",Games!F836)</f>
        <v/>
      </c>
      <c r="G836" s="51">
        <f>Games!G836</f>
        <v>0</v>
      </c>
      <c r="H836" s="51" t="str">
        <f>IF(ISBLANK(Games!$B836), "",Games!H836)</f>
        <v/>
      </c>
      <c r="I836" s="51" t="str">
        <f>IF(ISBLANK(Games!B836), "", IF(Table13[[#This Row],[Spread]]&lt;0, Table13[[#This Row],[Home]], Table13[[#This Row],[Away]]))</f>
        <v/>
      </c>
      <c r="J836" s="11"/>
      <c r="K836" s="11"/>
      <c r="L836" s="11"/>
      <c r="M836" s="50" t="str">
        <f>IF(ISBLANK(Table13[[#This Row],[Home Final]]), "",Table13[[#This Row],[Away Final]]-Table13[[#This Row],[Home Final]])</f>
        <v/>
      </c>
      <c r="N83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3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36" s="45" t="str">
        <f>IF(ISBLANK(Table13[[#This Row],[Side Result]]),"",IF(Table13[[#This Row],[Side Result]]=Table13[[#This Row],[Market Predicted Side]], "Y", "N"))</f>
        <v/>
      </c>
      <c r="Q83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36" s="43" t="str">
        <f>IF(ISBLANK(Table13[[#This Row],[Side Result]]),"",IF(Table13[[#This Row],[Side Result]]=Table13[[#This Row],[Model Predicted Side]], "Y", "N"))</f>
        <v/>
      </c>
      <c r="S836" s="43" t="str">
        <f>IF(ISBLANK(Table13[[#This Row],[Side Result]]), "", IF(Table13[[#This Row],[Model Overall Correct]]="N", "N", "Y"))</f>
        <v/>
      </c>
      <c r="T83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3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36" s="46" t="str">
        <f>IF(ISBLANK(Table13[[#This Row],[Side Result]]), "",ABS(Table13[[#This Row],[Difference from Market]]))</f>
        <v/>
      </c>
      <c r="W83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36" s="43" t="str">
        <f>IF(ISBLANK(Table13[[#This Row],[Side Result]]), "",ABS(Table13[[#This Row],[Difference from Prediction]]))</f>
        <v/>
      </c>
      <c r="Y836" s="10" t="str">
        <f>IF(OR(ISBLANK(Games!B836),ISBLANK(Table13[[#This Row],[Side Result]])), "",IF(OR(AND('Prediction Log'!D836&lt;0, 'Prediction Log'!J836='Prediction Log'!B836), AND('Prediction Log'!D836&gt;0, 'Prediction Log'!C836='Prediction Log'!J836)),"Y", IF(ISBLANK(Games!$B$2), "","N")))</f>
        <v/>
      </c>
      <c r="Z836" s="10" t="str">
        <f>Table13[[#This Row],[Market Overall  Correct]]</f>
        <v/>
      </c>
    </row>
    <row r="837" spans="1:26" x14ac:dyDescent="0.45">
      <c r="A837" s="51" t="str">
        <f>IF(ISBLANK(Games!$B837), "",Games!A837)</f>
        <v/>
      </c>
      <c r="B837" s="51" t="str">
        <f>IF(ISBLANK(Games!$B837), "",Games!B837)</f>
        <v/>
      </c>
      <c r="C837" s="51" t="str">
        <f>IF(ISBLANK(Games!$B837), "",Games!C837)</f>
        <v/>
      </c>
      <c r="D837" s="23" t="str">
        <f>IF(ISBLANK(Games!$B837), "",Games!D837)</f>
        <v/>
      </c>
      <c r="E837" s="23" t="str">
        <f>IF(ISBLANK(Games!$B837), "",Games!E837)</f>
        <v/>
      </c>
      <c r="F837" s="51" t="str">
        <f>IF(ISBLANK(Games!$B837), "",Games!F837)</f>
        <v/>
      </c>
      <c r="G837" s="51">
        <f>Games!G837</f>
        <v>0</v>
      </c>
      <c r="H837" s="51" t="str">
        <f>IF(ISBLANK(Games!$B837), "",Games!H837)</f>
        <v/>
      </c>
      <c r="I837" s="51" t="str">
        <f>IF(ISBLANK(Games!B837), "", IF(Table13[[#This Row],[Spread]]&lt;0, Table13[[#This Row],[Home]], Table13[[#This Row],[Away]]))</f>
        <v/>
      </c>
      <c r="J837" s="11"/>
      <c r="K837" s="11"/>
      <c r="L837" s="11"/>
      <c r="M837" s="50" t="str">
        <f>IF(ISBLANK(Table13[[#This Row],[Home Final]]), "",Table13[[#This Row],[Away Final]]-Table13[[#This Row],[Home Final]])</f>
        <v/>
      </c>
      <c r="N83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3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37" s="45" t="str">
        <f>IF(ISBLANK(Table13[[#This Row],[Side Result]]),"",IF(Table13[[#This Row],[Side Result]]=Table13[[#This Row],[Market Predicted Side]], "Y", "N"))</f>
        <v/>
      </c>
      <c r="Q83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37" s="43" t="str">
        <f>IF(ISBLANK(Table13[[#This Row],[Side Result]]),"",IF(Table13[[#This Row],[Side Result]]=Table13[[#This Row],[Model Predicted Side]], "Y", "N"))</f>
        <v/>
      </c>
      <c r="S837" s="43" t="str">
        <f>IF(ISBLANK(Table13[[#This Row],[Side Result]]), "", IF(Table13[[#This Row],[Model Overall Correct]]="N", "N", "Y"))</f>
        <v/>
      </c>
      <c r="T83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3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37" s="46" t="str">
        <f>IF(ISBLANK(Table13[[#This Row],[Side Result]]), "",ABS(Table13[[#This Row],[Difference from Market]]))</f>
        <v/>
      </c>
      <c r="W83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37" s="43" t="str">
        <f>IF(ISBLANK(Table13[[#This Row],[Side Result]]), "",ABS(Table13[[#This Row],[Difference from Prediction]]))</f>
        <v/>
      </c>
      <c r="Y837" s="10" t="str">
        <f>IF(OR(ISBLANK(Games!B837),ISBLANK(Table13[[#This Row],[Side Result]])), "",IF(OR(AND('Prediction Log'!D837&lt;0, 'Prediction Log'!J837='Prediction Log'!B837), AND('Prediction Log'!D837&gt;0, 'Prediction Log'!C837='Prediction Log'!J837)),"Y", IF(ISBLANK(Games!$B$2), "","N")))</f>
        <v/>
      </c>
      <c r="Z837" s="10" t="str">
        <f>Table13[[#This Row],[Market Overall  Correct]]</f>
        <v/>
      </c>
    </row>
    <row r="838" spans="1:26" x14ac:dyDescent="0.45">
      <c r="A838" s="51" t="str">
        <f>IF(ISBLANK(Games!$B838), "",Games!A838)</f>
        <v/>
      </c>
      <c r="B838" s="51" t="str">
        <f>IF(ISBLANK(Games!$B838), "",Games!B838)</f>
        <v/>
      </c>
      <c r="C838" s="51" t="str">
        <f>IF(ISBLANK(Games!$B838), "",Games!C838)</f>
        <v/>
      </c>
      <c r="D838" s="23" t="str">
        <f>IF(ISBLANK(Games!$B838), "",Games!D838)</f>
        <v/>
      </c>
      <c r="E838" s="23" t="str">
        <f>IF(ISBLANK(Games!$B838), "",Games!E838)</f>
        <v/>
      </c>
      <c r="F838" s="51" t="str">
        <f>IF(ISBLANK(Games!$B838), "",Games!F838)</f>
        <v/>
      </c>
      <c r="G838" s="51">
        <f>Games!G838</f>
        <v>0</v>
      </c>
      <c r="H838" s="51" t="str">
        <f>IF(ISBLANK(Games!$B838), "",Games!H838)</f>
        <v/>
      </c>
      <c r="I838" s="51" t="str">
        <f>IF(ISBLANK(Games!B838), "", IF(Table13[[#This Row],[Spread]]&lt;0, Table13[[#This Row],[Home]], Table13[[#This Row],[Away]]))</f>
        <v/>
      </c>
      <c r="J838" s="11"/>
      <c r="K838" s="11"/>
      <c r="L838" s="11"/>
      <c r="M838" s="50" t="str">
        <f>IF(ISBLANK(Table13[[#This Row],[Home Final]]), "",Table13[[#This Row],[Away Final]]-Table13[[#This Row],[Home Final]])</f>
        <v/>
      </c>
      <c r="N83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3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38" s="45" t="str">
        <f>IF(ISBLANK(Table13[[#This Row],[Side Result]]),"",IF(Table13[[#This Row],[Side Result]]=Table13[[#This Row],[Market Predicted Side]], "Y", "N"))</f>
        <v/>
      </c>
      <c r="Q83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38" s="43" t="str">
        <f>IF(ISBLANK(Table13[[#This Row],[Side Result]]),"",IF(Table13[[#This Row],[Side Result]]=Table13[[#This Row],[Model Predicted Side]], "Y", "N"))</f>
        <v/>
      </c>
      <c r="S838" s="43" t="str">
        <f>IF(ISBLANK(Table13[[#This Row],[Side Result]]), "", IF(Table13[[#This Row],[Model Overall Correct]]="N", "N", "Y"))</f>
        <v/>
      </c>
      <c r="T83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3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38" s="46" t="str">
        <f>IF(ISBLANK(Table13[[#This Row],[Side Result]]), "",ABS(Table13[[#This Row],[Difference from Market]]))</f>
        <v/>
      </c>
      <c r="W83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38" s="43" t="str">
        <f>IF(ISBLANK(Table13[[#This Row],[Side Result]]), "",ABS(Table13[[#This Row],[Difference from Prediction]]))</f>
        <v/>
      </c>
      <c r="Y838" s="10" t="str">
        <f>IF(OR(ISBLANK(Games!B838),ISBLANK(Table13[[#This Row],[Side Result]])), "",IF(OR(AND('Prediction Log'!D838&lt;0, 'Prediction Log'!J838='Prediction Log'!B838), AND('Prediction Log'!D838&gt;0, 'Prediction Log'!C838='Prediction Log'!J838)),"Y", IF(ISBLANK(Games!$B$2), "","N")))</f>
        <v/>
      </c>
      <c r="Z838" s="10" t="str">
        <f>Table13[[#This Row],[Market Overall  Correct]]</f>
        <v/>
      </c>
    </row>
    <row r="839" spans="1:26" x14ac:dyDescent="0.45">
      <c r="A839" s="51" t="str">
        <f>IF(ISBLANK(Games!$B839), "",Games!A839)</f>
        <v/>
      </c>
      <c r="B839" s="51" t="str">
        <f>IF(ISBLANK(Games!$B839), "",Games!B839)</f>
        <v/>
      </c>
      <c r="C839" s="51" t="str">
        <f>IF(ISBLANK(Games!$B839), "",Games!C839)</f>
        <v/>
      </c>
      <c r="D839" s="23" t="str">
        <f>IF(ISBLANK(Games!$B839), "",Games!D839)</f>
        <v/>
      </c>
      <c r="E839" s="23" t="str">
        <f>IF(ISBLANK(Games!$B839), "",Games!E839)</f>
        <v/>
      </c>
      <c r="F839" s="51" t="str">
        <f>IF(ISBLANK(Games!$B839), "",Games!F839)</f>
        <v/>
      </c>
      <c r="G839" s="51">
        <f>Games!G839</f>
        <v>0</v>
      </c>
      <c r="H839" s="51" t="str">
        <f>IF(ISBLANK(Games!$B839), "",Games!H839)</f>
        <v/>
      </c>
      <c r="I839" s="51" t="str">
        <f>IF(ISBLANK(Games!B839), "", IF(Table13[[#This Row],[Spread]]&lt;0, Table13[[#This Row],[Home]], Table13[[#This Row],[Away]]))</f>
        <v/>
      </c>
      <c r="J839" s="11"/>
      <c r="K839" s="11"/>
      <c r="L839" s="11"/>
      <c r="M839" s="50" t="str">
        <f>IF(ISBLANK(Table13[[#This Row],[Home Final]]), "",Table13[[#This Row],[Away Final]]-Table13[[#This Row],[Home Final]])</f>
        <v/>
      </c>
      <c r="N83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3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39" s="45" t="str">
        <f>IF(ISBLANK(Table13[[#This Row],[Side Result]]),"",IF(Table13[[#This Row],[Side Result]]=Table13[[#This Row],[Market Predicted Side]], "Y", "N"))</f>
        <v/>
      </c>
      <c r="Q83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39" s="43" t="str">
        <f>IF(ISBLANK(Table13[[#This Row],[Side Result]]),"",IF(Table13[[#This Row],[Side Result]]=Table13[[#This Row],[Model Predicted Side]], "Y", "N"))</f>
        <v/>
      </c>
      <c r="S839" s="43" t="str">
        <f>IF(ISBLANK(Table13[[#This Row],[Side Result]]), "", IF(Table13[[#This Row],[Model Overall Correct]]="N", "N", "Y"))</f>
        <v/>
      </c>
      <c r="T83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3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39" s="46" t="str">
        <f>IF(ISBLANK(Table13[[#This Row],[Side Result]]), "",ABS(Table13[[#This Row],[Difference from Market]]))</f>
        <v/>
      </c>
      <c r="W83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39" s="43" t="str">
        <f>IF(ISBLANK(Table13[[#This Row],[Side Result]]), "",ABS(Table13[[#This Row],[Difference from Prediction]]))</f>
        <v/>
      </c>
      <c r="Y839" s="10" t="str">
        <f>IF(OR(ISBLANK(Games!B839),ISBLANK(Table13[[#This Row],[Side Result]])), "",IF(OR(AND('Prediction Log'!D839&lt;0, 'Prediction Log'!J839='Prediction Log'!B839), AND('Prediction Log'!D839&gt;0, 'Prediction Log'!C839='Prediction Log'!J839)),"Y", IF(ISBLANK(Games!$B$2), "","N")))</f>
        <v/>
      </c>
      <c r="Z839" s="10" t="str">
        <f>Table13[[#This Row],[Market Overall  Correct]]</f>
        <v/>
      </c>
    </row>
    <row r="840" spans="1:26" x14ac:dyDescent="0.45">
      <c r="A840" s="51" t="str">
        <f>IF(ISBLANK(Games!$B840), "",Games!A840)</f>
        <v/>
      </c>
      <c r="B840" s="51" t="str">
        <f>IF(ISBLANK(Games!$B840), "",Games!B840)</f>
        <v/>
      </c>
      <c r="C840" s="51" t="str">
        <f>IF(ISBLANK(Games!$B840), "",Games!C840)</f>
        <v/>
      </c>
      <c r="D840" s="23" t="str">
        <f>IF(ISBLANK(Games!$B840), "",Games!D840)</f>
        <v/>
      </c>
      <c r="E840" s="23" t="str">
        <f>IF(ISBLANK(Games!$B840), "",Games!E840)</f>
        <v/>
      </c>
      <c r="F840" s="51" t="str">
        <f>IF(ISBLANK(Games!$B840), "",Games!F840)</f>
        <v/>
      </c>
      <c r="G840" s="51">
        <f>Games!G840</f>
        <v>0</v>
      </c>
      <c r="H840" s="51" t="str">
        <f>IF(ISBLANK(Games!$B840), "",Games!H840)</f>
        <v/>
      </c>
      <c r="I840" s="51" t="str">
        <f>IF(ISBLANK(Games!B840), "", IF(Table13[[#This Row],[Spread]]&lt;0, Table13[[#This Row],[Home]], Table13[[#This Row],[Away]]))</f>
        <v/>
      </c>
      <c r="J840" s="11"/>
      <c r="K840" s="11"/>
      <c r="L840" s="11"/>
      <c r="M840" s="50" t="str">
        <f>IF(ISBLANK(Table13[[#This Row],[Home Final]]), "",Table13[[#This Row],[Away Final]]-Table13[[#This Row],[Home Final]])</f>
        <v/>
      </c>
      <c r="N84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4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40" s="45" t="str">
        <f>IF(ISBLANK(Table13[[#This Row],[Side Result]]),"",IF(Table13[[#This Row],[Side Result]]=Table13[[#This Row],[Market Predicted Side]], "Y", "N"))</f>
        <v/>
      </c>
      <c r="Q84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40" s="43" t="str">
        <f>IF(ISBLANK(Table13[[#This Row],[Side Result]]),"",IF(Table13[[#This Row],[Side Result]]=Table13[[#This Row],[Model Predicted Side]], "Y", "N"))</f>
        <v/>
      </c>
      <c r="S840" s="43" t="str">
        <f>IF(ISBLANK(Table13[[#This Row],[Side Result]]), "", IF(Table13[[#This Row],[Model Overall Correct]]="N", "N", "Y"))</f>
        <v/>
      </c>
      <c r="T84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4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40" s="46" t="str">
        <f>IF(ISBLANK(Table13[[#This Row],[Side Result]]), "",ABS(Table13[[#This Row],[Difference from Market]]))</f>
        <v/>
      </c>
      <c r="W84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40" s="43" t="str">
        <f>IF(ISBLANK(Table13[[#This Row],[Side Result]]), "",ABS(Table13[[#This Row],[Difference from Prediction]]))</f>
        <v/>
      </c>
      <c r="Y840" s="10" t="str">
        <f>IF(OR(ISBLANK(Games!B840),ISBLANK(Table13[[#This Row],[Side Result]])), "",IF(OR(AND('Prediction Log'!D840&lt;0, 'Prediction Log'!J840='Prediction Log'!B840), AND('Prediction Log'!D840&gt;0, 'Prediction Log'!C840='Prediction Log'!J840)),"Y", IF(ISBLANK(Games!$B$2), "","N")))</f>
        <v/>
      </c>
      <c r="Z840" s="10" t="str">
        <f>Table13[[#This Row],[Market Overall  Correct]]</f>
        <v/>
      </c>
    </row>
    <row r="841" spans="1:26" x14ac:dyDescent="0.45">
      <c r="A841" s="51" t="str">
        <f>IF(ISBLANK(Games!$B841), "",Games!A841)</f>
        <v/>
      </c>
      <c r="B841" s="51" t="str">
        <f>IF(ISBLANK(Games!$B841), "",Games!B841)</f>
        <v/>
      </c>
      <c r="C841" s="51" t="str">
        <f>IF(ISBLANK(Games!$B841), "",Games!C841)</f>
        <v/>
      </c>
      <c r="D841" s="23" t="str">
        <f>IF(ISBLANK(Games!$B841), "",Games!D841)</f>
        <v/>
      </c>
      <c r="E841" s="23" t="str">
        <f>IF(ISBLANK(Games!$B841), "",Games!E841)</f>
        <v/>
      </c>
      <c r="F841" s="51" t="str">
        <f>IF(ISBLANK(Games!$B841), "",Games!F841)</f>
        <v/>
      </c>
      <c r="G841" s="51">
        <f>Games!G841</f>
        <v>0</v>
      </c>
      <c r="H841" s="51" t="str">
        <f>IF(ISBLANK(Games!$B841), "",Games!H841)</f>
        <v/>
      </c>
      <c r="I841" s="51" t="str">
        <f>IF(ISBLANK(Games!B841), "", IF(Table13[[#This Row],[Spread]]&lt;0, Table13[[#This Row],[Home]], Table13[[#This Row],[Away]]))</f>
        <v/>
      </c>
      <c r="J841" s="11"/>
      <c r="K841" s="11"/>
      <c r="L841" s="11"/>
      <c r="M841" s="50" t="str">
        <f>IF(ISBLANK(Table13[[#This Row],[Home Final]]), "",Table13[[#This Row],[Away Final]]-Table13[[#This Row],[Home Final]])</f>
        <v/>
      </c>
      <c r="N84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4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41" s="45" t="str">
        <f>IF(ISBLANK(Table13[[#This Row],[Side Result]]),"",IF(Table13[[#This Row],[Side Result]]=Table13[[#This Row],[Market Predicted Side]], "Y", "N"))</f>
        <v/>
      </c>
      <c r="Q84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41" s="43" t="str">
        <f>IF(ISBLANK(Table13[[#This Row],[Side Result]]),"",IF(Table13[[#This Row],[Side Result]]=Table13[[#This Row],[Model Predicted Side]], "Y", "N"))</f>
        <v/>
      </c>
      <c r="S841" s="43" t="str">
        <f>IF(ISBLANK(Table13[[#This Row],[Side Result]]), "", IF(Table13[[#This Row],[Model Overall Correct]]="N", "N", "Y"))</f>
        <v/>
      </c>
      <c r="T84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4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41" s="46" t="str">
        <f>IF(ISBLANK(Table13[[#This Row],[Side Result]]), "",ABS(Table13[[#This Row],[Difference from Market]]))</f>
        <v/>
      </c>
      <c r="W84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41" s="43" t="str">
        <f>IF(ISBLANK(Table13[[#This Row],[Side Result]]), "",ABS(Table13[[#This Row],[Difference from Prediction]]))</f>
        <v/>
      </c>
      <c r="Y841" s="10" t="str">
        <f>IF(OR(ISBLANK(Games!B841),ISBLANK(Table13[[#This Row],[Side Result]])), "",IF(OR(AND('Prediction Log'!D841&lt;0, 'Prediction Log'!J841='Prediction Log'!B841), AND('Prediction Log'!D841&gt;0, 'Prediction Log'!C841='Prediction Log'!J841)),"Y", IF(ISBLANK(Games!$B$2), "","N")))</f>
        <v/>
      </c>
      <c r="Z841" s="10" t="str">
        <f>Table13[[#This Row],[Market Overall  Correct]]</f>
        <v/>
      </c>
    </row>
    <row r="842" spans="1:26" x14ac:dyDescent="0.45">
      <c r="A842" s="51" t="str">
        <f>IF(ISBLANK(Games!$B842), "",Games!A842)</f>
        <v/>
      </c>
      <c r="B842" s="51" t="str">
        <f>IF(ISBLANK(Games!$B842), "",Games!B842)</f>
        <v/>
      </c>
      <c r="C842" s="51" t="str">
        <f>IF(ISBLANK(Games!$B842), "",Games!C842)</f>
        <v/>
      </c>
      <c r="D842" s="23" t="str">
        <f>IF(ISBLANK(Games!$B842), "",Games!D842)</f>
        <v/>
      </c>
      <c r="E842" s="23" t="str">
        <f>IF(ISBLANK(Games!$B842), "",Games!E842)</f>
        <v/>
      </c>
      <c r="F842" s="51" t="str">
        <f>IF(ISBLANK(Games!$B842), "",Games!F842)</f>
        <v/>
      </c>
      <c r="G842" s="51">
        <f>Games!G842</f>
        <v>0</v>
      </c>
      <c r="H842" s="51" t="str">
        <f>IF(ISBLANK(Games!$B842), "",Games!H842)</f>
        <v/>
      </c>
      <c r="I842" s="51" t="str">
        <f>IF(ISBLANK(Games!B842), "", IF(Table13[[#This Row],[Spread]]&lt;0, Table13[[#This Row],[Home]], Table13[[#This Row],[Away]]))</f>
        <v/>
      </c>
      <c r="J842" s="11"/>
      <c r="K842" s="11"/>
      <c r="L842" s="11"/>
      <c r="M842" s="50" t="str">
        <f>IF(ISBLANK(Table13[[#This Row],[Home Final]]), "",Table13[[#This Row],[Away Final]]-Table13[[#This Row],[Home Final]])</f>
        <v/>
      </c>
      <c r="N84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4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42" s="45" t="str">
        <f>IF(ISBLANK(Table13[[#This Row],[Side Result]]),"",IF(Table13[[#This Row],[Side Result]]=Table13[[#This Row],[Market Predicted Side]], "Y", "N"))</f>
        <v/>
      </c>
      <c r="Q84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42" s="43" t="str">
        <f>IF(ISBLANK(Table13[[#This Row],[Side Result]]),"",IF(Table13[[#This Row],[Side Result]]=Table13[[#This Row],[Model Predicted Side]], "Y", "N"))</f>
        <v/>
      </c>
      <c r="S842" s="43" t="str">
        <f>IF(ISBLANK(Table13[[#This Row],[Side Result]]), "", IF(Table13[[#This Row],[Model Overall Correct]]="N", "N", "Y"))</f>
        <v/>
      </c>
      <c r="T84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4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42" s="46" t="str">
        <f>IF(ISBLANK(Table13[[#This Row],[Side Result]]), "",ABS(Table13[[#This Row],[Difference from Market]]))</f>
        <v/>
      </c>
      <c r="W84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42" s="43" t="str">
        <f>IF(ISBLANK(Table13[[#This Row],[Side Result]]), "",ABS(Table13[[#This Row],[Difference from Prediction]]))</f>
        <v/>
      </c>
      <c r="Y842" s="10" t="str">
        <f>IF(OR(ISBLANK(Games!B842),ISBLANK(Table13[[#This Row],[Side Result]])), "",IF(OR(AND('Prediction Log'!D842&lt;0, 'Prediction Log'!J842='Prediction Log'!B842), AND('Prediction Log'!D842&gt;0, 'Prediction Log'!C842='Prediction Log'!J842)),"Y", IF(ISBLANK(Games!$B$2), "","N")))</f>
        <v/>
      </c>
      <c r="Z842" s="10" t="str">
        <f>Table13[[#This Row],[Market Overall  Correct]]</f>
        <v/>
      </c>
    </row>
    <row r="843" spans="1:26" x14ac:dyDescent="0.45">
      <c r="A843" s="51" t="str">
        <f>IF(ISBLANK(Games!$B843), "",Games!A843)</f>
        <v/>
      </c>
      <c r="B843" s="51" t="str">
        <f>IF(ISBLANK(Games!$B843), "",Games!B843)</f>
        <v/>
      </c>
      <c r="C843" s="51" t="str">
        <f>IF(ISBLANK(Games!$B843), "",Games!C843)</f>
        <v/>
      </c>
      <c r="D843" s="23" t="str">
        <f>IF(ISBLANK(Games!$B843), "",Games!D843)</f>
        <v/>
      </c>
      <c r="E843" s="23" t="str">
        <f>IF(ISBLANK(Games!$B843), "",Games!E843)</f>
        <v/>
      </c>
      <c r="F843" s="51" t="str">
        <f>IF(ISBLANK(Games!$B843), "",Games!F843)</f>
        <v/>
      </c>
      <c r="G843" s="51">
        <f>Games!G843</f>
        <v>0</v>
      </c>
      <c r="H843" s="51" t="str">
        <f>IF(ISBLANK(Games!$B843), "",Games!H843)</f>
        <v/>
      </c>
      <c r="I843" s="51" t="str">
        <f>IF(ISBLANK(Games!B843), "", IF(Table13[[#This Row],[Spread]]&lt;0, Table13[[#This Row],[Home]], Table13[[#This Row],[Away]]))</f>
        <v/>
      </c>
      <c r="J843" s="11"/>
      <c r="K843" s="11"/>
      <c r="L843" s="11"/>
      <c r="M843" s="50" t="str">
        <f>IF(ISBLANK(Table13[[#This Row],[Home Final]]), "",Table13[[#This Row],[Away Final]]-Table13[[#This Row],[Home Final]])</f>
        <v/>
      </c>
      <c r="N84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4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43" s="45" t="str">
        <f>IF(ISBLANK(Table13[[#This Row],[Side Result]]),"",IF(Table13[[#This Row],[Side Result]]=Table13[[#This Row],[Market Predicted Side]], "Y", "N"))</f>
        <v/>
      </c>
      <c r="Q84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43" s="43" t="str">
        <f>IF(ISBLANK(Table13[[#This Row],[Side Result]]),"",IF(Table13[[#This Row],[Side Result]]=Table13[[#This Row],[Model Predicted Side]], "Y", "N"))</f>
        <v/>
      </c>
      <c r="S843" s="43" t="str">
        <f>IF(ISBLANK(Table13[[#This Row],[Side Result]]), "", IF(Table13[[#This Row],[Model Overall Correct]]="N", "N", "Y"))</f>
        <v/>
      </c>
      <c r="T84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4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43" s="46" t="str">
        <f>IF(ISBLANK(Table13[[#This Row],[Side Result]]), "",ABS(Table13[[#This Row],[Difference from Market]]))</f>
        <v/>
      </c>
      <c r="W84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43" s="43" t="str">
        <f>IF(ISBLANK(Table13[[#This Row],[Side Result]]), "",ABS(Table13[[#This Row],[Difference from Prediction]]))</f>
        <v/>
      </c>
      <c r="Y843" s="10" t="str">
        <f>IF(OR(ISBLANK(Games!B843),ISBLANK(Table13[[#This Row],[Side Result]])), "",IF(OR(AND('Prediction Log'!D843&lt;0, 'Prediction Log'!J843='Prediction Log'!B843), AND('Prediction Log'!D843&gt;0, 'Prediction Log'!C843='Prediction Log'!J843)),"Y", IF(ISBLANK(Games!$B$2), "","N")))</f>
        <v/>
      </c>
      <c r="Z843" s="10" t="str">
        <f>Table13[[#This Row],[Market Overall  Correct]]</f>
        <v/>
      </c>
    </row>
    <row r="844" spans="1:26" x14ac:dyDescent="0.45">
      <c r="A844" s="51" t="str">
        <f>IF(ISBLANK(Games!$B844), "",Games!A844)</f>
        <v/>
      </c>
      <c r="B844" s="51" t="str">
        <f>IF(ISBLANK(Games!$B844), "",Games!B844)</f>
        <v/>
      </c>
      <c r="C844" s="51" t="str">
        <f>IF(ISBLANK(Games!$B844), "",Games!C844)</f>
        <v/>
      </c>
      <c r="D844" s="23" t="str">
        <f>IF(ISBLANK(Games!$B844), "",Games!D844)</f>
        <v/>
      </c>
      <c r="E844" s="23" t="str">
        <f>IF(ISBLANK(Games!$B844), "",Games!E844)</f>
        <v/>
      </c>
      <c r="F844" s="51" t="str">
        <f>IF(ISBLANK(Games!$B844), "",Games!F844)</f>
        <v/>
      </c>
      <c r="G844" s="51">
        <f>Games!G844</f>
        <v>0</v>
      </c>
      <c r="H844" s="51" t="str">
        <f>IF(ISBLANK(Games!$B844), "",Games!H844)</f>
        <v/>
      </c>
      <c r="I844" s="51" t="str">
        <f>IF(ISBLANK(Games!B844), "", IF(Table13[[#This Row],[Spread]]&lt;0, Table13[[#This Row],[Home]], Table13[[#This Row],[Away]]))</f>
        <v/>
      </c>
      <c r="J844" s="11"/>
      <c r="K844" s="11"/>
      <c r="L844" s="11"/>
      <c r="M844" s="50" t="str">
        <f>IF(ISBLANK(Table13[[#This Row],[Home Final]]), "",Table13[[#This Row],[Away Final]]-Table13[[#This Row],[Home Final]])</f>
        <v/>
      </c>
      <c r="N84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4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44" s="45" t="str">
        <f>IF(ISBLANK(Table13[[#This Row],[Side Result]]),"",IF(Table13[[#This Row],[Side Result]]=Table13[[#This Row],[Market Predicted Side]], "Y", "N"))</f>
        <v/>
      </c>
      <c r="Q84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44" s="43" t="str">
        <f>IF(ISBLANK(Table13[[#This Row],[Side Result]]),"",IF(Table13[[#This Row],[Side Result]]=Table13[[#This Row],[Model Predicted Side]], "Y", "N"))</f>
        <v/>
      </c>
      <c r="S844" s="43" t="str">
        <f>IF(ISBLANK(Table13[[#This Row],[Side Result]]), "", IF(Table13[[#This Row],[Model Overall Correct]]="N", "N", "Y"))</f>
        <v/>
      </c>
      <c r="T84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4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44" s="46" t="str">
        <f>IF(ISBLANK(Table13[[#This Row],[Side Result]]), "",ABS(Table13[[#This Row],[Difference from Market]]))</f>
        <v/>
      </c>
      <c r="W84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44" s="43" t="str">
        <f>IF(ISBLANK(Table13[[#This Row],[Side Result]]), "",ABS(Table13[[#This Row],[Difference from Prediction]]))</f>
        <v/>
      </c>
      <c r="Y844" s="10" t="str">
        <f>IF(OR(ISBLANK(Games!B844),ISBLANK(Table13[[#This Row],[Side Result]])), "",IF(OR(AND('Prediction Log'!D844&lt;0, 'Prediction Log'!J844='Prediction Log'!B844), AND('Prediction Log'!D844&gt;0, 'Prediction Log'!C844='Prediction Log'!J844)),"Y", IF(ISBLANK(Games!$B$2), "","N")))</f>
        <v/>
      </c>
      <c r="Z844" s="10" t="str">
        <f>Table13[[#This Row],[Market Overall  Correct]]</f>
        <v/>
      </c>
    </row>
    <row r="845" spans="1:26" x14ac:dyDescent="0.45">
      <c r="A845" s="51" t="str">
        <f>IF(ISBLANK(Games!$B845), "",Games!A845)</f>
        <v/>
      </c>
      <c r="B845" s="51" t="str">
        <f>IF(ISBLANK(Games!$B845), "",Games!B845)</f>
        <v/>
      </c>
      <c r="C845" s="51" t="str">
        <f>IF(ISBLANK(Games!$B845), "",Games!C845)</f>
        <v/>
      </c>
      <c r="D845" s="23" t="str">
        <f>IF(ISBLANK(Games!$B845), "",Games!D845)</f>
        <v/>
      </c>
      <c r="E845" s="23" t="str">
        <f>IF(ISBLANK(Games!$B845), "",Games!E845)</f>
        <v/>
      </c>
      <c r="F845" s="51" t="str">
        <f>IF(ISBLANK(Games!$B845), "",Games!F845)</f>
        <v/>
      </c>
      <c r="G845" s="51">
        <f>Games!G845</f>
        <v>0</v>
      </c>
      <c r="H845" s="51" t="str">
        <f>IF(ISBLANK(Games!$B845), "",Games!H845)</f>
        <v/>
      </c>
      <c r="I845" s="51" t="str">
        <f>IF(ISBLANK(Games!B845), "", IF(Table13[[#This Row],[Spread]]&lt;0, Table13[[#This Row],[Home]], Table13[[#This Row],[Away]]))</f>
        <v/>
      </c>
      <c r="J845" s="11"/>
      <c r="K845" s="11"/>
      <c r="L845" s="11"/>
      <c r="M845" s="50" t="str">
        <f>IF(ISBLANK(Table13[[#This Row],[Home Final]]), "",Table13[[#This Row],[Away Final]]-Table13[[#This Row],[Home Final]])</f>
        <v/>
      </c>
      <c r="N84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4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45" s="45" t="str">
        <f>IF(ISBLANK(Table13[[#This Row],[Side Result]]),"",IF(Table13[[#This Row],[Side Result]]=Table13[[#This Row],[Market Predicted Side]], "Y", "N"))</f>
        <v/>
      </c>
      <c r="Q84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45" s="43" t="str">
        <f>IF(ISBLANK(Table13[[#This Row],[Side Result]]),"",IF(Table13[[#This Row],[Side Result]]=Table13[[#This Row],[Model Predicted Side]], "Y", "N"))</f>
        <v/>
      </c>
      <c r="S845" s="43" t="str">
        <f>IF(ISBLANK(Table13[[#This Row],[Side Result]]), "", IF(Table13[[#This Row],[Model Overall Correct]]="N", "N", "Y"))</f>
        <v/>
      </c>
      <c r="T84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4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45" s="46" t="str">
        <f>IF(ISBLANK(Table13[[#This Row],[Side Result]]), "",ABS(Table13[[#This Row],[Difference from Market]]))</f>
        <v/>
      </c>
      <c r="W84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45" s="43" t="str">
        <f>IF(ISBLANK(Table13[[#This Row],[Side Result]]), "",ABS(Table13[[#This Row],[Difference from Prediction]]))</f>
        <v/>
      </c>
      <c r="Y845" s="10" t="str">
        <f>IF(OR(ISBLANK(Games!B845),ISBLANK(Table13[[#This Row],[Side Result]])), "",IF(OR(AND('Prediction Log'!D845&lt;0, 'Prediction Log'!J845='Prediction Log'!B845), AND('Prediction Log'!D845&gt;0, 'Prediction Log'!C845='Prediction Log'!J845)),"Y", IF(ISBLANK(Games!$B$2), "","N")))</f>
        <v/>
      </c>
      <c r="Z845" s="10" t="str">
        <f>Table13[[#This Row],[Market Overall  Correct]]</f>
        <v/>
      </c>
    </row>
    <row r="846" spans="1:26" x14ac:dyDescent="0.45">
      <c r="A846" s="51" t="str">
        <f>IF(ISBLANK(Games!$B846), "",Games!A846)</f>
        <v/>
      </c>
      <c r="B846" s="51" t="str">
        <f>IF(ISBLANK(Games!$B846), "",Games!B846)</f>
        <v/>
      </c>
      <c r="C846" s="51" t="str">
        <f>IF(ISBLANK(Games!$B846), "",Games!C846)</f>
        <v/>
      </c>
      <c r="D846" s="23" t="str">
        <f>IF(ISBLANK(Games!$B846), "",Games!D846)</f>
        <v/>
      </c>
      <c r="E846" s="23" t="str">
        <f>IF(ISBLANK(Games!$B846), "",Games!E846)</f>
        <v/>
      </c>
      <c r="F846" s="51" t="str">
        <f>IF(ISBLANK(Games!$B846), "",Games!F846)</f>
        <v/>
      </c>
      <c r="G846" s="51">
        <f>Games!G846</f>
        <v>0</v>
      </c>
      <c r="H846" s="51" t="str">
        <f>IF(ISBLANK(Games!$B846), "",Games!H846)</f>
        <v/>
      </c>
      <c r="I846" s="51" t="str">
        <f>IF(ISBLANK(Games!B846), "", IF(Table13[[#This Row],[Spread]]&lt;0, Table13[[#This Row],[Home]], Table13[[#This Row],[Away]]))</f>
        <v/>
      </c>
      <c r="J846" s="11"/>
      <c r="K846" s="11"/>
      <c r="L846" s="11"/>
      <c r="M846" s="50" t="str">
        <f>IF(ISBLANK(Table13[[#This Row],[Home Final]]), "",Table13[[#This Row],[Away Final]]-Table13[[#This Row],[Home Final]])</f>
        <v/>
      </c>
      <c r="N84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4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46" s="45" t="str">
        <f>IF(ISBLANK(Table13[[#This Row],[Side Result]]),"",IF(Table13[[#This Row],[Side Result]]=Table13[[#This Row],[Market Predicted Side]], "Y", "N"))</f>
        <v/>
      </c>
      <c r="Q84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46" s="43" t="str">
        <f>IF(ISBLANK(Table13[[#This Row],[Side Result]]),"",IF(Table13[[#This Row],[Side Result]]=Table13[[#This Row],[Model Predicted Side]], "Y", "N"))</f>
        <v/>
      </c>
      <c r="S846" s="43" t="str">
        <f>IF(ISBLANK(Table13[[#This Row],[Side Result]]), "", IF(Table13[[#This Row],[Model Overall Correct]]="N", "N", "Y"))</f>
        <v/>
      </c>
      <c r="T84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4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46" s="46" t="str">
        <f>IF(ISBLANK(Table13[[#This Row],[Side Result]]), "",ABS(Table13[[#This Row],[Difference from Market]]))</f>
        <v/>
      </c>
      <c r="W84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46" s="43" t="str">
        <f>IF(ISBLANK(Table13[[#This Row],[Side Result]]), "",ABS(Table13[[#This Row],[Difference from Prediction]]))</f>
        <v/>
      </c>
      <c r="Y846" s="10" t="str">
        <f>IF(OR(ISBLANK(Games!B846),ISBLANK(Table13[[#This Row],[Side Result]])), "",IF(OR(AND('Prediction Log'!D846&lt;0, 'Prediction Log'!J846='Prediction Log'!B846), AND('Prediction Log'!D846&gt;0, 'Prediction Log'!C846='Prediction Log'!J846)),"Y", IF(ISBLANK(Games!$B$2), "","N")))</f>
        <v/>
      </c>
      <c r="Z846" s="10" t="str">
        <f>Table13[[#This Row],[Market Overall  Correct]]</f>
        <v/>
      </c>
    </row>
    <row r="847" spans="1:26" x14ac:dyDescent="0.45">
      <c r="A847" s="51" t="str">
        <f>IF(ISBLANK(Games!$B847), "",Games!A847)</f>
        <v/>
      </c>
      <c r="B847" s="51" t="str">
        <f>IF(ISBLANK(Games!$B847), "",Games!B847)</f>
        <v/>
      </c>
      <c r="C847" s="51" t="str">
        <f>IF(ISBLANK(Games!$B847), "",Games!C847)</f>
        <v/>
      </c>
      <c r="D847" s="23" t="str">
        <f>IF(ISBLANK(Games!$B847), "",Games!D847)</f>
        <v/>
      </c>
      <c r="E847" s="23" t="str">
        <f>IF(ISBLANK(Games!$B847), "",Games!E847)</f>
        <v/>
      </c>
      <c r="F847" s="51" t="str">
        <f>IF(ISBLANK(Games!$B847), "",Games!F847)</f>
        <v/>
      </c>
      <c r="G847" s="51">
        <f>Games!G847</f>
        <v>0</v>
      </c>
      <c r="H847" s="51" t="str">
        <f>IF(ISBLANK(Games!$B847), "",Games!H847)</f>
        <v/>
      </c>
      <c r="I847" s="51" t="str">
        <f>IF(ISBLANK(Games!B847), "", IF(Table13[[#This Row],[Spread]]&lt;0, Table13[[#This Row],[Home]], Table13[[#This Row],[Away]]))</f>
        <v/>
      </c>
      <c r="J847" s="11"/>
      <c r="K847" s="11"/>
      <c r="L847" s="11"/>
      <c r="M847" s="50" t="str">
        <f>IF(ISBLANK(Table13[[#This Row],[Home Final]]), "",Table13[[#This Row],[Away Final]]-Table13[[#This Row],[Home Final]])</f>
        <v/>
      </c>
      <c r="N84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4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47" s="45" t="str">
        <f>IF(ISBLANK(Table13[[#This Row],[Side Result]]),"",IF(Table13[[#This Row],[Side Result]]=Table13[[#This Row],[Market Predicted Side]], "Y", "N"))</f>
        <v/>
      </c>
      <c r="Q84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47" s="43" t="str">
        <f>IF(ISBLANK(Table13[[#This Row],[Side Result]]),"",IF(Table13[[#This Row],[Side Result]]=Table13[[#This Row],[Model Predicted Side]], "Y", "N"))</f>
        <v/>
      </c>
      <c r="S847" s="43" t="str">
        <f>IF(ISBLANK(Table13[[#This Row],[Side Result]]), "", IF(Table13[[#This Row],[Model Overall Correct]]="N", "N", "Y"))</f>
        <v/>
      </c>
      <c r="T84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4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47" s="46" t="str">
        <f>IF(ISBLANK(Table13[[#This Row],[Side Result]]), "",ABS(Table13[[#This Row],[Difference from Market]]))</f>
        <v/>
      </c>
      <c r="W84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47" s="43" t="str">
        <f>IF(ISBLANK(Table13[[#This Row],[Side Result]]), "",ABS(Table13[[#This Row],[Difference from Prediction]]))</f>
        <v/>
      </c>
      <c r="Y847" s="10" t="str">
        <f>IF(OR(ISBLANK(Games!B847),ISBLANK(Table13[[#This Row],[Side Result]])), "",IF(OR(AND('Prediction Log'!D847&lt;0, 'Prediction Log'!J847='Prediction Log'!B847), AND('Prediction Log'!D847&gt;0, 'Prediction Log'!C847='Prediction Log'!J847)),"Y", IF(ISBLANK(Games!$B$2), "","N")))</f>
        <v/>
      </c>
      <c r="Z847" s="10" t="str">
        <f>Table13[[#This Row],[Market Overall  Correct]]</f>
        <v/>
      </c>
    </row>
    <row r="848" spans="1:26" x14ac:dyDescent="0.45">
      <c r="A848" s="51" t="str">
        <f>IF(ISBLANK(Games!$B848), "",Games!A848)</f>
        <v/>
      </c>
      <c r="B848" s="51" t="str">
        <f>IF(ISBLANK(Games!$B848), "",Games!B848)</f>
        <v/>
      </c>
      <c r="C848" s="51" t="str">
        <f>IF(ISBLANK(Games!$B848), "",Games!C848)</f>
        <v/>
      </c>
      <c r="D848" s="23" t="str">
        <f>IF(ISBLANK(Games!$B848), "",Games!D848)</f>
        <v/>
      </c>
      <c r="E848" s="23" t="str">
        <f>IF(ISBLANK(Games!$B848), "",Games!E848)</f>
        <v/>
      </c>
      <c r="F848" s="51" t="str">
        <f>IF(ISBLANK(Games!$B848), "",Games!F848)</f>
        <v/>
      </c>
      <c r="G848" s="51">
        <f>Games!G848</f>
        <v>0</v>
      </c>
      <c r="H848" s="51" t="str">
        <f>IF(ISBLANK(Games!$B848), "",Games!H848)</f>
        <v/>
      </c>
      <c r="I848" s="51" t="str">
        <f>IF(ISBLANK(Games!B848), "", IF(Table13[[#This Row],[Spread]]&lt;0, Table13[[#This Row],[Home]], Table13[[#This Row],[Away]]))</f>
        <v/>
      </c>
      <c r="J848" s="11"/>
      <c r="K848" s="11"/>
      <c r="L848" s="11"/>
      <c r="M848" s="50" t="str">
        <f>IF(ISBLANK(Table13[[#This Row],[Home Final]]), "",Table13[[#This Row],[Away Final]]-Table13[[#This Row],[Home Final]])</f>
        <v/>
      </c>
      <c r="N84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4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48" s="45" t="str">
        <f>IF(ISBLANK(Table13[[#This Row],[Side Result]]),"",IF(Table13[[#This Row],[Side Result]]=Table13[[#This Row],[Market Predicted Side]], "Y", "N"))</f>
        <v/>
      </c>
      <c r="Q84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48" s="43" t="str">
        <f>IF(ISBLANK(Table13[[#This Row],[Side Result]]),"",IF(Table13[[#This Row],[Side Result]]=Table13[[#This Row],[Model Predicted Side]], "Y", "N"))</f>
        <v/>
      </c>
      <c r="S848" s="43" t="str">
        <f>IF(ISBLANK(Table13[[#This Row],[Side Result]]), "", IF(Table13[[#This Row],[Model Overall Correct]]="N", "N", "Y"))</f>
        <v/>
      </c>
      <c r="T84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4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48" s="46" t="str">
        <f>IF(ISBLANK(Table13[[#This Row],[Side Result]]), "",ABS(Table13[[#This Row],[Difference from Market]]))</f>
        <v/>
      </c>
      <c r="W84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48" s="43" t="str">
        <f>IF(ISBLANK(Table13[[#This Row],[Side Result]]), "",ABS(Table13[[#This Row],[Difference from Prediction]]))</f>
        <v/>
      </c>
      <c r="Y848" s="10" t="str">
        <f>IF(OR(ISBLANK(Games!B848),ISBLANK(Table13[[#This Row],[Side Result]])), "",IF(OR(AND('Prediction Log'!D848&lt;0, 'Prediction Log'!J848='Prediction Log'!B848), AND('Prediction Log'!D848&gt;0, 'Prediction Log'!C848='Prediction Log'!J848)),"Y", IF(ISBLANK(Games!$B$2), "","N")))</f>
        <v/>
      </c>
      <c r="Z848" s="10" t="str">
        <f>Table13[[#This Row],[Market Overall  Correct]]</f>
        <v/>
      </c>
    </row>
    <row r="849" spans="1:26" x14ac:dyDescent="0.45">
      <c r="A849" s="51" t="str">
        <f>IF(ISBLANK(Games!$B849), "",Games!A849)</f>
        <v/>
      </c>
      <c r="B849" s="51" t="str">
        <f>IF(ISBLANK(Games!$B849), "",Games!B849)</f>
        <v/>
      </c>
      <c r="C849" s="51" t="str">
        <f>IF(ISBLANK(Games!$B849), "",Games!C849)</f>
        <v/>
      </c>
      <c r="D849" s="23" t="str">
        <f>IF(ISBLANK(Games!$B849), "",Games!D849)</f>
        <v/>
      </c>
      <c r="E849" s="23" t="str">
        <f>IF(ISBLANK(Games!$B849), "",Games!E849)</f>
        <v/>
      </c>
      <c r="F849" s="51" t="str">
        <f>IF(ISBLANK(Games!$B849), "",Games!F849)</f>
        <v/>
      </c>
      <c r="G849" s="51">
        <f>Games!G849</f>
        <v>0</v>
      </c>
      <c r="H849" s="51" t="str">
        <f>IF(ISBLANK(Games!$B849), "",Games!H849)</f>
        <v/>
      </c>
      <c r="I849" s="51" t="str">
        <f>IF(ISBLANK(Games!B849), "", IF(Table13[[#This Row],[Spread]]&lt;0, Table13[[#This Row],[Home]], Table13[[#This Row],[Away]]))</f>
        <v/>
      </c>
      <c r="J849" s="11"/>
      <c r="K849" s="11"/>
      <c r="L849" s="11"/>
      <c r="M849" s="50" t="str">
        <f>IF(ISBLANK(Table13[[#This Row],[Home Final]]), "",Table13[[#This Row],[Away Final]]-Table13[[#This Row],[Home Final]])</f>
        <v/>
      </c>
      <c r="N84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4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49" s="45" t="str">
        <f>IF(ISBLANK(Table13[[#This Row],[Side Result]]),"",IF(Table13[[#This Row],[Side Result]]=Table13[[#This Row],[Market Predicted Side]], "Y", "N"))</f>
        <v/>
      </c>
      <c r="Q84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49" s="43" t="str">
        <f>IF(ISBLANK(Table13[[#This Row],[Side Result]]),"",IF(Table13[[#This Row],[Side Result]]=Table13[[#This Row],[Model Predicted Side]], "Y", "N"))</f>
        <v/>
      </c>
      <c r="S849" s="43" t="str">
        <f>IF(ISBLANK(Table13[[#This Row],[Side Result]]), "", IF(Table13[[#This Row],[Model Overall Correct]]="N", "N", "Y"))</f>
        <v/>
      </c>
      <c r="T84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4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49" s="46" t="str">
        <f>IF(ISBLANK(Table13[[#This Row],[Side Result]]), "",ABS(Table13[[#This Row],[Difference from Market]]))</f>
        <v/>
      </c>
      <c r="W84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49" s="43" t="str">
        <f>IF(ISBLANK(Table13[[#This Row],[Side Result]]), "",ABS(Table13[[#This Row],[Difference from Prediction]]))</f>
        <v/>
      </c>
      <c r="Y849" s="10" t="str">
        <f>IF(OR(ISBLANK(Games!B849),ISBLANK(Table13[[#This Row],[Side Result]])), "",IF(OR(AND('Prediction Log'!D849&lt;0, 'Prediction Log'!J849='Prediction Log'!B849), AND('Prediction Log'!D849&gt;0, 'Prediction Log'!C849='Prediction Log'!J849)),"Y", IF(ISBLANK(Games!$B$2), "","N")))</f>
        <v/>
      </c>
      <c r="Z849" s="10" t="str">
        <f>Table13[[#This Row],[Market Overall  Correct]]</f>
        <v/>
      </c>
    </row>
    <row r="850" spans="1:26" x14ac:dyDescent="0.45">
      <c r="A850" s="51" t="str">
        <f>IF(ISBLANK(Games!$B850), "",Games!A850)</f>
        <v/>
      </c>
      <c r="B850" s="51" t="str">
        <f>IF(ISBLANK(Games!$B850), "",Games!B850)</f>
        <v/>
      </c>
      <c r="C850" s="51" t="str">
        <f>IF(ISBLANK(Games!$B850), "",Games!C850)</f>
        <v/>
      </c>
      <c r="D850" s="23" t="str">
        <f>IF(ISBLANK(Games!$B850), "",Games!D850)</f>
        <v/>
      </c>
      <c r="E850" s="23" t="str">
        <f>IF(ISBLANK(Games!$B850), "",Games!E850)</f>
        <v/>
      </c>
      <c r="F850" s="51" t="str">
        <f>IF(ISBLANK(Games!$B850), "",Games!F850)</f>
        <v/>
      </c>
      <c r="G850" s="51">
        <f>Games!G850</f>
        <v>0</v>
      </c>
      <c r="H850" s="51" t="str">
        <f>IF(ISBLANK(Games!$B850), "",Games!H850)</f>
        <v/>
      </c>
      <c r="I850" s="51" t="str">
        <f>IF(ISBLANK(Games!B850), "", IF(Table13[[#This Row],[Spread]]&lt;0, Table13[[#This Row],[Home]], Table13[[#This Row],[Away]]))</f>
        <v/>
      </c>
      <c r="J850" s="11"/>
      <c r="K850" s="11"/>
      <c r="L850" s="11"/>
      <c r="M850" s="50" t="str">
        <f>IF(ISBLANK(Table13[[#This Row],[Home Final]]), "",Table13[[#This Row],[Away Final]]-Table13[[#This Row],[Home Final]])</f>
        <v/>
      </c>
      <c r="N85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5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50" s="45" t="str">
        <f>IF(ISBLANK(Table13[[#This Row],[Side Result]]),"",IF(Table13[[#This Row],[Side Result]]=Table13[[#This Row],[Market Predicted Side]], "Y", "N"))</f>
        <v/>
      </c>
      <c r="Q85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50" s="43" t="str">
        <f>IF(ISBLANK(Table13[[#This Row],[Side Result]]),"",IF(Table13[[#This Row],[Side Result]]=Table13[[#This Row],[Model Predicted Side]], "Y", "N"))</f>
        <v/>
      </c>
      <c r="S850" s="43" t="str">
        <f>IF(ISBLANK(Table13[[#This Row],[Side Result]]), "", IF(Table13[[#This Row],[Model Overall Correct]]="N", "N", "Y"))</f>
        <v/>
      </c>
      <c r="T85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5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50" s="46" t="str">
        <f>IF(ISBLANK(Table13[[#This Row],[Side Result]]), "",ABS(Table13[[#This Row],[Difference from Market]]))</f>
        <v/>
      </c>
      <c r="W85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50" s="43" t="str">
        <f>IF(ISBLANK(Table13[[#This Row],[Side Result]]), "",ABS(Table13[[#This Row],[Difference from Prediction]]))</f>
        <v/>
      </c>
      <c r="Y850" s="10" t="str">
        <f>IF(OR(ISBLANK(Games!B850),ISBLANK(Table13[[#This Row],[Side Result]])), "",IF(OR(AND('Prediction Log'!D850&lt;0, 'Prediction Log'!J850='Prediction Log'!B850), AND('Prediction Log'!D850&gt;0, 'Prediction Log'!C850='Prediction Log'!J850)),"Y", IF(ISBLANK(Games!$B$2), "","N")))</f>
        <v/>
      </c>
      <c r="Z850" s="10" t="str">
        <f>Table13[[#This Row],[Market Overall  Correct]]</f>
        <v/>
      </c>
    </row>
    <row r="851" spans="1:26" x14ac:dyDescent="0.45">
      <c r="A851" s="51" t="str">
        <f>IF(ISBLANK(Games!$B851), "",Games!A851)</f>
        <v/>
      </c>
      <c r="B851" s="51" t="str">
        <f>IF(ISBLANK(Games!$B851), "",Games!B851)</f>
        <v/>
      </c>
      <c r="C851" s="51" t="str">
        <f>IF(ISBLANK(Games!$B851), "",Games!C851)</f>
        <v/>
      </c>
      <c r="D851" s="23" t="str">
        <f>IF(ISBLANK(Games!$B851), "",Games!D851)</f>
        <v/>
      </c>
      <c r="E851" s="23" t="str">
        <f>IF(ISBLANK(Games!$B851), "",Games!E851)</f>
        <v/>
      </c>
      <c r="F851" s="51" t="str">
        <f>IF(ISBLANK(Games!$B851), "",Games!F851)</f>
        <v/>
      </c>
      <c r="G851" s="51">
        <f>Games!G851</f>
        <v>0</v>
      </c>
      <c r="H851" s="51" t="str">
        <f>IF(ISBLANK(Games!$B851), "",Games!H851)</f>
        <v/>
      </c>
      <c r="I851" s="51" t="str">
        <f>IF(ISBLANK(Games!B851), "", IF(Table13[[#This Row],[Spread]]&lt;0, Table13[[#This Row],[Home]], Table13[[#This Row],[Away]]))</f>
        <v/>
      </c>
      <c r="J851" s="11"/>
      <c r="K851" s="11"/>
      <c r="L851" s="11"/>
      <c r="M851" s="50" t="str">
        <f>IF(ISBLANK(Table13[[#This Row],[Home Final]]), "",Table13[[#This Row],[Away Final]]-Table13[[#This Row],[Home Final]])</f>
        <v/>
      </c>
      <c r="N85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5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51" s="45" t="str">
        <f>IF(ISBLANK(Table13[[#This Row],[Side Result]]),"",IF(Table13[[#This Row],[Side Result]]=Table13[[#This Row],[Market Predicted Side]], "Y", "N"))</f>
        <v/>
      </c>
      <c r="Q85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51" s="43" t="str">
        <f>IF(ISBLANK(Table13[[#This Row],[Side Result]]),"",IF(Table13[[#This Row],[Side Result]]=Table13[[#This Row],[Model Predicted Side]], "Y", "N"))</f>
        <v/>
      </c>
      <c r="S851" s="43" t="str">
        <f>IF(ISBLANK(Table13[[#This Row],[Side Result]]), "", IF(Table13[[#This Row],[Model Overall Correct]]="N", "N", "Y"))</f>
        <v/>
      </c>
      <c r="T85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5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51" s="46" t="str">
        <f>IF(ISBLANK(Table13[[#This Row],[Side Result]]), "",ABS(Table13[[#This Row],[Difference from Market]]))</f>
        <v/>
      </c>
      <c r="W85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51" s="43" t="str">
        <f>IF(ISBLANK(Table13[[#This Row],[Side Result]]), "",ABS(Table13[[#This Row],[Difference from Prediction]]))</f>
        <v/>
      </c>
      <c r="Y851" s="10" t="str">
        <f>IF(OR(ISBLANK(Games!B851),ISBLANK(Table13[[#This Row],[Side Result]])), "",IF(OR(AND('Prediction Log'!D851&lt;0, 'Prediction Log'!J851='Prediction Log'!B851), AND('Prediction Log'!D851&gt;0, 'Prediction Log'!C851='Prediction Log'!J851)),"Y", IF(ISBLANK(Games!$B$2), "","N")))</f>
        <v/>
      </c>
      <c r="Z851" s="10" t="str">
        <f>Table13[[#This Row],[Market Overall  Correct]]</f>
        <v/>
      </c>
    </row>
    <row r="852" spans="1:26" x14ac:dyDescent="0.45">
      <c r="A852" s="51" t="str">
        <f>IF(ISBLANK(Games!$B852), "",Games!A852)</f>
        <v/>
      </c>
      <c r="B852" s="51" t="str">
        <f>IF(ISBLANK(Games!$B852), "",Games!B852)</f>
        <v/>
      </c>
      <c r="C852" s="51" t="str">
        <f>IF(ISBLANK(Games!$B852), "",Games!C852)</f>
        <v/>
      </c>
      <c r="D852" s="23" t="str">
        <f>IF(ISBLANK(Games!$B852), "",Games!D852)</f>
        <v/>
      </c>
      <c r="E852" s="23" t="str">
        <f>IF(ISBLANK(Games!$B852), "",Games!E852)</f>
        <v/>
      </c>
      <c r="F852" s="51" t="str">
        <f>IF(ISBLANK(Games!$B852), "",Games!F852)</f>
        <v/>
      </c>
      <c r="G852" s="51">
        <f>Games!G852</f>
        <v>0</v>
      </c>
      <c r="H852" s="51" t="str">
        <f>IF(ISBLANK(Games!$B852), "",Games!H852)</f>
        <v/>
      </c>
      <c r="I852" s="51" t="str">
        <f>IF(ISBLANK(Games!B852), "", IF(Table13[[#This Row],[Spread]]&lt;0, Table13[[#This Row],[Home]], Table13[[#This Row],[Away]]))</f>
        <v/>
      </c>
      <c r="J852" s="11"/>
      <c r="K852" s="11"/>
      <c r="L852" s="11"/>
      <c r="M852" s="50" t="str">
        <f>IF(ISBLANK(Table13[[#This Row],[Home Final]]), "",Table13[[#This Row],[Away Final]]-Table13[[#This Row],[Home Final]])</f>
        <v/>
      </c>
      <c r="N85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5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52" s="45" t="str">
        <f>IF(ISBLANK(Table13[[#This Row],[Side Result]]),"",IF(Table13[[#This Row],[Side Result]]=Table13[[#This Row],[Market Predicted Side]], "Y", "N"))</f>
        <v/>
      </c>
      <c r="Q85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52" s="43" t="str">
        <f>IF(ISBLANK(Table13[[#This Row],[Side Result]]),"",IF(Table13[[#This Row],[Side Result]]=Table13[[#This Row],[Model Predicted Side]], "Y", "N"))</f>
        <v/>
      </c>
      <c r="S852" s="43" t="str">
        <f>IF(ISBLANK(Table13[[#This Row],[Side Result]]), "", IF(Table13[[#This Row],[Model Overall Correct]]="N", "N", "Y"))</f>
        <v/>
      </c>
      <c r="T85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5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52" s="46" t="str">
        <f>IF(ISBLANK(Table13[[#This Row],[Side Result]]), "",ABS(Table13[[#This Row],[Difference from Market]]))</f>
        <v/>
      </c>
      <c r="W85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52" s="43" t="str">
        <f>IF(ISBLANK(Table13[[#This Row],[Side Result]]), "",ABS(Table13[[#This Row],[Difference from Prediction]]))</f>
        <v/>
      </c>
      <c r="Y852" s="10" t="str">
        <f>IF(OR(ISBLANK(Games!B852),ISBLANK(Table13[[#This Row],[Side Result]])), "",IF(OR(AND('Prediction Log'!D852&lt;0, 'Prediction Log'!J852='Prediction Log'!B852), AND('Prediction Log'!D852&gt;0, 'Prediction Log'!C852='Prediction Log'!J852)),"Y", IF(ISBLANK(Games!$B$2), "","N")))</f>
        <v/>
      </c>
      <c r="Z852" s="10" t="str">
        <f>Table13[[#This Row],[Market Overall  Correct]]</f>
        <v/>
      </c>
    </row>
    <row r="853" spans="1:26" x14ac:dyDescent="0.45">
      <c r="A853" s="51" t="str">
        <f>IF(ISBLANK(Games!$B853), "",Games!A853)</f>
        <v/>
      </c>
      <c r="B853" s="51" t="str">
        <f>IF(ISBLANK(Games!$B853), "",Games!B853)</f>
        <v/>
      </c>
      <c r="C853" s="51" t="str">
        <f>IF(ISBLANK(Games!$B853), "",Games!C853)</f>
        <v/>
      </c>
      <c r="D853" s="23" t="str">
        <f>IF(ISBLANK(Games!$B853), "",Games!D853)</f>
        <v/>
      </c>
      <c r="E853" s="23" t="str">
        <f>IF(ISBLANK(Games!$B853), "",Games!E853)</f>
        <v/>
      </c>
      <c r="F853" s="51" t="str">
        <f>IF(ISBLANK(Games!$B853), "",Games!F853)</f>
        <v/>
      </c>
      <c r="G853" s="51">
        <f>Games!G853</f>
        <v>0</v>
      </c>
      <c r="H853" s="51" t="str">
        <f>IF(ISBLANK(Games!$B853), "",Games!H853)</f>
        <v/>
      </c>
      <c r="I853" s="51" t="str">
        <f>IF(ISBLANK(Games!B853), "", IF(Table13[[#This Row],[Spread]]&lt;0, Table13[[#This Row],[Home]], Table13[[#This Row],[Away]]))</f>
        <v/>
      </c>
      <c r="J853" s="11"/>
      <c r="K853" s="11"/>
      <c r="L853" s="11"/>
      <c r="M853" s="50" t="str">
        <f>IF(ISBLANK(Table13[[#This Row],[Home Final]]), "",Table13[[#This Row],[Away Final]]-Table13[[#This Row],[Home Final]])</f>
        <v/>
      </c>
      <c r="N85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5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53" s="45" t="str">
        <f>IF(ISBLANK(Table13[[#This Row],[Side Result]]),"",IF(Table13[[#This Row],[Side Result]]=Table13[[#This Row],[Market Predicted Side]], "Y", "N"))</f>
        <v/>
      </c>
      <c r="Q85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53" s="43" t="str">
        <f>IF(ISBLANK(Table13[[#This Row],[Side Result]]),"",IF(Table13[[#This Row],[Side Result]]=Table13[[#This Row],[Model Predicted Side]], "Y", "N"))</f>
        <v/>
      </c>
      <c r="S853" s="43" t="str">
        <f>IF(ISBLANK(Table13[[#This Row],[Side Result]]), "", IF(Table13[[#This Row],[Model Overall Correct]]="N", "N", "Y"))</f>
        <v/>
      </c>
      <c r="T85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5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53" s="46" t="str">
        <f>IF(ISBLANK(Table13[[#This Row],[Side Result]]), "",ABS(Table13[[#This Row],[Difference from Market]]))</f>
        <v/>
      </c>
      <c r="W85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53" s="43" t="str">
        <f>IF(ISBLANK(Table13[[#This Row],[Side Result]]), "",ABS(Table13[[#This Row],[Difference from Prediction]]))</f>
        <v/>
      </c>
      <c r="Y853" s="10" t="str">
        <f>IF(OR(ISBLANK(Games!B853),ISBLANK(Table13[[#This Row],[Side Result]])), "",IF(OR(AND('Prediction Log'!D853&lt;0, 'Prediction Log'!J853='Prediction Log'!B853), AND('Prediction Log'!D853&gt;0, 'Prediction Log'!C853='Prediction Log'!J853)),"Y", IF(ISBLANK(Games!$B$2), "","N")))</f>
        <v/>
      </c>
      <c r="Z853" s="10" t="str">
        <f>Table13[[#This Row],[Market Overall  Correct]]</f>
        <v/>
      </c>
    </row>
    <row r="854" spans="1:26" x14ac:dyDescent="0.45">
      <c r="A854" s="51" t="str">
        <f>IF(ISBLANK(Games!$B854), "",Games!A854)</f>
        <v/>
      </c>
      <c r="B854" s="51" t="str">
        <f>IF(ISBLANK(Games!$B854), "",Games!B854)</f>
        <v/>
      </c>
      <c r="C854" s="51" t="str">
        <f>IF(ISBLANK(Games!$B854), "",Games!C854)</f>
        <v/>
      </c>
      <c r="D854" s="23" t="str">
        <f>IF(ISBLANK(Games!$B854), "",Games!D854)</f>
        <v/>
      </c>
      <c r="E854" s="23" t="str">
        <f>IF(ISBLANK(Games!$B854), "",Games!E854)</f>
        <v/>
      </c>
      <c r="F854" s="51" t="str">
        <f>IF(ISBLANK(Games!$B854), "",Games!F854)</f>
        <v/>
      </c>
      <c r="G854" s="51">
        <f>Games!G854</f>
        <v>0</v>
      </c>
      <c r="H854" s="51" t="str">
        <f>IF(ISBLANK(Games!$B854), "",Games!H854)</f>
        <v/>
      </c>
      <c r="I854" s="51" t="str">
        <f>IF(ISBLANK(Games!B854), "", IF(Table13[[#This Row],[Spread]]&lt;0, Table13[[#This Row],[Home]], Table13[[#This Row],[Away]]))</f>
        <v/>
      </c>
      <c r="J854" s="11"/>
      <c r="K854" s="11"/>
      <c r="L854" s="11"/>
      <c r="M854" s="50" t="str">
        <f>IF(ISBLANK(Table13[[#This Row],[Home Final]]), "",Table13[[#This Row],[Away Final]]-Table13[[#This Row],[Home Final]])</f>
        <v/>
      </c>
      <c r="N85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5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54" s="45" t="str">
        <f>IF(ISBLANK(Table13[[#This Row],[Side Result]]),"",IF(Table13[[#This Row],[Side Result]]=Table13[[#This Row],[Market Predicted Side]], "Y", "N"))</f>
        <v/>
      </c>
      <c r="Q85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54" s="43" t="str">
        <f>IF(ISBLANK(Table13[[#This Row],[Side Result]]),"",IF(Table13[[#This Row],[Side Result]]=Table13[[#This Row],[Model Predicted Side]], "Y", "N"))</f>
        <v/>
      </c>
      <c r="S854" s="43" t="str">
        <f>IF(ISBLANK(Table13[[#This Row],[Side Result]]), "", IF(Table13[[#This Row],[Model Overall Correct]]="N", "N", "Y"))</f>
        <v/>
      </c>
      <c r="T85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5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54" s="46" t="str">
        <f>IF(ISBLANK(Table13[[#This Row],[Side Result]]), "",ABS(Table13[[#This Row],[Difference from Market]]))</f>
        <v/>
      </c>
      <c r="W85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54" s="43" t="str">
        <f>IF(ISBLANK(Table13[[#This Row],[Side Result]]), "",ABS(Table13[[#This Row],[Difference from Prediction]]))</f>
        <v/>
      </c>
      <c r="Y854" s="10" t="str">
        <f>IF(OR(ISBLANK(Games!B854),ISBLANK(Table13[[#This Row],[Side Result]])), "",IF(OR(AND('Prediction Log'!D854&lt;0, 'Prediction Log'!J854='Prediction Log'!B854), AND('Prediction Log'!D854&gt;0, 'Prediction Log'!C854='Prediction Log'!J854)),"Y", IF(ISBLANK(Games!$B$2), "","N")))</f>
        <v/>
      </c>
      <c r="Z854" s="10" t="str">
        <f>Table13[[#This Row],[Market Overall  Correct]]</f>
        <v/>
      </c>
    </row>
    <row r="855" spans="1:26" x14ac:dyDescent="0.45">
      <c r="A855" s="51" t="str">
        <f>IF(ISBLANK(Games!$B855), "",Games!A855)</f>
        <v/>
      </c>
      <c r="B855" s="51" t="str">
        <f>IF(ISBLANK(Games!$B855), "",Games!B855)</f>
        <v/>
      </c>
      <c r="C855" s="51" t="str">
        <f>IF(ISBLANK(Games!$B855), "",Games!C855)</f>
        <v/>
      </c>
      <c r="D855" s="23" t="str">
        <f>IF(ISBLANK(Games!$B855), "",Games!D855)</f>
        <v/>
      </c>
      <c r="E855" s="23" t="str">
        <f>IF(ISBLANK(Games!$B855), "",Games!E855)</f>
        <v/>
      </c>
      <c r="F855" s="51" t="str">
        <f>IF(ISBLANK(Games!$B855), "",Games!F855)</f>
        <v/>
      </c>
      <c r="G855" s="51">
        <f>Games!G855</f>
        <v>0</v>
      </c>
      <c r="H855" s="51" t="str">
        <f>IF(ISBLANK(Games!$B855), "",Games!H855)</f>
        <v/>
      </c>
      <c r="I855" s="51" t="str">
        <f>IF(ISBLANK(Games!B855), "", IF(Table13[[#This Row],[Spread]]&lt;0, Table13[[#This Row],[Home]], Table13[[#This Row],[Away]]))</f>
        <v/>
      </c>
      <c r="J855" s="11"/>
      <c r="K855" s="11"/>
      <c r="L855" s="11"/>
      <c r="M855" s="50" t="str">
        <f>IF(ISBLANK(Table13[[#This Row],[Home Final]]), "",Table13[[#This Row],[Away Final]]-Table13[[#This Row],[Home Final]])</f>
        <v/>
      </c>
      <c r="N85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5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55" s="45" t="str">
        <f>IF(ISBLANK(Table13[[#This Row],[Side Result]]),"",IF(Table13[[#This Row],[Side Result]]=Table13[[#This Row],[Market Predicted Side]], "Y", "N"))</f>
        <v/>
      </c>
      <c r="Q85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55" s="43" t="str">
        <f>IF(ISBLANK(Table13[[#This Row],[Side Result]]),"",IF(Table13[[#This Row],[Side Result]]=Table13[[#This Row],[Model Predicted Side]], "Y", "N"))</f>
        <v/>
      </c>
      <c r="S855" s="43" t="str">
        <f>IF(ISBLANK(Table13[[#This Row],[Side Result]]), "", IF(Table13[[#This Row],[Model Overall Correct]]="N", "N", "Y"))</f>
        <v/>
      </c>
      <c r="T85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5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55" s="46" t="str">
        <f>IF(ISBLANK(Table13[[#This Row],[Side Result]]), "",ABS(Table13[[#This Row],[Difference from Market]]))</f>
        <v/>
      </c>
      <c r="W85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55" s="43" t="str">
        <f>IF(ISBLANK(Table13[[#This Row],[Side Result]]), "",ABS(Table13[[#This Row],[Difference from Prediction]]))</f>
        <v/>
      </c>
      <c r="Y855" s="10" t="str">
        <f>IF(OR(ISBLANK(Games!B855),ISBLANK(Table13[[#This Row],[Side Result]])), "",IF(OR(AND('Prediction Log'!D855&lt;0, 'Prediction Log'!J855='Prediction Log'!B855), AND('Prediction Log'!D855&gt;0, 'Prediction Log'!C855='Prediction Log'!J855)),"Y", IF(ISBLANK(Games!$B$2), "","N")))</f>
        <v/>
      </c>
      <c r="Z855" s="10" t="str">
        <f>Table13[[#This Row],[Market Overall  Correct]]</f>
        <v/>
      </c>
    </row>
    <row r="856" spans="1:26" x14ac:dyDescent="0.45">
      <c r="A856" s="51" t="str">
        <f>IF(ISBLANK(Games!$B856), "",Games!A856)</f>
        <v/>
      </c>
      <c r="B856" s="51" t="str">
        <f>IF(ISBLANK(Games!$B856), "",Games!B856)</f>
        <v/>
      </c>
      <c r="C856" s="51" t="str">
        <f>IF(ISBLANK(Games!$B856), "",Games!C856)</f>
        <v/>
      </c>
      <c r="D856" s="23" t="str">
        <f>IF(ISBLANK(Games!$B856), "",Games!D856)</f>
        <v/>
      </c>
      <c r="E856" s="23" t="str">
        <f>IF(ISBLANK(Games!$B856), "",Games!E856)</f>
        <v/>
      </c>
      <c r="F856" s="51" t="str">
        <f>IF(ISBLANK(Games!$B856), "",Games!F856)</f>
        <v/>
      </c>
      <c r="G856" s="51">
        <f>Games!G856</f>
        <v>0</v>
      </c>
      <c r="H856" s="51" t="str">
        <f>IF(ISBLANK(Games!$B856), "",Games!H856)</f>
        <v/>
      </c>
      <c r="I856" s="51" t="str">
        <f>IF(ISBLANK(Games!B856), "", IF(Table13[[#This Row],[Spread]]&lt;0, Table13[[#This Row],[Home]], Table13[[#This Row],[Away]]))</f>
        <v/>
      </c>
      <c r="J856" s="11"/>
      <c r="K856" s="11"/>
      <c r="L856" s="11"/>
      <c r="M856" s="50" t="str">
        <f>IF(ISBLANK(Table13[[#This Row],[Home Final]]), "",Table13[[#This Row],[Away Final]]-Table13[[#This Row],[Home Final]])</f>
        <v/>
      </c>
      <c r="N85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5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56" s="45" t="str">
        <f>IF(ISBLANK(Table13[[#This Row],[Side Result]]),"",IF(Table13[[#This Row],[Side Result]]=Table13[[#This Row],[Market Predicted Side]], "Y", "N"))</f>
        <v/>
      </c>
      <c r="Q85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56" s="43" t="str">
        <f>IF(ISBLANK(Table13[[#This Row],[Side Result]]),"",IF(Table13[[#This Row],[Side Result]]=Table13[[#This Row],[Model Predicted Side]], "Y", "N"))</f>
        <v/>
      </c>
      <c r="S856" s="43" t="str">
        <f>IF(ISBLANK(Table13[[#This Row],[Side Result]]), "", IF(Table13[[#This Row],[Model Overall Correct]]="N", "N", "Y"))</f>
        <v/>
      </c>
      <c r="T85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5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56" s="46" t="str">
        <f>IF(ISBLANK(Table13[[#This Row],[Side Result]]), "",ABS(Table13[[#This Row],[Difference from Market]]))</f>
        <v/>
      </c>
      <c r="W85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56" s="43" t="str">
        <f>IF(ISBLANK(Table13[[#This Row],[Side Result]]), "",ABS(Table13[[#This Row],[Difference from Prediction]]))</f>
        <v/>
      </c>
      <c r="Y856" s="10" t="str">
        <f>IF(OR(ISBLANK(Games!B856),ISBLANK(Table13[[#This Row],[Side Result]])), "",IF(OR(AND('Prediction Log'!D856&lt;0, 'Prediction Log'!J856='Prediction Log'!B856), AND('Prediction Log'!D856&gt;0, 'Prediction Log'!C856='Prediction Log'!J856)),"Y", IF(ISBLANK(Games!$B$2), "","N")))</f>
        <v/>
      </c>
      <c r="Z856" s="10" t="str">
        <f>Table13[[#This Row],[Market Overall  Correct]]</f>
        <v/>
      </c>
    </row>
    <row r="857" spans="1:26" x14ac:dyDescent="0.45">
      <c r="A857" s="51" t="str">
        <f>IF(ISBLANK(Games!$B857), "",Games!A857)</f>
        <v/>
      </c>
      <c r="B857" s="51" t="str">
        <f>IF(ISBLANK(Games!$B857), "",Games!B857)</f>
        <v/>
      </c>
      <c r="C857" s="51" t="str">
        <f>IF(ISBLANK(Games!$B857), "",Games!C857)</f>
        <v/>
      </c>
      <c r="D857" s="23" t="str">
        <f>IF(ISBLANK(Games!$B857), "",Games!D857)</f>
        <v/>
      </c>
      <c r="E857" s="23" t="str">
        <f>IF(ISBLANK(Games!$B857), "",Games!E857)</f>
        <v/>
      </c>
      <c r="F857" s="51" t="str">
        <f>IF(ISBLANK(Games!$B857), "",Games!F857)</f>
        <v/>
      </c>
      <c r="G857" s="51">
        <f>Games!G857</f>
        <v>0</v>
      </c>
      <c r="H857" s="51" t="str">
        <f>IF(ISBLANK(Games!$B857), "",Games!H857)</f>
        <v/>
      </c>
      <c r="I857" s="51" t="str">
        <f>IF(ISBLANK(Games!B857), "", IF(Table13[[#This Row],[Spread]]&lt;0, Table13[[#This Row],[Home]], Table13[[#This Row],[Away]]))</f>
        <v/>
      </c>
      <c r="J857" s="11"/>
      <c r="K857" s="11"/>
      <c r="L857" s="11"/>
      <c r="M857" s="50" t="str">
        <f>IF(ISBLANK(Table13[[#This Row],[Home Final]]), "",Table13[[#This Row],[Away Final]]-Table13[[#This Row],[Home Final]])</f>
        <v/>
      </c>
      <c r="N85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5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57" s="45" t="str">
        <f>IF(ISBLANK(Table13[[#This Row],[Side Result]]),"",IF(Table13[[#This Row],[Side Result]]=Table13[[#This Row],[Market Predicted Side]], "Y", "N"))</f>
        <v/>
      </c>
      <c r="Q85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57" s="43" t="str">
        <f>IF(ISBLANK(Table13[[#This Row],[Side Result]]),"",IF(Table13[[#This Row],[Side Result]]=Table13[[#This Row],[Model Predicted Side]], "Y", "N"))</f>
        <v/>
      </c>
      <c r="S857" s="43" t="str">
        <f>IF(ISBLANK(Table13[[#This Row],[Side Result]]), "", IF(Table13[[#This Row],[Model Overall Correct]]="N", "N", "Y"))</f>
        <v/>
      </c>
      <c r="T85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5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57" s="46" t="str">
        <f>IF(ISBLANK(Table13[[#This Row],[Side Result]]), "",ABS(Table13[[#This Row],[Difference from Market]]))</f>
        <v/>
      </c>
      <c r="W85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57" s="43" t="str">
        <f>IF(ISBLANK(Table13[[#This Row],[Side Result]]), "",ABS(Table13[[#This Row],[Difference from Prediction]]))</f>
        <v/>
      </c>
      <c r="Y857" s="10" t="str">
        <f>IF(OR(ISBLANK(Games!B857),ISBLANK(Table13[[#This Row],[Side Result]])), "",IF(OR(AND('Prediction Log'!D857&lt;0, 'Prediction Log'!J857='Prediction Log'!B857), AND('Prediction Log'!D857&gt;0, 'Prediction Log'!C857='Prediction Log'!J857)),"Y", IF(ISBLANK(Games!$B$2), "","N")))</f>
        <v/>
      </c>
      <c r="Z857" s="10" t="str">
        <f>Table13[[#This Row],[Market Overall  Correct]]</f>
        <v/>
      </c>
    </row>
    <row r="858" spans="1:26" x14ac:dyDescent="0.45">
      <c r="A858" s="51" t="str">
        <f>IF(ISBLANK(Games!$B858), "",Games!A858)</f>
        <v/>
      </c>
      <c r="B858" s="51" t="str">
        <f>IF(ISBLANK(Games!$B858), "",Games!B858)</f>
        <v/>
      </c>
      <c r="C858" s="51" t="str">
        <f>IF(ISBLANK(Games!$B858), "",Games!C858)</f>
        <v/>
      </c>
      <c r="D858" s="23" t="str">
        <f>IF(ISBLANK(Games!$B858), "",Games!D858)</f>
        <v/>
      </c>
      <c r="E858" s="23" t="str">
        <f>IF(ISBLANK(Games!$B858), "",Games!E858)</f>
        <v/>
      </c>
      <c r="F858" s="51" t="str">
        <f>IF(ISBLANK(Games!$B858), "",Games!F858)</f>
        <v/>
      </c>
      <c r="G858" s="51">
        <f>Games!G858</f>
        <v>0</v>
      </c>
      <c r="H858" s="51" t="str">
        <f>IF(ISBLANK(Games!$B858), "",Games!H858)</f>
        <v/>
      </c>
      <c r="I858" s="51" t="str">
        <f>IF(ISBLANK(Games!B858), "", IF(Table13[[#This Row],[Spread]]&lt;0, Table13[[#This Row],[Home]], Table13[[#This Row],[Away]]))</f>
        <v/>
      </c>
      <c r="J858" s="11"/>
      <c r="K858" s="11"/>
      <c r="L858" s="11"/>
      <c r="M858" s="50" t="str">
        <f>IF(ISBLANK(Table13[[#This Row],[Home Final]]), "",Table13[[#This Row],[Away Final]]-Table13[[#This Row],[Home Final]])</f>
        <v/>
      </c>
      <c r="N85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5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58" s="45" t="str">
        <f>IF(ISBLANK(Table13[[#This Row],[Side Result]]),"",IF(Table13[[#This Row],[Side Result]]=Table13[[#This Row],[Market Predicted Side]], "Y", "N"))</f>
        <v/>
      </c>
      <c r="Q85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58" s="43" t="str">
        <f>IF(ISBLANK(Table13[[#This Row],[Side Result]]),"",IF(Table13[[#This Row],[Side Result]]=Table13[[#This Row],[Model Predicted Side]], "Y", "N"))</f>
        <v/>
      </c>
      <c r="S858" s="43" t="str">
        <f>IF(ISBLANK(Table13[[#This Row],[Side Result]]), "", IF(Table13[[#This Row],[Model Overall Correct]]="N", "N", "Y"))</f>
        <v/>
      </c>
      <c r="T85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5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58" s="46" t="str">
        <f>IF(ISBLANK(Table13[[#This Row],[Side Result]]), "",ABS(Table13[[#This Row],[Difference from Market]]))</f>
        <v/>
      </c>
      <c r="W85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58" s="43" t="str">
        <f>IF(ISBLANK(Table13[[#This Row],[Side Result]]), "",ABS(Table13[[#This Row],[Difference from Prediction]]))</f>
        <v/>
      </c>
      <c r="Y858" s="10" t="str">
        <f>IF(OR(ISBLANK(Games!B858),ISBLANK(Table13[[#This Row],[Side Result]])), "",IF(OR(AND('Prediction Log'!D858&lt;0, 'Prediction Log'!J858='Prediction Log'!B858), AND('Prediction Log'!D858&gt;0, 'Prediction Log'!C858='Prediction Log'!J858)),"Y", IF(ISBLANK(Games!$B$2), "","N")))</f>
        <v/>
      </c>
      <c r="Z858" s="10" t="str">
        <f>Table13[[#This Row],[Market Overall  Correct]]</f>
        <v/>
      </c>
    </row>
    <row r="859" spans="1:26" x14ac:dyDescent="0.45">
      <c r="A859" s="51" t="str">
        <f>IF(ISBLANK(Games!$B859), "",Games!A859)</f>
        <v/>
      </c>
      <c r="B859" s="51" t="str">
        <f>IF(ISBLANK(Games!$B859), "",Games!B859)</f>
        <v/>
      </c>
      <c r="C859" s="51" t="str">
        <f>IF(ISBLANK(Games!$B859), "",Games!C859)</f>
        <v/>
      </c>
      <c r="D859" s="23" t="str">
        <f>IF(ISBLANK(Games!$B859), "",Games!D859)</f>
        <v/>
      </c>
      <c r="E859" s="23" t="str">
        <f>IF(ISBLANK(Games!$B859), "",Games!E859)</f>
        <v/>
      </c>
      <c r="F859" s="51" t="str">
        <f>IF(ISBLANK(Games!$B859), "",Games!F859)</f>
        <v/>
      </c>
      <c r="G859" s="51">
        <f>Games!G859</f>
        <v>0</v>
      </c>
      <c r="H859" s="51" t="str">
        <f>IF(ISBLANK(Games!$B859), "",Games!H859)</f>
        <v/>
      </c>
      <c r="I859" s="51" t="str">
        <f>IF(ISBLANK(Games!B859), "", IF(Table13[[#This Row],[Spread]]&lt;0, Table13[[#This Row],[Home]], Table13[[#This Row],[Away]]))</f>
        <v/>
      </c>
      <c r="J859" s="11"/>
      <c r="K859" s="11"/>
      <c r="L859" s="11"/>
      <c r="M859" s="50" t="str">
        <f>IF(ISBLANK(Table13[[#This Row],[Home Final]]), "",Table13[[#This Row],[Away Final]]-Table13[[#This Row],[Home Final]])</f>
        <v/>
      </c>
      <c r="N85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5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59" s="45" t="str">
        <f>IF(ISBLANK(Table13[[#This Row],[Side Result]]),"",IF(Table13[[#This Row],[Side Result]]=Table13[[#This Row],[Market Predicted Side]], "Y", "N"))</f>
        <v/>
      </c>
      <c r="Q85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59" s="43" t="str">
        <f>IF(ISBLANK(Table13[[#This Row],[Side Result]]),"",IF(Table13[[#This Row],[Side Result]]=Table13[[#This Row],[Model Predicted Side]], "Y", "N"))</f>
        <v/>
      </c>
      <c r="S859" s="43" t="str">
        <f>IF(ISBLANK(Table13[[#This Row],[Side Result]]), "", IF(Table13[[#This Row],[Model Overall Correct]]="N", "N", "Y"))</f>
        <v/>
      </c>
      <c r="T85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5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59" s="46" t="str">
        <f>IF(ISBLANK(Table13[[#This Row],[Side Result]]), "",ABS(Table13[[#This Row],[Difference from Market]]))</f>
        <v/>
      </c>
      <c r="W85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59" s="43" t="str">
        <f>IF(ISBLANK(Table13[[#This Row],[Side Result]]), "",ABS(Table13[[#This Row],[Difference from Prediction]]))</f>
        <v/>
      </c>
      <c r="Y859" s="10" t="str">
        <f>IF(OR(ISBLANK(Games!B859),ISBLANK(Table13[[#This Row],[Side Result]])), "",IF(OR(AND('Prediction Log'!D859&lt;0, 'Prediction Log'!J859='Prediction Log'!B859), AND('Prediction Log'!D859&gt;0, 'Prediction Log'!C859='Prediction Log'!J859)),"Y", IF(ISBLANK(Games!$B$2), "","N")))</f>
        <v/>
      </c>
      <c r="Z859" s="10" t="str">
        <f>Table13[[#This Row],[Market Overall  Correct]]</f>
        <v/>
      </c>
    </row>
    <row r="860" spans="1:26" x14ac:dyDescent="0.45">
      <c r="A860" s="51" t="str">
        <f>IF(ISBLANK(Games!$B860), "",Games!A860)</f>
        <v/>
      </c>
      <c r="B860" s="51" t="str">
        <f>IF(ISBLANK(Games!$B860), "",Games!B860)</f>
        <v/>
      </c>
      <c r="C860" s="51" t="str">
        <f>IF(ISBLANK(Games!$B860), "",Games!C860)</f>
        <v/>
      </c>
      <c r="D860" s="23" t="str">
        <f>IF(ISBLANK(Games!$B860), "",Games!D860)</f>
        <v/>
      </c>
      <c r="E860" s="23" t="str">
        <f>IF(ISBLANK(Games!$B860), "",Games!E860)</f>
        <v/>
      </c>
      <c r="F860" s="51" t="str">
        <f>IF(ISBLANK(Games!$B860), "",Games!F860)</f>
        <v/>
      </c>
      <c r="G860" s="51">
        <f>Games!G860</f>
        <v>0</v>
      </c>
      <c r="H860" s="51" t="str">
        <f>IF(ISBLANK(Games!$B860), "",Games!H860)</f>
        <v/>
      </c>
      <c r="I860" s="51" t="str">
        <f>IF(ISBLANK(Games!B860), "", IF(Table13[[#This Row],[Spread]]&lt;0, Table13[[#This Row],[Home]], Table13[[#This Row],[Away]]))</f>
        <v/>
      </c>
      <c r="J860" s="11"/>
      <c r="K860" s="11"/>
      <c r="L860" s="11"/>
      <c r="M860" s="50" t="str">
        <f>IF(ISBLANK(Table13[[#This Row],[Home Final]]), "",Table13[[#This Row],[Away Final]]-Table13[[#This Row],[Home Final]])</f>
        <v/>
      </c>
      <c r="N86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6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60" s="45" t="str">
        <f>IF(ISBLANK(Table13[[#This Row],[Side Result]]),"",IF(Table13[[#This Row],[Side Result]]=Table13[[#This Row],[Market Predicted Side]], "Y", "N"))</f>
        <v/>
      </c>
      <c r="Q86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60" s="43" t="str">
        <f>IF(ISBLANK(Table13[[#This Row],[Side Result]]),"",IF(Table13[[#This Row],[Side Result]]=Table13[[#This Row],[Model Predicted Side]], "Y", "N"))</f>
        <v/>
      </c>
      <c r="S860" s="43" t="str">
        <f>IF(ISBLANK(Table13[[#This Row],[Side Result]]), "", IF(Table13[[#This Row],[Model Overall Correct]]="N", "N", "Y"))</f>
        <v/>
      </c>
      <c r="T86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6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60" s="46" t="str">
        <f>IF(ISBLANK(Table13[[#This Row],[Side Result]]), "",ABS(Table13[[#This Row],[Difference from Market]]))</f>
        <v/>
      </c>
      <c r="W86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60" s="43" t="str">
        <f>IF(ISBLANK(Table13[[#This Row],[Side Result]]), "",ABS(Table13[[#This Row],[Difference from Prediction]]))</f>
        <v/>
      </c>
      <c r="Y860" s="10" t="str">
        <f>IF(OR(ISBLANK(Games!B860),ISBLANK(Table13[[#This Row],[Side Result]])), "",IF(OR(AND('Prediction Log'!D860&lt;0, 'Prediction Log'!J860='Prediction Log'!B860), AND('Prediction Log'!D860&gt;0, 'Prediction Log'!C860='Prediction Log'!J860)),"Y", IF(ISBLANK(Games!$B$2), "","N")))</f>
        <v/>
      </c>
      <c r="Z860" s="10" t="str">
        <f>Table13[[#This Row],[Market Overall  Correct]]</f>
        <v/>
      </c>
    </row>
    <row r="861" spans="1:26" x14ac:dyDescent="0.45">
      <c r="A861" s="51" t="str">
        <f>IF(ISBLANK(Games!$B861), "",Games!A861)</f>
        <v/>
      </c>
      <c r="B861" s="51" t="str">
        <f>IF(ISBLANK(Games!$B861), "",Games!B861)</f>
        <v/>
      </c>
      <c r="C861" s="51" t="str">
        <f>IF(ISBLANK(Games!$B861), "",Games!C861)</f>
        <v/>
      </c>
      <c r="D861" s="23" t="str">
        <f>IF(ISBLANK(Games!$B861), "",Games!D861)</f>
        <v/>
      </c>
      <c r="E861" s="23" t="str">
        <f>IF(ISBLANK(Games!$B861), "",Games!E861)</f>
        <v/>
      </c>
      <c r="F861" s="51" t="str">
        <f>IF(ISBLANK(Games!$B861), "",Games!F861)</f>
        <v/>
      </c>
      <c r="G861" s="51">
        <f>Games!G861</f>
        <v>0</v>
      </c>
      <c r="H861" s="51" t="str">
        <f>IF(ISBLANK(Games!$B861), "",Games!H861)</f>
        <v/>
      </c>
      <c r="I861" s="51" t="str">
        <f>IF(ISBLANK(Games!B861), "", IF(Table13[[#This Row],[Spread]]&lt;0, Table13[[#This Row],[Home]], Table13[[#This Row],[Away]]))</f>
        <v/>
      </c>
      <c r="J861" s="11"/>
      <c r="K861" s="11"/>
      <c r="L861" s="11"/>
      <c r="M861" s="50" t="str">
        <f>IF(ISBLANK(Table13[[#This Row],[Home Final]]), "",Table13[[#This Row],[Away Final]]-Table13[[#This Row],[Home Final]])</f>
        <v/>
      </c>
      <c r="N86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6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61" s="45" t="str">
        <f>IF(ISBLANK(Table13[[#This Row],[Side Result]]),"",IF(Table13[[#This Row],[Side Result]]=Table13[[#This Row],[Market Predicted Side]], "Y", "N"))</f>
        <v/>
      </c>
      <c r="Q86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61" s="43" t="str">
        <f>IF(ISBLANK(Table13[[#This Row],[Side Result]]),"",IF(Table13[[#This Row],[Side Result]]=Table13[[#This Row],[Model Predicted Side]], "Y", "N"))</f>
        <v/>
      </c>
      <c r="S861" s="43" t="str">
        <f>IF(ISBLANK(Table13[[#This Row],[Side Result]]), "", IF(Table13[[#This Row],[Model Overall Correct]]="N", "N", "Y"))</f>
        <v/>
      </c>
      <c r="T86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6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61" s="46" t="str">
        <f>IF(ISBLANK(Table13[[#This Row],[Side Result]]), "",ABS(Table13[[#This Row],[Difference from Market]]))</f>
        <v/>
      </c>
      <c r="W86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61" s="43" t="str">
        <f>IF(ISBLANK(Table13[[#This Row],[Side Result]]), "",ABS(Table13[[#This Row],[Difference from Prediction]]))</f>
        <v/>
      </c>
      <c r="Y861" s="10" t="str">
        <f>IF(OR(ISBLANK(Games!B861),ISBLANK(Table13[[#This Row],[Side Result]])), "",IF(OR(AND('Prediction Log'!D861&lt;0, 'Prediction Log'!J861='Prediction Log'!B861), AND('Prediction Log'!D861&gt;0, 'Prediction Log'!C861='Prediction Log'!J861)),"Y", IF(ISBLANK(Games!$B$2), "","N")))</f>
        <v/>
      </c>
      <c r="Z861" s="10" t="str">
        <f>Table13[[#This Row],[Market Overall  Correct]]</f>
        <v/>
      </c>
    </row>
    <row r="862" spans="1:26" x14ac:dyDescent="0.45">
      <c r="A862" s="51" t="str">
        <f>IF(ISBLANK(Games!$B862), "",Games!A862)</f>
        <v/>
      </c>
      <c r="B862" s="51" t="str">
        <f>IF(ISBLANK(Games!$B862), "",Games!B862)</f>
        <v/>
      </c>
      <c r="C862" s="51" t="str">
        <f>IF(ISBLANK(Games!$B862), "",Games!C862)</f>
        <v/>
      </c>
      <c r="D862" s="23" t="str">
        <f>IF(ISBLANK(Games!$B862), "",Games!D862)</f>
        <v/>
      </c>
      <c r="E862" s="23" t="str">
        <f>IF(ISBLANK(Games!$B862), "",Games!E862)</f>
        <v/>
      </c>
      <c r="F862" s="51" t="str">
        <f>IF(ISBLANK(Games!$B862), "",Games!F862)</f>
        <v/>
      </c>
      <c r="G862" s="51">
        <f>Games!G862</f>
        <v>0</v>
      </c>
      <c r="H862" s="51" t="str">
        <f>IF(ISBLANK(Games!$B862), "",Games!H862)</f>
        <v/>
      </c>
      <c r="I862" s="51" t="str">
        <f>IF(ISBLANK(Games!B862), "", IF(Table13[[#This Row],[Spread]]&lt;0, Table13[[#This Row],[Home]], Table13[[#This Row],[Away]]))</f>
        <v/>
      </c>
      <c r="J862" s="11"/>
      <c r="K862" s="11"/>
      <c r="L862" s="11"/>
      <c r="M862" s="50" t="str">
        <f>IF(ISBLANK(Table13[[#This Row],[Home Final]]), "",Table13[[#This Row],[Away Final]]-Table13[[#This Row],[Home Final]])</f>
        <v/>
      </c>
      <c r="N86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6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62" s="45" t="str">
        <f>IF(ISBLANK(Table13[[#This Row],[Side Result]]),"",IF(Table13[[#This Row],[Side Result]]=Table13[[#This Row],[Market Predicted Side]], "Y", "N"))</f>
        <v/>
      </c>
      <c r="Q86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62" s="43" t="str">
        <f>IF(ISBLANK(Table13[[#This Row],[Side Result]]),"",IF(Table13[[#This Row],[Side Result]]=Table13[[#This Row],[Model Predicted Side]], "Y", "N"))</f>
        <v/>
      </c>
      <c r="S862" s="43" t="str">
        <f>IF(ISBLANK(Table13[[#This Row],[Side Result]]), "", IF(Table13[[#This Row],[Model Overall Correct]]="N", "N", "Y"))</f>
        <v/>
      </c>
      <c r="T86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6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62" s="46" t="str">
        <f>IF(ISBLANK(Table13[[#This Row],[Side Result]]), "",ABS(Table13[[#This Row],[Difference from Market]]))</f>
        <v/>
      </c>
      <c r="W86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62" s="43" t="str">
        <f>IF(ISBLANK(Table13[[#This Row],[Side Result]]), "",ABS(Table13[[#This Row],[Difference from Prediction]]))</f>
        <v/>
      </c>
      <c r="Y862" s="10" t="str">
        <f>IF(OR(ISBLANK(Games!B862),ISBLANK(Table13[[#This Row],[Side Result]])), "",IF(OR(AND('Prediction Log'!D862&lt;0, 'Prediction Log'!J862='Prediction Log'!B862), AND('Prediction Log'!D862&gt;0, 'Prediction Log'!C862='Prediction Log'!J862)),"Y", IF(ISBLANK(Games!$B$2), "","N")))</f>
        <v/>
      </c>
      <c r="Z862" s="10" t="str">
        <f>Table13[[#This Row],[Market Overall  Correct]]</f>
        <v/>
      </c>
    </row>
    <row r="863" spans="1:26" x14ac:dyDescent="0.45">
      <c r="A863" s="51" t="str">
        <f>IF(ISBLANK(Games!$B863), "",Games!A863)</f>
        <v/>
      </c>
      <c r="B863" s="51" t="str">
        <f>IF(ISBLANK(Games!$B863), "",Games!B863)</f>
        <v/>
      </c>
      <c r="C863" s="51" t="str">
        <f>IF(ISBLANK(Games!$B863), "",Games!C863)</f>
        <v/>
      </c>
      <c r="D863" s="23" t="str">
        <f>IF(ISBLANK(Games!$B863), "",Games!D863)</f>
        <v/>
      </c>
      <c r="E863" s="23" t="str">
        <f>IF(ISBLANK(Games!$B863), "",Games!E863)</f>
        <v/>
      </c>
      <c r="F863" s="51" t="str">
        <f>IF(ISBLANK(Games!$B863), "",Games!F863)</f>
        <v/>
      </c>
      <c r="G863" s="51">
        <f>Games!G863</f>
        <v>0</v>
      </c>
      <c r="H863" s="51" t="str">
        <f>IF(ISBLANK(Games!$B863), "",Games!H863)</f>
        <v/>
      </c>
      <c r="I863" s="51" t="str">
        <f>IF(ISBLANK(Games!B863), "", IF(Table13[[#This Row],[Spread]]&lt;0, Table13[[#This Row],[Home]], Table13[[#This Row],[Away]]))</f>
        <v/>
      </c>
      <c r="J863" s="11"/>
      <c r="K863" s="11"/>
      <c r="L863" s="11"/>
      <c r="M863" s="50" t="str">
        <f>IF(ISBLANK(Table13[[#This Row],[Home Final]]), "",Table13[[#This Row],[Away Final]]-Table13[[#This Row],[Home Final]])</f>
        <v/>
      </c>
      <c r="N86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6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63" s="45" t="str">
        <f>IF(ISBLANK(Table13[[#This Row],[Side Result]]),"",IF(Table13[[#This Row],[Side Result]]=Table13[[#This Row],[Market Predicted Side]], "Y", "N"))</f>
        <v/>
      </c>
      <c r="Q86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63" s="43" t="str">
        <f>IF(ISBLANK(Table13[[#This Row],[Side Result]]),"",IF(Table13[[#This Row],[Side Result]]=Table13[[#This Row],[Model Predicted Side]], "Y", "N"))</f>
        <v/>
      </c>
      <c r="S863" s="43" t="str">
        <f>IF(ISBLANK(Table13[[#This Row],[Side Result]]), "", IF(Table13[[#This Row],[Model Overall Correct]]="N", "N", "Y"))</f>
        <v/>
      </c>
      <c r="T86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6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63" s="46" t="str">
        <f>IF(ISBLANK(Table13[[#This Row],[Side Result]]), "",ABS(Table13[[#This Row],[Difference from Market]]))</f>
        <v/>
      </c>
      <c r="W86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63" s="43" t="str">
        <f>IF(ISBLANK(Table13[[#This Row],[Side Result]]), "",ABS(Table13[[#This Row],[Difference from Prediction]]))</f>
        <v/>
      </c>
      <c r="Y863" s="10" t="str">
        <f>IF(OR(ISBLANK(Games!B863),ISBLANK(Table13[[#This Row],[Side Result]])), "",IF(OR(AND('Prediction Log'!D863&lt;0, 'Prediction Log'!J863='Prediction Log'!B863), AND('Prediction Log'!D863&gt;0, 'Prediction Log'!C863='Prediction Log'!J863)),"Y", IF(ISBLANK(Games!$B$2), "","N")))</f>
        <v/>
      </c>
      <c r="Z863" s="10" t="str">
        <f>Table13[[#This Row],[Market Overall  Correct]]</f>
        <v/>
      </c>
    </row>
    <row r="864" spans="1:26" x14ac:dyDescent="0.45">
      <c r="A864" s="51" t="str">
        <f>IF(ISBLANK(Games!$B864), "",Games!A864)</f>
        <v/>
      </c>
      <c r="B864" s="51" t="str">
        <f>IF(ISBLANK(Games!$B864), "",Games!B864)</f>
        <v/>
      </c>
      <c r="C864" s="51" t="str">
        <f>IF(ISBLANK(Games!$B864), "",Games!C864)</f>
        <v/>
      </c>
      <c r="D864" s="23" t="str">
        <f>IF(ISBLANK(Games!$B864), "",Games!D864)</f>
        <v/>
      </c>
      <c r="E864" s="23" t="str">
        <f>IF(ISBLANK(Games!$B864), "",Games!E864)</f>
        <v/>
      </c>
      <c r="F864" s="51" t="str">
        <f>IF(ISBLANK(Games!$B864), "",Games!F864)</f>
        <v/>
      </c>
      <c r="G864" s="51">
        <f>Games!G864</f>
        <v>0</v>
      </c>
      <c r="H864" s="51" t="str">
        <f>IF(ISBLANK(Games!$B864), "",Games!H864)</f>
        <v/>
      </c>
      <c r="I864" s="51" t="str">
        <f>IF(ISBLANK(Games!B864), "", IF(Table13[[#This Row],[Spread]]&lt;0, Table13[[#This Row],[Home]], Table13[[#This Row],[Away]]))</f>
        <v/>
      </c>
      <c r="J864" s="11"/>
      <c r="K864" s="11"/>
      <c r="L864" s="11"/>
      <c r="M864" s="50" t="str">
        <f>IF(ISBLANK(Table13[[#This Row],[Home Final]]), "",Table13[[#This Row],[Away Final]]-Table13[[#This Row],[Home Final]])</f>
        <v/>
      </c>
      <c r="N86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6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64" s="45" t="str">
        <f>IF(ISBLANK(Table13[[#This Row],[Side Result]]),"",IF(Table13[[#This Row],[Side Result]]=Table13[[#This Row],[Market Predicted Side]], "Y", "N"))</f>
        <v/>
      </c>
      <c r="Q86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64" s="43" t="str">
        <f>IF(ISBLANK(Table13[[#This Row],[Side Result]]),"",IF(Table13[[#This Row],[Side Result]]=Table13[[#This Row],[Model Predicted Side]], "Y", "N"))</f>
        <v/>
      </c>
      <c r="S864" s="43" t="str">
        <f>IF(ISBLANK(Table13[[#This Row],[Side Result]]), "", IF(Table13[[#This Row],[Model Overall Correct]]="N", "N", "Y"))</f>
        <v/>
      </c>
      <c r="T86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6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64" s="46" t="str">
        <f>IF(ISBLANK(Table13[[#This Row],[Side Result]]), "",ABS(Table13[[#This Row],[Difference from Market]]))</f>
        <v/>
      </c>
      <c r="W86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64" s="43" t="str">
        <f>IF(ISBLANK(Table13[[#This Row],[Side Result]]), "",ABS(Table13[[#This Row],[Difference from Prediction]]))</f>
        <v/>
      </c>
      <c r="Y864" s="10" t="str">
        <f>IF(OR(ISBLANK(Games!B864),ISBLANK(Table13[[#This Row],[Side Result]])), "",IF(OR(AND('Prediction Log'!D864&lt;0, 'Prediction Log'!J864='Prediction Log'!B864), AND('Prediction Log'!D864&gt;0, 'Prediction Log'!C864='Prediction Log'!J864)),"Y", IF(ISBLANK(Games!$B$2), "","N")))</f>
        <v/>
      </c>
      <c r="Z864" s="10" t="str">
        <f>Table13[[#This Row],[Market Overall  Correct]]</f>
        <v/>
      </c>
    </row>
    <row r="865" spans="1:26" x14ac:dyDescent="0.45">
      <c r="A865" s="51" t="str">
        <f>IF(ISBLANK(Games!$B865), "",Games!A865)</f>
        <v/>
      </c>
      <c r="B865" s="51" t="str">
        <f>IF(ISBLANK(Games!$B865), "",Games!B865)</f>
        <v/>
      </c>
      <c r="C865" s="51" t="str">
        <f>IF(ISBLANK(Games!$B865), "",Games!C865)</f>
        <v/>
      </c>
      <c r="D865" s="23" t="str">
        <f>IF(ISBLANK(Games!$B865), "",Games!D865)</f>
        <v/>
      </c>
      <c r="E865" s="23" t="str">
        <f>IF(ISBLANK(Games!$B865), "",Games!E865)</f>
        <v/>
      </c>
      <c r="F865" s="51" t="str">
        <f>IF(ISBLANK(Games!$B865), "",Games!F865)</f>
        <v/>
      </c>
      <c r="G865" s="51">
        <f>Games!G865</f>
        <v>0</v>
      </c>
      <c r="H865" s="51" t="str">
        <f>IF(ISBLANK(Games!$B865), "",Games!H865)</f>
        <v/>
      </c>
      <c r="I865" s="51" t="str">
        <f>IF(ISBLANK(Games!B865), "", IF(Table13[[#This Row],[Spread]]&lt;0, Table13[[#This Row],[Home]], Table13[[#This Row],[Away]]))</f>
        <v/>
      </c>
      <c r="J865" s="11"/>
      <c r="K865" s="11"/>
      <c r="L865" s="11"/>
      <c r="M865" s="50" t="str">
        <f>IF(ISBLANK(Table13[[#This Row],[Home Final]]), "",Table13[[#This Row],[Away Final]]-Table13[[#This Row],[Home Final]])</f>
        <v/>
      </c>
      <c r="N86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6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65" s="45" t="str">
        <f>IF(ISBLANK(Table13[[#This Row],[Side Result]]),"",IF(Table13[[#This Row],[Side Result]]=Table13[[#This Row],[Market Predicted Side]], "Y", "N"))</f>
        <v/>
      </c>
      <c r="Q86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65" s="43" t="str">
        <f>IF(ISBLANK(Table13[[#This Row],[Side Result]]),"",IF(Table13[[#This Row],[Side Result]]=Table13[[#This Row],[Model Predicted Side]], "Y", "N"))</f>
        <v/>
      </c>
      <c r="S865" s="43" t="str">
        <f>IF(ISBLANK(Table13[[#This Row],[Side Result]]), "", IF(Table13[[#This Row],[Model Overall Correct]]="N", "N", "Y"))</f>
        <v/>
      </c>
      <c r="T86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6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65" s="46" t="str">
        <f>IF(ISBLANK(Table13[[#This Row],[Side Result]]), "",ABS(Table13[[#This Row],[Difference from Market]]))</f>
        <v/>
      </c>
      <c r="W86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65" s="43" t="str">
        <f>IF(ISBLANK(Table13[[#This Row],[Side Result]]), "",ABS(Table13[[#This Row],[Difference from Prediction]]))</f>
        <v/>
      </c>
      <c r="Y865" s="10" t="str">
        <f>IF(OR(ISBLANK(Games!B865),ISBLANK(Table13[[#This Row],[Side Result]])), "",IF(OR(AND('Prediction Log'!D865&lt;0, 'Prediction Log'!J865='Prediction Log'!B865), AND('Prediction Log'!D865&gt;0, 'Prediction Log'!C865='Prediction Log'!J865)),"Y", IF(ISBLANK(Games!$B$2), "","N")))</f>
        <v/>
      </c>
      <c r="Z865" s="10" t="str">
        <f>Table13[[#This Row],[Market Overall  Correct]]</f>
        <v/>
      </c>
    </row>
    <row r="866" spans="1:26" x14ac:dyDescent="0.45">
      <c r="A866" s="51" t="str">
        <f>IF(ISBLANK(Games!$B866), "",Games!A866)</f>
        <v/>
      </c>
      <c r="B866" s="51" t="str">
        <f>IF(ISBLANK(Games!$B866), "",Games!B866)</f>
        <v/>
      </c>
      <c r="C866" s="51" t="str">
        <f>IF(ISBLANK(Games!$B866), "",Games!C866)</f>
        <v/>
      </c>
      <c r="D866" s="23" t="str">
        <f>IF(ISBLANK(Games!$B866), "",Games!D866)</f>
        <v/>
      </c>
      <c r="E866" s="23" t="str">
        <f>IF(ISBLANK(Games!$B866), "",Games!E866)</f>
        <v/>
      </c>
      <c r="F866" s="51" t="str">
        <f>IF(ISBLANK(Games!$B866), "",Games!F866)</f>
        <v/>
      </c>
      <c r="G866" s="51">
        <f>Games!G866</f>
        <v>0</v>
      </c>
      <c r="H866" s="51" t="str">
        <f>IF(ISBLANK(Games!$B866), "",Games!H866)</f>
        <v/>
      </c>
      <c r="I866" s="51" t="str">
        <f>IF(ISBLANK(Games!B866), "", IF(Table13[[#This Row],[Spread]]&lt;0, Table13[[#This Row],[Home]], Table13[[#This Row],[Away]]))</f>
        <v/>
      </c>
      <c r="J866" s="11"/>
      <c r="K866" s="11"/>
      <c r="L866" s="11"/>
      <c r="M866" s="50" t="str">
        <f>IF(ISBLANK(Table13[[#This Row],[Home Final]]), "",Table13[[#This Row],[Away Final]]-Table13[[#This Row],[Home Final]])</f>
        <v/>
      </c>
      <c r="N86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6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66" s="45" t="str">
        <f>IF(ISBLANK(Table13[[#This Row],[Side Result]]),"",IF(Table13[[#This Row],[Side Result]]=Table13[[#This Row],[Market Predicted Side]], "Y", "N"))</f>
        <v/>
      </c>
      <c r="Q86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66" s="43" t="str">
        <f>IF(ISBLANK(Table13[[#This Row],[Side Result]]),"",IF(Table13[[#This Row],[Side Result]]=Table13[[#This Row],[Model Predicted Side]], "Y", "N"))</f>
        <v/>
      </c>
      <c r="S866" s="43" t="str">
        <f>IF(ISBLANK(Table13[[#This Row],[Side Result]]), "", IF(Table13[[#This Row],[Model Overall Correct]]="N", "N", "Y"))</f>
        <v/>
      </c>
      <c r="T86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6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66" s="46" t="str">
        <f>IF(ISBLANK(Table13[[#This Row],[Side Result]]), "",ABS(Table13[[#This Row],[Difference from Market]]))</f>
        <v/>
      </c>
      <c r="W86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66" s="43" t="str">
        <f>IF(ISBLANK(Table13[[#This Row],[Side Result]]), "",ABS(Table13[[#This Row],[Difference from Prediction]]))</f>
        <v/>
      </c>
      <c r="Y866" s="10" t="str">
        <f>IF(OR(ISBLANK(Games!B866),ISBLANK(Table13[[#This Row],[Side Result]])), "",IF(OR(AND('Prediction Log'!D866&lt;0, 'Prediction Log'!J866='Prediction Log'!B866), AND('Prediction Log'!D866&gt;0, 'Prediction Log'!C866='Prediction Log'!J866)),"Y", IF(ISBLANK(Games!$B$2), "","N")))</f>
        <v/>
      </c>
      <c r="Z866" s="10" t="str">
        <f>Table13[[#This Row],[Market Overall  Correct]]</f>
        <v/>
      </c>
    </row>
    <row r="867" spans="1:26" x14ac:dyDescent="0.45">
      <c r="A867" s="51" t="str">
        <f>IF(ISBLANK(Games!$B867), "",Games!A867)</f>
        <v/>
      </c>
      <c r="B867" s="51" t="str">
        <f>IF(ISBLANK(Games!$B867), "",Games!B867)</f>
        <v/>
      </c>
      <c r="C867" s="51" t="str">
        <f>IF(ISBLANK(Games!$B867), "",Games!C867)</f>
        <v/>
      </c>
      <c r="D867" s="23" t="str">
        <f>IF(ISBLANK(Games!$B867), "",Games!D867)</f>
        <v/>
      </c>
      <c r="E867" s="23" t="str">
        <f>IF(ISBLANK(Games!$B867), "",Games!E867)</f>
        <v/>
      </c>
      <c r="F867" s="51" t="str">
        <f>IF(ISBLANK(Games!$B867), "",Games!F867)</f>
        <v/>
      </c>
      <c r="G867" s="51">
        <f>Games!G867</f>
        <v>0</v>
      </c>
      <c r="H867" s="51" t="str">
        <f>IF(ISBLANK(Games!$B867), "",Games!H867)</f>
        <v/>
      </c>
      <c r="I867" s="51" t="str">
        <f>IF(ISBLANK(Games!B867), "", IF(Table13[[#This Row],[Spread]]&lt;0, Table13[[#This Row],[Home]], Table13[[#This Row],[Away]]))</f>
        <v/>
      </c>
      <c r="J867" s="11"/>
      <c r="K867" s="11"/>
      <c r="L867" s="11"/>
      <c r="M867" s="50" t="str">
        <f>IF(ISBLANK(Table13[[#This Row],[Home Final]]), "",Table13[[#This Row],[Away Final]]-Table13[[#This Row],[Home Final]])</f>
        <v/>
      </c>
      <c r="N86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6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67" s="45" t="str">
        <f>IF(ISBLANK(Table13[[#This Row],[Side Result]]),"",IF(Table13[[#This Row],[Side Result]]=Table13[[#This Row],[Market Predicted Side]], "Y", "N"))</f>
        <v/>
      </c>
      <c r="Q86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67" s="43" t="str">
        <f>IF(ISBLANK(Table13[[#This Row],[Side Result]]),"",IF(Table13[[#This Row],[Side Result]]=Table13[[#This Row],[Model Predicted Side]], "Y", "N"))</f>
        <v/>
      </c>
      <c r="S867" s="43" t="str">
        <f>IF(ISBLANK(Table13[[#This Row],[Side Result]]), "", IF(Table13[[#This Row],[Model Overall Correct]]="N", "N", "Y"))</f>
        <v/>
      </c>
      <c r="T86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6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67" s="46" t="str">
        <f>IF(ISBLANK(Table13[[#This Row],[Side Result]]), "",ABS(Table13[[#This Row],[Difference from Market]]))</f>
        <v/>
      </c>
      <c r="W86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67" s="43" t="str">
        <f>IF(ISBLANK(Table13[[#This Row],[Side Result]]), "",ABS(Table13[[#This Row],[Difference from Prediction]]))</f>
        <v/>
      </c>
      <c r="Y867" s="10" t="str">
        <f>IF(OR(ISBLANK(Games!B867),ISBLANK(Table13[[#This Row],[Side Result]])), "",IF(OR(AND('Prediction Log'!D867&lt;0, 'Prediction Log'!J867='Prediction Log'!B867), AND('Prediction Log'!D867&gt;0, 'Prediction Log'!C867='Prediction Log'!J867)),"Y", IF(ISBLANK(Games!$B$2), "","N")))</f>
        <v/>
      </c>
      <c r="Z867" s="10" t="str">
        <f>Table13[[#This Row],[Market Overall  Correct]]</f>
        <v/>
      </c>
    </row>
    <row r="868" spans="1:26" x14ac:dyDescent="0.45">
      <c r="A868" s="51" t="str">
        <f>IF(ISBLANK(Games!$B868), "",Games!A868)</f>
        <v/>
      </c>
      <c r="B868" s="51" t="str">
        <f>IF(ISBLANK(Games!$B868), "",Games!B868)</f>
        <v/>
      </c>
      <c r="C868" s="51" t="str">
        <f>IF(ISBLANK(Games!$B868), "",Games!C868)</f>
        <v/>
      </c>
      <c r="D868" s="23" t="str">
        <f>IF(ISBLANK(Games!$B868), "",Games!D868)</f>
        <v/>
      </c>
      <c r="E868" s="23" t="str">
        <f>IF(ISBLANK(Games!$B868), "",Games!E868)</f>
        <v/>
      </c>
      <c r="F868" s="51" t="str">
        <f>IF(ISBLANK(Games!$B868), "",Games!F868)</f>
        <v/>
      </c>
      <c r="G868" s="51">
        <f>Games!G868</f>
        <v>0</v>
      </c>
      <c r="H868" s="51" t="str">
        <f>IF(ISBLANK(Games!$B868), "",Games!H868)</f>
        <v/>
      </c>
      <c r="I868" s="51" t="str">
        <f>IF(ISBLANK(Games!B868), "", IF(Table13[[#This Row],[Spread]]&lt;0, Table13[[#This Row],[Home]], Table13[[#This Row],[Away]]))</f>
        <v/>
      </c>
      <c r="J868" s="11"/>
      <c r="K868" s="11"/>
      <c r="L868" s="11"/>
      <c r="M868" s="50" t="str">
        <f>IF(ISBLANK(Table13[[#This Row],[Home Final]]), "",Table13[[#This Row],[Away Final]]-Table13[[#This Row],[Home Final]])</f>
        <v/>
      </c>
      <c r="N86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6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68" s="45" t="str">
        <f>IF(ISBLANK(Table13[[#This Row],[Side Result]]),"",IF(Table13[[#This Row],[Side Result]]=Table13[[#This Row],[Market Predicted Side]], "Y", "N"))</f>
        <v/>
      </c>
      <c r="Q86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68" s="43" t="str">
        <f>IF(ISBLANK(Table13[[#This Row],[Side Result]]),"",IF(Table13[[#This Row],[Side Result]]=Table13[[#This Row],[Model Predicted Side]], "Y", "N"))</f>
        <v/>
      </c>
      <c r="S868" s="43" t="str">
        <f>IF(ISBLANK(Table13[[#This Row],[Side Result]]), "", IF(Table13[[#This Row],[Model Overall Correct]]="N", "N", "Y"))</f>
        <v/>
      </c>
      <c r="T86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6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68" s="46" t="str">
        <f>IF(ISBLANK(Table13[[#This Row],[Side Result]]), "",ABS(Table13[[#This Row],[Difference from Market]]))</f>
        <v/>
      </c>
      <c r="W86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68" s="43" t="str">
        <f>IF(ISBLANK(Table13[[#This Row],[Side Result]]), "",ABS(Table13[[#This Row],[Difference from Prediction]]))</f>
        <v/>
      </c>
      <c r="Y868" s="10" t="str">
        <f>IF(OR(ISBLANK(Games!B868),ISBLANK(Table13[[#This Row],[Side Result]])), "",IF(OR(AND('Prediction Log'!D868&lt;0, 'Prediction Log'!J868='Prediction Log'!B868), AND('Prediction Log'!D868&gt;0, 'Prediction Log'!C868='Prediction Log'!J868)),"Y", IF(ISBLANK(Games!$B$2), "","N")))</f>
        <v/>
      </c>
      <c r="Z868" s="10" t="str">
        <f>Table13[[#This Row],[Market Overall  Correct]]</f>
        <v/>
      </c>
    </row>
    <row r="869" spans="1:26" x14ac:dyDescent="0.45">
      <c r="A869" s="51" t="str">
        <f>IF(ISBLANK(Games!$B869), "",Games!A869)</f>
        <v/>
      </c>
      <c r="B869" s="51" t="str">
        <f>IF(ISBLANK(Games!$B869), "",Games!B869)</f>
        <v/>
      </c>
      <c r="C869" s="51" t="str">
        <f>IF(ISBLANK(Games!$B869), "",Games!C869)</f>
        <v/>
      </c>
      <c r="D869" s="23" t="str">
        <f>IF(ISBLANK(Games!$B869), "",Games!D869)</f>
        <v/>
      </c>
      <c r="E869" s="23" t="str">
        <f>IF(ISBLANK(Games!$B869), "",Games!E869)</f>
        <v/>
      </c>
      <c r="F869" s="51" t="str">
        <f>IF(ISBLANK(Games!$B869), "",Games!F869)</f>
        <v/>
      </c>
      <c r="G869" s="51">
        <f>Games!G869</f>
        <v>0</v>
      </c>
      <c r="H869" s="51" t="str">
        <f>IF(ISBLANK(Games!$B869), "",Games!H869)</f>
        <v/>
      </c>
      <c r="I869" s="51" t="str">
        <f>IF(ISBLANK(Games!B869), "", IF(Table13[[#This Row],[Spread]]&lt;0, Table13[[#This Row],[Home]], Table13[[#This Row],[Away]]))</f>
        <v/>
      </c>
      <c r="J869" s="11"/>
      <c r="K869" s="11"/>
      <c r="L869" s="11"/>
      <c r="M869" s="50" t="str">
        <f>IF(ISBLANK(Table13[[#This Row],[Home Final]]), "",Table13[[#This Row],[Away Final]]-Table13[[#This Row],[Home Final]])</f>
        <v/>
      </c>
      <c r="N86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6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69" s="45" t="str">
        <f>IF(ISBLANK(Table13[[#This Row],[Side Result]]),"",IF(Table13[[#This Row],[Side Result]]=Table13[[#This Row],[Market Predicted Side]], "Y", "N"))</f>
        <v/>
      </c>
      <c r="Q86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69" s="43" t="str">
        <f>IF(ISBLANK(Table13[[#This Row],[Side Result]]),"",IF(Table13[[#This Row],[Side Result]]=Table13[[#This Row],[Model Predicted Side]], "Y", "N"))</f>
        <v/>
      </c>
      <c r="S869" s="43" t="str">
        <f>IF(ISBLANK(Table13[[#This Row],[Side Result]]), "", IF(Table13[[#This Row],[Model Overall Correct]]="N", "N", "Y"))</f>
        <v/>
      </c>
      <c r="T86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6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69" s="46" t="str">
        <f>IF(ISBLANK(Table13[[#This Row],[Side Result]]), "",ABS(Table13[[#This Row],[Difference from Market]]))</f>
        <v/>
      </c>
      <c r="W86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69" s="43" t="str">
        <f>IF(ISBLANK(Table13[[#This Row],[Side Result]]), "",ABS(Table13[[#This Row],[Difference from Prediction]]))</f>
        <v/>
      </c>
      <c r="Y869" s="10" t="str">
        <f>IF(OR(ISBLANK(Games!B869),ISBLANK(Table13[[#This Row],[Side Result]])), "",IF(OR(AND('Prediction Log'!D869&lt;0, 'Prediction Log'!J869='Prediction Log'!B869), AND('Prediction Log'!D869&gt;0, 'Prediction Log'!C869='Prediction Log'!J869)),"Y", IF(ISBLANK(Games!$B$2), "","N")))</f>
        <v/>
      </c>
      <c r="Z869" s="10" t="str">
        <f>Table13[[#This Row],[Market Overall  Correct]]</f>
        <v/>
      </c>
    </row>
    <row r="870" spans="1:26" x14ac:dyDescent="0.45">
      <c r="A870" s="51" t="str">
        <f>IF(ISBLANK(Games!$B870), "",Games!A870)</f>
        <v/>
      </c>
      <c r="B870" s="51" t="str">
        <f>IF(ISBLANK(Games!$B870), "",Games!B870)</f>
        <v/>
      </c>
      <c r="C870" s="51" t="str">
        <f>IF(ISBLANK(Games!$B870), "",Games!C870)</f>
        <v/>
      </c>
      <c r="D870" s="23" t="str">
        <f>IF(ISBLANK(Games!$B870), "",Games!D870)</f>
        <v/>
      </c>
      <c r="E870" s="23" t="str">
        <f>IF(ISBLANK(Games!$B870), "",Games!E870)</f>
        <v/>
      </c>
      <c r="F870" s="51" t="str">
        <f>IF(ISBLANK(Games!$B870), "",Games!F870)</f>
        <v/>
      </c>
      <c r="G870" s="51">
        <f>Games!G870</f>
        <v>0</v>
      </c>
      <c r="H870" s="51" t="str">
        <f>IF(ISBLANK(Games!$B870), "",Games!H870)</f>
        <v/>
      </c>
      <c r="I870" s="51" t="str">
        <f>IF(ISBLANK(Games!B870), "", IF(Table13[[#This Row],[Spread]]&lt;0, Table13[[#This Row],[Home]], Table13[[#This Row],[Away]]))</f>
        <v/>
      </c>
      <c r="J870" s="11"/>
      <c r="K870" s="11"/>
      <c r="L870" s="11"/>
      <c r="M870" s="50" t="str">
        <f>IF(ISBLANK(Table13[[#This Row],[Home Final]]), "",Table13[[#This Row],[Away Final]]-Table13[[#This Row],[Home Final]])</f>
        <v/>
      </c>
      <c r="N87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7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70" s="45" t="str">
        <f>IF(ISBLANK(Table13[[#This Row],[Side Result]]),"",IF(Table13[[#This Row],[Side Result]]=Table13[[#This Row],[Market Predicted Side]], "Y", "N"))</f>
        <v/>
      </c>
      <c r="Q87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70" s="43" t="str">
        <f>IF(ISBLANK(Table13[[#This Row],[Side Result]]),"",IF(Table13[[#This Row],[Side Result]]=Table13[[#This Row],[Model Predicted Side]], "Y", "N"))</f>
        <v/>
      </c>
      <c r="S870" s="43" t="str">
        <f>IF(ISBLANK(Table13[[#This Row],[Side Result]]), "", IF(Table13[[#This Row],[Model Overall Correct]]="N", "N", "Y"))</f>
        <v/>
      </c>
      <c r="T87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7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70" s="46" t="str">
        <f>IF(ISBLANK(Table13[[#This Row],[Side Result]]), "",ABS(Table13[[#This Row],[Difference from Market]]))</f>
        <v/>
      </c>
      <c r="W87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70" s="43" t="str">
        <f>IF(ISBLANK(Table13[[#This Row],[Side Result]]), "",ABS(Table13[[#This Row],[Difference from Prediction]]))</f>
        <v/>
      </c>
      <c r="Y870" s="10" t="str">
        <f>IF(OR(ISBLANK(Games!B870),ISBLANK(Table13[[#This Row],[Side Result]])), "",IF(OR(AND('Prediction Log'!D870&lt;0, 'Prediction Log'!J870='Prediction Log'!B870), AND('Prediction Log'!D870&gt;0, 'Prediction Log'!C870='Prediction Log'!J870)),"Y", IF(ISBLANK(Games!$B$2), "","N")))</f>
        <v/>
      </c>
      <c r="Z870" s="10" t="str">
        <f>Table13[[#This Row],[Market Overall  Correct]]</f>
        <v/>
      </c>
    </row>
    <row r="871" spans="1:26" x14ac:dyDescent="0.45">
      <c r="A871" s="51" t="str">
        <f>IF(ISBLANK(Games!$B871), "",Games!A871)</f>
        <v/>
      </c>
      <c r="B871" s="51" t="str">
        <f>IF(ISBLANK(Games!$B871), "",Games!B871)</f>
        <v/>
      </c>
      <c r="C871" s="51" t="str">
        <f>IF(ISBLANK(Games!$B871), "",Games!C871)</f>
        <v/>
      </c>
      <c r="D871" s="23" t="str">
        <f>IF(ISBLANK(Games!$B871), "",Games!D871)</f>
        <v/>
      </c>
      <c r="E871" s="23" t="str">
        <f>IF(ISBLANK(Games!$B871), "",Games!E871)</f>
        <v/>
      </c>
      <c r="F871" s="51" t="str">
        <f>IF(ISBLANK(Games!$B871), "",Games!F871)</f>
        <v/>
      </c>
      <c r="G871" s="51">
        <f>Games!G871</f>
        <v>0</v>
      </c>
      <c r="H871" s="51" t="str">
        <f>IF(ISBLANK(Games!$B871), "",Games!H871)</f>
        <v/>
      </c>
      <c r="I871" s="51" t="str">
        <f>IF(ISBLANK(Games!B871), "", IF(Table13[[#This Row],[Spread]]&lt;0, Table13[[#This Row],[Home]], Table13[[#This Row],[Away]]))</f>
        <v/>
      </c>
      <c r="J871" s="11"/>
      <c r="K871" s="11"/>
      <c r="L871" s="11"/>
      <c r="M871" s="50" t="str">
        <f>IF(ISBLANK(Table13[[#This Row],[Home Final]]), "",Table13[[#This Row],[Away Final]]-Table13[[#This Row],[Home Final]])</f>
        <v/>
      </c>
      <c r="N87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7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71" s="45" t="str">
        <f>IF(ISBLANK(Table13[[#This Row],[Side Result]]),"",IF(Table13[[#This Row],[Side Result]]=Table13[[#This Row],[Market Predicted Side]], "Y", "N"))</f>
        <v/>
      </c>
      <c r="Q87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71" s="43" t="str">
        <f>IF(ISBLANK(Table13[[#This Row],[Side Result]]),"",IF(Table13[[#This Row],[Side Result]]=Table13[[#This Row],[Model Predicted Side]], "Y", "N"))</f>
        <v/>
      </c>
      <c r="S871" s="43" t="str">
        <f>IF(ISBLANK(Table13[[#This Row],[Side Result]]), "", IF(Table13[[#This Row],[Model Overall Correct]]="N", "N", "Y"))</f>
        <v/>
      </c>
      <c r="T87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7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71" s="46" t="str">
        <f>IF(ISBLANK(Table13[[#This Row],[Side Result]]), "",ABS(Table13[[#This Row],[Difference from Market]]))</f>
        <v/>
      </c>
      <c r="W87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71" s="43" t="str">
        <f>IF(ISBLANK(Table13[[#This Row],[Side Result]]), "",ABS(Table13[[#This Row],[Difference from Prediction]]))</f>
        <v/>
      </c>
      <c r="Y871" s="10" t="str">
        <f>IF(OR(ISBLANK(Games!B871),ISBLANK(Table13[[#This Row],[Side Result]])), "",IF(OR(AND('Prediction Log'!D871&lt;0, 'Prediction Log'!J871='Prediction Log'!B871), AND('Prediction Log'!D871&gt;0, 'Prediction Log'!C871='Prediction Log'!J871)),"Y", IF(ISBLANK(Games!$B$2), "","N")))</f>
        <v/>
      </c>
      <c r="Z871" s="10" t="str">
        <f>Table13[[#This Row],[Market Overall  Correct]]</f>
        <v/>
      </c>
    </row>
    <row r="872" spans="1:26" x14ac:dyDescent="0.45">
      <c r="A872" s="51" t="str">
        <f>IF(ISBLANK(Games!$B872), "",Games!A872)</f>
        <v/>
      </c>
      <c r="B872" s="51" t="str">
        <f>IF(ISBLANK(Games!$B872), "",Games!B872)</f>
        <v/>
      </c>
      <c r="C872" s="51" t="str">
        <f>IF(ISBLANK(Games!$B872), "",Games!C872)</f>
        <v/>
      </c>
      <c r="D872" s="23" t="str">
        <f>IF(ISBLANK(Games!$B872), "",Games!D872)</f>
        <v/>
      </c>
      <c r="E872" s="23" t="str">
        <f>IF(ISBLANK(Games!$B872), "",Games!E872)</f>
        <v/>
      </c>
      <c r="F872" s="51" t="str">
        <f>IF(ISBLANK(Games!$B872), "",Games!F872)</f>
        <v/>
      </c>
      <c r="G872" s="51">
        <f>Games!G872</f>
        <v>0</v>
      </c>
      <c r="H872" s="51" t="str">
        <f>IF(ISBLANK(Games!$B872), "",Games!H872)</f>
        <v/>
      </c>
      <c r="I872" s="51" t="str">
        <f>IF(ISBLANK(Games!B872), "", IF(Table13[[#This Row],[Spread]]&lt;0, Table13[[#This Row],[Home]], Table13[[#This Row],[Away]]))</f>
        <v/>
      </c>
      <c r="J872" s="11"/>
      <c r="K872" s="11"/>
      <c r="L872" s="11"/>
      <c r="M872" s="50" t="str">
        <f>IF(ISBLANK(Table13[[#This Row],[Home Final]]), "",Table13[[#This Row],[Away Final]]-Table13[[#This Row],[Home Final]])</f>
        <v/>
      </c>
      <c r="N87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7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72" s="45" t="str">
        <f>IF(ISBLANK(Table13[[#This Row],[Side Result]]),"",IF(Table13[[#This Row],[Side Result]]=Table13[[#This Row],[Market Predicted Side]], "Y", "N"))</f>
        <v/>
      </c>
      <c r="Q87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72" s="43" t="str">
        <f>IF(ISBLANK(Table13[[#This Row],[Side Result]]),"",IF(Table13[[#This Row],[Side Result]]=Table13[[#This Row],[Model Predicted Side]], "Y", "N"))</f>
        <v/>
      </c>
      <c r="S872" s="43" t="str">
        <f>IF(ISBLANK(Table13[[#This Row],[Side Result]]), "", IF(Table13[[#This Row],[Model Overall Correct]]="N", "N", "Y"))</f>
        <v/>
      </c>
      <c r="T87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7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72" s="46" t="str">
        <f>IF(ISBLANK(Table13[[#This Row],[Side Result]]), "",ABS(Table13[[#This Row],[Difference from Market]]))</f>
        <v/>
      </c>
      <c r="W87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72" s="43" t="str">
        <f>IF(ISBLANK(Table13[[#This Row],[Side Result]]), "",ABS(Table13[[#This Row],[Difference from Prediction]]))</f>
        <v/>
      </c>
      <c r="Y872" s="10" t="str">
        <f>IF(OR(ISBLANK(Games!B872),ISBLANK(Table13[[#This Row],[Side Result]])), "",IF(OR(AND('Prediction Log'!D872&lt;0, 'Prediction Log'!J872='Prediction Log'!B872), AND('Prediction Log'!D872&gt;0, 'Prediction Log'!C872='Prediction Log'!J872)),"Y", IF(ISBLANK(Games!$B$2), "","N")))</f>
        <v/>
      </c>
      <c r="Z872" s="10" t="str">
        <f>Table13[[#This Row],[Market Overall  Correct]]</f>
        <v/>
      </c>
    </row>
    <row r="873" spans="1:26" x14ac:dyDescent="0.45">
      <c r="A873" s="51" t="str">
        <f>IF(ISBLANK(Games!$B873), "",Games!A873)</f>
        <v/>
      </c>
      <c r="B873" s="51" t="str">
        <f>IF(ISBLANK(Games!$B873), "",Games!B873)</f>
        <v/>
      </c>
      <c r="C873" s="51" t="str">
        <f>IF(ISBLANK(Games!$B873), "",Games!C873)</f>
        <v/>
      </c>
      <c r="D873" s="23" t="str">
        <f>IF(ISBLANK(Games!$B873), "",Games!D873)</f>
        <v/>
      </c>
      <c r="E873" s="23" t="str">
        <f>IF(ISBLANK(Games!$B873), "",Games!E873)</f>
        <v/>
      </c>
      <c r="F873" s="51" t="str">
        <f>IF(ISBLANK(Games!$B873), "",Games!F873)</f>
        <v/>
      </c>
      <c r="G873" s="51">
        <f>Games!G873</f>
        <v>0</v>
      </c>
      <c r="H873" s="51" t="str">
        <f>IF(ISBLANK(Games!$B873), "",Games!H873)</f>
        <v/>
      </c>
      <c r="I873" s="51" t="str">
        <f>IF(ISBLANK(Games!B873), "", IF(Table13[[#This Row],[Spread]]&lt;0, Table13[[#This Row],[Home]], Table13[[#This Row],[Away]]))</f>
        <v/>
      </c>
      <c r="J873" s="11"/>
      <c r="K873" s="11"/>
      <c r="L873" s="11"/>
      <c r="M873" s="50" t="str">
        <f>IF(ISBLANK(Table13[[#This Row],[Home Final]]), "",Table13[[#This Row],[Away Final]]-Table13[[#This Row],[Home Final]])</f>
        <v/>
      </c>
      <c r="N87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7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73" s="45" t="str">
        <f>IF(ISBLANK(Table13[[#This Row],[Side Result]]),"",IF(Table13[[#This Row],[Side Result]]=Table13[[#This Row],[Market Predicted Side]], "Y", "N"))</f>
        <v/>
      </c>
      <c r="Q87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73" s="43" t="str">
        <f>IF(ISBLANK(Table13[[#This Row],[Side Result]]),"",IF(Table13[[#This Row],[Side Result]]=Table13[[#This Row],[Model Predicted Side]], "Y", "N"))</f>
        <v/>
      </c>
      <c r="S873" s="43" t="str">
        <f>IF(ISBLANK(Table13[[#This Row],[Side Result]]), "", IF(Table13[[#This Row],[Model Overall Correct]]="N", "N", "Y"))</f>
        <v/>
      </c>
      <c r="T87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7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73" s="46" t="str">
        <f>IF(ISBLANK(Table13[[#This Row],[Side Result]]), "",ABS(Table13[[#This Row],[Difference from Market]]))</f>
        <v/>
      </c>
      <c r="W87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73" s="43" t="str">
        <f>IF(ISBLANK(Table13[[#This Row],[Side Result]]), "",ABS(Table13[[#This Row],[Difference from Prediction]]))</f>
        <v/>
      </c>
      <c r="Y873" s="10" t="str">
        <f>IF(OR(ISBLANK(Games!B873),ISBLANK(Table13[[#This Row],[Side Result]])), "",IF(OR(AND('Prediction Log'!D873&lt;0, 'Prediction Log'!J873='Prediction Log'!B873), AND('Prediction Log'!D873&gt;0, 'Prediction Log'!C873='Prediction Log'!J873)),"Y", IF(ISBLANK(Games!$B$2), "","N")))</f>
        <v/>
      </c>
      <c r="Z873" s="10" t="str">
        <f>Table13[[#This Row],[Market Overall  Correct]]</f>
        <v/>
      </c>
    </row>
    <row r="874" spans="1:26" x14ac:dyDescent="0.45">
      <c r="A874" s="51" t="str">
        <f>IF(ISBLANK(Games!$B874), "",Games!A874)</f>
        <v/>
      </c>
      <c r="B874" s="51" t="str">
        <f>IF(ISBLANK(Games!$B874), "",Games!B874)</f>
        <v/>
      </c>
      <c r="C874" s="51" t="str">
        <f>IF(ISBLANK(Games!$B874), "",Games!C874)</f>
        <v/>
      </c>
      <c r="D874" s="23" t="str">
        <f>IF(ISBLANK(Games!$B874), "",Games!D874)</f>
        <v/>
      </c>
      <c r="E874" s="23" t="str">
        <f>IF(ISBLANK(Games!$B874), "",Games!E874)</f>
        <v/>
      </c>
      <c r="F874" s="51" t="str">
        <f>IF(ISBLANK(Games!$B874), "",Games!F874)</f>
        <v/>
      </c>
      <c r="G874" s="51">
        <f>Games!G874</f>
        <v>0</v>
      </c>
      <c r="H874" s="51" t="str">
        <f>IF(ISBLANK(Games!$B874), "",Games!H874)</f>
        <v/>
      </c>
      <c r="I874" s="51" t="str">
        <f>IF(ISBLANK(Games!B874), "", IF(Table13[[#This Row],[Spread]]&lt;0, Table13[[#This Row],[Home]], Table13[[#This Row],[Away]]))</f>
        <v/>
      </c>
      <c r="J874" s="11"/>
      <c r="K874" s="11"/>
      <c r="L874" s="11"/>
      <c r="M874" s="50" t="str">
        <f>IF(ISBLANK(Table13[[#This Row],[Home Final]]), "",Table13[[#This Row],[Away Final]]-Table13[[#This Row],[Home Final]])</f>
        <v/>
      </c>
      <c r="N87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7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74" s="45" t="str">
        <f>IF(ISBLANK(Table13[[#This Row],[Side Result]]),"",IF(Table13[[#This Row],[Side Result]]=Table13[[#This Row],[Market Predicted Side]], "Y", "N"))</f>
        <v/>
      </c>
      <c r="Q87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74" s="43" t="str">
        <f>IF(ISBLANK(Table13[[#This Row],[Side Result]]),"",IF(Table13[[#This Row],[Side Result]]=Table13[[#This Row],[Model Predicted Side]], "Y", "N"))</f>
        <v/>
      </c>
      <c r="S874" s="43" t="str">
        <f>IF(ISBLANK(Table13[[#This Row],[Side Result]]), "", IF(Table13[[#This Row],[Model Overall Correct]]="N", "N", "Y"))</f>
        <v/>
      </c>
      <c r="T87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7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74" s="46" t="str">
        <f>IF(ISBLANK(Table13[[#This Row],[Side Result]]), "",ABS(Table13[[#This Row],[Difference from Market]]))</f>
        <v/>
      </c>
      <c r="W87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74" s="43" t="str">
        <f>IF(ISBLANK(Table13[[#This Row],[Side Result]]), "",ABS(Table13[[#This Row],[Difference from Prediction]]))</f>
        <v/>
      </c>
      <c r="Y874" s="10" t="str">
        <f>IF(OR(ISBLANK(Games!B874),ISBLANK(Table13[[#This Row],[Side Result]])), "",IF(OR(AND('Prediction Log'!D874&lt;0, 'Prediction Log'!J874='Prediction Log'!B874), AND('Prediction Log'!D874&gt;0, 'Prediction Log'!C874='Prediction Log'!J874)),"Y", IF(ISBLANK(Games!$B$2), "","N")))</f>
        <v/>
      </c>
      <c r="Z874" s="10" t="str">
        <f>Table13[[#This Row],[Market Overall  Correct]]</f>
        <v/>
      </c>
    </row>
    <row r="875" spans="1:26" x14ac:dyDescent="0.45">
      <c r="A875" s="51" t="str">
        <f>IF(ISBLANK(Games!$B875), "",Games!A875)</f>
        <v/>
      </c>
      <c r="B875" s="51" t="str">
        <f>IF(ISBLANK(Games!$B875), "",Games!B875)</f>
        <v/>
      </c>
      <c r="C875" s="51" t="str">
        <f>IF(ISBLANK(Games!$B875), "",Games!C875)</f>
        <v/>
      </c>
      <c r="D875" s="23" t="str">
        <f>IF(ISBLANK(Games!$B875), "",Games!D875)</f>
        <v/>
      </c>
      <c r="E875" s="23" t="str">
        <f>IF(ISBLANK(Games!$B875), "",Games!E875)</f>
        <v/>
      </c>
      <c r="F875" s="51" t="str">
        <f>IF(ISBLANK(Games!$B875), "",Games!F875)</f>
        <v/>
      </c>
      <c r="G875" s="51">
        <f>Games!G875</f>
        <v>0</v>
      </c>
      <c r="H875" s="51" t="str">
        <f>IF(ISBLANK(Games!$B875), "",Games!H875)</f>
        <v/>
      </c>
      <c r="I875" s="51" t="str">
        <f>IF(ISBLANK(Games!B875), "", IF(Table13[[#This Row],[Spread]]&lt;0, Table13[[#This Row],[Home]], Table13[[#This Row],[Away]]))</f>
        <v/>
      </c>
      <c r="J875" s="11"/>
      <c r="K875" s="11"/>
      <c r="L875" s="11"/>
      <c r="M875" s="50" t="str">
        <f>IF(ISBLANK(Table13[[#This Row],[Home Final]]), "",Table13[[#This Row],[Away Final]]-Table13[[#This Row],[Home Final]])</f>
        <v/>
      </c>
      <c r="N87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7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75" s="45" t="str">
        <f>IF(ISBLANK(Table13[[#This Row],[Side Result]]),"",IF(Table13[[#This Row],[Side Result]]=Table13[[#This Row],[Market Predicted Side]], "Y", "N"))</f>
        <v/>
      </c>
      <c r="Q87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75" s="43" t="str">
        <f>IF(ISBLANK(Table13[[#This Row],[Side Result]]),"",IF(Table13[[#This Row],[Side Result]]=Table13[[#This Row],[Model Predicted Side]], "Y", "N"))</f>
        <v/>
      </c>
      <c r="S875" s="43" t="str">
        <f>IF(ISBLANK(Table13[[#This Row],[Side Result]]), "", IF(Table13[[#This Row],[Model Overall Correct]]="N", "N", "Y"))</f>
        <v/>
      </c>
      <c r="T87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7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75" s="46" t="str">
        <f>IF(ISBLANK(Table13[[#This Row],[Side Result]]), "",ABS(Table13[[#This Row],[Difference from Market]]))</f>
        <v/>
      </c>
      <c r="W87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75" s="43" t="str">
        <f>IF(ISBLANK(Table13[[#This Row],[Side Result]]), "",ABS(Table13[[#This Row],[Difference from Prediction]]))</f>
        <v/>
      </c>
      <c r="Y875" s="10" t="str">
        <f>IF(OR(ISBLANK(Games!B875),ISBLANK(Table13[[#This Row],[Side Result]])), "",IF(OR(AND('Prediction Log'!D875&lt;0, 'Prediction Log'!J875='Prediction Log'!B875), AND('Prediction Log'!D875&gt;0, 'Prediction Log'!C875='Prediction Log'!J875)),"Y", IF(ISBLANK(Games!$B$2), "","N")))</f>
        <v/>
      </c>
      <c r="Z875" s="10" t="str">
        <f>Table13[[#This Row],[Market Overall  Correct]]</f>
        <v/>
      </c>
    </row>
    <row r="876" spans="1:26" x14ac:dyDescent="0.45">
      <c r="A876" s="51" t="str">
        <f>IF(ISBLANK(Games!$B876), "",Games!A876)</f>
        <v/>
      </c>
      <c r="B876" s="51" t="str">
        <f>IF(ISBLANK(Games!$B876), "",Games!B876)</f>
        <v/>
      </c>
      <c r="C876" s="51" t="str">
        <f>IF(ISBLANK(Games!$B876), "",Games!C876)</f>
        <v/>
      </c>
      <c r="D876" s="23" t="str">
        <f>IF(ISBLANK(Games!$B876), "",Games!D876)</f>
        <v/>
      </c>
      <c r="E876" s="23" t="str">
        <f>IF(ISBLANK(Games!$B876), "",Games!E876)</f>
        <v/>
      </c>
      <c r="F876" s="51" t="str">
        <f>IF(ISBLANK(Games!$B876), "",Games!F876)</f>
        <v/>
      </c>
      <c r="G876" s="51">
        <f>Games!G876</f>
        <v>0</v>
      </c>
      <c r="H876" s="51" t="str">
        <f>IF(ISBLANK(Games!$B876), "",Games!H876)</f>
        <v/>
      </c>
      <c r="I876" s="51" t="str">
        <f>IF(ISBLANK(Games!B876), "", IF(Table13[[#This Row],[Spread]]&lt;0, Table13[[#This Row],[Home]], Table13[[#This Row],[Away]]))</f>
        <v/>
      </c>
      <c r="J876" s="11"/>
      <c r="K876" s="11"/>
      <c r="L876" s="11"/>
      <c r="M876" s="50" t="str">
        <f>IF(ISBLANK(Table13[[#This Row],[Home Final]]), "",Table13[[#This Row],[Away Final]]-Table13[[#This Row],[Home Final]])</f>
        <v/>
      </c>
      <c r="N87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7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76" s="45" t="str">
        <f>IF(ISBLANK(Table13[[#This Row],[Side Result]]),"",IF(Table13[[#This Row],[Side Result]]=Table13[[#This Row],[Market Predicted Side]], "Y", "N"))</f>
        <v/>
      </c>
      <c r="Q87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76" s="43" t="str">
        <f>IF(ISBLANK(Table13[[#This Row],[Side Result]]),"",IF(Table13[[#This Row],[Side Result]]=Table13[[#This Row],[Model Predicted Side]], "Y", "N"))</f>
        <v/>
      </c>
      <c r="S876" s="43" t="str">
        <f>IF(ISBLANK(Table13[[#This Row],[Side Result]]), "", IF(Table13[[#This Row],[Model Overall Correct]]="N", "N", "Y"))</f>
        <v/>
      </c>
      <c r="T87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7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76" s="46" t="str">
        <f>IF(ISBLANK(Table13[[#This Row],[Side Result]]), "",ABS(Table13[[#This Row],[Difference from Market]]))</f>
        <v/>
      </c>
      <c r="W87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76" s="43" t="str">
        <f>IF(ISBLANK(Table13[[#This Row],[Side Result]]), "",ABS(Table13[[#This Row],[Difference from Prediction]]))</f>
        <v/>
      </c>
      <c r="Y876" s="10" t="str">
        <f>IF(OR(ISBLANK(Games!B876),ISBLANK(Table13[[#This Row],[Side Result]])), "",IF(OR(AND('Prediction Log'!D876&lt;0, 'Prediction Log'!J876='Prediction Log'!B876), AND('Prediction Log'!D876&gt;0, 'Prediction Log'!C876='Prediction Log'!J876)),"Y", IF(ISBLANK(Games!$B$2), "","N")))</f>
        <v/>
      </c>
      <c r="Z876" s="10" t="str">
        <f>Table13[[#This Row],[Market Overall  Correct]]</f>
        <v/>
      </c>
    </row>
    <row r="877" spans="1:26" x14ac:dyDescent="0.45">
      <c r="A877" s="51" t="str">
        <f>IF(ISBLANK(Games!$B877), "",Games!A877)</f>
        <v/>
      </c>
      <c r="B877" s="51" t="str">
        <f>IF(ISBLANK(Games!$B877), "",Games!B877)</f>
        <v/>
      </c>
      <c r="C877" s="51" t="str">
        <f>IF(ISBLANK(Games!$B877), "",Games!C877)</f>
        <v/>
      </c>
      <c r="D877" s="23" t="str">
        <f>IF(ISBLANK(Games!$B877), "",Games!D877)</f>
        <v/>
      </c>
      <c r="E877" s="23" t="str">
        <f>IF(ISBLANK(Games!$B877), "",Games!E877)</f>
        <v/>
      </c>
      <c r="F877" s="51" t="str">
        <f>IF(ISBLANK(Games!$B877), "",Games!F877)</f>
        <v/>
      </c>
      <c r="G877" s="51">
        <f>Games!G877</f>
        <v>0</v>
      </c>
      <c r="H877" s="51" t="str">
        <f>IF(ISBLANK(Games!$B877), "",Games!H877)</f>
        <v/>
      </c>
      <c r="I877" s="51" t="str">
        <f>IF(ISBLANK(Games!B877), "", IF(Table13[[#This Row],[Spread]]&lt;0, Table13[[#This Row],[Home]], Table13[[#This Row],[Away]]))</f>
        <v/>
      </c>
      <c r="J877" s="11"/>
      <c r="K877" s="11"/>
      <c r="L877" s="11"/>
      <c r="M877" s="50" t="str">
        <f>IF(ISBLANK(Table13[[#This Row],[Home Final]]), "",Table13[[#This Row],[Away Final]]-Table13[[#This Row],[Home Final]])</f>
        <v/>
      </c>
      <c r="N87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7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77" s="45" t="str">
        <f>IF(ISBLANK(Table13[[#This Row],[Side Result]]),"",IF(Table13[[#This Row],[Side Result]]=Table13[[#This Row],[Market Predicted Side]], "Y", "N"))</f>
        <v/>
      </c>
      <c r="Q87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77" s="43" t="str">
        <f>IF(ISBLANK(Table13[[#This Row],[Side Result]]),"",IF(Table13[[#This Row],[Side Result]]=Table13[[#This Row],[Model Predicted Side]], "Y", "N"))</f>
        <v/>
      </c>
      <c r="S877" s="43" t="str">
        <f>IF(ISBLANK(Table13[[#This Row],[Side Result]]), "", IF(Table13[[#This Row],[Model Overall Correct]]="N", "N", "Y"))</f>
        <v/>
      </c>
      <c r="T87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7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77" s="46" t="str">
        <f>IF(ISBLANK(Table13[[#This Row],[Side Result]]), "",ABS(Table13[[#This Row],[Difference from Market]]))</f>
        <v/>
      </c>
      <c r="W87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77" s="43" t="str">
        <f>IF(ISBLANK(Table13[[#This Row],[Side Result]]), "",ABS(Table13[[#This Row],[Difference from Prediction]]))</f>
        <v/>
      </c>
      <c r="Y877" s="10" t="str">
        <f>IF(OR(ISBLANK(Games!B877),ISBLANK(Table13[[#This Row],[Side Result]])), "",IF(OR(AND('Prediction Log'!D877&lt;0, 'Prediction Log'!J877='Prediction Log'!B877), AND('Prediction Log'!D877&gt;0, 'Prediction Log'!C877='Prediction Log'!J877)),"Y", IF(ISBLANK(Games!$B$2), "","N")))</f>
        <v/>
      </c>
      <c r="Z877" s="10" t="str">
        <f>Table13[[#This Row],[Market Overall  Correct]]</f>
        <v/>
      </c>
    </row>
    <row r="878" spans="1:26" x14ac:dyDescent="0.45">
      <c r="A878" s="51" t="str">
        <f>IF(ISBLANK(Games!$B878), "",Games!A878)</f>
        <v/>
      </c>
      <c r="B878" s="51" t="str">
        <f>IF(ISBLANK(Games!$B878), "",Games!B878)</f>
        <v/>
      </c>
      <c r="C878" s="51" t="str">
        <f>IF(ISBLANK(Games!$B878), "",Games!C878)</f>
        <v/>
      </c>
      <c r="D878" s="23" t="str">
        <f>IF(ISBLANK(Games!$B878), "",Games!D878)</f>
        <v/>
      </c>
      <c r="E878" s="23" t="str">
        <f>IF(ISBLANK(Games!$B878), "",Games!E878)</f>
        <v/>
      </c>
      <c r="F878" s="51" t="str">
        <f>IF(ISBLANK(Games!$B878), "",Games!F878)</f>
        <v/>
      </c>
      <c r="G878" s="51">
        <f>Games!G878</f>
        <v>0</v>
      </c>
      <c r="H878" s="51" t="str">
        <f>IF(ISBLANK(Games!$B878), "",Games!H878)</f>
        <v/>
      </c>
      <c r="I878" s="51" t="str">
        <f>IF(ISBLANK(Games!B878), "", IF(Table13[[#This Row],[Spread]]&lt;0, Table13[[#This Row],[Home]], Table13[[#This Row],[Away]]))</f>
        <v/>
      </c>
      <c r="J878" s="11"/>
      <c r="K878" s="11"/>
      <c r="L878" s="11"/>
      <c r="M878" s="50" t="str">
        <f>IF(ISBLANK(Table13[[#This Row],[Home Final]]), "",Table13[[#This Row],[Away Final]]-Table13[[#This Row],[Home Final]])</f>
        <v/>
      </c>
      <c r="N87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7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78" s="45" t="str">
        <f>IF(ISBLANK(Table13[[#This Row],[Side Result]]),"",IF(Table13[[#This Row],[Side Result]]=Table13[[#This Row],[Market Predicted Side]], "Y", "N"))</f>
        <v/>
      </c>
      <c r="Q87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78" s="43" t="str">
        <f>IF(ISBLANK(Table13[[#This Row],[Side Result]]),"",IF(Table13[[#This Row],[Side Result]]=Table13[[#This Row],[Model Predicted Side]], "Y", "N"))</f>
        <v/>
      </c>
      <c r="S878" s="43" t="str">
        <f>IF(ISBLANK(Table13[[#This Row],[Side Result]]), "", IF(Table13[[#This Row],[Model Overall Correct]]="N", "N", "Y"))</f>
        <v/>
      </c>
      <c r="T87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7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78" s="46" t="str">
        <f>IF(ISBLANK(Table13[[#This Row],[Side Result]]), "",ABS(Table13[[#This Row],[Difference from Market]]))</f>
        <v/>
      </c>
      <c r="W87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78" s="43" t="str">
        <f>IF(ISBLANK(Table13[[#This Row],[Side Result]]), "",ABS(Table13[[#This Row],[Difference from Prediction]]))</f>
        <v/>
      </c>
      <c r="Y878" s="10" t="str">
        <f>IF(OR(ISBLANK(Games!B878),ISBLANK(Table13[[#This Row],[Side Result]])), "",IF(OR(AND('Prediction Log'!D878&lt;0, 'Prediction Log'!J878='Prediction Log'!B878), AND('Prediction Log'!D878&gt;0, 'Prediction Log'!C878='Prediction Log'!J878)),"Y", IF(ISBLANK(Games!$B$2), "","N")))</f>
        <v/>
      </c>
      <c r="Z878" s="10" t="str">
        <f>Table13[[#This Row],[Market Overall  Correct]]</f>
        <v/>
      </c>
    </row>
    <row r="879" spans="1:26" x14ac:dyDescent="0.45">
      <c r="A879" s="51" t="str">
        <f>IF(ISBLANK(Games!$B879), "",Games!A879)</f>
        <v/>
      </c>
      <c r="B879" s="51" t="str">
        <f>IF(ISBLANK(Games!$B879), "",Games!B879)</f>
        <v/>
      </c>
      <c r="C879" s="51" t="str">
        <f>IF(ISBLANK(Games!$B879), "",Games!C879)</f>
        <v/>
      </c>
      <c r="D879" s="23" t="str">
        <f>IF(ISBLANK(Games!$B879), "",Games!D879)</f>
        <v/>
      </c>
      <c r="E879" s="23" t="str">
        <f>IF(ISBLANK(Games!$B879), "",Games!E879)</f>
        <v/>
      </c>
      <c r="F879" s="51" t="str">
        <f>IF(ISBLANK(Games!$B879), "",Games!F879)</f>
        <v/>
      </c>
      <c r="G879" s="51">
        <f>Games!G879</f>
        <v>0</v>
      </c>
      <c r="H879" s="51" t="str">
        <f>IF(ISBLANK(Games!$B879), "",Games!H879)</f>
        <v/>
      </c>
      <c r="I879" s="51" t="str">
        <f>IF(ISBLANK(Games!B879), "", IF(Table13[[#This Row],[Spread]]&lt;0, Table13[[#This Row],[Home]], Table13[[#This Row],[Away]]))</f>
        <v/>
      </c>
      <c r="J879" s="11"/>
      <c r="K879" s="11"/>
      <c r="L879" s="11"/>
      <c r="M879" s="50" t="str">
        <f>IF(ISBLANK(Table13[[#This Row],[Home Final]]), "",Table13[[#This Row],[Away Final]]-Table13[[#This Row],[Home Final]])</f>
        <v/>
      </c>
      <c r="N87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7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79" s="45" t="str">
        <f>IF(ISBLANK(Table13[[#This Row],[Side Result]]),"",IF(Table13[[#This Row],[Side Result]]=Table13[[#This Row],[Market Predicted Side]], "Y", "N"))</f>
        <v/>
      </c>
      <c r="Q87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79" s="43" t="str">
        <f>IF(ISBLANK(Table13[[#This Row],[Side Result]]),"",IF(Table13[[#This Row],[Side Result]]=Table13[[#This Row],[Model Predicted Side]], "Y", "N"))</f>
        <v/>
      </c>
      <c r="S879" s="43" t="str">
        <f>IF(ISBLANK(Table13[[#This Row],[Side Result]]), "", IF(Table13[[#This Row],[Model Overall Correct]]="N", "N", "Y"))</f>
        <v/>
      </c>
      <c r="T87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7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79" s="46" t="str">
        <f>IF(ISBLANK(Table13[[#This Row],[Side Result]]), "",ABS(Table13[[#This Row],[Difference from Market]]))</f>
        <v/>
      </c>
      <c r="W87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79" s="43" t="str">
        <f>IF(ISBLANK(Table13[[#This Row],[Side Result]]), "",ABS(Table13[[#This Row],[Difference from Prediction]]))</f>
        <v/>
      </c>
      <c r="Y879" s="10" t="str">
        <f>IF(OR(ISBLANK(Games!B879),ISBLANK(Table13[[#This Row],[Side Result]])), "",IF(OR(AND('Prediction Log'!D879&lt;0, 'Prediction Log'!J879='Prediction Log'!B879), AND('Prediction Log'!D879&gt;0, 'Prediction Log'!C879='Prediction Log'!J879)),"Y", IF(ISBLANK(Games!$B$2), "","N")))</f>
        <v/>
      </c>
      <c r="Z879" s="10" t="str">
        <f>Table13[[#This Row],[Market Overall  Correct]]</f>
        <v/>
      </c>
    </row>
    <row r="880" spans="1:26" x14ac:dyDescent="0.45">
      <c r="A880" s="51" t="str">
        <f>IF(ISBLANK(Games!$B880), "",Games!A880)</f>
        <v/>
      </c>
      <c r="B880" s="51" t="str">
        <f>IF(ISBLANK(Games!$B880), "",Games!B880)</f>
        <v/>
      </c>
      <c r="C880" s="51" t="str">
        <f>IF(ISBLANK(Games!$B880), "",Games!C880)</f>
        <v/>
      </c>
      <c r="D880" s="23" t="str">
        <f>IF(ISBLANK(Games!$B880), "",Games!D880)</f>
        <v/>
      </c>
      <c r="E880" s="23" t="str">
        <f>IF(ISBLANK(Games!$B880), "",Games!E880)</f>
        <v/>
      </c>
      <c r="F880" s="51" t="str">
        <f>IF(ISBLANK(Games!$B880), "",Games!F880)</f>
        <v/>
      </c>
      <c r="G880" s="51">
        <f>Games!G880</f>
        <v>0</v>
      </c>
      <c r="H880" s="51" t="str">
        <f>IF(ISBLANK(Games!$B880), "",Games!H880)</f>
        <v/>
      </c>
      <c r="I880" s="51" t="str">
        <f>IF(ISBLANK(Games!B880), "", IF(Table13[[#This Row],[Spread]]&lt;0, Table13[[#This Row],[Home]], Table13[[#This Row],[Away]]))</f>
        <v/>
      </c>
      <c r="J880" s="11"/>
      <c r="K880" s="11"/>
      <c r="L880" s="11"/>
      <c r="M880" s="50" t="str">
        <f>IF(ISBLANK(Table13[[#This Row],[Home Final]]), "",Table13[[#This Row],[Away Final]]-Table13[[#This Row],[Home Final]])</f>
        <v/>
      </c>
      <c r="N88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8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80" s="45" t="str">
        <f>IF(ISBLANK(Table13[[#This Row],[Side Result]]),"",IF(Table13[[#This Row],[Side Result]]=Table13[[#This Row],[Market Predicted Side]], "Y", "N"))</f>
        <v/>
      </c>
      <c r="Q88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80" s="43" t="str">
        <f>IF(ISBLANK(Table13[[#This Row],[Side Result]]),"",IF(Table13[[#This Row],[Side Result]]=Table13[[#This Row],[Model Predicted Side]], "Y", "N"))</f>
        <v/>
      </c>
      <c r="S880" s="43" t="str">
        <f>IF(ISBLANK(Table13[[#This Row],[Side Result]]), "", IF(Table13[[#This Row],[Model Overall Correct]]="N", "N", "Y"))</f>
        <v/>
      </c>
      <c r="T88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8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80" s="46" t="str">
        <f>IF(ISBLANK(Table13[[#This Row],[Side Result]]), "",ABS(Table13[[#This Row],[Difference from Market]]))</f>
        <v/>
      </c>
      <c r="W88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80" s="43" t="str">
        <f>IF(ISBLANK(Table13[[#This Row],[Side Result]]), "",ABS(Table13[[#This Row],[Difference from Prediction]]))</f>
        <v/>
      </c>
      <c r="Y880" s="10" t="str">
        <f>IF(OR(ISBLANK(Games!B880),ISBLANK(Table13[[#This Row],[Side Result]])), "",IF(OR(AND('Prediction Log'!D880&lt;0, 'Prediction Log'!J880='Prediction Log'!B880), AND('Prediction Log'!D880&gt;0, 'Prediction Log'!C880='Prediction Log'!J880)),"Y", IF(ISBLANK(Games!$B$2), "","N")))</f>
        <v/>
      </c>
      <c r="Z880" s="10" t="str">
        <f>Table13[[#This Row],[Market Overall  Correct]]</f>
        <v/>
      </c>
    </row>
    <row r="881" spans="1:26" x14ac:dyDescent="0.45">
      <c r="A881" s="51" t="str">
        <f>IF(ISBLANK(Games!$B881), "",Games!A881)</f>
        <v/>
      </c>
      <c r="B881" s="51" t="str">
        <f>IF(ISBLANK(Games!$B881), "",Games!B881)</f>
        <v/>
      </c>
      <c r="C881" s="51" t="str">
        <f>IF(ISBLANK(Games!$B881), "",Games!C881)</f>
        <v/>
      </c>
      <c r="D881" s="23" t="str">
        <f>IF(ISBLANK(Games!$B881), "",Games!D881)</f>
        <v/>
      </c>
      <c r="E881" s="23" t="str">
        <f>IF(ISBLANK(Games!$B881), "",Games!E881)</f>
        <v/>
      </c>
      <c r="F881" s="51" t="str">
        <f>IF(ISBLANK(Games!$B881), "",Games!F881)</f>
        <v/>
      </c>
      <c r="G881" s="51">
        <f>Games!G881</f>
        <v>0</v>
      </c>
      <c r="H881" s="51" t="str">
        <f>IF(ISBLANK(Games!$B881), "",Games!H881)</f>
        <v/>
      </c>
      <c r="I881" s="51" t="str">
        <f>IF(ISBLANK(Games!B881), "", IF(Table13[[#This Row],[Spread]]&lt;0, Table13[[#This Row],[Home]], Table13[[#This Row],[Away]]))</f>
        <v/>
      </c>
      <c r="J881" s="11"/>
      <c r="K881" s="11"/>
      <c r="L881" s="11"/>
      <c r="M881" s="50" t="str">
        <f>IF(ISBLANK(Table13[[#This Row],[Home Final]]), "",Table13[[#This Row],[Away Final]]-Table13[[#This Row],[Home Final]])</f>
        <v/>
      </c>
      <c r="N88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8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81" s="45" t="str">
        <f>IF(ISBLANK(Table13[[#This Row],[Side Result]]),"",IF(Table13[[#This Row],[Side Result]]=Table13[[#This Row],[Market Predicted Side]], "Y", "N"))</f>
        <v/>
      </c>
      <c r="Q88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81" s="43" t="str">
        <f>IF(ISBLANK(Table13[[#This Row],[Side Result]]),"",IF(Table13[[#This Row],[Side Result]]=Table13[[#This Row],[Model Predicted Side]], "Y", "N"))</f>
        <v/>
      </c>
      <c r="S881" s="43" t="str">
        <f>IF(ISBLANK(Table13[[#This Row],[Side Result]]), "", IF(Table13[[#This Row],[Model Overall Correct]]="N", "N", "Y"))</f>
        <v/>
      </c>
      <c r="T88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8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81" s="46" t="str">
        <f>IF(ISBLANK(Table13[[#This Row],[Side Result]]), "",ABS(Table13[[#This Row],[Difference from Market]]))</f>
        <v/>
      </c>
      <c r="W88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81" s="43" t="str">
        <f>IF(ISBLANK(Table13[[#This Row],[Side Result]]), "",ABS(Table13[[#This Row],[Difference from Prediction]]))</f>
        <v/>
      </c>
      <c r="Y881" s="10" t="str">
        <f>IF(OR(ISBLANK(Games!B881),ISBLANK(Table13[[#This Row],[Side Result]])), "",IF(OR(AND('Prediction Log'!D881&lt;0, 'Prediction Log'!J881='Prediction Log'!B881), AND('Prediction Log'!D881&gt;0, 'Prediction Log'!C881='Prediction Log'!J881)),"Y", IF(ISBLANK(Games!$B$2), "","N")))</f>
        <v/>
      </c>
      <c r="Z881" s="10" t="str">
        <f>Table13[[#This Row],[Market Overall  Correct]]</f>
        <v/>
      </c>
    </row>
    <row r="882" spans="1:26" x14ac:dyDescent="0.45">
      <c r="A882" s="51" t="str">
        <f>IF(ISBLANK(Games!$B882), "",Games!A882)</f>
        <v/>
      </c>
      <c r="B882" s="51" t="str">
        <f>IF(ISBLANK(Games!$B882), "",Games!B882)</f>
        <v/>
      </c>
      <c r="C882" s="51" t="str">
        <f>IF(ISBLANK(Games!$B882), "",Games!C882)</f>
        <v/>
      </c>
      <c r="D882" s="23" t="str">
        <f>IF(ISBLANK(Games!$B882), "",Games!D882)</f>
        <v/>
      </c>
      <c r="E882" s="23" t="str">
        <f>IF(ISBLANK(Games!$B882), "",Games!E882)</f>
        <v/>
      </c>
      <c r="F882" s="51" t="str">
        <f>IF(ISBLANK(Games!$B882), "",Games!F882)</f>
        <v/>
      </c>
      <c r="G882" s="51">
        <f>Games!G882</f>
        <v>0</v>
      </c>
      <c r="H882" s="51" t="str">
        <f>IF(ISBLANK(Games!$B882), "",Games!H882)</f>
        <v/>
      </c>
      <c r="I882" s="51" t="str">
        <f>IF(ISBLANK(Games!B882), "", IF(Table13[[#This Row],[Spread]]&lt;0, Table13[[#This Row],[Home]], Table13[[#This Row],[Away]]))</f>
        <v/>
      </c>
      <c r="J882" s="11"/>
      <c r="K882" s="11"/>
      <c r="L882" s="11"/>
      <c r="M882" s="50" t="str">
        <f>IF(ISBLANK(Table13[[#This Row],[Home Final]]), "",Table13[[#This Row],[Away Final]]-Table13[[#This Row],[Home Final]])</f>
        <v/>
      </c>
      <c r="N88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8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82" s="45" t="str">
        <f>IF(ISBLANK(Table13[[#This Row],[Side Result]]),"",IF(Table13[[#This Row],[Side Result]]=Table13[[#This Row],[Market Predicted Side]], "Y", "N"))</f>
        <v/>
      </c>
      <c r="Q88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82" s="43" t="str">
        <f>IF(ISBLANK(Table13[[#This Row],[Side Result]]),"",IF(Table13[[#This Row],[Side Result]]=Table13[[#This Row],[Model Predicted Side]], "Y", "N"))</f>
        <v/>
      </c>
      <c r="S882" s="43" t="str">
        <f>IF(ISBLANK(Table13[[#This Row],[Side Result]]), "", IF(Table13[[#This Row],[Model Overall Correct]]="N", "N", "Y"))</f>
        <v/>
      </c>
      <c r="T88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8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82" s="46" t="str">
        <f>IF(ISBLANK(Table13[[#This Row],[Side Result]]), "",ABS(Table13[[#This Row],[Difference from Market]]))</f>
        <v/>
      </c>
      <c r="W88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82" s="43" t="str">
        <f>IF(ISBLANK(Table13[[#This Row],[Side Result]]), "",ABS(Table13[[#This Row],[Difference from Prediction]]))</f>
        <v/>
      </c>
      <c r="Y882" s="10" t="str">
        <f>IF(OR(ISBLANK(Games!B882),ISBLANK(Table13[[#This Row],[Side Result]])), "",IF(OR(AND('Prediction Log'!D882&lt;0, 'Prediction Log'!J882='Prediction Log'!B882), AND('Prediction Log'!D882&gt;0, 'Prediction Log'!C882='Prediction Log'!J882)),"Y", IF(ISBLANK(Games!$B$2), "","N")))</f>
        <v/>
      </c>
      <c r="Z882" s="10" t="str">
        <f>Table13[[#This Row],[Market Overall  Correct]]</f>
        <v/>
      </c>
    </row>
    <row r="883" spans="1:26" x14ac:dyDescent="0.45">
      <c r="A883" s="51" t="str">
        <f>IF(ISBLANK(Games!$B883), "",Games!A883)</f>
        <v/>
      </c>
      <c r="B883" s="51" t="str">
        <f>IF(ISBLANK(Games!$B883), "",Games!B883)</f>
        <v/>
      </c>
      <c r="C883" s="51" t="str">
        <f>IF(ISBLANK(Games!$B883), "",Games!C883)</f>
        <v/>
      </c>
      <c r="D883" s="23" t="str">
        <f>IF(ISBLANK(Games!$B883), "",Games!D883)</f>
        <v/>
      </c>
      <c r="E883" s="23" t="str">
        <f>IF(ISBLANK(Games!$B883), "",Games!E883)</f>
        <v/>
      </c>
      <c r="F883" s="51" t="str">
        <f>IF(ISBLANK(Games!$B883), "",Games!F883)</f>
        <v/>
      </c>
      <c r="G883" s="51">
        <f>Games!G883</f>
        <v>0</v>
      </c>
      <c r="H883" s="51" t="str">
        <f>IF(ISBLANK(Games!$B883), "",Games!H883)</f>
        <v/>
      </c>
      <c r="I883" s="51" t="str">
        <f>IF(ISBLANK(Games!B883), "", IF(Table13[[#This Row],[Spread]]&lt;0, Table13[[#This Row],[Home]], Table13[[#This Row],[Away]]))</f>
        <v/>
      </c>
      <c r="J883" s="11"/>
      <c r="K883" s="11"/>
      <c r="L883" s="11"/>
      <c r="M883" s="50" t="str">
        <f>IF(ISBLANK(Table13[[#This Row],[Home Final]]), "",Table13[[#This Row],[Away Final]]-Table13[[#This Row],[Home Final]])</f>
        <v/>
      </c>
      <c r="N88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8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83" s="45" t="str">
        <f>IF(ISBLANK(Table13[[#This Row],[Side Result]]),"",IF(Table13[[#This Row],[Side Result]]=Table13[[#This Row],[Market Predicted Side]], "Y", "N"))</f>
        <v/>
      </c>
      <c r="Q88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83" s="43" t="str">
        <f>IF(ISBLANK(Table13[[#This Row],[Side Result]]),"",IF(Table13[[#This Row],[Side Result]]=Table13[[#This Row],[Model Predicted Side]], "Y", "N"))</f>
        <v/>
      </c>
      <c r="S883" s="43" t="str">
        <f>IF(ISBLANK(Table13[[#This Row],[Side Result]]), "", IF(Table13[[#This Row],[Model Overall Correct]]="N", "N", "Y"))</f>
        <v/>
      </c>
      <c r="T88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8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83" s="46" t="str">
        <f>IF(ISBLANK(Table13[[#This Row],[Side Result]]), "",ABS(Table13[[#This Row],[Difference from Market]]))</f>
        <v/>
      </c>
      <c r="W88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83" s="43" t="str">
        <f>IF(ISBLANK(Table13[[#This Row],[Side Result]]), "",ABS(Table13[[#This Row],[Difference from Prediction]]))</f>
        <v/>
      </c>
      <c r="Y883" s="10" t="str">
        <f>IF(OR(ISBLANK(Games!B883),ISBLANK(Table13[[#This Row],[Side Result]])), "",IF(OR(AND('Prediction Log'!D883&lt;0, 'Prediction Log'!J883='Prediction Log'!B883), AND('Prediction Log'!D883&gt;0, 'Prediction Log'!C883='Prediction Log'!J883)),"Y", IF(ISBLANK(Games!$B$2), "","N")))</f>
        <v/>
      </c>
      <c r="Z883" s="10" t="str">
        <f>Table13[[#This Row],[Market Overall  Correct]]</f>
        <v/>
      </c>
    </row>
    <row r="884" spans="1:26" x14ac:dyDescent="0.45">
      <c r="A884" s="51" t="str">
        <f>IF(ISBLANK(Games!$B884), "",Games!A884)</f>
        <v/>
      </c>
      <c r="B884" s="51" t="str">
        <f>IF(ISBLANK(Games!$B884), "",Games!B884)</f>
        <v/>
      </c>
      <c r="C884" s="51" t="str">
        <f>IF(ISBLANK(Games!$B884), "",Games!C884)</f>
        <v/>
      </c>
      <c r="D884" s="23" t="str">
        <f>IF(ISBLANK(Games!$B884), "",Games!D884)</f>
        <v/>
      </c>
      <c r="E884" s="23" t="str">
        <f>IF(ISBLANK(Games!$B884), "",Games!E884)</f>
        <v/>
      </c>
      <c r="F884" s="51" t="str">
        <f>IF(ISBLANK(Games!$B884), "",Games!F884)</f>
        <v/>
      </c>
      <c r="G884" s="51">
        <f>Games!G884</f>
        <v>0</v>
      </c>
      <c r="H884" s="51" t="str">
        <f>IF(ISBLANK(Games!$B884), "",Games!H884)</f>
        <v/>
      </c>
      <c r="I884" s="51" t="str">
        <f>IF(ISBLANK(Games!B884), "", IF(Table13[[#This Row],[Spread]]&lt;0, Table13[[#This Row],[Home]], Table13[[#This Row],[Away]]))</f>
        <v/>
      </c>
      <c r="J884" s="11"/>
      <c r="K884" s="11"/>
      <c r="L884" s="11"/>
      <c r="M884" s="50" t="str">
        <f>IF(ISBLANK(Table13[[#This Row],[Home Final]]), "",Table13[[#This Row],[Away Final]]-Table13[[#This Row],[Home Final]])</f>
        <v/>
      </c>
      <c r="N88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8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84" s="45" t="str">
        <f>IF(ISBLANK(Table13[[#This Row],[Side Result]]),"",IF(Table13[[#This Row],[Side Result]]=Table13[[#This Row],[Market Predicted Side]], "Y", "N"))</f>
        <v/>
      </c>
      <c r="Q88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84" s="43" t="str">
        <f>IF(ISBLANK(Table13[[#This Row],[Side Result]]),"",IF(Table13[[#This Row],[Side Result]]=Table13[[#This Row],[Model Predicted Side]], "Y", "N"))</f>
        <v/>
      </c>
      <c r="S884" s="43" t="str">
        <f>IF(ISBLANK(Table13[[#This Row],[Side Result]]), "", IF(Table13[[#This Row],[Model Overall Correct]]="N", "N", "Y"))</f>
        <v/>
      </c>
      <c r="T88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8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84" s="46" t="str">
        <f>IF(ISBLANK(Table13[[#This Row],[Side Result]]), "",ABS(Table13[[#This Row],[Difference from Market]]))</f>
        <v/>
      </c>
      <c r="W88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84" s="43" t="str">
        <f>IF(ISBLANK(Table13[[#This Row],[Side Result]]), "",ABS(Table13[[#This Row],[Difference from Prediction]]))</f>
        <v/>
      </c>
      <c r="Y884" s="10" t="str">
        <f>IF(OR(ISBLANK(Games!B884),ISBLANK(Table13[[#This Row],[Side Result]])), "",IF(OR(AND('Prediction Log'!D884&lt;0, 'Prediction Log'!J884='Prediction Log'!B884), AND('Prediction Log'!D884&gt;0, 'Prediction Log'!C884='Prediction Log'!J884)),"Y", IF(ISBLANK(Games!$B$2), "","N")))</f>
        <v/>
      </c>
      <c r="Z884" s="10" t="str">
        <f>Table13[[#This Row],[Market Overall  Correct]]</f>
        <v/>
      </c>
    </row>
    <row r="885" spans="1:26" x14ac:dyDescent="0.45">
      <c r="A885" s="51" t="str">
        <f>IF(ISBLANK(Games!$B885), "",Games!A885)</f>
        <v/>
      </c>
      <c r="B885" s="51" t="str">
        <f>IF(ISBLANK(Games!$B885), "",Games!B885)</f>
        <v/>
      </c>
      <c r="C885" s="51" t="str">
        <f>IF(ISBLANK(Games!$B885), "",Games!C885)</f>
        <v/>
      </c>
      <c r="D885" s="23" t="str">
        <f>IF(ISBLANK(Games!$B885), "",Games!D885)</f>
        <v/>
      </c>
      <c r="E885" s="23" t="str">
        <f>IF(ISBLANK(Games!$B885), "",Games!E885)</f>
        <v/>
      </c>
      <c r="F885" s="51" t="str">
        <f>IF(ISBLANK(Games!$B885), "",Games!F885)</f>
        <v/>
      </c>
      <c r="G885" s="51">
        <f>Games!G885</f>
        <v>0</v>
      </c>
      <c r="H885" s="51" t="str">
        <f>IF(ISBLANK(Games!$B885), "",Games!H885)</f>
        <v/>
      </c>
      <c r="I885" s="51" t="str">
        <f>IF(ISBLANK(Games!B885), "", IF(Table13[[#This Row],[Spread]]&lt;0, Table13[[#This Row],[Home]], Table13[[#This Row],[Away]]))</f>
        <v/>
      </c>
      <c r="J885" s="11"/>
      <c r="K885" s="11"/>
      <c r="L885" s="11"/>
      <c r="M885" s="50" t="str">
        <f>IF(ISBLANK(Table13[[#This Row],[Home Final]]), "",Table13[[#This Row],[Away Final]]-Table13[[#This Row],[Home Final]])</f>
        <v/>
      </c>
      <c r="N88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8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85" s="45" t="str">
        <f>IF(ISBLANK(Table13[[#This Row],[Side Result]]),"",IF(Table13[[#This Row],[Side Result]]=Table13[[#This Row],[Market Predicted Side]], "Y", "N"))</f>
        <v/>
      </c>
      <c r="Q88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85" s="43" t="str">
        <f>IF(ISBLANK(Table13[[#This Row],[Side Result]]),"",IF(Table13[[#This Row],[Side Result]]=Table13[[#This Row],[Model Predicted Side]], "Y", "N"))</f>
        <v/>
      </c>
      <c r="S885" s="43" t="str">
        <f>IF(ISBLANK(Table13[[#This Row],[Side Result]]), "", IF(Table13[[#This Row],[Model Overall Correct]]="N", "N", "Y"))</f>
        <v/>
      </c>
      <c r="T88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8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85" s="46" t="str">
        <f>IF(ISBLANK(Table13[[#This Row],[Side Result]]), "",ABS(Table13[[#This Row],[Difference from Market]]))</f>
        <v/>
      </c>
      <c r="W88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85" s="43" t="str">
        <f>IF(ISBLANK(Table13[[#This Row],[Side Result]]), "",ABS(Table13[[#This Row],[Difference from Prediction]]))</f>
        <v/>
      </c>
      <c r="Y885" s="10" t="str">
        <f>IF(OR(ISBLANK(Games!B885),ISBLANK(Table13[[#This Row],[Side Result]])), "",IF(OR(AND('Prediction Log'!D885&lt;0, 'Prediction Log'!J885='Prediction Log'!B885), AND('Prediction Log'!D885&gt;0, 'Prediction Log'!C885='Prediction Log'!J885)),"Y", IF(ISBLANK(Games!$B$2), "","N")))</f>
        <v/>
      </c>
      <c r="Z885" s="10" t="str">
        <f>Table13[[#This Row],[Market Overall  Correct]]</f>
        <v/>
      </c>
    </row>
    <row r="886" spans="1:26" x14ac:dyDescent="0.45">
      <c r="A886" s="51" t="str">
        <f>IF(ISBLANK(Games!$B886), "",Games!A886)</f>
        <v/>
      </c>
      <c r="B886" s="51" t="str">
        <f>IF(ISBLANK(Games!$B886), "",Games!B886)</f>
        <v/>
      </c>
      <c r="C886" s="51" t="str">
        <f>IF(ISBLANK(Games!$B886), "",Games!C886)</f>
        <v/>
      </c>
      <c r="D886" s="23" t="str">
        <f>IF(ISBLANK(Games!$B886), "",Games!D886)</f>
        <v/>
      </c>
      <c r="E886" s="23" t="str">
        <f>IF(ISBLANK(Games!$B886), "",Games!E886)</f>
        <v/>
      </c>
      <c r="F886" s="51" t="str">
        <f>IF(ISBLANK(Games!$B886), "",Games!F886)</f>
        <v/>
      </c>
      <c r="G886" s="51">
        <f>Games!G886</f>
        <v>0</v>
      </c>
      <c r="H886" s="51" t="str">
        <f>IF(ISBLANK(Games!$B886), "",Games!H886)</f>
        <v/>
      </c>
      <c r="I886" s="51" t="str">
        <f>IF(ISBLANK(Games!B886), "", IF(Table13[[#This Row],[Spread]]&lt;0, Table13[[#This Row],[Home]], Table13[[#This Row],[Away]]))</f>
        <v/>
      </c>
      <c r="J886" s="11"/>
      <c r="K886" s="11"/>
      <c r="L886" s="11"/>
      <c r="M886" s="50" t="str">
        <f>IF(ISBLANK(Table13[[#This Row],[Home Final]]), "",Table13[[#This Row],[Away Final]]-Table13[[#This Row],[Home Final]])</f>
        <v/>
      </c>
      <c r="N88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8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86" s="45" t="str">
        <f>IF(ISBLANK(Table13[[#This Row],[Side Result]]),"",IF(Table13[[#This Row],[Side Result]]=Table13[[#This Row],[Market Predicted Side]], "Y", "N"))</f>
        <v/>
      </c>
      <c r="Q88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86" s="43" t="str">
        <f>IF(ISBLANK(Table13[[#This Row],[Side Result]]),"",IF(Table13[[#This Row],[Side Result]]=Table13[[#This Row],[Model Predicted Side]], "Y", "N"))</f>
        <v/>
      </c>
      <c r="S886" s="43" t="str">
        <f>IF(ISBLANK(Table13[[#This Row],[Side Result]]), "", IF(Table13[[#This Row],[Model Overall Correct]]="N", "N", "Y"))</f>
        <v/>
      </c>
      <c r="T88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8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86" s="46" t="str">
        <f>IF(ISBLANK(Table13[[#This Row],[Side Result]]), "",ABS(Table13[[#This Row],[Difference from Market]]))</f>
        <v/>
      </c>
      <c r="W88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86" s="43" t="str">
        <f>IF(ISBLANK(Table13[[#This Row],[Side Result]]), "",ABS(Table13[[#This Row],[Difference from Prediction]]))</f>
        <v/>
      </c>
      <c r="Y886" s="10" t="str">
        <f>IF(OR(ISBLANK(Games!B886),ISBLANK(Table13[[#This Row],[Side Result]])), "",IF(OR(AND('Prediction Log'!D886&lt;0, 'Prediction Log'!J886='Prediction Log'!B886), AND('Prediction Log'!D886&gt;0, 'Prediction Log'!C886='Prediction Log'!J886)),"Y", IF(ISBLANK(Games!$B$2), "","N")))</f>
        <v/>
      </c>
      <c r="Z886" s="10" t="str">
        <f>Table13[[#This Row],[Market Overall  Correct]]</f>
        <v/>
      </c>
    </row>
    <row r="887" spans="1:26" x14ac:dyDescent="0.45">
      <c r="A887" s="51" t="str">
        <f>IF(ISBLANK(Games!$B887), "",Games!A887)</f>
        <v/>
      </c>
      <c r="B887" s="51" t="str">
        <f>IF(ISBLANK(Games!$B887), "",Games!B887)</f>
        <v/>
      </c>
      <c r="C887" s="51" t="str">
        <f>IF(ISBLANK(Games!$B887), "",Games!C887)</f>
        <v/>
      </c>
      <c r="D887" s="23" t="str">
        <f>IF(ISBLANK(Games!$B887), "",Games!D887)</f>
        <v/>
      </c>
      <c r="E887" s="23" t="str">
        <f>IF(ISBLANK(Games!$B887), "",Games!E887)</f>
        <v/>
      </c>
      <c r="F887" s="51" t="str">
        <f>IF(ISBLANK(Games!$B887), "",Games!F887)</f>
        <v/>
      </c>
      <c r="G887" s="51">
        <f>Games!G887</f>
        <v>0</v>
      </c>
      <c r="H887" s="51" t="str">
        <f>IF(ISBLANK(Games!$B887), "",Games!H887)</f>
        <v/>
      </c>
      <c r="I887" s="51" t="str">
        <f>IF(ISBLANK(Games!B887), "", IF(Table13[[#This Row],[Spread]]&lt;0, Table13[[#This Row],[Home]], Table13[[#This Row],[Away]]))</f>
        <v/>
      </c>
      <c r="J887" s="11"/>
      <c r="K887" s="11"/>
      <c r="L887" s="11"/>
      <c r="M887" s="50" t="str">
        <f>IF(ISBLANK(Table13[[#This Row],[Home Final]]), "",Table13[[#This Row],[Away Final]]-Table13[[#This Row],[Home Final]])</f>
        <v/>
      </c>
      <c r="N88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8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87" s="45" t="str">
        <f>IF(ISBLANK(Table13[[#This Row],[Side Result]]),"",IF(Table13[[#This Row],[Side Result]]=Table13[[#This Row],[Market Predicted Side]], "Y", "N"))</f>
        <v/>
      </c>
      <c r="Q88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87" s="43" t="str">
        <f>IF(ISBLANK(Table13[[#This Row],[Side Result]]),"",IF(Table13[[#This Row],[Side Result]]=Table13[[#This Row],[Model Predicted Side]], "Y", "N"))</f>
        <v/>
      </c>
      <c r="S887" s="43" t="str">
        <f>IF(ISBLANK(Table13[[#This Row],[Side Result]]), "", IF(Table13[[#This Row],[Model Overall Correct]]="N", "N", "Y"))</f>
        <v/>
      </c>
      <c r="T88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8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87" s="46" t="str">
        <f>IF(ISBLANK(Table13[[#This Row],[Side Result]]), "",ABS(Table13[[#This Row],[Difference from Market]]))</f>
        <v/>
      </c>
      <c r="W88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87" s="43" t="str">
        <f>IF(ISBLANK(Table13[[#This Row],[Side Result]]), "",ABS(Table13[[#This Row],[Difference from Prediction]]))</f>
        <v/>
      </c>
      <c r="Y887" s="10" t="str">
        <f>IF(OR(ISBLANK(Games!B887),ISBLANK(Table13[[#This Row],[Side Result]])), "",IF(OR(AND('Prediction Log'!D887&lt;0, 'Prediction Log'!J887='Prediction Log'!B887), AND('Prediction Log'!D887&gt;0, 'Prediction Log'!C887='Prediction Log'!J887)),"Y", IF(ISBLANK(Games!$B$2), "","N")))</f>
        <v/>
      </c>
      <c r="Z887" s="10" t="str">
        <f>Table13[[#This Row],[Market Overall  Correct]]</f>
        <v/>
      </c>
    </row>
    <row r="888" spans="1:26" x14ac:dyDescent="0.45">
      <c r="A888" s="51" t="str">
        <f>IF(ISBLANK(Games!$B888), "",Games!A888)</f>
        <v/>
      </c>
      <c r="B888" s="51" t="str">
        <f>IF(ISBLANK(Games!$B888), "",Games!B888)</f>
        <v/>
      </c>
      <c r="C888" s="51" t="str">
        <f>IF(ISBLANK(Games!$B888), "",Games!C888)</f>
        <v/>
      </c>
      <c r="D888" s="23" t="str">
        <f>IF(ISBLANK(Games!$B888), "",Games!D888)</f>
        <v/>
      </c>
      <c r="E888" s="23" t="str">
        <f>IF(ISBLANK(Games!$B888), "",Games!E888)</f>
        <v/>
      </c>
      <c r="F888" s="51" t="str">
        <f>IF(ISBLANK(Games!$B888), "",Games!F888)</f>
        <v/>
      </c>
      <c r="G888" s="51">
        <f>Games!G888</f>
        <v>0</v>
      </c>
      <c r="H888" s="51" t="str">
        <f>IF(ISBLANK(Games!$B888), "",Games!H888)</f>
        <v/>
      </c>
      <c r="I888" s="51" t="str">
        <f>IF(ISBLANK(Games!B888), "", IF(Table13[[#This Row],[Spread]]&lt;0, Table13[[#This Row],[Home]], Table13[[#This Row],[Away]]))</f>
        <v/>
      </c>
      <c r="J888" s="11"/>
      <c r="K888" s="11"/>
      <c r="L888" s="11"/>
      <c r="M888" s="50" t="str">
        <f>IF(ISBLANK(Table13[[#This Row],[Home Final]]), "",Table13[[#This Row],[Away Final]]-Table13[[#This Row],[Home Final]])</f>
        <v/>
      </c>
      <c r="N88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8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88" s="45" t="str">
        <f>IF(ISBLANK(Table13[[#This Row],[Side Result]]),"",IF(Table13[[#This Row],[Side Result]]=Table13[[#This Row],[Market Predicted Side]], "Y", "N"))</f>
        <v/>
      </c>
      <c r="Q88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88" s="43" t="str">
        <f>IF(ISBLANK(Table13[[#This Row],[Side Result]]),"",IF(Table13[[#This Row],[Side Result]]=Table13[[#This Row],[Model Predicted Side]], "Y", "N"))</f>
        <v/>
      </c>
      <c r="S888" s="43" t="str">
        <f>IF(ISBLANK(Table13[[#This Row],[Side Result]]), "", IF(Table13[[#This Row],[Model Overall Correct]]="N", "N", "Y"))</f>
        <v/>
      </c>
      <c r="T88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8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88" s="46" t="str">
        <f>IF(ISBLANK(Table13[[#This Row],[Side Result]]), "",ABS(Table13[[#This Row],[Difference from Market]]))</f>
        <v/>
      </c>
      <c r="W88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88" s="43" t="str">
        <f>IF(ISBLANK(Table13[[#This Row],[Side Result]]), "",ABS(Table13[[#This Row],[Difference from Prediction]]))</f>
        <v/>
      </c>
      <c r="Y888" s="10" t="str">
        <f>IF(OR(ISBLANK(Games!B888),ISBLANK(Table13[[#This Row],[Side Result]])), "",IF(OR(AND('Prediction Log'!D888&lt;0, 'Prediction Log'!J888='Prediction Log'!B888), AND('Prediction Log'!D888&gt;0, 'Prediction Log'!C888='Prediction Log'!J888)),"Y", IF(ISBLANK(Games!$B$2), "","N")))</f>
        <v/>
      </c>
      <c r="Z888" s="10" t="str">
        <f>Table13[[#This Row],[Market Overall  Correct]]</f>
        <v/>
      </c>
    </row>
    <row r="889" spans="1:26" x14ac:dyDescent="0.45">
      <c r="A889" s="51" t="str">
        <f>IF(ISBLANK(Games!$B889), "",Games!A889)</f>
        <v/>
      </c>
      <c r="B889" s="51" t="str">
        <f>IF(ISBLANK(Games!$B889), "",Games!B889)</f>
        <v/>
      </c>
      <c r="C889" s="51" t="str">
        <f>IF(ISBLANK(Games!$B889), "",Games!C889)</f>
        <v/>
      </c>
      <c r="D889" s="23" t="str">
        <f>IF(ISBLANK(Games!$B889), "",Games!D889)</f>
        <v/>
      </c>
      <c r="E889" s="23" t="str">
        <f>IF(ISBLANK(Games!$B889), "",Games!E889)</f>
        <v/>
      </c>
      <c r="F889" s="51" t="str">
        <f>IF(ISBLANK(Games!$B889), "",Games!F889)</f>
        <v/>
      </c>
      <c r="G889" s="51">
        <f>Games!G889</f>
        <v>0</v>
      </c>
      <c r="H889" s="51" t="str">
        <f>IF(ISBLANK(Games!$B889), "",Games!H889)</f>
        <v/>
      </c>
      <c r="I889" s="51" t="str">
        <f>IF(ISBLANK(Games!B889), "", IF(Table13[[#This Row],[Spread]]&lt;0, Table13[[#This Row],[Home]], Table13[[#This Row],[Away]]))</f>
        <v/>
      </c>
      <c r="J889" s="11"/>
      <c r="K889" s="11"/>
      <c r="L889" s="11"/>
      <c r="M889" s="50" t="str">
        <f>IF(ISBLANK(Table13[[#This Row],[Home Final]]), "",Table13[[#This Row],[Away Final]]-Table13[[#This Row],[Home Final]])</f>
        <v/>
      </c>
      <c r="N88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8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89" s="45" t="str">
        <f>IF(ISBLANK(Table13[[#This Row],[Side Result]]),"",IF(Table13[[#This Row],[Side Result]]=Table13[[#This Row],[Market Predicted Side]], "Y", "N"))</f>
        <v/>
      </c>
      <c r="Q88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89" s="43" t="str">
        <f>IF(ISBLANK(Table13[[#This Row],[Side Result]]),"",IF(Table13[[#This Row],[Side Result]]=Table13[[#This Row],[Model Predicted Side]], "Y", "N"))</f>
        <v/>
      </c>
      <c r="S889" s="43" t="str">
        <f>IF(ISBLANK(Table13[[#This Row],[Side Result]]), "", IF(Table13[[#This Row],[Model Overall Correct]]="N", "N", "Y"))</f>
        <v/>
      </c>
      <c r="T88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8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89" s="46" t="str">
        <f>IF(ISBLANK(Table13[[#This Row],[Side Result]]), "",ABS(Table13[[#This Row],[Difference from Market]]))</f>
        <v/>
      </c>
      <c r="W88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89" s="43" t="str">
        <f>IF(ISBLANK(Table13[[#This Row],[Side Result]]), "",ABS(Table13[[#This Row],[Difference from Prediction]]))</f>
        <v/>
      </c>
      <c r="Y889" s="10" t="str">
        <f>IF(OR(ISBLANK(Games!B889),ISBLANK(Table13[[#This Row],[Side Result]])), "",IF(OR(AND('Prediction Log'!D889&lt;0, 'Prediction Log'!J889='Prediction Log'!B889), AND('Prediction Log'!D889&gt;0, 'Prediction Log'!C889='Prediction Log'!J889)),"Y", IF(ISBLANK(Games!$B$2), "","N")))</f>
        <v/>
      </c>
      <c r="Z889" s="10" t="str">
        <f>Table13[[#This Row],[Market Overall  Correct]]</f>
        <v/>
      </c>
    </row>
    <row r="890" spans="1:26" x14ac:dyDescent="0.45">
      <c r="A890" s="51" t="str">
        <f>IF(ISBLANK(Games!$B890), "",Games!A890)</f>
        <v/>
      </c>
      <c r="B890" s="51" t="str">
        <f>IF(ISBLANK(Games!$B890), "",Games!B890)</f>
        <v/>
      </c>
      <c r="C890" s="51" t="str">
        <f>IF(ISBLANK(Games!$B890), "",Games!C890)</f>
        <v/>
      </c>
      <c r="D890" s="23" t="str">
        <f>IF(ISBLANK(Games!$B890), "",Games!D890)</f>
        <v/>
      </c>
      <c r="E890" s="23" t="str">
        <f>IF(ISBLANK(Games!$B890), "",Games!E890)</f>
        <v/>
      </c>
      <c r="F890" s="51" t="str">
        <f>IF(ISBLANK(Games!$B890), "",Games!F890)</f>
        <v/>
      </c>
      <c r="G890" s="51">
        <f>Games!G890</f>
        <v>0</v>
      </c>
      <c r="H890" s="51" t="str">
        <f>IF(ISBLANK(Games!$B890), "",Games!H890)</f>
        <v/>
      </c>
      <c r="I890" s="51" t="str">
        <f>IF(ISBLANK(Games!B890), "", IF(Table13[[#This Row],[Spread]]&lt;0, Table13[[#This Row],[Home]], Table13[[#This Row],[Away]]))</f>
        <v/>
      </c>
      <c r="J890" s="11"/>
      <c r="K890" s="11"/>
      <c r="L890" s="11"/>
      <c r="M890" s="50" t="str">
        <f>IF(ISBLANK(Table13[[#This Row],[Home Final]]), "",Table13[[#This Row],[Away Final]]-Table13[[#This Row],[Home Final]])</f>
        <v/>
      </c>
      <c r="N89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9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90" s="45" t="str">
        <f>IF(ISBLANK(Table13[[#This Row],[Side Result]]),"",IF(Table13[[#This Row],[Side Result]]=Table13[[#This Row],[Market Predicted Side]], "Y", "N"))</f>
        <v/>
      </c>
      <c r="Q89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90" s="43" t="str">
        <f>IF(ISBLANK(Table13[[#This Row],[Side Result]]),"",IF(Table13[[#This Row],[Side Result]]=Table13[[#This Row],[Model Predicted Side]], "Y", "N"))</f>
        <v/>
      </c>
      <c r="S890" s="43" t="str">
        <f>IF(ISBLANK(Table13[[#This Row],[Side Result]]), "", IF(Table13[[#This Row],[Model Overall Correct]]="N", "N", "Y"))</f>
        <v/>
      </c>
      <c r="T89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9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90" s="46" t="str">
        <f>IF(ISBLANK(Table13[[#This Row],[Side Result]]), "",ABS(Table13[[#This Row],[Difference from Market]]))</f>
        <v/>
      </c>
      <c r="W89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90" s="43" t="str">
        <f>IF(ISBLANK(Table13[[#This Row],[Side Result]]), "",ABS(Table13[[#This Row],[Difference from Prediction]]))</f>
        <v/>
      </c>
      <c r="Y890" s="10" t="str">
        <f>IF(OR(ISBLANK(Games!B890),ISBLANK(Table13[[#This Row],[Side Result]])), "",IF(OR(AND('Prediction Log'!D890&lt;0, 'Prediction Log'!J890='Prediction Log'!B890), AND('Prediction Log'!D890&gt;0, 'Prediction Log'!C890='Prediction Log'!J890)),"Y", IF(ISBLANK(Games!$B$2), "","N")))</f>
        <v/>
      </c>
      <c r="Z890" s="10" t="str">
        <f>Table13[[#This Row],[Market Overall  Correct]]</f>
        <v/>
      </c>
    </row>
    <row r="891" spans="1:26" x14ac:dyDescent="0.45">
      <c r="A891" s="51" t="str">
        <f>IF(ISBLANK(Games!$B891), "",Games!A891)</f>
        <v/>
      </c>
      <c r="B891" s="51" t="str">
        <f>IF(ISBLANK(Games!$B891), "",Games!B891)</f>
        <v/>
      </c>
      <c r="C891" s="51" t="str">
        <f>IF(ISBLANK(Games!$B891), "",Games!C891)</f>
        <v/>
      </c>
      <c r="D891" s="23" t="str">
        <f>IF(ISBLANK(Games!$B891), "",Games!D891)</f>
        <v/>
      </c>
      <c r="E891" s="23" t="str">
        <f>IF(ISBLANK(Games!$B891), "",Games!E891)</f>
        <v/>
      </c>
      <c r="F891" s="51" t="str">
        <f>IF(ISBLANK(Games!$B891), "",Games!F891)</f>
        <v/>
      </c>
      <c r="G891" s="51">
        <f>Games!G891</f>
        <v>0</v>
      </c>
      <c r="H891" s="51" t="str">
        <f>IF(ISBLANK(Games!$B891), "",Games!H891)</f>
        <v/>
      </c>
      <c r="I891" s="51" t="str">
        <f>IF(ISBLANK(Games!B891), "", IF(Table13[[#This Row],[Spread]]&lt;0, Table13[[#This Row],[Home]], Table13[[#This Row],[Away]]))</f>
        <v/>
      </c>
      <c r="J891" s="11"/>
      <c r="K891" s="11"/>
      <c r="L891" s="11"/>
      <c r="M891" s="50" t="str">
        <f>IF(ISBLANK(Table13[[#This Row],[Home Final]]), "",Table13[[#This Row],[Away Final]]-Table13[[#This Row],[Home Final]])</f>
        <v/>
      </c>
      <c r="N89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9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91" s="45" t="str">
        <f>IF(ISBLANK(Table13[[#This Row],[Side Result]]),"",IF(Table13[[#This Row],[Side Result]]=Table13[[#This Row],[Market Predicted Side]], "Y", "N"))</f>
        <v/>
      </c>
      <c r="Q89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91" s="43" t="str">
        <f>IF(ISBLANK(Table13[[#This Row],[Side Result]]),"",IF(Table13[[#This Row],[Side Result]]=Table13[[#This Row],[Model Predicted Side]], "Y", "N"))</f>
        <v/>
      </c>
      <c r="S891" s="43" t="str">
        <f>IF(ISBLANK(Table13[[#This Row],[Side Result]]), "", IF(Table13[[#This Row],[Model Overall Correct]]="N", "N", "Y"))</f>
        <v/>
      </c>
      <c r="T89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9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91" s="46" t="str">
        <f>IF(ISBLANK(Table13[[#This Row],[Side Result]]), "",ABS(Table13[[#This Row],[Difference from Market]]))</f>
        <v/>
      </c>
      <c r="W89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91" s="43" t="str">
        <f>IF(ISBLANK(Table13[[#This Row],[Side Result]]), "",ABS(Table13[[#This Row],[Difference from Prediction]]))</f>
        <v/>
      </c>
      <c r="Y891" s="10" t="str">
        <f>IF(OR(ISBLANK(Games!B891),ISBLANK(Table13[[#This Row],[Side Result]])), "",IF(OR(AND('Prediction Log'!D891&lt;0, 'Prediction Log'!J891='Prediction Log'!B891), AND('Prediction Log'!D891&gt;0, 'Prediction Log'!C891='Prediction Log'!J891)),"Y", IF(ISBLANK(Games!$B$2), "","N")))</f>
        <v/>
      </c>
      <c r="Z891" s="10" t="str">
        <f>Table13[[#This Row],[Market Overall  Correct]]</f>
        <v/>
      </c>
    </row>
    <row r="892" spans="1:26" x14ac:dyDescent="0.45">
      <c r="A892" s="51" t="str">
        <f>IF(ISBLANK(Games!$B892), "",Games!A892)</f>
        <v/>
      </c>
      <c r="B892" s="51" t="str">
        <f>IF(ISBLANK(Games!$B892), "",Games!B892)</f>
        <v/>
      </c>
      <c r="C892" s="51" t="str">
        <f>IF(ISBLANK(Games!$B892), "",Games!C892)</f>
        <v/>
      </c>
      <c r="D892" s="23" t="str">
        <f>IF(ISBLANK(Games!$B892), "",Games!D892)</f>
        <v/>
      </c>
      <c r="E892" s="23" t="str">
        <f>IF(ISBLANK(Games!$B892), "",Games!E892)</f>
        <v/>
      </c>
      <c r="F892" s="51" t="str">
        <f>IF(ISBLANK(Games!$B892), "",Games!F892)</f>
        <v/>
      </c>
      <c r="G892" s="51">
        <f>Games!G892</f>
        <v>0</v>
      </c>
      <c r="H892" s="51" t="str">
        <f>IF(ISBLANK(Games!$B892), "",Games!H892)</f>
        <v/>
      </c>
      <c r="I892" s="51" t="str">
        <f>IF(ISBLANK(Games!B892), "", IF(Table13[[#This Row],[Spread]]&lt;0, Table13[[#This Row],[Home]], Table13[[#This Row],[Away]]))</f>
        <v/>
      </c>
      <c r="J892" s="11"/>
      <c r="K892" s="11"/>
      <c r="L892" s="11"/>
      <c r="M892" s="50" t="str">
        <f>IF(ISBLANK(Table13[[#This Row],[Home Final]]), "",Table13[[#This Row],[Away Final]]-Table13[[#This Row],[Home Final]])</f>
        <v/>
      </c>
      <c r="N89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9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92" s="45" t="str">
        <f>IF(ISBLANK(Table13[[#This Row],[Side Result]]),"",IF(Table13[[#This Row],[Side Result]]=Table13[[#This Row],[Market Predicted Side]], "Y", "N"))</f>
        <v/>
      </c>
      <c r="Q89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92" s="43" t="str">
        <f>IF(ISBLANK(Table13[[#This Row],[Side Result]]),"",IF(Table13[[#This Row],[Side Result]]=Table13[[#This Row],[Model Predicted Side]], "Y", "N"))</f>
        <v/>
      </c>
      <c r="S892" s="43" t="str">
        <f>IF(ISBLANK(Table13[[#This Row],[Side Result]]), "", IF(Table13[[#This Row],[Model Overall Correct]]="N", "N", "Y"))</f>
        <v/>
      </c>
      <c r="T89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9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92" s="46" t="str">
        <f>IF(ISBLANK(Table13[[#This Row],[Side Result]]), "",ABS(Table13[[#This Row],[Difference from Market]]))</f>
        <v/>
      </c>
      <c r="W89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92" s="43" t="str">
        <f>IF(ISBLANK(Table13[[#This Row],[Side Result]]), "",ABS(Table13[[#This Row],[Difference from Prediction]]))</f>
        <v/>
      </c>
      <c r="Y892" s="10" t="str">
        <f>IF(OR(ISBLANK(Games!B892),ISBLANK(Table13[[#This Row],[Side Result]])), "",IF(OR(AND('Prediction Log'!D892&lt;0, 'Prediction Log'!J892='Prediction Log'!B892), AND('Prediction Log'!D892&gt;0, 'Prediction Log'!C892='Prediction Log'!J892)),"Y", IF(ISBLANK(Games!$B$2), "","N")))</f>
        <v/>
      </c>
      <c r="Z892" s="10" t="str">
        <f>Table13[[#This Row],[Market Overall  Correct]]</f>
        <v/>
      </c>
    </row>
    <row r="893" spans="1:26" x14ac:dyDescent="0.45">
      <c r="A893" s="51" t="str">
        <f>IF(ISBLANK(Games!$B893), "",Games!A893)</f>
        <v/>
      </c>
      <c r="B893" s="51" t="str">
        <f>IF(ISBLANK(Games!$B893), "",Games!B893)</f>
        <v/>
      </c>
      <c r="C893" s="51" t="str">
        <f>IF(ISBLANK(Games!$B893), "",Games!C893)</f>
        <v/>
      </c>
      <c r="D893" s="23" t="str">
        <f>IF(ISBLANK(Games!$B893), "",Games!D893)</f>
        <v/>
      </c>
      <c r="E893" s="23" t="str">
        <f>IF(ISBLANK(Games!$B893), "",Games!E893)</f>
        <v/>
      </c>
      <c r="F893" s="51" t="str">
        <f>IF(ISBLANK(Games!$B893), "",Games!F893)</f>
        <v/>
      </c>
      <c r="G893" s="51">
        <f>Games!G893</f>
        <v>0</v>
      </c>
      <c r="H893" s="51" t="str">
        <f>IF(ISBLANK(Games!$B893), "",Games!H893)</f>
        <v/>
      </c>
      <c r="I893" s="51" t="str">
        <f>IF(ISBLANK(Games!B893), "", IF(Table13[[#This Row],[Spread]]&lt;0, Table13[[#This Row],[Home]], Table13[[#This Row],[Away]]))</f>
        <v/>
      </c>
      <c r="J893" s="11"/>
      <c r="K893" s="11"/>
      <c r="L893" s="11"/>
      <c r="M893" s="50" t="str">
        <f>IF(ISBLANK(Table13[[#This Row],[Home Final]]), "",Table13[[#This Row],[Away Final]]-Table13[[#This Row],[Home Final]])</f>
        <v/>
      </c>
      <c r="N89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9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93" s="45" t="str">
        <f>IF(ISBLANK(Table13[[#This Row],[Side Result]]),"",IF(Table13[[#This Row],[Side Result]]=Table13[[#This Row],[Market Predicted Side]], "Y", "N"))</f>
        <v/>
      </c>
      <c r="Q89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93" s="43" t="str">
        <f>IF(ISBLANK(Table13[[#This Row],[Side Result]]),"",IF(Table13[[#This Row],[Side Result]]=Table13[[#This Row],[Model Predicted Side]], "Y", "N"))</f>
        <v/>
      </c>
      <c r="S893" s="43" t="str">
        <f>IF(ISBLANK(Table13[[#This Row],[Side Result]]), "", IF(Table13[[#This Row],[Model Overall Correct]]="N", "N", "Y"))</f>
        <v/>
      </c>
      <c r="T89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9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93" s="46" t="str">
        <f>IF(ISBLANK(Table13[[#This Row],[Side Result]]), "",ABS(Table13[[#This Row],[Difference from Market]]))</f>
        <v/>
      </c>
      <c r="W89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93" s="43" t="str">
        <f>IF(ISBLANK(Table13[[#This Row],[Side Result]]), "",ABS(Table13[[#This Row],[Difference from Prediction]]))</f>
        <v/>
      </c>
      <c r="Y893" s="10" t="str">
        <f>IF(OR(ISBLANK(Games!B893),ISBLANK(Table13[[#This Row],[Side Result]])), "",IF(OR(AND('Prediction Log'!D893&lt;0, 'Prediction Log'!J893='Prediction Log'!B893), AND('Prediction Log'!D893&gt;0, 'Prediction Log'!C893='Prediction Log'!J893)),"Y", IF(ISBLANK(Games!$B$2), "","N")))</f>
        <v/>
      </c>
      <c r="Z893" s="10" t="str">
        <f>Table13[[#This Row],[Market Overall  Correct]]</f>
        <v/>
      </c>
    </row>
    <row r="894" spans="1:26" x14ac:dyDescent="0.45">
      <c r="A894" s="51" t="str">
        <f>IF(ISBLANK(Games!$B894), "",Games!A894)</f>
        <v/>
      </c>
      <c r="B894" s="51" t="str">
        <f>IF(ISBLANK(Games!$B894), "",Games!B894)</f>
        <v/>
      </c>
      <c r="C894" s="51" t="str">
        <f>IF(ISBLANK(Games!$B894), "",Games!C894)</f>
        <v/>
      </c>
      <c r="D894" s="23" t="str">
        <f>IF(ISBLANK(Games!$B894), "",Games!D894)</f>
        <v/>
      </c>
      <c r="E894" s="23" t="str">
        <f>IF(ISBLANK(Games!$B894), "",Games!E894)</f>
        <v/>
      </c>
      <c r="F894" s="51" t="str">
        <f>IF(ISBLANK(Games!$B894), "",Games!F894)</f>
        <v/>
      </c>
      <c r="G894" s="51">
        <f>Games!G894</f>
        <v>0</v>
      </c>
      <c r="H894" s="51" t="str">
        <f>IF(ISBLANK(Games!$B894), "",Games!H894)</f>
        <v/>
      </c>
      <c r="I894" s="51" t="str">
        <f>IF(ISBLANK(Games!B894), "", IF(Table13[[#This Row],[Spread]]&lt;0, Table13[[#This Row],[Home]], Table13[[#This Row],[Away]]))</f>
        <v/>
      </c>
      <c r="J894" s="11"/>
      <c r="K894" s="11"/>
      <c r="L894" s="11"/>
      <c r="M894" s="50" t="str">
        <f>IF(ISBLANK(Table13[[#This Row],[Home Final]]), "",Table13[[#This Row],[Away Final]]-Table13[[#This Row],[Home Final]])</f>
        <v/>
      </c>
      <c r="N89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9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94" s="45" t="str">
        <f>IF(ISBLANK(Table13[[#This Row],[Side Result]]),"",IF(Table13[[#This Row],[Side Result]]=Table13[[#This Row],[Market Predicted Side]], "Y", "N"))</f>
        <v/>
      </c>
      <c r="Q89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94" s="43" t="str">
        <f>IF(ISBLANK(Table13[[#This Row],[Side Result]]),"",IF(Table13[[#This Row],[Side Result]]=Table13[[#This Row],[Model Predicted Side]], "Y", "N"))</f>
        <v/>
      </c>
      <c r="S894" s="43" t="str">
        <f>IF(ISBLANK(Table13[[#This Row],[Side Result]]), "", IF(Table13[[#This Row],[Model Overall Correct]]="N", "N", "Y"))</f>
        <v/>
      </c>
      <c r="T89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9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94" s="46" t="str">
        <f>IF(ISBLANK(Table13[[#This Row],[Side Result]]), "",ABS(Table13[[#This Row],[Difference from Market]]))</f>
        <v/>
      </c>
      <c r="W89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94" s="43" t="str">
        <f>IF(ISBLANK(Table13[[#This Row],[Side Result]]), "",ABS(Table13[[#This Row],[Difference from Prediction]]))</f>
        <v/>
      </c>
      <c r="Y894" s="10" t="str">
        <f>IF(OR(ISBLANK(Games!B894),ISBLANK(Table13[[#This Row],[Side Result]])), "",IF(OR(AND('Prediction Log'!D894&lt;0, 'Prediction Log'!J894='Prediction Log'!B894), AND('Prediction Log'!D894&gt;0, 'Prediction Log'!C894='Prediction Log'!J894)),"Y", IF(ISBLANK(Games!$B$2), "","N")))</f>
        <v/>
      </c>
      <c r="Z894" s="10" t="str">
        <f>Table13[[#This Row],[Market Overall  Correct]]</f>
        <v/>
      </c>
    </row>
    <row r="895" spans="1:26" x14ac:dyDescent="0.45">
      <c r="A895" s="51" t="str">
        <f>IF(ISBLANK(Games!$B895), "",Games!A895)</f>
        <v/>
      </c>
      <c r="B895" s="51" t="str">
        <f>IF(ISBLANK(Games!$B895), "",Games!B895)</f>
        <v/>
      </c>
      <c r="C895" s="51" t="str">
        <f>IF(ISBLANK(Games!$B895), "",Games!C895)</f>
        <v/>
      </c>
      <c r="D895" s="23" t="str">
        <f>IF(ISBLANK(Games!$B895), "",Games!D895)</f>
        <v/>
      </c>
      <c r="E895" s="23" t="str">
        <f>IF(ISBLANK(Games!$B895), "",Games!E895)</f>
        <v/>
      </c>
      <c r="F895" s="51" t="str">
        <f>IF(ISBLANK(Games!$B895), "",Games!F895)</f>
        <v/>
      </c>
      <c r="G895" s="51">
        <f>Games!G895</f>
        <v>0</v>
      </c>
      <c r="H895" s="51" t="str">
        <f>IF(ISBLANK(Games!$B895), "",Games!H895)</f>
        <v/>
      </c>
      <c r="I895" s="51" t="str">
        <f>IF(ISBLANK(Games!B895), "", IF(Table13[[#This Row],[Spread]]&lt;0, Table13[[#This Row],[Home]], Table13[[#This Row],[Away]]))</f>
        <v/>
      </c>
      <c r="J895" s="11"/>
      <c r="K895" s="11"/>
      <c r="L895" s="11"/>
      <c r="M895" s="50" t="str">
        <f>IF(ISBLANK(Table13[[#This Row],[Home Final]]), "",Table13[[#This Row],[Away Final]]-Table13[[#This Row],[Home Final]])</f>
        <v/>
      </c>
      <c r="N89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9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95" s="45" t="str">
        <f>IF(ISBLANK(Table13[[#This Row],[Side Result]]),"",IF(Table13[[#This Row],[Side Result]]=Table13[[#This Row],[Market Predicted Side]], "Y", "N"))</f>
        <v/>
      </c>
      <c r="Q89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95" s="43" t="str">
        <f>IF(ISBLANK(Table13[[#This Row],[Side Result]]),"",IF(Table13[[#This Row],[Side Result]]=Table13[[#This Row],[Model Predicted Side]], "Y", "N"))</f>
        <v/>
      </c>
      <c r="S895" s="43" t="str">
        <f>IF(ISBLANK(Table13[[#This Row],[Side Result]]), "", IF(Table13[[#This Row],[Model Overall Correct]]="N", "N", "Y"))</f>
        <v/>
      </c>
      <c r="T89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9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95" s="46" t="str">
        <f>IF(ISBLANK(Table13[[#This Row],[Side Result]]), "",ABS(Table13[[#This Row],[Difference from Market]]))</f>
        <v/>
      </c>
      <c r="W89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95" s="43" t="str">
        <f>IF(ISBLANK(Table13[[#This Row],[Side Result]]), "",ABS(Table13[[#This Row],[Difference from Prediction]]))</f>
        <v/>
      </c>
      <c r="Y895" s="10" t="str">
        <f>IF(OR(ISBLANK(Games!B895),ISBLANK(Table13[[#This Row],[Side Result]])), "",IF(OR(AND('Prediction Log'!D895&lt;0, 'Prediction Log'!J895='Prediction Log'!B895), AND('Prediction Log'!D895&gt;0, 'Prediction Log'!C895='Prediction Log'!J895)),"Y", IF(ISBLANK(Games!$B$2), "","N")))</f>
        <v/>
      </c>
      <c r="Z895" s="10" t="str">
        <f>Table13[[#This Row],[Market Overall  Correct]]</f>
        <v/>
      </c>
    </row>
    <row r="896" spans="1:26" x14ac:dyDescent="0.45">
      <c r="A896" s="51" t="str">
        <f>IF(ISBLANK(Games!$B896), "",Games!A896)</f>
        <v/>
      </c>
      <c r="B896" s="51" t="str">
        <f>IF(ISBLANK(Games!$B896), "",Games!B896)</f>
        <v/>
      </c>
      <c r="C896" s="51" t="str">
        <f>IF(ISBLANK(Games!$B896), "",Games!C896)</f>
        <v/>
      </c>
      <c r="D896" s="23" t="str">
        <f>IF(ISBLANK(Games!$B896), "",Games!D896)</f>
        <v/>
      </c>
      <c r="E896" s="23" t="str">
        <f>IF(ISBLANK(Games!$B896), "",Games!E896)</f>
        <v/>
      </c>
      <c r="F896" s="51" t="str">
        <f>IF(ISBLANK(Games!$B896), "",Games!F896)</f>
        <v/>
      </c>
      <c r="G896" s="51">
        <f>Games!G896</f>
        <v>0</v>
      </c>
      <c r="H896" s="51" t="str">
        <f>IF(ISBLANK(Games!$B896), "",Games!H896)</f>
        <v/>
      </c>
      <c r="I896" s="51" t="str">
        <f>IF(ISBLANK(Games!B896), "", IF(Table13[[#This Row],[Spread]]&lt;0, Table13[[#This Row],[Home]], Table13[[#This Row],[Away]]))</f>
        <v/>
      </c>
      <c r="J896" s="11"/>
      <c r="K896" s="11"/>
      <c r="L896" s="11"/>
      <c r="M896" s="50" t="str">
        <f>IF(ISBLANK(Table13[[#This Row],[Home Final]]), "",Table13[[#This Row],[Away Final]]-Table13[[#This Row],[Home Final]])</f>
        <v/>
      </c>
      <c r="N89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9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96" s="45" t="str">
        <f>IF(ISBLANK(Table13[[#This Row],[Side Result]]),"",IF(Table13[[#This Row],[Side Result]]=Table13[[#This Row],[Market Predicted Side]], "Y", "N"))</f>
        <v/>
      </c>
      <c r="Q89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96" s="43" t="str">
        <f>IF(ISBLANK(Table13[[#This Row],[Side Result]]),"",IF(Table13[[#This Row],[Side Result]]=Table13[[#This Row],[Model Predicted Side]], "Y", "N"))</f>
        <v/>
      </c>
      <c r="S896" s="43" t="str">
        <f>IF(ISBLANK(Table13[[#This Row],[Side Result]]), "", IF(Table13[[#This Row],[Model Overall Correct]]="N", "N", "Y"))</f>
        <v/>
      </c>
      <c r="T89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9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96" s="46" t="str">
        <f>IF(ISBLANK(Table13[[#This Row],[Side Result]]), "",ABS(Table13[[#This Row],[Difference from Market]]))</f>
        <v/>
      </c>
      <c r="W89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96" s="43" t="str">
        <f>IF(ISBLANK(Table13[[#This Row],[Side Result]]), "",ABS(Table13[[#This Row],[Difference from Prediction]]))</f>
        <v/>
      </c>
      <c r="Y896" s="10" t="str">
        <f>IF(OR(ISBLANK(Games!B896),ISBLANK(Table13[[#This Row],[Side Result]])), "",IF(OR(AND('Prediction Log'!D896&lt;0, 'Prediction Log'!J896='Prediction Log'!B896), AND('Prediction Log'!D896&gt;0, 'Prediction Log'!C896='Prediction Log'!J896)),"Y", IF(ISBLANK(Games!$B$2), "","N")))</f>
        <v/>
      </c>
      <c r="Z896" s="10" t="str">
        <f>Table13[[#This Row],[Market Overall  Correct]]</f>
        <v/>
      </c>
    </row>
    <row r="897" spans="1:26" x14ac:dyDescent="0.45">
      <c r="A897" s="51" t="str">
        <f>IF(ISBLANK(Games!$B897), "",Games!A897)</f>
        <v/>
      </c>
      <c r="B897" s="51" t="str">
        <f>IF(ISBLANK(Games!$B897), "",Games!B897)</f>
        <v/>
      </c>
      <c r="C897" s="51" t="str">
        <f>IF(ISBLANK(Games!$B897), "",Games!C897)</f>
        <v/>
      </c>
      <c r="D897" s="23" t="str">
        <f>IF(ISBLANK(Games!$B897), "",Games!D897)</f>
        <v/>
      </c>
      <c r="E897" s="23" t="str">
        <f>IF(ISBLANK(Games!$B897), "",Games!E897)</f>
        <v/>
      </c>
      <c r="F897" s="51" t="str">
        <f>IF(ISBLANK(Games!$B897), "",Games!F897)</f>
        <v/>
      </c>
      <c r="G897" s="51">
        <f>Games!G897</f>
        <v>0</v>
      </c>
      <c r="H897" s="51" t="str">
        <f>IF(ISBLANK(Games!$B897), "",Games!H897)</f>
        <v/>
      </c>
      <c r="I897" s="51" t="str">
        <f>IF(ISBLANK(Games!B897), "", IF(Table13[[#This Row],[Spread]]&lt;0, Table13[[#This Row],[Home]], Table13[[#This Row],[Away]]))</f>
        <v/>
      </c>
      <c r="J897" s="11"/>
      <c r="K897" s="11"/>
      <c r="L897" s="11"/>
      <c r="M897" s="50" t="str">
        <f>IF(ISBLANK(Table13[[#This Row],[Home Final]]), "",Table13[[#This Row],[Away Final]]-Table13[[#This Row],[Home Final]])</f>
        <v/>
      </c>
      <c r="N89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9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97" s="45" t="str">
        <f>IF(ISBLANK(Table13[[#This Row],[Side Result]]),"",IF(Table13[[#This Row],[Side Result]]=Table13[[#This Row],[Market Predicted Side]], "Y", "N"))</f>
        <v/>
      </c>
      <c r="Q89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97" s="43" t="str">
        <f>IF(ISBLANK(Table13[[#This Row],[Side Result]]),"",IF(Table13[[#This Row],[Side Result]]=Table13[[#This Row],[Model Predicted Side]], "Y", "N"))</f>
        <v/>
      </c>
      <c r="S897" s="43" t="str">
        <f>IF(ISBLANK(Table13[[#This Row],[Side Result]]), "", IF(Table13[[#This Row],[Model Overall Correct]]="N", "N", "Y"))</f>
        <v/>
      </c>
      <c r="T89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9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97" s="46" t="str">
        <f>IF(ISBLANK(Table13[[#This Row],[Side Result]]), "",ABS(Table13[[#This Row],[Difference from Market]]))</f>
        <v/>
      </c>
      <c r="W89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97" s="43" t="str">
        <f>IF(ISBLANK(Table13[[#This Row],[Side Result]]), "",ABS(Table13[[#This Row],[Difference from Prediction]]))</f>
        <v/>
      </c>
      <c r="Y897" s="10" t="str">
        <f>IF(OR(ISBLANK(Games!B897),ISBLANK(Table13[[#This Row],[Side Result]])), "",IF(OR(AND('Prediction Log'!D897&lt;0, 'Prediction Log'!J897='Prediction Log'!B897), AND('Prediction Log'!D897&gt;0, 'Prediction Log'!C897='Prediction Log'!J897)),"Y", IF(ISBLANK(Games!$B$2), "","N")))</f>
        <v/>
      </c>
      <c r="Z897" s="10" t="str">
        <f>Table13[[#This Row],[Market Overall  Correct]]</f>
        <v/>
      </c>
    </row>
    <row r="898" spans="1:26" x14ac:dyDescent="0.45">
      <c r="A898" s="51" t="str">
        <f>IF(ISBLANK(Games!$B898), "",Games!A898)</f>
        <v/>
      </c>
      <c r="B898" s="51" t="str">
        <f>IF(ISBLANK(Games!$B898), "",Games!B898)</f>
        <v/>
      </c>
      <c r="C898" s="51" t="str">
        <f>IF(ISBLANK(Games!$B898), "",Games!C898)</f>
        <v/>
      </c>
      <c r="D898" s="23" t="str">
        <f>IF(ISBLANK(Games!$B898), "",Games!D898)</f>
        <v/>
      </c>
      <c r="E898" s="23" t="str">
        <f>IF(ISBLANK(Games!$B898), "",Games!E898)</f>
        <v/>
      </c>
      <c r="F898" s="51" t="str">
        <f>IF(ISBLANK(Games!$B898), "",Games!F898)</f>
        <v/>
      </c>
      <c r="G898" s="51">
        <f>Games!G898</f>
        <v>0</v>
      </c>
      <c r="H898" s="51" t="str">
        <f>IF(ISBLANK(Games!$B898), "",Games!H898)</f>
        <v/>
      </c>
      <c r="I898" s="51" t="str">
        <f>IF(ISBLANK(Games!B898), "", IF(Table13[[#This Row],[Spread]]&lt;0, Table13[[#This Row],[Home]], Table13[[#This Row],[Away]]))</f>
        <v/>
      </c>
      <c r="J898" s="11"/>
      <c r="K898" s="11"/>
      <c r="L898" s="11"/>
      <c r="M898" s="50" t="str">
        <f>IF(ISBLANK(Table13[[#This Row],[Home Final]]), "",Table13[[#This Row],[Away Final]]-Table13[[#This Row],[Home Final]])</f>
        <v/>
      </c>
      <c r="N89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9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98" s="45" t="str">
        <f>IF(ISBLANK(Table13[[#This Row],[Side Result]]),"",IF(Table13[[#This Row],[Side Result]]=Table13[[#This Row],[Market Predicted Side]], "Y", "N"))</f>
        <v/>
      </c>
      <c r="Q89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98" s="43" t="str">
        <f>IF(ISBLANK(Table13[[#This Row],[Side Result]]),"",IF(Table13[[#This Row],[Side Result]]=Table13[[#This Row],[Model Predicted Side]], "Y", "N"))</f>
        <v/>
      </c>
      <c r="S898" s="43" t="str">
        <f>IF(ISBLANK(Table13[[#This Row],[Side Result]]), "", IF(Table13[[#This Row],[Model Overall Correct]]="N", "N", "Y"))</f>
        <v/>
      </c>
      <c r="T89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9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98" s="46" t="str">
        <f>IF(ISBLANK(Table13[[#This Row],[Side Result]]), "",ABS(Table13[[#This Row],[Difference from Market]]))</f>
        <v/>
      </c>
      <c r="W89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98" s="43" t="str">
        <f>IF(ISBLANK(Table13[[#This Row],[Side Result]]), "",ABS(Table13[[#This Row],[Difference from Prediction]]))</f>
        <v/>
      </c>
      <c r="Y898" s="10" t="str">
        <f>IF(OR(ISBLANK(Games!B898),ISBLANK(Table13[[#This Row],[Side Result]])), "",IF(OR(AND('Prediction Log'!D898&lt;0, 'Prediction Log'!J898='Prediction Log'!B898), AND('Prediction Log'!D898&gt;0, 'Prediction Log'!C898='Prediction Log'!J898)),"Y", IF(ISBLANK(Games!$B$2), "","N")))</f>
        <v/>
      </c>
      <c r="Z898" s="10" t="str">
        <f>Table13[[#This Row],[Market Overall  Correct]]</f>
        <v/>
      </c>
    </row>
    <row r="899" spans="1:26" x14ac:dyDescent="0.45">
      <c r="A899" s="51" t="str">
        <f>IF(ISBLANK(Games!$B899), "",Games!A899)</f>
        <v/>
      </c>
      <c r="B899" s="51" t="str">
        <f>IF(ISBLANK(Games!$B899), "",Games!B899)</f>
        <v/>
      </c>
      <c r="C899" s="51" t="str">
        <f>IF(ISBLANK(Games!$B899), "",Games!C899)</f>
        <v/>
      </c>
      <c r="D899" s="23" t="str">
        <f>IF(ISBLANK(Games!$B899), "",Games!D899)</f>
        <v/>
      </c>
      <c r="E899" s="23" t="str">
        <f>IF(ISBLANK(Games!$B899), "",Games!E899)</f>
        <v/>
      </c>
      <c r="F899" s="51" t="str">
        <f>IF(ISBLANK(Games!$B899), "",Games!F899)</f>
        <v/>
      </c>
      <c r="G899" s="51">
        <f>Games!G899</f>
        <v>0</v>
      </c>
      <c r="H899" s="51" t="str">
        <f>IF(ISBLANK(Games!$B899), "",Games!H899)</f>
        <v/>
      </c>
      <c r="I899" s="51" t="str">
        <f>IF(ISBLANK(Games!B899), "", IF(Table13[[#This Row],[Spread]]&lt;0, Table13[[#This Row],[Home]], Table13[[#This Row],[Away]]))</f>
        <v/>
      </c>
      <c r="J899" s="11"/>
      <c r="K899" s="11"/>
      <c r="L899" s="11"/>
      <c r="M899" s="50" t="str">
        <f>IF(ISBLANK(Table13[[#This Row],[Home Final]]), "",Table13[[#This Row],[Away Final]]-Table13[[#This Row],[Home Final]])</f>
        <v/>
      </c>
      <c r="N89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89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899" s="45" t="str">
        <f>IF(ISBLANK(Table13[[#This Row],[Side Result]]),"",IF(Table13[[#This Row],[Side Result]]=Table13[[#This Row],[Market Predicted Side]], "Y", "N"))</f>
        <v/>
      </c>
      <c r="Q89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899" s="43" t="str">
        <f>IF(ISBLANK(Table13[[#This Row],[Side Result]]),"",IF(Table13[[#This Row],[Side Result]]=Table13[[#This Row],[Model Predicted Side]], "Y", "N"))</f>
        <v/>
      </c>
      <c r="S899" s="43" t="str">
        <f>IF(ISBLANK(Table13[[#This Row],[Side Result]]), "", IF(Table13[[#This Row],[Model Overall Correct]]="N", "N", "Y"))</f>
        <v/>
      </c>
      <c r="T89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89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899" s="46" t="str">
        <f>IF(ISBLANK(Table13[[#This Row],[Side Result]]), "",ABS(Table13[[#This Row],[Difference from Market]]))</f>
        <v/>
      </c>
      <c r="W89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899" s="43" t="str">
        <f>IF(ISBLANK(Table13[[#This Row],[Side Result]]), "",ABS(Table13[[#This Row],[Difference from Prediction]]))</f>
        <v/>
      </c>
      <c r="Y899" s="10" t="str">
        <f>IF(OR(ISBLANK(Games!B899),ISBLANK(Table13[[#This Row],[Side Result]])), "",IF(OR(AND('Prediction Log'!D899&lt;0, 'Prediction Log'!J899='Prediction Log'!B899), AND('Prediction Log'!D899&gt;0, 'Prediction Log'!C899='Prediction Log'!J899)),"Y", IF(ISBLANK(Games!$B$2), "","N")))</f>
        <v/>
      </c>
      <c r="Z899" s="10" t="str">
        <f>Table13[[#This Row],[Market Overall  Correct]]</f>
        <v/>
      </c>
    </row>
    <row r="900" spans="1:26" x14ac:dyDescent="0.45">
      <c r="A900" s="51" t="str">
        <f>IF(ISBLANK(Games!$B900), "",Games!A900)</f>
        <v/>
      </c>
      <c r="B900" s="51" t="str">
        <f>IF(ISBLANK(Games!$B900), "",Games!B900)</f>
        <v/>
      </c>
      <c r="C900" s="51" t="str">
        <f>IF(ISBLANK(Games!$B900), "",Games!C900)</f>
        <v/>
      </c>
      <c r="D900" s="23" t="str">
        <f>IF(ISBLANK(Games!$B900), "",Games!D900)</f>
        <v/>
      </c>
      <c r="E900" s="23" t="str">
        <f>IF(ISBLANK(Games!$B900), "",Games!E900)</f>
        <v/>
      </c>
      <c r="F900" s="51" t="str">
        <f>IF(ISBLANK(Games!$B900), "",Games!F900)</f>
        <v/>
      </c>
      <c r="G900" s="51">
        <f>Games!G900</f>
        <v>0</v>
      </c>
      <c r="H900" s="51" t="str">
        <f>IF(ISBLANK(Games!$B900), "",Games!H900)</f>
        <v/>
      </c>
      <c r="I900" s="51" t="str">
        <f>IF(ISBLANK(Games!B900), "", IF(Table13[[#This Row],[Spread]]&lt;0, Table13[[#This Row],[Home]], Table13[[#This Row],[Away]]))</f>
        <v/>
      </c>
      <c r="J900" s="11"/>
      <c r="K900" s="11"/>
      <c r="L900" s="11"/>
      <c r="M900" s="50" t="str">
        <f>IF(ISBLANK(Table13[[#This Row],[Home Final]]), "",Table13[[#This Row],[Away Final]]-Table13[[#This Row],[Home Final]])</f>
        <v/>
      </c>
      <c r="N90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0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00" s="45" t="str">
        <f>IF(ISBLANK(Table13[[#This Row],[Side Result]]),"",IF(Table13[[#This Row],[Side Result]]=Table13[[#This Row],[Market Predicted Side]], "Y", "N"))</f>
        <v/>
      </c>
      <c r="Q90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00" s="43" t="str">
        <f>IF(ISBLANK(Table13[[#This Row],[Side Result]]),"",IF(Table13[[#This Row],[Side Result]]=Table13[[#This Row],[Model Predicted Side]], "Y", "N"))</f>
        <v/>
      </c>
      <c r="S900" s="43" t="str">
        <f>IF(ISBLANK(Table13[[#This Row],[Side Result]]), "", IF(Table13[[#This Row],[Model Overall Correct]]="N", "N", "Y"))</f>
        <v/>
      </c>
      <c r="T90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0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00" s="46" t="str">
        <f>IF(ISBLANK(Table13[[#This Row],[Side Result]]), "",ABS(Table13[[#This Row],[Difference from Market]]))</f>
        <v/>
      </c>
      <c r="W90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00" s="43" t="str">
        <f>IF(ISBLANK(Table13[[#This Row],[Side Result]]), "",ABS(Table13[[#This Row],[Difference from Prediction]]))</f>
        <v/>
      </c>
      <c r="Y900" s="10" t="str">
        <f>IF(OR(ISBLANK(Games!B900),ISBLANK(Table13[[#This Row],[Side Result]])), "",IF(OR(AND('Prediction Log'!D900&lt;0, 'Prediction Log'!J900='Prediction Log'!B900), AND('Prediction Log'!D900&gt;0, 'Prediction Log'!C900='Prediction Log'!J900)),"Y", IF(ISBLANK(Games!$B$2), "","N")))</f>
        <v/>
      </c>
      <c r="Z900" s="10" t="str">
        <f>Table13[[#This Row],[Market Overall  Correct]]</f>
        <v/>
      </c>
    </row>
    <row r="901" spans="1:26" x14ac:dyDescent="0.45">
      <c r="A901" s="51" t="str">
        <f>IF(ISBLANK(Games!$B901), "",Games!A901)</f>
        <v/>
      </c>
      <c r="B901" s="51" t="str">
        <f>IF(ISBLANK(Games!$B901), "",Games!B901)</f>
        <v/>
      </c>
      <c r="C901" s="51" t="str">
        <f>IF(ISBLANK(Games!$B901), "",Games!C901)</f>
        <v/>
      </c>
      <c r="D901" s="23" t="str">
        <f>IF(ISBLANK(Games!$B901), "",Games!D901)</f>
        <v/>
      </c>
      <c r="E901" s="23" t="str">
        <f>IF(ISBLANK(Games!$B901), "",Games!E901)</f>
        <v/>
      </c>
      <c r="F901" s="51" t="str">
        <f>IF(ISBLANK(Games!$B901), "",Games!F901)</f>
        <v/>
      </c>
      <c r="G901" s="51">
        <f>Games!G901</f>
        <v>0</v>
      </c>
      <c r="H901" s="51" t="str">
        <f>IF(ISBLANK(Games!$B901), "",Games!H901)</f>
        <v/>
      </c>
      <c r="I901" s="51" t="str">
        <f>IF(ISBLANK(Games!B901), "", IF(Table13[[#This Row],[Spread]]&lt;0, Table13[[#This Row],[Home]], Table13[[#This Row],[Away]]))</f>
        <v/>
      </c>
      <c r="J901" s="11"/>
      <c r="K901" s="11"/>
      <c r="L901" s="11"/>
      <c r="M901" s="50" t="str">
        <f>IF(ISBLANK(Table13[[#This Row],[Home Final]]), "",Table13[[#This Row],[Away Final]]-Table13[[#This Row],[Home Final]])</f>
        <v/>
      </c>
      <c r="N90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0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01" s="45" t="str">
        <f>IF(ISBLANK(Table13[[#This Row],[Side Result]]),"",IF(Table13[[#This Row],[Side Result]]=Table13[[#This Row],[Market Predicted Side]], "Y", "N"))</f>
        <v/>
      </c>
      <c r="Q90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01" s="43" t="str">
        <f>IF(ISBLANK(Table13[[#This Row],[Side Result]]),"",IF(Table13[[#This Row],[Side Result]]=Table13[[#This Row],[Model Predicted Side]], "Y", "N"))</f>
        <v/>
      </c>
      <c r="S901" s="43" t="str">
        <f>IF(ISBLANK(Table13[[#This Row],[Side Result]]), "", IF(Table13[[#This Row],[Model Overall Correct]]="N", "N", "Y"))</f>
        <v/>
      </c>
      <c r="T90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0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01" s="46" t="str">
        <f>IF(ISBLANK(Table13[[#This Row],[Side Result]]), "",ABS(Table13[[#This Row],[Difference from Market]]))</f>
        <v/>
      </c>
      <c r="W90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01" s="43" t="str">
        <f>IF(ISBLANK(Table13[[#This Row],[Side Result]]), "",ABS(Table13[[#This Row],[Difference from Prediction]]))</f>
        <v/>
      </c>
      <c r="Y901" s="10" t="str">
        <f>IF(OR(ISBLANK(Games!B901),ISBLANK(Table13[[#This Row],[Side Result]])), "",IF(OR(AND('Prediction Log'!D901&lt;0, 'Prediction Log'!J901='Prediction Log'!B901), AND('Prediction Log'!D901&gt;0, 'Prediction Log'!C901='Prediction Log'!J901)),"Y", IF(ISBLANK(Games!$B$2), "","N")))</f>
        <v/>
      </c>
      <c r="Z901" s="10" t="str">
        <f>Table13[[#This Row],[Market Overall  Correct]]</f>
        <v/>
      </c>
    </row>
    <row r="902" spans="1:26" x14ac:dyDescent="0.45">
      <c r="A902" s="51" t="str">
        <f>IF(ISBLANK(Games!$B902), "",Games!A902)</f>
        <v/>
      </c>
      <c r="B902" s="51" t="str">
        <f>IF(ISBLANK(Games!$B902), "",Games!B902)</f>
        <v/>
      </c>
      <c r="C902" s="51" t="str">
        <f>IF(ISBLANK(Games!$B902), "",Games!C902)</f>
        <v/>
      </c>
      <c r="D902" s="23" t="str">
        <f>IF(ISBLANK(Games!$B902), "",Games!D902)</f>
        <v/>
      </c>
      <c r="E902" s="23" t="str">
        <f>IF(ISBLANK(Games!$B902), "",Games!E902)</f>
        <v/>
      </c>
      <c r="F902" s="51" t="str">
        <f>IF(ISBLANK(Games!$B902), "",Games!F902)</f>
        <v/>
      </c>
      <c r="G902" s="51">
        <f>Games!G902</f>
        <v>0</v>
      </c>
      <c r="H902" s="51" t="str">
        <f>IF(ISBLANK(Games!$B902), "",Games!H902)</f>
        <v/>
      </c>
      <c r="I902" s="51" t="str">
        <f>IF(ISBLANK(Games!B902), "", IF(Table13[[#This Row],[Spread]]&lt;0, Table13[[#This Row],[Home]], Table13[[#This Row],[Away]]))</f>
        <v/>
      </c>
      <c r="J902" s="11"/>
      <c r="K902" s="11"/>
      <c r="L902" s="11"/>
      <c r="M902" s="50" t="str">
        <f>IF(ISBLANK(Table13[[#This Row],[Home Final]]), "",Table13[[#This Row],[Away Final]]-Table13[[#This Row],[Home Final]])</f>
        <v/>
      </c>
      <c r="N90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0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02" s="45" t="str">
        <f>IF(ISBLANK(Table13[[#This Row],[Side Result]]),"",IF(Table13[[#This Row],[Side Result]]=Table13[[#This Row],[Market Predicted Side]], "Y", "N"))</f>
        <v/>
      </c>
      <c r="Q90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02" s="43" t="str">
        <f>IF(ISBLANK(Table13[[#This Row],[Side Result]]),"",IF(Table13[[#This Row],[Side Result]]=Table13[[#This Row],[Model Predicted Side]], "Y", "N"))</f>
        <v/>
      </c>
      <c r="S902" s="43" t="str">
        <f>IF(ISBLANK(Table13[[#This Row],[Side Result]]), "", IF(Table13[[#This Row],[Model Overall Correct]]="N", "N", "Y"))</f>
        <v/>
      </c>
      <c r="T90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0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02" s="46" t="str">
        <f>IF(ISBLANK(Table13[[#This Row],[Side Result]]), "",ABS(Table13[[#This Row],[Difference from Market]]))</f>
        <v/>
      </c>
      <c r="W90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02" s="43" t="str">
        <f>IF(ISBLANK(Table13[[#This Row],[Side Result]]), "",ABS(Table13[[#This Row],[Difference from Prediction]]))</f>
        <v/>
      </c>
      <c r="Y902" s="10" t="str">
        <f>IF(OR(ISBLANK(Games!B902),ISBLANK(Table13[[#This Row],[Side Result]])), "",IF(OR(AND('Prediction Log'!D902&lt;0, 'Prediction Log'!J902='Prediction Log'!B902), AND('Prediction Log'!D902&gt;0, 'Prediction Log'!C902='Prediction Log'!J902)),"Y", IF(ISBLANK(Games!$B$2), "","N")))</f>
        <v/>
      </c>
      <c r="Z902" s="10" t="str">
        <f>Table13[[#This Row],[Market Overall  Correct]]</f>
        <v/>
      </c>
    </row>
    <row r="903" spans="1:26" x14ac:dyDescent="0.45">
      <c r="A903" s="51" t="str">
        <f>IF(ISBLANK(Games!$B903), "",Games!A903)</f>
        <v/>
      </c>
      <c r="B903" s="51" t="str">
        <f>IF(ISBLANK(Games!$B903), "",Games!B903)</f>
        <v/>
      </c>
      <c r="C903" s="51" t="str">
        <f>IF(ISBLANK(Games!$B903), "",Games!C903)</f>
        <v/>
      </c>
      <c r="D903" s="23" t="str">
        <f>IF(ISBLANK(Games!$B903), "",Games!D903)</f>
        <v/>
      </c>
      <c r="E903" s="23" t="str">
        <f>IF(ISBLANK(Games!$B903), "",Games!E903)</f>
        <v/>
      </c>
      <c r="F903" s="51" t="str">
        <f>IF(ISBLANK(Games!$B903), "",Games!F903)</f>
        <v/>
      </c>
      <c r="G903" s="51">
        <f>Games!G903</f>
        <v>0</v>
      </c>
      <c r="H903" s="51" t="str">
        <f>IF(ISBLANK(Games!$B903), "",Games!H903)</f>
        <v/>
      </c>
      <c r="I903" s="51" t="str">
        <f>IF(ISBLANK(Games!B903), "", IF(Table13[[#This Row],[Spread]]&lt;0, Table13[[#This Row],[Home]], Table13[[#This Row],[Away]]))</f>
        <v/>
      </c>
      <c r="J903" s="11"/>
      <c r="K903" s="11"/>
      <c r="L903" s="11"/>
      <c r="M903" s="50" t="str">
        <f>IF(ISBLANK(Table13[[#This Row],[Home Final]]), "",Table13[[#This Row],[Away Final]]-Table13[[#This Row],[Home Final]])</f>
        <v/>
      </c>
      <c r="N90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0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03" s="45" t="str">
        <f>IF(ISBLANK(Table13[[#This Row],[Side Result]]),"",IF(Table13[[#This Row],[Side Result]]=Table13[[#This Row],[Market Predicted Side]], "Y", "N"))</f>
        <v/>
      </c>
      <c r="Q90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03" s="43" t="str">
        <f>IF(ISBLANK(Table13[[#This Row],[Side Result]]),"",IF(Table13[[#This Row],[Side Result]]=Table13[[#This Row],[Model Predicted Side]], "Y", "N"))</f>
        <v/>
      </c>
      <c r="S903" s="43" t="str">
        <f>IF(ISBLANK(Table13[[#This Row],[Side Result]]), "", IF(Table13[[#This Row],[Model Overall Correct]]="N", "N", "Y"))</f>
        <v/>
      </c>
      <c r="T90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0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03" s="46" t="str">
        <f>IF(ISBLANK(Table13[[#This Row],[Side Result]]), "",ABS(Table13[[#This Row],[Difference from Market]]))</f>
        <v/>
      </c>
      <c r="W90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03" s="43" t="str">
        <f>IF(ISBLANK(Table13[[#This Row],[Side Result]]), "",ABS(Table13[[#This Row],[Difference from Prediction]]))</f>
        <v/>
      </c>
      <c r="Y903" s="10" t="str">
        <f>IF(OR(ISBLANK(Games!B903),ISBLANK(Table13[[#This Row],[Side Result]])), "",IF(OR(AND('Prediction Log'!D903&lt;0, 'Prediction Log'!J903='Prediction Log'!B903), AND('Prediction Log'!D903&gt;0, 'Prediction Log'!C903='Prediction Log'!J903)),"Y", IF(ISBLANK(Games!$B$2), "","N")))</f>
        <v/>
      </c>
      <c r="Z903" s="10" t="str">
        <f>Table13[[#This Row],[Market Overall  Correct]]</f>
        <v/>
      </c>
    </row>
    <row r="904" spans="1:26" x14ac:dyDescent="0.45">
      <c r="A904" s="51" t="str">
        <f>IF(ISBLANK(Games!$B904), "",Games!A904)</f>
        <v/>
      </c>
      <c r="B904" s="51" t="str">
        <f>IF(ISBLANK(Games!$B904), "",Games!B904)</f>
        <v/>
      </c>
      <c r="C904" s="51" t="str">
        <f>IF(ISBLANK(Games!$B904), "",Games!C904)</f>
        <v/>
      </c>
      <c r="D904" s="23" t="str">
        <f>IF(ISBLANK(Games!$B904), "",Games!D904)</f>
        <v/>
      </c>
      <c r="E904" s="23" t="str">
        <f>IF(ISBLANK(Games!$B904), "",Games!E904)</f>
        <v/>
      </c>
      <c r="F904" s="51" t="str">
        <f>IF(ISBLANK(Games!$B904), "",Games!F904)</f>
        <v/>
      </c>
      <c r="G904" s="51">
        <f>Games!G904</f>
        <v>0</v>
      </c>
      <c r="H904" s="51" t="str">
        <f>IF(ISBLANK(Games!$B904), "",Games!H904)</f>
        <v/>
      </c>
      <c r="I904" s="51" t="str">
        <f>IF(ISBLANK(Games!B904), "", IF(Table13[[#This Row],[Spread]]&lt;0, Table13[[#This Row],[Home]], Table13[[#This Row],[Away]]))</f>
        <v/>
      </c>
      <c r="J904" s="11"/>
      <c r="K904" s="11"/>
      <c r="L904" s="11"/>
      <c r="M904" s="50" t="str">
        <f>IF(ISBLANK(Table13[[#This Row],[Home Final]]), "",Table13[[#This Row],[Away Final]]-Table13[[#This Row],[Home Final]])</f>
        <v/>
      </c>
      <c r="N90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0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04" s="45" t="str">
        <f>IF(ISBLANK(Table13[[#This Row],[Side Result]]),"",IF(Table13[[#This Row],[Side Result]]=Table13[[#This Row],[Market Predicted Side]], "Y", "N"))</f>
        <v/>
      </c>
      <c r="Q90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04" s="43" t="str">
        <f>IF(ISBLANK(Table13[[#This Row],[Side Result]]),"",IF(Table13[[#This Row],[Side Result]]=Table13[[#This Row],[Model Predicted Side]], "Y", "N"))</f>
        <v/>
      </c>
      <c r="S904" s="43" t="str">
        <f>IF(ISBLANK(Table13[[#This Row],[Side Result]]), "", IF(Table13[[#This Row],[Model Overall Correct]]="N", "N", "Y"))</f>
        <v/>
      </c>
      <c r="T90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0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04" s="46" t="str">
        <f>IF(ISBLANK(Table13[[#This Row],[Side Result]]), "",ABS(Table13[[#This Row],[Difference from Market]]))</f>
        <v/>
      </c>
      <c r="W90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04" s="43" t="str">
        <f>IF(ISBLANK(Table13[[#This Row],[Side Result]]), "",ABS(Table13[[#This Row],[Difference from Prediction]]))</f>
        <v/>
      </c>
      <c r="Y904" s="10" t="str">
        <f>IF(OR(ISBLANK(Games!B904),ISBLANK(Table13[[#This Row],[Side Result]])), "",IF(OR(AND('Prediction Log'!D904&lt;0, 'Prediction Log'!J904='Prediction Log'!B904), AND('Prediction Log'!D904&gt;0, 'Prediction Log'!C904='Prediction Log'!J904)),"Y", IF(ISBLANK(Games!$B$2), "","N")))</f>
        <v/>
      </c>
      <c r="Z904" s="10" t="str">
        <f>Table13[[#This Row],[Market Overall  Correct]]</f>
        <v/>
      </c>
    </row>
    <row r="905" spans="1:26" x14ac:dyDescent="0.45">
      <c r="A905" s="51" t="str">
        <f>IF(ISBLANK(Games!$B905), "",Games!A905)</f>
        <v/>
      </c>
      <c r="B905" s="51" t="str">
        <f>IF(ISBLANK(Games!$B905), "",Games!B905)</f>
        <v/>
      </c>
      <c r="C905" s="51" t="str">
        <f>IF(ISBLANK(Games!$B905), "",Games!C905)</f>
        <v/>
      </c>
      <c r="D905" s="23" t="str">
        <f>IF(ISBLANK(Games!$B905), "",Games!D905)</f>
        <v/>
      </c>
      <c r="E905" s="23" t="str">
        <f>IF(ISBLANK(Games!$B905), "",Games!E905)</f>
        <v/>
      </c>
      <c r="F905" s="51" t="str">
        <f>IF(ISBLANK(Games!$B905), "",Games!F905)</f>
        <v/>
      </c>
      <c r="G905" s="51">
        <f>Games!G905</f>
        <v>0</v>
      </c>
      <c r="H905" s="51" t="str">
        <f>IF(ISBLANK(Games!$B905), "",Games!H905)</f>
        <v/>
      </c>
      <c r="I905" s="51" t="str">
        <f>IF(ISBLANK(Games!B905), "", IF(Table13[[#This Row],[Spread]]&lt;0, Table13[[#This Row],[Home]], Table13[[#This Row],[Away]]))</f>
        <v/>
      </c>
      <c r="J905" s="11"/>
      <c r="K905" s="11"/>
      <c r="L905" s="11"/>
      <c r="M905" s="50" t="str">
        <f>IF(ISBLANK(Table13[[#This Row],[Home Final]]), "",Table13[[#This Row],[Away Final]]-Table13[[#This Row],[Home Final]])</f>
        <v/>
      </c>
      <c r="N90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0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05" s="45" t="str">
        <f>IF(ISBLANK(Table13[[#This Row],[Side Result]]),"",IF(Table13[[#This Row],[Side Result]]=Table13[[#This Row],[Market Predicted Side]], "Y", "N"))</f>
        <v/>
      </c>
      <c r="Q90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05" s="43" t="str">
        <f>IF(ISBLANK(Table13[[#This Row],[Side Result]]),"",IF(Table13[[#This Row],[Side Result]]=Table13[[#This Row],[Model Predicted Side]], "Y", "N"))</f>
        <v/>
      </c>
      <c r="S905" s="43" t="str">
        <f>IF(ISBLANK(Table13[[#This Row],[Side Result]]), "", IF(Table13[[#This Row],[Model Overall Correct]]="N", "N", "Y"))</f>
        <v/>
      </c>
      <c r="T90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0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05" s="46" t="str">
        <f>IF(ISBLANK(Table13[[#This Row],[Side Result]]), "",ABS(Table13[[#This Row],[Difference from Market]]))</f>
        <v/>
      </c>
      <c r="W90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05" s="43" t="str">
        <f>IF(ISBLANK(Table13[[#This Row],[Side Result]]), "",ABS(Table13[[#This Row],[Difference from Prediction]]))</f>
        <v/>
      </c>
      <c r="Y905" s="10" t="str">
        <f>IF(OR(ISBLANK(Games!B905),ISBLANK(Table13[[#This Row],[Side Result]])), "",IF(OR(AND('Prediction Log'!D905&lt;0, 'Prediction Log'!J905='Prediction Log'!B905), AND('Prediction Log'!D905&gt;0, 'Prediction Log'!C905='Prediction Log'!J905)),"Y", IF(ISBLANK(Games!$B$2), "","N")))</f>
        <v/>
      </c>
      <c r="Z905" s="10" t="str">
        <f>Table13[[#This Row],[Market Overall  Correct]]</f>
        <v/>
      </c>
    </row>
    <row r="906" spans="1:26" x14ac:dyDescent="0.45">
      <c r="A906" s="51" t="str">
        <f>IF(ISBLANK(Games!$B906), "",Games!A906)</f>
        <v/>
      </c>
      <c r="B906" s="51" t="str">
        <f>IF(ISBLANK(Games!$B906), "",Games!B906)</f>
        <v/>
      </c>
      <c r="C906" s="51" t="str">
        <f>IF(ISBLANK(Games!$B906), "",Games!C906)</f>
        <v/>
      </c>
      <c r="D906" s="23" t="str">
        <f>IF(ISBLANK(Games!$B906), "",Games!D906)</f>
        <v/>
      </c>
      <c r="E906" s="23" t="str">
        <f>IF(ISBLANK(Games!$B906), "",Games!E906)</f>
        <v/>
      </c>
      <c r="F906" s="51" t="str">
        <f>IF(ISBLANK(Games!$B906), "",Games!F906)</f>
        <v/>
      </c>
      <c r="G906" s="51">
        <f>Games!G906</f>
        <v>0</v>
      </c>
      <c r="H906" s="51" t="str">
        <f>IF(ISBLANK(Games!$B906), "",Games!H906)</f>
        <v/>
      </c>
      <c r="I906" s="51" t="str">
        <f>IF(ISBLANK(Games!B906), "", IF(Table13[[#This Row],[Spread]]&lt;0, Table13[[#This Row],[Home]], Table13[[#This Row],[Away]]))</f>
        <v/>
      </c>
      <c r="J906" s="11"/>
      <c r="K906" s="11"/>
      <c r="L906" s="11"/>
      <c r="M906" s="50" t="str">
        <f>IF(ISBLANK(Table13[[#This Row],[Home Final]]), "",Table13[[#This Row],[Away Final]]-Table13[[#This Row],[Home Final]])</f>
        <v/>
      </c>
      <c r="N90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0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06" s="45" t="str">
        <f>IF(ISBLANK(Table13[[#This Row],[Side Result]]),"",IF(Table13[[#This Row],[Side Result]]=Table13[[#This Row],[Market Predicted Side]], "Y", "N"))</f>
        <v/>
      </c>
      <c r="Q90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06" s="43" t="str">
        <f>IF(ISBLANK(Table13[[#This Row],[Side Result]]),"",IF(Table13[[#This Row],[Side Result]]=Table13[[#This Row],[Model Predicted Side]], "Y", "N"))</f>
        <v/>
      </c>
      <c r="S906" s="43" t="str">
        <f>IF(ISBLANK(Table13[[#This Row],[Side Result]]), "", IF(Table13[[#This Row],[Model Overall Correct]]="N", "N", "Y"))</f>
        <v/>
      </c>
      <c r="T90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0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06" s="46" t="str">
        <f>IF(ISBLANK(Table13[[#This Row],[Side Result]]), "",ABS(Table13[[#This Row],[Difference from Market]]))</f>
        <v/>
      </c>
      <c r="W90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06" s="43" t="str">
        <f>IF(ISBLANK(Table13[[#This Row],[Side Result]]), "",ABS(Table13[[#This Row],[Difference from Prediction]]))</f>
        <v/>
      </c>
      <c r="Y906" s="10" t="str">
        <f>IF(OR(ISBLANK(Games!B906),ISBLANK(Table13[[#This Row],[Side Result]])), "",IF(OR(AND('Prediction Log'!D906&lt;0, 'Prediction Log'!J906='Prediction Log'!B906), AND('Prediction Log'!D906&gt;0, 'Prediction Log'!C906='Prediction Log'!J906)),"Y", IF(ISBLANK(Games!$B$2), "","N")))</f>
        <v/>
      </c>
      <c r="Z906" s="10" t="str">
        <f>Table13[[#This Row],[Market Overall  Correct]]</f>
        <v/>
      </c>
    </row>
    <row r="907" spans="1:26" x14ac:dyDescent="0.45">
      <c r="A907" s="51" t="str">
        <f>IF(ISBLANK(Games!$B907), "",Games!A907)</f>
        <v/>
      </c>
      <c r="B907" s="51" t="str">
        <f>IF(ISBLANK(Games!$B907), "",Games!B907)</f>
        <v/>
      </c>
      <c r="C907" s="51" t="str">
        <f>IF(ISBLANK(Games!$B907), "",Games!C907)</f>
        <v/>
      </c>
      <c r="D907" s="23" t="str">
        <f>IF(ISBLANK(Games!$B907), "",Games!D907)</f>
        <v/>
      </c>
      <c r="E907" s="23" t="str">
        <f>IF(ISBLANK(Games!$B907), "",Games!E907)</f>
        <v/>
      </c>
      <c r="F907" s="51" t="str">
        <f>IF(ISBLANK(Games!$B907), "",Games!F907)</f>
        <v/>
      </c>
      <c r="G907" s="51">
        <f>Games!G907</f>
        <v>0</v>
      </c>
      <c r="H907" s="51" t="str">
        <f>IF(ISBLANK(Games!$B907), "",Games!H907)</f>
        <v/>
      </c>
      <c r="I907" s="51" t="str">
        <f>IF(ISBLANK(Games!B907), "", IF(Table13[[#This Row],[Spread]]&lt;0, Table13[[#This Row],[Home]], Table13[[#This Row],[Away]]))</f>
        <v/>
      </c>
      <c r="J907" s="11"/>
      <c r="K907" s="11"/>
      <c r="L907" s="11"/>
      <c r="M907" s="50" t="str">
        <f>IF(ISBLANK(Table13[[#This Row],[Home Final]]), "",Table13[[#This Row],[Away Final]]-Table13[[#This Row],[Home Final]])</f>
        <v/>
      </c>
      <c r="N90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0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07" s="45" t="str">
        <f>IF(ISBLANK(Table13[[#This Row],[Side Result]]),"",IF(Table13[[#This Row],[Side Result]]=Table13[[#This Row],[Market Predicted Side]], "Y", "N"))</f>
        <v/>
      </c>
      <c r="Q90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07" s="43" t="str">
        <f>IF(ISBLANK(Table13[[#This Row],[Side Result]]),"",IF(Table13[[#This Row],[Side Result]]=Table13[[#This Row],[Model Predicted Side]], "Y", "N"))</f>
        <v/>
      </c>
      <c r="S907" s="43" t="str">
        <f>IF(ISBLANK(Table13[[#This Row],[Side Result]]), "", IF(Table13[[#This Row],[Model Overall Correct]]="N", "N", "Y"))</f>
        <v/>
      </c>
      <c r="T90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0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07" s="46" t="str">
        <f>IF(ISBLANK(Table13[[#This Row],[Side Result]]), "",ABS(Table13[[#This Row],[Difference from Market]]))</f>
        <v/>
      </c>
      <c r="W90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07" s="43" t="str">
        <f>IF(ISBLANK(Table13[[#This Row],[Side Result]]), "",ABS(Table13[[#This Row],[Difference from Prediction]]))</f>
        <v/>
      </c>
      <c r="Y907" s="10" t="str">
        <f>IF(OR(ISBLANK(Games!B907),ISBLANK(Table13[[#This Row],[Side Result]])), "",IF(OR(AND('Prediction Log'!D907&lt;0, 'Prediction Log'!J907='Prediction Log'!B907), AND('Prediction Log'!D907&gt;0, 'Prediction Log'!C907='Prediction Log'!J907)),"Y", IF(ISBLANK(Games!$B$2), "","N")))</f>
        <v/>
      </c>
      <c r="Z907" s="10" t="str">
        <f>Table13[[#This Row],[Market Overall  Correct]]</f>
        <v/>
      </c>
    </row>
    <row r="908" spans="1:26" x14ac:dyDescent="0.45">
      <c r="A908" s="51" t="str">
        <f>IF(ISBLANK(Games!$B908), "",Games!A908)</f>
        <v/>
      </c>
      <c r="B908" s="51" t="str">
        <f>IF(ISBLANK(Games!$B908), "",Games!B908)</f>
        <v/>
      </c>
      <c r="C908" s="51" t="str">
        <f>IF(ISBLANK(Games!$B908), "",Games!C908)</f>
        <v/>
      </c>
      <c r="D908" s="23" t="str">
        <f>IF(ISBLANK(Games!$B908), "",Games!D908)</f>
        <v/>
      </c>
      <c r="E908" s="23" t="str">
        <f>IF(ISBLANK(Games!$B908), "",Games!E908)</f>
        <v/>
      </c>
      <c r="F908" s="51" t="str">
        <f>IF(ISBLANK(Games!$B908), "",Games!F908)</f>
        <v/>
      </c>
      <c r="G908" s="51">
        <f>Games!G908</f>
        <v>0</v>
      </c>
      <c r="H908" s="51" t="str">
        <f>IF(ISBLANK(Games!$B908), "",Games!H908)</f>
        <v/>
      </c>
      <c r="I908" s="51" t="str">
        <f>IF(ISBLANK(Games!B908), "", IF(Table13[[#This Row],[Spread]]&lt;0, Table13[[#This Row],[Home]], Table13[[#This Row],[Away]]))</f>
        <v/>
      </c>
      <c r="J908" s="11"/>
      <c r="K908" s="11"/>
      <c r="L908" s="11"/>
      <c r="M908" s="50" t="str">
        <f>IF(ISBLANK(Table13[[#This Row],[Home Final]]), "",Table13[[#This Row],[Away Final]]-Table13[[#This Row],[Home Final]])</f>
        <v/>
      </c>
      <c r="N90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0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08" s="45" t="str">
        <f>IF(ISBLANK(Table13[[#This Row],[Side Result]]),"",IF(Table13[[#This Row],[Side Result]]=Table13[[#This Row],[Market Predicted Side]], "Y", "N"))</f>
        <v/>
      </c>
      <c r="Q90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08" s="43" t="str">
        <f>IF(ISBLANK(Table13[[#This Row],[Side Result]]),"",IF(Table13[[#This Row],[Side Result]]=Table13[[#This Row],[Model Predicted Side]], "Y", "N"))</f>
        <v/>
      </c>
      <c r="S908" s="43" t="str">
        <f>IF(ISBLANK(Table13[[#This Row],[Side Result]]), "", IF(Table13[[#This Row],[Model Overall Correct]]="N", "N", "Y"))</f>
        <v/>
      </c>
      <c r="T90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0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08" s="46" t="str">
        <f>IF(ISBLANK(Table13[[#This Row],[Side Result]]), "",ABS(Table13[[#This Row],[Difference from Market]]))</f>
        <v/>
      </c>
      <c r="W90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08" s="43" t="str">
        <f>IF(ISBLANK(Table13[[#This Row],[Side Result]]), "",ABS(Table13[[#This Row],[Difference from Prediction]]))</f>
        <v/>
      </c>
      <c r="Y908" s="10" t="str">
        <f>IF(OR(ISBLANK(Games!B908),ISBLANK(Table13[[#This Row],[Side Result]])), "",IF(OR(AND('Prediction Log'!D908&lt;0, 'Prediction Log'!J908='Prediction Log'!B908), AND('Prediction Log'!D908&gt;0, 'Prediction Log'!C908='Prediction Log'!J908)),"Y", IF(ISBLANK(Games!$B$2), "","N")))</f>
        <v/>
      </c>
      <c r="Z908" s="10" t="str">
        <f>Table13[[#This Row],[Market Overall  Correct]]</f>
        <v/>
      </c>
    </row>
    <row r="909" spans="1:26" x14ac:dyDescent="0.45">
      <c r="A909" s="51" t="str">
        <f>IF(ISBLANK(Games!$B909), "",Games!A909)</f>
        <v/>
      </c>
      <c r="B909" s="51" t="str">
        <f>IF(ISBLANK(Games!$B909), "",Games!B909)</f>
        <v/>
      </c>
      <c r="C909" s="51" t="str">
        <f>IF(ISBLANK(Games!$B909), "",Games!C909)</f>
        <v/>
      </c>
      <c r="D909" s="23" t="str">
        <f>IF(ISBLANK(Games!$B909), "",Games!D909)</f>
        <v/>
      </c>
      <c r="E909" s="23" t="str">
        <f>IF(ISBLANK(Games!$B909), "",Games!E909)</f>
        <v/>
      </c>
      <c r="F909" s="51" t="str">
        <f>IF(ISBLANK(Games!$B909), "",Games!F909)</f>
        <v/>
      </c>
      <c r="G909" s="51">
        <f>Games!G909</f>
        <v>0</v>
      </c>
      <c r="H909" s="51" t="str">
        <f>IF(ISBLANK(Games!$B909), "",Games!H909)</f>
        <v/>
      </c>
      <c r="I909" s="51" t="str">
        <f>IF(ISBLANK(Games!B909), "", IF(Table13[[#This Row],[Spread]]&lt;0, Table13[[#This Row],[Home]], Table13[[#This Row],[Away]]))</f>
        <v/>
      </c>
      <c r="J909" s="11"/>
      <c r="K909" s="11"/>
      <c r="L909" s="11"/>
      <c r="M909" s="50" t="str">
        <f>IF(ISBLANK(Table13[[#This Row],[Home Final]]), "",Table13[[#This Row],[Away Final]]-Table13[[#This Row],[Home Final]])</f>
        <v/>
      </c>
      <c r="N90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0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09" s="45" t="str">
        <f>IF(ISBLANK(Table13[[#This Row],[Side Result]]),"",IF(Table13[[#This Row],[Side Result]]=Table13[[#This Row],[Market Predicted Side]], "Y", "N"))</f>
        <v/>
      </c>
      <c r="Q90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09" s="43" t="str">
        <f>IF(ISBLANK(Table13[[#This Row],[Side Result]]),"",IF(Table13[[#This Row],[Side Result]]=Table13[[#This Row],[Model Predicted Side]], "Y", "N"))</f>
        <v/>
      </c>
      <c r="S909" s="43" t="str">
        <f>IF(ISBLANK(Table13[[#This Row],[Side Result]]), "", IF(Table13[[#This Row],[Model Overall Correct]]="N", "N", "Y"))</f>
        <v/>
      </c>
      <c r="T90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0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09" s="46" t="str">
        <f>IF(ISBLANK(Table13[[#This Row],[Side Result]]), "",ABS(Table13[[#This Row],[Difference from Market]]))</f>
        <v/>
      </c>
      <c r="W90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09" s="43" t="str">
        <f>IF(ISBLANK(Table13[[#This Row],[Side Result]]), "",ABS(Table13[[#This Row],[Difference from Prediction]]))</f>
        <v/>
      </c>
      <c r="Y909" s="10" t="str">
        <f>IF(OR(ISBLANK(Games!B909),ISBLANK(Table13[[#This Row],[Side Result]])), "",IF(OR(AND('Prediction Log'!D909&lt;0, 'Prediction Log'!J909='Prediction Log'!B909), AND('Prediction Log'!D909&gt;0, 'Prediction Log'!C909='Prediction Log'!J909)),"Y", IF(ISBLANK(Games!$B$2), "","N")))</f>
        <v/>
      </c>
      <c r="Z909" s="10" t="str">
        <f>Table13[[#This Row],[Market Overall  Correct]]</f>
        <v/>
      </c>
    </row>
    <row r="910" spans="1:26" x14ac:dyDescent="0.45">
      <c r="A910" s="51" t="str">
        <f>IF(ISBLANK(Games!$B910), "",Games!A910)</f>
        <v/>
      </c>
      <c r="B910" s="51" t="str">
        <f>IF(ISBLANK(Games!$B910), "",Games!B910)</f>
        <v/>
      </c>
      <c r="C910" s="51" t="str">
        <f>IF(ISBLANK(Games!$B910), "",Games!C910)</f>
        <v/>
      </c>
      <c r="D910" s="23" t="str">
        <f>IF(ISBLANK(Games!$B910), "",Games!D910)</f>
        <v/>
      </c>
      <c r="E910" s="23" t="str">
        <f>IF(ISBLANK(Games!$B910), "",Games!E910)</f>
        <v/>
      </c>
      <c r="F910" s="51" t="str">
        <f>IF(ISBLANK(Games!$B910), "",Games!F910)</f>
        <v/>
      </c>
      <c r="G910" s="51">
        <f>Games!G910</f>
        <v>0</v>
      </c>
      <c r="H910" s="51" t="str">
        <f>IF(ISBLANK(Games!$B910), "",Games!H910)</f>
        <v/>
      </c>
      <c r="I910" s="51" t="str">
        <f>IF(ISBLANK(Games!B910), "", IF(Table13[[#This Row],[Spread]]&lt;0, Table13[[#This Row],[Home]], Table13[[#This Row],[Away]]))</f>
        <v/>
      </c>
      <c r="J910" s="11"/>
      <c r="K910" s="11"/>
      <c r="L910" s="11"/>
      <c r="M910" s="50" t="str">
        <f>IF(ISBLANK(Table13[[#This Row],[Home Final]]), "",Table13[[#This Row],[Away Final]]-Table13[[#This Row],[Home Final]])</f>
        <v/>
      </c>
      <c r="N91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1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10" s="45" t="str">
        <f>IF(ISBLANK(Table13[[#This Row],[Side Result]]),"",IF(Table13[[#This Row],[Side Result]]=Table13[[#This Row],[Market Predicted Side]], "Y", "N"))</f>
        <v/>
      </c>
      <c r="Q91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10" s="43" t="str">
        <f>IF(ISBLANK(Table13[[#This Row],[Side Result]]),"",IF(Table13[[#This Row],[Side Result]]=Table13[[#This Row],[Model Predicted Side]], "Y", "N"))</f>
        <v/>
      </c>
      <c r="S910" s="43" t="str">
        <f>IF(ISBLANK(Table13[[#This Row],[Side Result]]), "", IF(Table13[[#This Row],[Model Overall Correct]]="N", "N", "Y"))</f>
        <v/>
      </c>
      <c r="T91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1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10" s="46" t="str">
        <f>IF(ISBLANK(Table13[[#This Row],[Side Result]]), "",ABS(Table13[[#This Row],[Difference from Market]]))</f>
        <v/>
      </c>
      <c r="W91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10" s="43" t="str">
        <f>IF(ISBLANK(Table13[[#This Row],[Side Result]]), "",ABS(Table13[[#This Row],[Difference from Prediction]]))</f>
        <v/>
      </c>
      <c r="Y910" s="10" t="str">
        <f>IF(OR(ISBLANK(Games!B910),ISBLANK(Table13[[#This Row],[Side Result]])), "",IF(OR(AND('Prediction Log'!D910&lt;0, 'Prediction Log'!J910='Prediction Log'!B910), AND('Prediction Log'!D910&gt;0, 'Prediction Log'!C910='Prediction Log'!J910)),"Y", IF(ISBLANK(Games!$B$2), "","N")))</f>
        <v/>
      </c>
      <c r="Z910" s="10" t="str">
        <f>Table13[[#This Row],[Market Overall  Correct]]</f>
        <v/>
      </c>
    </row>
    <row r="911" spans="1:26" x14ac:dyDescent="0.45">
      <c r="A911" s="51" t="str">
        <f>IF(ISBLANK(Games!$B911), "",Games!A911)</f>
        <v/>
      </c>
      <c r="B911" s="51" t="str">
        <f>IF(ISBLANK(Games!$B911), "",Games!B911)</f>
        <v/>
      </c>
      <c r="C911" s="51" t="str">
        <f>IF(ISBLANK(Games!$B911), "",Games!C911)</f>
        <v/>
      </c>
      <c r="D911" s="23" t="str">
        <f>IF(ISBLANK(Games!$B911), "",Games!D911)</f>
        <v/>
      </c>
      <c r="E911" s="23" t="str">
        <f>IF(ISBLANK(Games!$B911), "",Games!E911)</f>
        <v/>
      </c>
      <c r="F911" s="51" t="str">
        <f>IF(ISBLANK(Games!$B911), "",Games!F911)</f>
        <v/>
      </c>
      <c r="G911" s="51">
        <f>Games!G911</f>
        <v>0</v>
      </c>
      <c r="H911" s="51" t="str">
        <f>IF(ISBLANK(Games!$B911), "",Games!H911)</f>
        <v/>
      </c>
      <c r="I911" s="51" t="str">
        <f>IF(ISBLANK(Games!B911), "", IF(Table13[[#This Row],[Spread]]&lt;0, Table13[[#This Row],[Home]], Table13[[#This Row],[Away]]))</f>
        <v/>
      </c>
      <c r="J911" s="11"/>
      <c r="K911" s="11"/>
      <c r="L911" s="11"/>
      <c r="M911" s="50" t="str">
        <f>IF(ISBLANK(Table13[[#This Row],[Home Final]]), "",Table13[[#This Row],[Away Final]]-Table13[[#This Row],[Home Final]])</f>
        <v/>
      </c>
      <c r="N91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1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11" s="45" t="str">
        <f>IF(ISBLANK(Table13[[#This Row],[Side Result]]),"",IF(Table13[[#This Row],[Side Result]]=Table13[[#This Row],[Market Predicted Side]], "Y", "N"))</f>
        <v/>
      </c>
      <c r="Q91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11" s="43" t="str">
        <f>IF(ISBLANK(Table13[[#This Row],[Side Result]]),"",IF(Table13[[#This Row],[Side Result]]=Table13[[#This Row],[Model Predicted Side]], "Y", "N"))</f>
        <v/>
      </c>
      <c r="S911" s="43" t="str">
        <f>IF(ISBLANK(Table13[[#This Row],[Side Result]]), "", IF(Table13[[#This Row],[Model Overall Correct]]="N", "N", "Y"))</f>
        <v/>
      </c>
      <c r="T91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1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11" s="46" t="str">
        <f>IF(ISBLANK(Table13[[#This Row],[Side Result]]), "",ABS(Table13[[#This Row],[Difference from Market]]))</f>
        <v/>
      </c>
      <c r="W91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11" s="43" t="str">
        <f>IF(ISBLANK(Table13[[#This Row],[Side Result]]), "",ABS(Table13[[#This Row],[Difference from Prediction]]))</f>
        <v/>
      </c>
      <c r="Y911" s="10" t="str">
        <f>IF(OR(ISBLANK(Games!B911),ISBLANK(Table13[[#This Row],[Side Result]])), "",IF(OR(AND('Prediction Log'!D911&lt;0, 'Prediction Log'!J911='Prediction Log'!B911), AND('Prediction Log'!D911&gt;0, 'Prediction Log'!C911='Prediction Log'!J911)),"Y", IF(ISBLANK(Games!$B$2), "","N")))</f>
        <v/>
      </c>
      <c r="Z911" s="10" t="str">
        <f>Table13[[#This Row],[Market Overall  Correct]]</f>
        <v/>
      </c>
    </row>
    <row r="912" spans="1:26" x14ac:dyDescent="0.45">
      <c r="A912" s="51" t="str">
        <f>IF(ISBLANK(Games!$B912), "",Games!A912)</f>
        <v/>
      </c>
      <c r="B912" s="51" t="str">
        <f>IF(ISBLANK(Games!$B912), "",Games!B912)</f>
        <v/>
      </c>
      <c r="C912" s="51" t="str">
        <f>IF(ISBLANK(Games!$B912), "",Games!C912)</f>
        <v/>
      </c>
      <c r="D912" s="23" t="str">
        <f>IF(ISBLANK(Games!$B912), "",Games!D912)</f>
        <v/>
      </c>
      <c r="E912" s="23" t="str">
        <f>IF(ISBLANK(Games!$B912), "",Games!E912)</f>
        <v/>
      </c>
      <c r="F912" s="51" t="str">
        <f>IF(ISBLANK(Games!$B912), "",Games!F912)</f>
        <v/>
      </c>
      <c r="G912" s="51">
        <f>Games!G912</f>
        <v>0</v>
      </c>
      <c r="H912" s="51" t="str">
        <f>IF(ISBLANK(Games!$B912), "",Games!H912)</f>
        <v/>
      </c>
      <c r="I912" s="51" t="str">
        <f>IF(ISBLANK(Games!B912), "", IF(Table13[[#This Row],[Spread]]&lt;0, Table13[[#This Row],[Home]], Table13[[#This Row],[Away]]))</f>
        <v/>
      </c>
      <c r="J912" s="11"/>
      <c r="K912" s="11"/>
      <c r="L912" s="11"/>
      <c r="M912" s="50" t="str">
        <f>IF(ISBLANK(Table13[[#This Row],[Home Final]]), "",Table13[[#This Row],[Away Final]]-Table13[[#This Row],[Home Final]])</f>
        <v/>
      </c>
      <c r="N91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1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12" s="45" t="str">
        <f>IF(ISBLANK(Table13[[#This Row],[Side Result]]),"",IF(Table13[[#This Row],[Side Result]]=Table13[[#This Row],[Market Predicted Side]], "Y", "N"))</f>
        <v/>
      </c>
      <c r="Q91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12" s="43" t="str">
        <f>IF(ISBLANK(Table13[[#This Row],[Side Result]]),"",IF(Table13[[#This Row],[Side Result]]=Table13[[#This Row],[Model Predicted Side]], "Y", "N"))</f>
        <v/>
      </c>
      <c r="S912" s="43" t="str">
        <f>IF(ISBLANK(Table13[[#This Row],[Side Result]]), "", IF(Table13[[#This Row],[Model Overall Correct]]="N", "N", "Y"))</f>
        <v/>
      </c>
      <c r="T91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1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12" s="46" t="str">
        <f>IF(ISBLANK(Table13[[#This Row],[Side Result]]), "",ABS(Table13[[#This Row],[Difference from Market]]))</f>
        <v/>
      </c>
      <c r="W91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12" s="43" t="str">
        <f>IF(ISBLANK(Table13[[#This Row],[Side Result]]), "",ABS(Table13[[#This Row],[Difference from Prediction]]))</f>
        <v/>
      </c>
      <c r="Y912" s="10" t="str">
        <f>IF(OR(ISBLANK(Games!B912),ISBLANK(Table13[[#This Row],[Side Result]])), "",IF(OR(AND('Prediction Log'!D912&lt;0, 'Prediction Log'!J912='Prediction Log'!B912), AND('Prediction Log'!D912&gt;0, 'Prediction Log'!C912='Prediction Log'!J912)),"Y", IF(ISBLANK(Games!$B$2), "","N")))</f>
        <v/>
      </c>
      <c r="Z912" s="10" t="str">
        <f>Table13[[#This Row],[Market Overall  Correct]]</f>
        <v/>
      </c>
    </row>
    <row r="913" spans="1:26" x14ac:dyDescent="0.45">
      <c r="A913" s="51" t="str">
        <f>IF(ISBLANK(Games!$B913), "",Games!A913)</f>
        <v/>
      </c>
      <c r="B913" s="51" t="str">
        <f>IF(ISBLANK(Games!$B913), "",Games!B913)</f>
        <v/>
      </c>
      <c r="C913" s="51" t="str">
        <f>IF(ISBLANK(Games!$B913), "",Games!C913)</f>
        <v/>
      </c>
      <c r="D913" s="23" t="str">
        <f>IF(ISBLANK(Games!$B913), "",Games!D913)</f>
        <v/>
      </c>
      <c r="E913" s="23" t="str">
        <f>IF(ISBLANK(Games!$B913), "",Games!E913)</f>
        <v/>
      </c>
      <c r="F913" s="51" t="str">
        <f>IF(ISBLANK(Games!$B913), "",Games!F913)</f>
        <v/>
      </c>
      <c r="G913" s="51">
        <f>Games!G913</f>
        <v>0</v>
      </c>
      <c r="H913" s="51" t="str">
        <f>IF(ISBLANK(Games!$B913), "",Games!H913)</f>
        <v/>
      </c>
      <c r="I913" s="51" t="str">
        <f>IF(ISBLANK(Games!B913), "", IF(Table13[[#This Row],[Spread]]&lt;0, Table13[[#This Row],[Home]], Table13[[#This Row],[Away]]))</f>
        <v/>
      </c>
      <c r="J913" s="11"/>
      <c r="K913" s="11"/>
      <c r="L913" s="11"/>
      <c r="M913" s="50" t="str">
        <f>IF(ISBLANK(Table13[[#This Row],[Home Final]]), "",Table13[[#This Row],[Away Final]]-Table13[[#This Row],[Home Final]])</f>
        <v/>
      </c>
      <c r="N91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1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13" s="45" t="str">
        <f>IF(ISBLANK(Table13[[#This Row],[Side Result]]),"",IF(Table13[[#This Row],[Side Result]]=Table13[[#This Row],[Market Predicted Side]], "Y", "N"))</f>
        <v/>
      </c>
      <c r="Q91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13" s="43" t="str">
        <f>IF(ISBLANK(Table13[[#This Row],[Side Result]]),"",IF(Table13[[#This Row],[Side Result]]=Table13[[#This Row],[Model Predicted Side]], "Y", "N"))</f>
        <v/>
      </c>
      <c r="S913" s="43" t="str">
        <f>IF(ISBLANK(Table13[[#This Row],[Side Result]]), "", IF(Table13[[#This Row],[Model Overall Correct]]="N", "N", "Y"))</f>
        <v/>
      </c>
      <c r="T91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1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13" s="46" t="str">
        <f>IF(ISBLANK(Table13[[#This Row],[Side Result]]), "",ABS(Table13[[#This Row],[Difference from Market]]))</f>
        <v/>
      </c>
      <c r="W91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13" s="43" t="str">
        <f>IF(ISBLANK(Table13[[#This Row],[Side Result]]), "",ABS(Table13[[#This Row],[Difference from Prediction]]))</f>
        <v/>
      </c>
      <c r="Y913" s="10" t="str">
        <f>IF(OR(ISBLANK(Games!B913),ISBLANK(Table13[[#This Row],[Side Result]])), "",IF(OR(AND('Prediction Log'!D913&lt;0, 'Prediction Log'!J913='Prediction Log'!B913), AND('Prediction Log'!D913&gt;0, 'Prediction Log'!C913='Prediction Log'!J913)),"Y", IF(ISBLANK(Games!$B$2), "","N")))</f>
        <v/>
      </c>
      <c r="Z913" s="10" t="str">
        <f>Table13[[#This Row],[Market Overall  Correct]]</f>
        <v/>
      </c>
    </row>
    <row r="914" spans="1:26" x14ac:dyDescent="0.45">
      <c r="A914" s="51" t="str">
        <f>IF(ISBLANK(Games!$B914), "",Games!A914)</f>
        <v/>
      </c>
      <c r="B914" s="51" t="str">
        <f>IF(ISBLANK(Games!$B914), "",Games!B914)</f>
        <v/>
      </c>
      <c r="C914" s="51" t="str">
        <f>IF(ISBLANK(Games!$B914), "",Games!C914)</f>
        <v/>
      </c>
      <c r="D914" s="23" t="str">
        <f>IF(ISBLANK(Games!$B914), "",Games!D914)</f>
        <v/>
      </c>
      <c r="E914" s="23" t="str">
        <f>IF(ISBLANK(Games!$B914), "",Games!E914)</f>
        <v/>
      </c>
      <c r="F914" s="51" t="str">
        <f>IF(ISBLANK(Games!$B914), "",Games!F914)</f>
        <v/>
      </c>
      <c r="G914" s="51">
        <f>Games!G914</f>
        <v>0</v>
      </c>
      <c r="H914" s="51" t="str">
        <f>IF(ISBLANK(Games!$B914), "",Games!H914)</f>
        <v/>
      </c>
      <c r="I914" s="51" t="str">
        <f>IF(ISBLANK(Games!B914), "", IF(Table13[[#This Row],[Spread]]&lt;0, Table13[[#This Row],[Home]], Table13[[#This Row],[Away]]))</f>
        <v/>
      </c>
      <c r="J914" s="11"/>
      <c r="K914" s="11"/>
      <c r="L914" s="11"/>
      <c r="M914" s="50" t="str">
        <f>IF(ISBLANK(Table13[[#This Row],[Home Final]]), "",Table13[[#This Row],[Away Final]]-Table13[[#This Row],[Home Final]])</f>
        <v/>
      </c>
      <c r="N91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1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14" s="45" t="str">
        <f>IF(ISBLANK(Table13[[#This Row],[Side Result]]),"",IF(Table13[[#This Row],[Side Result]]=Table13[[#This Row],[Market Predicted Side]], "Y", "N"))</f>
        <v/>
      </c>
      <c r="Q91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14" s="43" t="str">
        <f>IF(ISBLANK(Table13[[#This Row],[Side Result]]),"",IF(Table13[[#This Row],[Side Result]]=Table13[[#This Row],[Model Predicted Side]], "Y", "N"))</f>
        <v/>
      </c>
      <c r="S914" s="43" t="str">
        <f>IF(ISBLANK(Table13[[#This Row],[Side Result]]), "", IF(Table13[[#This Row],[Model Overall Correct]]="N", "N", "Y"))</f>
        <v/>
      </c>
      <c r="T91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1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14" s="46" t="str">
        <f>IF(ISBLANK(Table13[[#This Row],[Side Result]]), "",ABS(Table13[[#This Row],[Difference from Market]]))</f>
        <v/>
      </c>
      <c r="W91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14" s="43" t="str">
        <f>IF(ISBLANK(Table13[[#This Row],[Side Result]]), "",ABS(Table13[[#This Row],[Difference from Prediction]]))</f>
        <v/>
      </c>
      <c r="Y914" s="10" t="str">
        <f>IF(OR(ISBLANK(Games!B914),ISBLANK(Table13[[#This Row],[Side Result]])), "",IF(OR(AND('Prediction Log'!D914&lt;0, 'Prediction Log'!J914='Prediction Log'!B914), AND('Prediction Log'!D914&gt;0, 'Prediction Log'!C914='Prediction Log'!J914)),"Y", IF(ISBLANK(Games!$B$2), "","N")))</f>
        <v/>
      </c>
      <c r="Z914" s="10" t="str">
        <f>Table13[[#This Row],[Market Overall  Correct]]</f>
        <v/>
      </c>
    </row>
    <row r="915" spans="1:26" x14ac:dyDescent="0.45">
      <c r="A915" s="51" t="str">
        <f>IF(ISBLANK(Games!$B915), "",Games!A915)</f>
        <v/>
      </c>
      <c r="B915" s="51" t="str">
        <f>IF(ISBLANK(Games!$B915), "",Games!B915)</f>
        <v/>
      </c>
      <c r="C915" s="51" t="str">
        <f>IF(ISBLANK(Games!$B915), "",Games!C915)</f>
        <v/>
      </c>
      <c r="D915" s="23" t="str">
        <f>IF(ISBLANK(Games!$B915), "",Games!D915)</f>
        <v/>
      </c>
      <c r="E915" s="23" t="str">
        <f>IF(ISBLANK(Games!$B915), "",Games!E915)</f>
        <v/>
      </c>
      <c r="F915" s="51" t="str">
        <f>IF(ISBLANK(Games!$B915), "",Games!F915)</f>
        <v/>
      </c>
      <c r="G915" s="51">
        <f>Games!G915</f>
        <v>0</v>
      </c>
      <c r="H915" s="51" t="str">
        <f>IF(ISBLANK(Games!$B915), "",Games!H915)</f>
        <v/>
      </c>
      <c r="I915" s="51" t="str">
        <f>IF(ISBLANK(Games!B915), "", IF(Table13[[#This Row],[Spread]]&lt;0, Table13[[#This Row],[Home]], Table13[[#This Row],[Away]]))</f>
        <v/>
      </c>
      <c r="J915" s="11"/>
      <c r="K915" s="11"/>
      <c r="L915" s="11"/>
      <c r="M915" s="50" t="str">
        <f>IF(ISBLANK(Table13[[#This Row],[Home Final]]), "",Table13[[#This Row],[Away Final]]-Table13[[#This Row],[Home Final]])</f>
        <v/>
      </c>
      <c r="N91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1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15" s="45" t="str">
        <f>IF(ISBLANK(Table13[[#This Row],[Side Result]]),"",IF(Table13[[#This Row],[Side Result]]=Table13[[#This Row],[Market Predicted Side]], "Y", "N"))</f>
        <v/>
      </c>
      <c r="Q91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15" s="43" t="str">
        <f>IF(ISBLANK(Table13[[#This Row],[Side Result]]),"",IF(Table13[[#This Row],[Side Result]]=Table13[[#This Row],[Model Predicted Side]], "Y", "N"))</f>
        <v/>
      </c>
      <c r="S915" s="43" t="str">
        <f>IF(ISBLANK(Table13[[#This Row],[Side Result]]), "", IF(Table13[[#This Row],[Model Overall Correct]]="N", "N", "Y"))</f>
        <v/>
      </c>
      <c r="T91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1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15" s="46" t="str">
        <f>IF(ISBLANK(Table13[[#This Row],[Side Result]]), "",ABS(Table13[[#This Row],[Difference from Market]]))</f>
        <v/>
      </c>
      <c r="W91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15" s="43" t="str">
        <f>IF(ISBLANK(Table13[[#This Row],[Side Result]]), "",ABS(Table13[[#This Row],[Difference from Prediction]]))</f>
        <v/>
      </c>
      <c r="Y915" s="10" t="str">
        <f>IF(OR(ISBLANK(Games!B915),ISBLANK(Table13[[#This Row],[Side Result]])), "",IF(OR(AND('Prediction Log'!D915&lt;0, 'Prediction Log'!J915='Prediction Log'!B915), AND('Prediction Log'!D915&gt;0, 'Prediction Log'!C915='Prediction Log'!J915)),"Y", IF(ISBLANK(Games!$B$2), "","N")))</f>
        <v/>
      </c>
      <c r="Z915" s="10" t="str">
        <f>Table13[[#This Row],[Market Overall  Correct]]</f>
        <v/>
      </c>
    </row>
    <row r="916" spans="1:26" x14ac:dyDescent="0.45">
      <c r="A916" s="51" t="str">
        <f>IF(ISBLANK(Games!$B916), "",Games!A916)</f>
        <v/>
      </c>
      <c r="B916" s="51" t="str">
        <f>IF(ISBLANK(Games!$B916), "",Games!B916)</f>
        <v/>
      </c>
      <c r="C916" s="51" t="str">
        <f>IF(ISBLANK(Games!$B916), "",Games!C916)</f>
        <v/>
      </c>
      <c r="D916" s="23" t="str">
        <f>IF(ISBLANK(Games!$B916), "",Games!D916)</f>
        <v/>
      </c>
      <c r="E916" s="23" t="str">
        <f>IF(ISBLANK(Games!$B916), "",Games!E916)</f>
        <v/>
      </c>
      <c r="F916" s="51" t="str">
        <f>IF(ISBLANK(Games!$B916), "",Games!F916)</f>
        <v/>
      </c>
      <c r="G916" s="51">
        <f>Games!G916</f>
        <v>0</v>
      </c>
      <c r="H916" s="51" t="str">
        <f>IF(ISBLANK(Games!$B916), "",Games!H916)</f>
        <v/>
      </c>
      <c r="I916" s="51" t="str">
        <f>IF(ISBLANK(Games!B916), "", IF(Table13[[#This Row],[Spread]]&lt;0, Table13[[#This Row],[Home]], Table13[[#This Row],[Away]]))</f>
        <v/>
      </c>
      <c r="J916" s="11"/>
      <c r="K916" s="11"/>
      <c r="L916" s="11"/>
      <c r="M916" s="50" t="str">
        <f>IF(ISBLANK(Table13[[#This Row],[Home Final]]), "",Table13[[#This Row],[Away Final]]-Table13[[#This Row],[Home Final]])</f>
        <v/>
      </c>
      <c r="N91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1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16" s="45" t="str">
        <f>IF(ISBLANK(Table13[[#This Row],[Side Result]]),"",IF(Table13[[#This Row],[Side Result]]=Table13[[#This Row],[Market Predicted Side]], "Y", "N"))</f>
        <v/>
      </c>
      <c r="Q91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16" s="43" t="str">
        <f>IF(ISBLANK(Table13[[#This Row],[Side Result]]),"",IF(Table13[[#This Row],[Side Result]]=Table13[[#This Row],[Model Predicted Side]], "Y", "N"))</f>
        <v/>
      </c>
      <c r="S916" s="43" t="str">
        <f>IF(ISBLANK(Table13[[#This Row],[Side Result]]), "", IF(Table13[[#This Row],[Model Overall Correct]]="N", "N", "Y"))</f>
        <v/>
      </c>
      <c r="T91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1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16" s="46" t="str">
        <f>IF(ISBLANK(Table13[[#This Row],[Side Result]]), "",ABS(Table13[[#This Row],[Difference from Market]]))</f>
        <v/>
      </c>
      <c r="W91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16" s="43" t="str">
        <f>IF(ISBLANK(Table13[[#This Row],[Side Result]]), "",ABS(Table13[[#This Row],[Difference from Prediction]]))</f>
        <v/>
      </c>
      <c r="Y916" s="10" t="str">
        <f>IF(OR(ISBLANK(Games!B916),ISBLANK(Table13[[#This Row],[Side Result]])), "",IF(OR(AND('Prediction Log'!D916&lt;0, 'Prediction Log'!J916='Prediction Log'!B916), AND('Prediction Log'!D916&gt;0, 'Prediction Log'!C916='Prediction Log'!J916)),"Y", IF(ISBLANK(Games!$B$2), "","N")))</f>
        <v/>
      </c>
      <c r="Z916" s="10" t="str">
        <f>Table13[[#This Row],[Market Overall  Correct]]</f>
        <v/>
      </c>
    </row>
    <row r="917" spans="1:26" x14ac:dyDescent="0.45">
      <c r="A917" s="51" t="str">
        <f>IF(ISBLANK(Games!$B917), "",Games!A917)</f>
        <v/>
      </c>
      <c r="B917" s="51" t="str">
        <f>IF(ISBLANK(Games!$B917), "",Games!B917)</f>
        <v/>
      </c>
      <c r="C917" s="51" t="str">
        <f>IF(ISBLANK(Games!$B917), "",Games!C917)</f>
        <v/>
      </c>
      <c r="D917" s="23" t="str">
        <f>IF(ISBLANK(Games!$B917), "",Games!D917)</f>
        <v/>
      </c>
      <c r="E917" s="23" t="str">
        <f>IF(ISBLANK(Games!$B917), "",Games!E917)</f>
        <v/>
      </c>
      <c r="F917" s="51" t="str">
        <f>IF(ISBLANK(Games!$B917), "",Games!F917)</f>
        <v/>
      </c>
      <c r="G917" s="51">
        <f>Games!G917</f>
        <v>0</v>
      </c>
      <c r="H917" s="51" t="str">
        <f>IF(ISBLANK(Games!$B917), "",Games!H917)</f>
        <v/>
      </c>
      <c r="I917" s="51" t="str">
        <f>IF(ISBLANK(Games!B917), "", IF(Table13[[#This Row],[Spread]]&lt;0, Table13[[#This Row],[Home]], Table13[[#This Row],[Away]]))</f>
        <v/>
      </c>
      <c r="J917" s="11"/>
      <c r="K917" s="11"/>
      <c r="L917" s="11"/>
      <c r="M917" s="50" t="str">
        <f>IF(ISBLANK(Table13[[#This Row],[Home Final]]), "",Table13[[#This Row],[Away Final]]-Table13[[#This Row],[Home Final]])</f>
        <v/>
      </c>
      <c r="N91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1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17" s="45" t="str">
        <f>IF(ISBLANK(Table13[[#This Row],[Side Result]]),"",IF(Table13[[#This Row],[Side Result]]=Table13[[#This Row],[Market Predicted Side]], "Y", "N"))</f>
        <v/>
      </c>
      <c r="Q91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17" s="43" t="str">
        <f>IF(ISBLANK(Table13[[#This Row],[Side Result]]),"",IF(Table13[[#This Row],[Side Result]]=Table13[[#This Row],[Model Predicted Side]], "Y", "N"))</f>
        <v/>
      </c>
      <c r="S917" s="43" t="str">
        <f>IF(ISBLANK(Table13[[#This Row],[Side Result]]), "", IF(Table13[[#This Row],[Model Overall Correct]]="N", "N", "Y"))</f>
        <v/>
      </c>
      <c r="T91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1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17" s="46" t="str">
        <f>IF(ISBLANK(Table13[[#This Row],[Side Result]]), "",ABS(Table13[[#This Row],[Difference from Market]]))</f>
        <v/>
      </c>
      <c r="W91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17" s="43" t="str">
        <f>IF(ISBLANK(Table13[[#This Row],[Side Result]]), "",ABS(Table13[[#This Row],[Difference from Prediction]]))</f>
        <v/>
      </c>
      <c r="Y917" s="10" t="str">
        <f>IF(OR(ISBLANK(Games!B917),ISBLANK(Table13[[#This Row],[Side Result]])), "",IF(OR(AND('Prediction Log'!D917&lt;0, 'Prediction Log'!J917='Prediction Log'!B917), AND('Prediction Log'!D917&gt;0, 'Prediction Log'!C917='Prediction Log'!J917)),"Y", IF(ISBLANK(Games!$B$2), "","N")))</f>
        <v/>
      </c>
      <c r="Z917" s="10" t="str">
        <f>Table13[[#This Row],[Market Overall  Correct]]</f>
        <v/>
      </c>
    </row>
    <row r="918" spans="1:26" x14ac:dyDescent="0.45">
      <c r="A918" s="51" t="str">
        <f>IF(ISBLANK(Games!$B918), "",Games!A918)</f>
        <v/>
      </c>
      <c r="B918" s="51" t="str">
        <f>IF(ISBLANK(Games!$B918), "",Games!B918)</f>
        <v/>
      </c>
      <c r="C918" s="51" t="str">
        <f>IF(ISBLANK(Games!$B918), "",Games!C918)</f>
        <v/>
      </c>
      <c r="D918" s="23" t="str">
        <f>IF(ISBLANK(Games!$B918), "",Games!D918)</f>
        <v/>
      </c>
      <c r="E918" s="23" t="str">
        <f>IF(ISBLANK(Games!$B918), "",Games!E918)</f>
        <v/>
      </c>
      <c r="F918" s="51" t="str">
        <f>IF(ISBLANK(Games!$B918), "",Games!F918)</f>
        <v/>
      </c>
      <c r="G918" s="51">
        <f>Games!G918</f>
        <v>0</v>
      </c>
      <c r="H918" s="51" t="str">
        <f>IF(ISBLANK(Games!$B918), "",Games!H918)</f>
        <v/>
      </c>
      <c r="I918" s="51" t="str">
        <f>IF(ISBLANK(Games!B918), "", IF(Table13[[#This Row],[Spread]]&lt;0, Table13[[#This Row],[Home]], Table13[[#This Row],[Away]]))</f>
        <v/>
      </c>
      <c r="J918" s="11"/>
      <c r="K918" s="11"/>
      <c r="L918" s="11"/>
      <c r="M918" s="50" t="str">
        <f>IF(ISBLANK(Table13[[#This Row],[Home Final]]), "",Table13[[#This Row],[Away Final]]-Table13[[#This Row],[Home Final]])</f>
        <v/>
      </c>
      <c r="N91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1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18" s="45" t="str">
        <f>IF(ISBLANK(Table13[[#This Row],[Side Result]]),"",IF(Table13[[#This Row],[Side Result]]=Table13[[#This Row],[Market Predicted Side]], "Y", "N"))</f>
        <v/>
      </c>
      <c r="Q91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18" s="43" t="str">
        <f>IF(ISBLANK(Table13[[#This Row],[Side Result]]),"",IF(Table13[[#This Row],[Side Result]]=Table13[[#This Row],[Model Predicted Side]], "Y", "N"))</f>
        <v/>
      </c>
      <c r="S918" s="43" t="str">
        <f>IF(ISBLANK(Table13[[#This Row],[Side Result]]), "", IF(Table13[[#This Row],[Model Overall Correct]]="N", "N", "Y"))</f>
        <v/>
      </c>
      <c r="T91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1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18" s="46" t="str">
        <f>IF(ISBLANK(Table13[[#This Row],[Side Result]]), "",ABS(Table13[[#This Row],[Difference from Market]]))</f>
        <v/>
      </c>
      <c r="W91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18" s="43" t="str">
        <f>IF(ISBLANK(Table13[[#This Row],[Side Result]]), "",ABS(Table13[[#This Row],[Difference from Prediction]]))</f>
        <v/>
      </c>
      <c r="Y918" s="10" t="str">
        <f>IF(OR(ISBLANK(Games!B918),ISBLANK(Table13[[#This Row],[Side Result]])), "",IF(OR(AND('Prediction Log'!D918&lt;0, 'Prediction Log'!J918='Prediction Log'!B918), AND('Prediction Log'!D918&gt;0, 'Prediction Log'!C918='Prediction Log'!J918)),"Y", IF(ISBLANK(Games!$B$2), "","N")))</f>
        <v/>
      </c>
      <c r="Z918" s="10" t="str">
        <f>Table13[[#This Row],[Market Overall  Correct]]</f>
        <v/>
      </c>
    </row>
    <row r="919" spans="1:26" x14ac:dyDescent="0.45">
      <c r="A919" s="51" t="str">
        <f>IF(ISBLANK(Games!$B919), "",Games!A919)</f>
        <v/>
      </c>
      <c r="B919" s="51" t="str">
        <f>IF(ISBLANK(Games!$B919), "",Games!B919)</f>
        <v/>
      </c>
      <c r="C919" s="51" t="str">
        <f>IF(ISBLANK(Games!$B919), "",Games!C919)</f>
        <v/>
      </c>
      <c r="D919" s="23" t="str">
        <f>IF(ISBLANK(Games!$B919), "",Games!D919)</f>
        <v/>
      </c>
      <c r="E919" s="23" t="str">
        <f>IF(ISBLANK(Games!$B919), "",Games!E919)</f>
        <v/>
      </c>
      <c r="F919" s="51" t="str">
        <f>IF(ISBLANK(Games!$B919), "",Games!F919)</f>
        <v/>
      </c>
      <c r="G919" s="51">
        <f>Games!G919</f>
        <v>0</v>
      </c>
      <c r="H919" s="51" t="str">
        <f>IF(ISBLANK(Games!$B919), "",Games!H919)</f>
        <v/>
      </c>
      <c r="I919" s="51" t="str">
        <f>IF(ISBLANK(Games!B919), "", IF(Table13[[#This Row],[Spread]]&lt;0, Table13[[#This Row],[Home]], Table13[[#This Row],[Away]]))</f>
        <v/>
      </c>
      <c r="J919" s="11"/>
      <c r="K919" s="11"/>
      <c r="L919" s="11"/>
      <c r="M919" s="50" t="str">
        <f>IF(ISBLANK(Table13[[#This Row],[Home Final]]), "",Table13[[#This Row],[Away Final]]-Table13[[#This Row],[Home Final]])</f>
        <v/>
      </c>
      <c r="N91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1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19" s="45" t="str">
        <f>IF(ISBLANK(Table13[[#This Row],[Side Result]]),"",IF(Table13[[#This Row],[Side Result]]=Table13[[#This Row],[Market Predicted Side]], "Y", "N"))</f>
        <v/>
      </c>
      <c r="Q91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19" s="43" t="str">
        <f>IF(ISBLANK(Table13[[#This Row],[Side Result]]),"",IF(Table13[[#This Row],[Side Result]]=Table13[[#This Row],[Model Predicted Side]], "Y", "N"))</f>
        <v/>
      </c>
      <c r="S919" s="43" t="str">
        <f>IF(ISBLANK(Table13[[#This Row],[Side Result]]), "", IF(Table13[[#This Row],[Model Overall Correct]]="N", "N", "Y"))</f>
        <v/>
      </c>
      <c r="T91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1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19" s="46" t="str">
        <f>IF(ISBLANK(Table13[[#This Row],[Side Result]]), "",ABS(Table13[[#This Row],[Difference from Market]]))</f>
        <v/>
      </c>
      <c r="W91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19" s="43" t="str">
        <f>IF(ISBLANK(Table13[[#This Row],[Side Result]]), "",ABS(Table13[[#This Row],[Difference from Prediction]]))</f>
        <v/>
      </c>
      <c r="Y919" s="10" t="str">
        <f>IF(OR(ISBLANK(Games!B919),ISBLANK(Table13[[#This Row],[Side Result]])), "",IF(OR(AND('Prediction Log'!D919&lt;0, 'Prediction Log'!J919='Prediction Log'!B919), AND('Prediction Log'!D919&gt;0, 'Prediction Log'!C919='Prediction Log'!J919)),"Y", IF(ISBLANK(Games!$B$2), "","N")))</f>
        <v/>
      </c>
      <c r="Z919" s="10" t="str">
        <f>Table13[[#This Row],[Market Overall  Correct]]</f>
        <v/>
      </c>
    </row>
    <row r="920" spans="1:26" x14ac:dyDescent="0.45">
      <c r="A920" s="51" t="str">
        <f>IF(ISBLANK(Games!$B920), "",Games!A920)</f>
        <v/>
      </c>
      <c r="B920" s="51" t="str">
        <f>IF(ISBLANK(Games!$B920), "",Games!B920)</f>
        <v/>
      </c>
      <c r="C920" s="51" t="str">
        <f>IF(ISBLANK(Games!$B920), "",Games!C920)</f>
        <v/>
      </c>
      <c r="D920" s="23" t="str">
        <f>IF(ISBLANK(Games!$B920), "",Games!D920)</f>
        <v/>
      </c>
      <c r="E920" s="23" t="str">
        <f>IF(ISBLANK(Games!$B920), "",Games!E920)</f>
        <v/>
      </c>
      <c r="F920" s="51" t="str">
        <f>IF(ISBLANK(Games!$B920), "",Games!F920)</f>
        <v/>
      </c>
      <c r="G920" s="51">
        <f>Games!G920</f>
        <v>0</v>
      </c>
      <c r="H920" s="51" t="str">
        <f>IF(ISBLANK(Games!$B920), "",Games!H920)</f>
        <v/>
      </c>
      <c r="I920" s="51" t="str">
        <f>IF(ISBLANK(Games!B920), "", IF(Table13[[#This Row],[Spread]]&lt;0, Table13[[#This Row],[Home]], Table13[[#This Row],[Away]]))</f>
        <v/>
      </c>
      <c r="J920" s="11"/>
      <c r="K920" s="11"/>
      <c r="L920" s="11"/>
      <c r="M920" s="50" t="str">
        <f>IF(ISBLANK(Table13[[#This Row],[Home Final]]), "",Table13[[#This Row],[Away Final]]-Table13[[#This Row],[Home Final]])</f>
        <v/>
      </c>
      <c r="N92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2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20" s="45" t="str">
        <f>IF(ISBLANK(Table13[[#This Row],[Side Result]]),"",IF(Table13[[#This Row],[Side Result]]=Table13[[#This Row],[Market Predicted Side]], "Y", "N"))</f>
        <v/>
      </c>
      <c r="Q92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20" s="43" t="str">
        <f>IF(ISBLANK(Table13[[#This Row],[Side Result]]),"",IF(Table13[[#This Row],[Side Result]]=Table13[[#This Row],[Model Predicted Side]], "Y", "N"))</f>
        <v/>
      </c>
      <c r="S920" s="43" t="str">
        <f>IF(ISBLANK(Table13[[#This Row],[Side Result]]), "", IF(Table13[[#This Row],[Model Overall Correct]]="N", "N", "Y"))</f>
        <v/>
      </c>
      <c r="T92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2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20" s="46" t="str">
        <f>IF(ISBLANK(Table13[[#This Row],[Side Result]]), "",ABS(Table13[[#This Row],[Difference from Market]]))</f>
        <v/>
      </c>
      <c r="W92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20" s="43" t="str">
        <f>IF(ISBLANK(Table13[[#This Row],[Side Result]]), "",ABS(Table13[[#This Row],[Difference from Prediction]]))</f>
        <v/>
      </c>
      <c r="Y920" s="10" t="str">
        <f>IF(OR(ISBLANK(Games!B920),ISBLANK(Table13[[#This Row],[Side Result]])), "",IF(OR(AND('Prediction Log'!D920&lt;0, 'Prediction Log'!J920='Prediction Log'!B920), AND('Prediction Log'!D920&gt;0, 'Prediction Log'!C920='Prediction Log'!J920)),"Y", IF(ISBLANK(Games!$B$2), "","N")))</f>
        <v/>
      </c>
      <c r="Z920" s="10" t="str">
        <f>Table13[[#This Row],[Market Overall  Correct]]</f>
        <v/>
      </c>
    </row>
    <row r="921" spans="1:26" x14ac:dyDescent="0.45">
      <c r="A921" s="51" t="str">
        <f>IF(ISBLANK(Games!$B921), "",Games!A921)</f>
        <v/>
      </c>
      <c r="B921" s="51" t="str">
        <f>IF(ISBLANK(Games!$B921), "",Games!B921)</f>
        <v/>
      </c>
      <c r="C921" s="51" t="str">
        <f>IF(ISBLANK(Games!$B921), "",Games!C921)</f>
        <v/>
      </c>
      <c r="D921" s="23" t="str">
        <f>IF(ISBLANK(Games!$B921), "",Games!D921)</f>
        <v/>
      </c>
      <c r="E921" s="23" t="str">
        <f>IF(ISBLANK(Games!$B921), "",Games!E921)</f>
        <v/>
      </c>
      <c r="F921" s="51" t="str">
        <f>IF(ISBLANK(Games!$B921), "",Games!F921)</f>
        <v/>
      </c>
      <c r="G921" s="51">
        <f>Games!G921</f>
        <v>0</v>
      </c>
      <c r="H921" s="51" t="str">
        <f>IF(ISBLANK(Games!$B921), "",Games!H921)</f>
        <v/>
      </c>
      <c r="I921" s="51" t="str">
        <f>IF(ISBLANK(Games!B921), "", IF(Table13[[#This Row],[Spread]]&lt;0, Table13[[#This Row],[Home]], Table13[[#This Row],[Away]]))</f>
        <v/>
      </c>
      <c r="J921" s="11"/>
      <c r="K921" s="11"/>
      <c r="L921" s="11"/>
      <c r="M921" s="50" t="str">
        <f>IF(ISBLANK(Table13[[#This Row],[Home Final]]), "",Table13[[#This Row],[Away Final]]-Table13[[#This Row],[Home Final]])</f>
        <v/>
      </c>
      <c r="N92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2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21" s="45" t="str">
        <f>IF(ISBLANK(Table13[[#This Row],[Side Result]]),"",IF(Table13[[#This Row],[Side Result]]=Table13[[#This Row],[Market Predicted Side]], "Y", "N"))</f>
        <v/>
      </c>
      <c r="Q92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21" s="43" t="str">
        <f>IF(ISBLANK(Table13[[#This Row],[Side Result]]),"",IF(Table13[[#This Row],[Side Result]]=Table13[[#This Row],[Model Predicted Side]], "Y", "N"))</f>
        <v/>
      </c>
      <c r="S921" s="43" t="str">
        <f>IF(ISBLANK(Table13[[#This Row],[Side Result]]), "", IF(Table13[[#This Row],[Model Overall Correct]]="N", "N", "Y"))</f>
        <v/>
      </c>
      <c r="T92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2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21" s="46" t="str">
        <f>IF(ISBLANK(Table13[[#This Row],[Side Result]]), "",ABS(Table13[[#This Row],[Difference from Market]]))</f>
        <v/>
      </c>
      <c r="W92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21" s="43" t="str">
        <f>IF(ISBLANK(Table13[[#This Row],[Side Result]]), "",ABS(Table13[[#This Row],[Difference from Prediction]]))</f>
        <v/>
      </c>
      <c r="Y921" s="10" t="str">
        <f>IF(OR(ISBLANK(Games!B921),ISBLANK(Table13[[#This Row],[Side Result]])), "",IF(OR(AND('Prediction Log'!D921&lt;0, 'Prediction Log'!J921='Prediction Log'!B921), AND('Prediction Log'!D921&gt;0, 'Prediction Log'!C921='Prediction Log'!J921)),"Y", IF(ISBLANK(Games!$B$2), "","N")))</f>
        <v/>
      </c>
      <c r="Z921" s="10" t="str">
        <f>Table13[[#This Row],[Market Overall  Correct]]</f>
        <v/>
      </c>
    </row>
    <row r="922" spans="1:26" x14ac:dyDescent="0.45">
      <c r="A922" s="51" t="str">
        <f>IF(ISBLANK(Games!$B922), "",Games!A922)</f>
        <v/>
      </c>
      <c r="B922" s="51" t="str">
        <f>IF(ISBLANK(Games!$B922), "",Games!B922)</f>
        <v/>
      </c>
      <c r="C922" s="51" t="str">
        <f>IF(ISBLANK(Games!$B922), "",Games!C922)</f>
        <v/>
      </c>
      <c r="D922" s="23" t="str">
        <f>IF(ISBLANK(Games!$B922), "",Games!D922)</f>
        <v/>
      </c>
      <c r="E922" s="23" t="str">
        <f>IF(ISBLANK(Games!$B922), "",Games!E922)</f>
        <v/>
      </c>
      <c r="F922" s="51" t="str">
        <f>IF(ISBLANK(Games!$B922), "",Games!F922)</f>
        <v/>
      </c>
      <c r="G922" s="51">
        <f>Games!G922</f>
        <v>0</v>
      </c>
      <c r="H922" s="51" t="str">
        <f>IF(ISBLANK(Games!$B922), "",Games!H922)</f>
        <v/>
      </c>
      <c r="I922" s="51" t="str">
        <f>IF(ISBLANK(Games!B922), "", IF(Table13[[#This Row],[Spread]]&lt;0, Table13[[#This Row],[Home]], Table13[[#This Row],[Away]]))</f>
        <v/>
      </c>
      <c r="J922" s="11"/>
      <c r="K922" s="11"/>
      <c r="L922" s="11"/>
      <c r="M922" s="50" t="str">
        <f>IF(ISBLANK(Table13[[#This Row],[Home Final]]), "",Table13[[#This Row],[Away Final]]-Table13[[#This Row],[Home Final]])</f>
        <v/>
      </c>
      <c r="N92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2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22" s="45" t="str">
        <f>IF(ISBLANK(Table13[[#This Row],[Side Result]]),"",IF(Table13[[#This Row],[Side Result]]=Table13[[#This Row],[Market Predicted Side]], "Y", "N"))</f>
        <v/>
      </c>
      <c r="Q92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22" s="43" t="str">
        <f>IF(ISBLANK(Table13[[#This Row],[Side Result]]),"",IF(Table13[[#This Row],[Side Result]]=Table13[[#This Row],[Model Predicted Side]], "Y", "N"))</f>
        <v/>
      </c>
      <c r="S922" s="43" t="str">
        <f>IF(ISBLANK(Table13[[#This Row],[Side Result]]), "", IF(Table13[[#This Row],[Model Overall Correct]]="N", "N", "Y"))</f>
        <v/>
      </c>
      <c r="T92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2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22" s="46" t="str">
        <f>IF(ISBLANK(Table13[[#This Row],[Side Result]]), "",ABS(Table13[[#This Row],[Difference from Market]]))</f>
        <v/>
      </c>
      <c r="W92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22" s="43" t="str">
        <f>IF(ISBLANK(Table13[[#This Row],[Side Result]]), "",ABS(Table13[[#This Row],[Difference from Prediction]]))</f>
        <v/>
      </c>
      <c r="Y922" s="10" t="str">
        <f>IF(OR(ISBLANK(Games!B922),ISBLANK(Table13[[#This Row],[Side Result]])), "",IF(OR(AND('Prediction Log'!D922&lt;0, 'Prediction Log'!J922='Prediction Log'!B922), AND('Prediction Log'!D922&gt;0, 'Prediction Log'!C922='Prediction Log'!J922)),"Y", IF(ISBLANK(Games!$B$2), "","N")))</f>
        <v/>
      </c>
      <c r="Z922" s="10" t="str">
        <f>Table13[[#This Row],[Market Overall  Correct]]</f>
        <v/>
      </c>
    </row>
    <row r="923" spans="1:26" x14ac:dyDescent="0.45">
      <c r="A923" s="51" t="str">
        <f>IF(ISBLANK(Games!$B923), "",Games!A923)</f>
        <v/>
      </c>
      <c r="B923" s="51" t="str">
        <f>IF(ISBLANK(Games!$B923), "",Games!B923)</f>
        <v/>
      </c>
      <c r="C923" s="51" t="str">
        <f>IF(ISBLANK(Games!$B923), "",Games!C923)</f>
        <v/>
      </c>
      <c r="D923" s="23" t="str">
        <f>IF(ISBLANK(Games!$B923), "",Games!D923)</f>
        <v/>
      </c>
      <c r="E923" s="23" t="str">
        <f>IF(ISBLANK(Games!$B923), "",Games!E923)</f>
        <v/>
      </c>
      <c r="F923" s="51" t="str">
        <f>IF(ISBLANK(Games!$B923), "",Games!F923)</f>
        <v/>
      </c>
      <c r="G923" s="51">
        <f>Games!G923</f>
        <v>0</v>
      </c>
      <c r="H923" s="51" t="str">
        <f>IF(ISBLANK(Games!$B923), "",Games!H923)</f>
        <v/>
      </c>
      <c r="I923" s="51" t="str">
        <f>IF(ISBLANK(Games!B923), "", IF(Table13[[#This Row],[Spread]]&lt;0, Table13[[#This Row],[Home]], Table13[[#This Row],[Away]]))</f>
        <v/>
      </c>
      <c r="J923" s="11"/>
      <c r="K923" s="11"/>
      <c r="L923" s="11"/>
      <c r="M923" s="50" t="str">
        <f>IF(ISBLANK(Table13[[#This Row],[Home Final]]), "",Table13[[#This Row],[Away Final]]-Table13[[#This Row],[Home Final]])</f>
        <v/>
      </c>
      <c r="N92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2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23" s="45" t="str">
        <f>IF(ISBLANK(Table13[[#This Row],[Side Result]]),"",IF(Table13[[#This Row],[Side Result]]=Table13[[#This Row],[Market Predicted Side]], "Y", "N"))</f>
        <v/>
      </c>
      <c r="Q92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23" s="43" t="str">
        <f>IF(ISBLANK(Table13[[#This Row],[Side Result]]),"",IF(Table13[[#This Row],[Side Result]]=Table13[[#This Row],[Model Predicted Side]], "Y", "N"))</f>
        <v/>
      </c>
      <c r="S923" s="43" t="str">
        <f>IF(ISBLANK(Table13[[#This Row],[Side Result]]), "", IF(Table13[[#This Row],[Model Overall Correct]]="N", "N", "Y"))</f>
        <v/>
      </c>
      <c r="T92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2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23" s="46" t="str">
        <f>IF(ISBLANK(Table13[[#This Row],[Side Result]]), "",ABS(Table13[[#This Row],[Difference from Market]]))</f>
        <v/>
      </c>
      <c r="W92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23" s="43" t="str">
        <f>IF(ISBLANK(Table13[[#This Row],[Side Result]]), "",ABS(Table13[[#This Row],[Difference from Prediction]]))</f>
        <v/>
      </c>
      <c r="Y923" s="10" t="str">
        <f>IF(OR(ISBLANK(Games!B923),ISBLANK(Table13[[#This Row],[Side Result]])), "",IF(OR(AND('Prediction Log'!D923&lt;0, 'Prediction Log'!J923='Prediction Log'!B923), AND('Prediction Log'!D923&gt;0, 'Prediction Log'!C923='Prediction Log'!J923)),"Y", IF(ISBLANK(Games!$B$2), "","N")))</f>
        <v/>
      </c>
      <c r="Z923" s="10" t="str">
        <f>Table13[[#This Row],[Market Overall  Correct]]</f>
        <v/>
      </c>
    </row>
    <row r="924" spans="1:26" x14ac:dyDescent="0.45">
      <c r="A924" s="51" t="str">
        <f>IF(ISBLANK(Games!$B924), "",Games!A924)</f>
        <v/>
      </c>
      <c r="B924" s="51" t="str">
        <f>IF(ISBLANK(Games!$B924), "",Games!B924)</f>
        <v/>
      </c>
      <c r="C924" s="51" t="str">
        <f>IF(ISBLANK(Games!$B924), "",Games!C924)</f>
        <v/>
      </c>
      <c r="D924" s="23" t="str">
        <f>IF(ISBLANK(Games!$B924), "",Games!D924)</f>
        <v/>
      </c>
      <c r="E924" s="23" t="str">
        <f>IF(ISBLANK(Games!$B924), "",Games!E924)</f>
        <v/>
      </c>
      <c r="F924" s="51" t="str">
        <f>IF(ISBLANK(Games!$B924), "",Games!F924)</f>
        <v/>
      </c>
      <c r="G924" s="51">
        <f>Games!G924</f>
        <v>0</v>
      </c>
      <c r="H924" s="51" t="str">
        <f>IF(ISBLANK(Games!$B924), "",Games!H924)</f>
        <v/>
      </c>
      <c r="I924" s="51" t="str">
        <f>IF(ISBLANK(Games!B924), "", IF(Table13[[#This Row],[Spread]]&lt;0, Table13[[#This Row],[Home]], Table13[[#This Row],[Away]]))</f>
        <v/>
      </c>
      <c r="J924" s="11"/>
      <c r="K924" s="11"/>
      <c r="L924" s="11"/>
      <c r="M924" s="50" t="str">
        <f>IF(ISBLANK(Table13[[#This Row],[Home Final]]), "",Table13[[#This Row],[Away Final]]-Table13[[#This Row],[Home Final]])</f>
        <v/>
      </c>
      <c r="N92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2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24" s="45" t="str">
        <f>IF(ISBLANK(Table13[[#This Row],[Side Result]]),"",IF(Table13[[#This Row],[Side Result]]=Table13[[#This Row],[Market Predicted Side]], "Y", "N"))</f>
        <v/>
      </c>
      <c r="Q92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24" s="43" t="str">
        <f>IF(ISBLANK(Table13[[#This Row],[Side Result]]),"",IF(Table13[[#This Row],[Side Result]]=Table13[[#This Row],[Model Predicted Side]], "Y", "N"))</f>
        <v/>
      </c>
      <c r="S924" s="43" t="str">
        <f>IF(ISBLANK(Table13[[#This Row],[Side Result]]), "", IF(Table13[[#This Row],[Model Overall Correct]]="N", "N", "Y"))</f>
        <v/>
      </c>
      <c r="T92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2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24" s="46" t="str">
        <f>IF(ISBLANK(Table13[[#This Row],[Side Result]]), "",ABS(Table13[[#This Row],[Difference from Market]]))</f>
        <v/>
      </c>
      <c r="W92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24" s="43" t="str">
        <f>IF(ISBLANK(Table13[[#This Row],[Side Result]]), "",ABS(Table13[[#This Row],[Difference from Prediction]]))</f>
        <v/>
      </c>
      <c r="Y924" s="10" t="str">
        <f>IF(OR(ISBLANK(Games!B924),ISBLANK(Table13[[#This Row],[Side Result]])), "",IF(OR(AND('Prediction Log'!D924&lt;0, 'Prediction Log'!J924='Prediction Log'!B924), AND('Prediction Log'!D924&gt;0, 'Prediction Log'!C924='Prediction Log'!J924)),"Y", IF(ISBLANK(Games!$B$2), "","N")))</f>
        <v/>
      </c>
      <c r="Z924" s="10" t="str">
        <f>Table13[[#This Row],[Market Overall  Correct]]</f>
        <v/>
      </c>
    </row>
    <row r="925" spans="1:26" x14ac:dyDescent="0.45">
      <c r="A925" s="51" t="str">
        <f>IF(ISBLANK(Games!$B925), "",Games!A925)</f>
        <v/>
      </c>
      <c r="B925" s="51" t="str">
        <f>IF(ISBLANK(Games!$B925), "",Games!B925)</f>
        <v/>
      </c>
      <c r="C925" s="51" t="str">
        <f>IF(ISBLANK(Games!$B925), "",Games!C925)</f>
        <v/>
      </c>
      <c r="D925" s="23" t="str">
        <f>IF(ISBLANK(Games!$B925), "",Games!D925)</f>
        <v/>
      </c>
      <c r="E925" s="23" t="str">
        <f>IF(ISBLANK(Games!$B925), "",Games!E925)</f>
        <v/>
      </c>
      <c r="F925" s="51" t="str">
        <f>IF(ISBLANK(Games!$B925), "",Games!F925)</f>
        <v/>
      </c>
      <c r="G925" s="51">
        <f>Games!G925</f>
        <v>0</v>
      </c>
      <c r="H925" s="51" t="str">
        <f>IF(ISBLANK(Games!$B925), "",Games!H925)</f>
        <v/>
      </c>
      <c r="I925" s="51" t="str">
        <f>IF(ISBLANK(Games!B925), "", IF(Table13[[#This Row],[Spread]]&lt;0, Table13[[#This Row],[Home]], Table13[[#This Row],[Away]]))</f>
        <v/>
      </c>
      <c r="J925" s="11"/>
      <c r="K925" s="11"/>
      <c r="L925" s="11"/>
      <c r="M925" s="50" t="str">
        <f>IF(ISBLANK(Table13[[#This Row],[Home Final]]), "",Table13[[#This Row],[Away Final]]-Table13[[#This Row],[Home Final]])</f>
        <v/>
      </c>
      <c r="N92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2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25" s="45" t="str">
        <f>IF(ISBLANK(Table13[[#This Row],[Side Result]]),"",IF(Table13[[#This Row],[Side Result]]=Table13[[#This Row],[Market Predicted Side]], "Y", "N"))</f>
        <v/>
      </c>
      <c r="Q92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25" s="43" t="str">
        <f>IF(ISBLANK(Table13[[#This Row],[Side Result]]),"",IF(Table13[[#This Row],[Side Result]]=Table13[[#This Row],[Model Predicted Side]], "Y", "N"))</f>
        <v/>
      </c>
      <c r="S925" s="43" t="str">
        <f>IF(ISBLANK(Table13[[#This Row],[Side Result]]), "", IF(Table13[[#This Row],[Model Overall Correct]]="N", "N", "Y"))</f>
        <v/>
      </c>
      <c r="T92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2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25" s="46" t="str">
        <f>IF(ISBLANK(Table13[[#This Row],[Side Result]]), "",ABS(Table13[[#This Row],[Difference from Market]]))</f>
        <v/>
      </c>
      <c r="W92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25" s="43" t="str">
        <f>IF(ISBLANK(Table13[[#This Row],[Side Result]]), "",ABS(Table13[[#This Row],[Difference from Prediction]]))</f>
        <v/>
      </c>
      <c r="Y925" s="10" t="str">
        <f>IF(OR(ISBLANK(Games!B925),ISBLANK(Table13[[#This Row],[Side Result]])), "",IF(OR(AND('Prediction Log'!D925&lt;0, 'Prediction Log'!J925='Prediction Log'!B925), AND('Prediction Log'!D925&gt;0, 'Prediction Log'!C925='Prediction Log'!J925)),"Y", IF(ISBLANK(Games!$B$2), "","N")))</f>
        <v/>
      </c>
      <c r="Z925" s="10" t="str">
        <f>Table13[[#This Row],[Market Overall  Correct]]</f>
        <v/>
      </c>
    </row>
    <row r="926" spans="1:26" x14ac:dyDescent="0.45">
      <c r="A926" s="51" t="str">
        <f>IF(ISBLANK(Games!$B926), "",Games!A926)</f>
        <v/>
      </c>
      <c r="B926" s="51" t="str">
        <f>IF(ISBLANK(Games!$B926), "",Games!B926)</f>
        <v/>
      </c>
      <c r="C926" s="51" t="str">
        <f>IF(ISBLANK(Games!$B926), "",Games!C926)</f>
        <v/>
      </c>
      <c r="D926" s="23" t="str">
        <f>IF(ISBLANK(Games!$B926), "",Games!D926)</f>
        <v/>
      </c>
      <c r="E926" s="23" t="str">
        <f>IF(ISBLANK(Games!$B926), "",Games!E926)</f>
        <v/>
      </c>
      <c r="F926" s="51" t="str">
        <f>IF(ISBLANK(Games!$B926), "",Games!F926)</f>
        <v/>
      </c>
      <c r="G926" s="51">
        <f>Games!G926</f>
        <v>0</v>
      </c>
      <c r="H926" s="51" t="str">
        <f>IF(ISBLANK(Games!$B926), "",Games!H926)</f>
        <v/>
      </c>
      <c r="I926" s="51" t="str">
        <f>IF(ISBLANK(Games!B926), "", IF(Table13[[#This Row],[Spread]]&lt;0, Table13[[#This Row],[Home]], Table13[[#This Row],[Away]]))</f>
        <v/>
      </c>
      <c r="J926" s="11"/>
      <c r="K926" s="11"/>
      <c r="L926" s="11"/>
      <c r="M926" s="50" t="str">
        <f>IF(ISBLANK(Table13[[#This Row],[Home Final]]), "",Table13[[#This Row],[Away Final]]-Table13[[#This Row],[Home Final]])</f>
        <v/>
      </c>
      <c r="N92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2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26" s="45" t="str">
        <f>IF(ISBLANK(Table13[[#This Row],[Side Result]]),"",IF(Table13[[#This Row],[Side Result]]=Table13[[#This Row],[Market Predicted Side]], "Y", "N"))</f>
        <v/>
      </c>
      <c r="Q92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26" s="43" t="str">
        <f>IF(ISBLANK(Table13[[#This Row],[Side Result]]),"",IF(Table13[[#This Row],[Side Result]]=Table13[[#This Row],[Model Predicted Side]], "Y", "N"))</f>
        <v/>
      </c>
      <c r="S926" s="43" t="str">
        <f>IF(ISBLANK(Table13[[#This Row],[Side Result]]), "", IF(Table13[[#This Row],[Model Overall Correct]]="N", "N", "Y"))</f>
        <v/>
      </c>
      <c r="T92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2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26" s="46" t="str">
        <f>IF(ISBLANK(Table13[[#This Row],[Side Result]]), "",ABS(Table13[[#This Row],[Difference from Market]]))</f>
        <v/>
      </c>
      <c r="W92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26" s="43" t="str">
        <f>IF(ISBLANK(Table13[[#This Row],[Side Result]]), "",ABS(Table13[[#This Row],[Difference from Prediction]]))</f>
        <v/>
      </c>
      <c r="Y926" s="10" t="str">
        <f>IF(OR(ISBLANK(Games!B926),ISBLANK(Table13[[#This Row],[Side Result]])), "",IF(OR(AND('Prediction Log'!D926&lt;0, 'Prediction Log'!J926='Prediction Log'!B926), AND('Prediction Log'!D926&gt;0, 'Prediction Log'!C926='Prediction Log'!J926)),"Y", IF(ISBLANK(Games!$B$2), "","N")))</f>
        <v/>
      </c>
      <c r="Z926" s="10" t="str">
        <f>Table13[[#This Row],[Market Overall  Correct]]</f>
        <v/>
      </c>
    </row>
    <row r="927" spans="1:26" x14ac:dyDescent="0.45">
      <c r="A927" s="51" t="str">
        <f>IF(ISBLANK(Games!$B927), "",Games!A927)</f>
        <v/>
      </c>
      <c r="B927" s="51" t="str">
        <f>IF(ISBLANK(Games!$B927), "",Games!B927)</f>
        <v/>
      </c>
      <c r="C927" s="51" t="str">
        <f>IF(ISBLANK(Games!$B927), "",Games!C927)</f>
        <v/>
      </c>
      <c r="D927" s="23" t="str">
        <f>IF(ISBLANK(Games!$B927), "",Games!D927)</f>
        <v/>
      </c>
      <c r="E927" s="23" t="str">
        <f>IF(ISBLANK(Games!$B927), "",Games!E927)</f>
        <v/>
      </c>
      <c r="F927" s="51" t="str">
        <f>IF(ISBLANK(Games!$B927), "",Games!F927)</f>
        <v/>
      </c>
      <c r="G927" s="51">
        <f>Games!G927</f>
        <v>0</v>
      </c>
      <c r="H927" s="51" t="str">
        <f>IF(ISBLANK(Games!$B927), "",Games!H927)</f>
        <v/>
      </c>
      <c r="I927" s="51" t="str">
        <f>IF(ISBLANK(Games!B927), "", IF(Table13[[#This Row],[Spread]]&lt;0, Table13[[#This Row],[Home]], Table13[[#This Row],[Away]]))</f>
        <v/>
      </c>
      <c r="J927" s="11"/>
      <c r="K927" s="11"/>
      <c r="L927" s="11"/>
      <c r="M927" s="50" t="str">
        <f>IF(ISBLANK(Table13[[#This Row],[Home Final]]), "",Table13[[#This Row],[Away Final]]-Table13[[#This Row],[Home Final]])</f>
        <v/>
      </c>
      <c r="N92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2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27" s="45" t="str">
        <f>IF(ISBLANK(Table13[[#This Row],[Side Result]]),"",IF(Table13[[#This Row],[Side Result]]=Table13[[#This Row],[Market Predicted Side]], "Y", "N"))</f>
        <v/>
      </c>
      <c r="Q92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27" s="43" t="str">
        <f>IF(ISBLANK(Table13[[#This Row],[Side Result]]),"",IF(Table13[[#This Row],[Side Result]]=Table13[[#This Row],[Model Predicted Side]], "Y", "N"))</f>
        <v/>
      </c>
      <c r="S927" s="43" t="str">
        <f>IF(ISBLANK(Table13[[#This Row],[Side Result]]), "", IF(Table13[[#This Row],[Model Overall Correct]]="N", "N", "Y"))</f>
        <v/>
      </c>
      <c r="T92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2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27" s="46" t="str">
        <f>IF(ISBLANK(Table13[[#This Row],[Side Result]]), "",ABS(Table13[[#This Row],[Difference from Market]]))</f>
        <v/>
      </c>
      <c r="W92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27" s="43" t="str">
        <f>IF(ISBLANK(Table13[[#This Row],[Side Result]]), "",ABS(Table13[[#This Row],[Difference from Prediction]]))</f>
        <v/>
      </c>
      <c r="Y927" s="10" t="str">
        <f>IF(OR(ISBLANK(Games!B927),ISBLANK(Table13[[#This Row],[Side Result]])), "",IF(OR(AND('Prediction Log'!D927&lt;0, 'Prediction Log'!J927='Prediction Log'!B927), AND('Prediction Log'!D927&gt;0, 'Prediction Log'!C927='Prediction Log'!J927)),"Y", IF(ISBLANK(Games!$B$2), "","N")))</f>
        <v/>
      </c>
      <c r="Z927" s="10" t="str">
        <f>Table13[[#This Row],[Market Overall  Correct]]</f>
        <v/>
      </c>
    </row>
    <row r="928" spans="1:26" x14ac:dyDescent="0.45">
      <c r="A928" s="51" t="str">
        <f>IF(ISBLANK(Games!$B928), "",Games!A928)</f>
        <v/>
      </c>
      <c r="B928" s="51" t="str">
        <f>IF(ISBLANK(Games!$B928), "",Games!B928)</f>
        <v/>
      </c>
      <c r="C928" s="51" t="str">
        <f>IF(ISBLANK(Games!$B928), "",Games!C928)</f>
        <v/>
      </c>
      <c r="D928" s="23" t="str">
        <f>IF(ISBLANK(Games!$B928), "",Games!D928)</f>
        <v/>
      </c>
      <c r="E928" s="23" t="str">
        <f>IF(ISBLANK(Games!$B928), "",Games!E928)</f>
        <v/>
      </c>
      <c r="F928" s="51" t="str">
        <f>IF(ISBLANK(Games!$B928), "",Games!F928)</f>
        <v/>
      </c>
      <c r="G928" s="51">
        <f>Games!G928</f>
        <v>0</v>
      </c>
      <c r="H928" s="51" t="str">
        <f>IF(ISBLANK(Games!$B928), "",Games!H928)</f>
        <v/>
      </c>
      <c r="I928" s="51" t="str">
        <f>IF(ISBLANK(Games!B928), "", IF(Table13[[#This Row],[Spread]]&lt;0, Table13[[#This Row],[Home]], Table13[[#This Row],[Away]]))</f>
        <v/>
      </c>
      <c r="J928" s="11"/>
      <c r="K928" s="11"/>
      <c r="L928" s="11"/>
      <c r="M928" s="50" t="str">
        <f>IF(ISBLANK(Table13[[#This Row],[Home Final]]), "",Table13[[#This Row],[Away Final]]-Table13[[#This Row],[Home Final]])</f>
        <v/>
      </c>
      <c r="N92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2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28" s="45" t="str">
        <f>IF(ISBLANK(Table13[[#This Row],[Side Result]]),"",IF(Table13[[#This Row],[Side Result]]=Table13[[#This Row],[Market Predicted Side]], "Y", "N"))</f>
        <v/>
      </c>
      <c r="Q92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28" s="43" t="str">
        <f>IF(ISBLANK(Table13[[#This Row],[Side Result]]),"",IF(Table13[[#This Row],[Side Result]]=Table13[[#This Row],[Model Predicted Side]], "Y", "N"))</f>
        <v/>
      </c>
      <c r="S928" s="43" t="str">
        <f>IF(ISBLANK(Table13[[#This Row],[Side Result]]), "", IF(Table13[[#This Row],[Model Overall Correct]]="N", "N", "Y"))</f>
        <v/>
      </c>
      <c r="T92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2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28" s="46" t="str">
        <f>IF(ISBLANK(Table13[[#This Row],[Side Result]]), "",ABS(Table13[[#This Row],[Difference from Market]]))</f>
        <v/>
      </c>
      <c r="W92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28" s="43" t="str">
        <f>IF(ISBLANK(Table13[[#This Row],[Side Result]]), "",ABS(Table13[[#This Row],[Difference from Prediction]]))</f>
        <v/>
      </c>
      <c r="Y928" s="10" t="str">
        <f>IF(OR(ISBLANK(Games!B928),ISBLANK(Table13[[#This Row],[Side Result]])), "",IF(OR(AND('Prediction Log'!D928&lt;0, 'Prediction Log'!J928='Prediction Log'!B928), AND('Prediction Log'!D928&gt;0, 'Prediction Log'!C928='Prediction Log'!J928)),"Y", IF(ISBLANK(Games!$B$2), "","N")))</f>
        <v/>
      </c>
      <c r="Z928" s="10" t="str">
        <f>Table13[[#This Row],[Market Overall  Correct]]</f>
        <v/>
      </c>
    </row>
    <row r="929" spans="1:26" x14ac:dyDescent="0.45">
      <c r="A929" s="51" t="str">
        <f>IF(ISBLANK(Games!$B929), "",Games!A929)</f>
        <v/>
      </c>
      <c r="B929" s="51" t="str">
        <f>IF(ISBLANK(Games!$B929), "",Games!B929)</f>
        <v/>
      </c>
      <c r="C929" s="51" t="str">
        <f>IF(ISBLANK(Games!$B929), "",Games!C929)</f>
        <v/>
      </c>
      <c r="D929" s="23" t="str">
        <f>IF(ISBLANK(Games!$B929), "",Games!D929)</f>
        <v/>
      </c>
      <c r="E929" s="23" t="str">
        <f>IF(ISBLANK(Games!$B929), "",Games!E929)</f>
        <v/>
      </c>
      <c r="F929" s="51" t="str">
        <f>IF(ISBLANK(Games!$B929), "",Games!F929)</f>
        <v/>
      </c>
      <c r="G929" s="51">
        <f>Games!G929</f>
        <v>0</v>
      </c>
      <c r="H929" s="51" t="str">
        <f>IF(ISBLANK(Games!$B929), "",Games!H929)</f>
        <v/>
      </c>
      <c r="I929" s="51" t="str">
        <f>IF(ISBLANK(Games!B929), "", IF(Table13[[#This Row],[Spread]]&lt;0, Table13[[#This Row],[Home]], Table13[[#This Row],[Away]]))</f>
        <v/>
      </c>
      <c r="J929" s="11"/>
      <c r="K929" s="11"/>
      <c r="L929" s="11"/>
      <c r="M929" s="50" t="str">
        <f>IF(ISBLANK(Table13[[#This Row],[Home Final]]), "",Table13[[#This Row],[Away Final]]-Table13[[#This Row],[Home Final]])</f>
        <v/>
      </c>
      <c r="N92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2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29" s="45" t="str">
        <f>IF(ISBLANK(Table13[[#This Row],[Side Result]]),"",IF(Table13[[#This Row],[Side Result]]=Table13[[#This Row],[Market Predicted Side]], "Y", "N"))</f>
        <v/>
      </c>
      <c r="Q92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29" s="43" t="str">
        <f>IF(ISBLANK(Table13[[#This Row],[Side Result]]),"",IF(Table13[[#This Row],[Side Result]]=Table13[[#This Row],[Model Predicted Side]], "Y", "N"))</f>
        <v/>
      </c>
      <c r="S929" s="43" t="str">
        <f>IF(ISBLANK(Table13[[#This Row],[Side Result]]), "", IF(Table13[[#This Row],[Model Overall Correct]]="N", "N", "Y"))</f>
        <v/>
      </c>
      <c r="T92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2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29" s="46" t="str">
        <f>IF(ISBLANK(Table13[[#This Row],[Side Result]]), "",ABS(Table13[[#This Row],[Difference from Market]]))</f>
        <v/>
      </c>
      <c r="W92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29" s="43" t="str">
        <f>IF(ISBLANK(Table13[[#This Row],[Side Result]]), "",ABS(Table13[[#This Row],[Difference from Prediction]]))</f>
        <v/>
      </c>
      <c r="Y929" s="10" t="str">
        <f>IF(OR(ISBLANK(Games!B929),ISBLANK(Table13[[#This Row],[Side Result]])), "",IF(OR(AND('Prediction Log'!D929&lt;0, 'Prediction Log'!J929='Prediction Log'!B929), AND('Prediction Log'!D929&gt;0, 'Prediction Log'!C929='Prediction Log'!J929)),"Y", IF(ISBLANK(Games!$B$2), "","N")))</f>
        <v/>
      </c>
      <c r="Z929" s="10" t="str">
        <f>Table13[[#This Row],[Market Overall  Correct]]</f>
        <v/>
      </c>
    </row>
    <row r="930" spans="1:26" x14ac:dyDescent="0.45">
      <c r="A930" s="51" t="str">
        <f>IF(ISBLANK(Games!$B930), "",Games!A930)</f>
        <v/>
      </c>
      <c r="B930" s="51" t="str">
        <f>IF(ISBLANK(Games!$B930), "",Games!B930)</f>
        <v/>
      </c>
      <c r="C930" s="51" t="str">
        <f>IF(ISBLANK(Games!$B930), "",Games!C930)</f>
        <v/>
      </c>
      <c r="D930" s="23" t="str">
        <f>IF(ISBLANK(Games!$B930), "",Games!D930)</f>
        <v/>
      </c>
      <c r="E930" s="23" t="str">
        <f>IF(ISBLANK(Games!$B930), "",Games!E930)</f>
        <v/>
      </c>
      <c r="F930" s="51" t="str">
        <f>IF(ISBLANK(Games!$B930), "",Games!F930)</f>
        <v/>
      </c>
      <c r="G930" s="51">
        <f>Games!G930</f>
        <v>0</v>
      </c>
      <c r="H930" s="51" t="str">
        <f>IF(ISBLANK(Games!$B930), "",Games!H930)</f>
        <v/>
      </c>
      <c r="I930" s="51" t="str">
        <f>IF(ISBLANK(Games!B930), "", IF(Table13[[#This Row],[Spread]]&lt;0, Table13[[#This Row],[Home]], Table13[[#This Row],[Away]]))</f>
        <v/>
      </c>
      <c r="J930" s="11"/>
      <c r="K930" s="11"/>
      <c r="L930" s="11"/>
      <c r="M930" s="50" t="str">
        <f>IF(ISBLANK(Table13[[#This Row],[Home Final]]), "",Table13[[#This Row],[Away Final]]-Table13[[#This Row],[Home Final]])</f>
        <v/>
      </c>
      <c r="N93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3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30" s="45" t="str">
        <f>IF(ISBLANK(Table13[[#This Row],[Side Result]]),"",IF(Table13[[#This Row],[Side Result]]=Table13[[#This Row],[Market Predicted Side]], "Y", "N"))</f>
        <v/>
      </c>
      <c r="Q93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30" s="43" t="str">
        <f>IF(ISBLANK(Table13[[#This Row],[Side Result]]),"",IF(Table13[[#This Row],[Side Result]]=Table13[[#This Row],[Model Predicted Side]], "Y", "N"))</f>
        <v/>
      </c>
      <c r="S930" s="43" t="str">
        <f>IF(ISBLANK(Table13[[#This Row],[Side Result]]), "", IF(Table13[[#This Row],[Model Overall Correct]]="N", "N", "Y"))</f>
        <v/>
      </c>
      <c r="T93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3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30" s="46" t="str">
        <f>IF(ISBLANK(Table13[[#This Row],[Side Result]]), "",ABS(Table13[[#This Row],[Difference from Market]]))</f>
        <v/>
      </c>
      <c r="W93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30" s="43" t="str">
        <f>IF(ISBLANK(Table13[[#This Row],[Side Result]]), "",ABS(Table13[[#This Row],[Difference from Prediction]]))</f>
        <v/>
      </c>
      <c r="Y930" s="10" t="str">
        <f>IF(OR(ISBLANK(Games!B930),ISBLANK(Table13[[#This Row],[Side Result]])), "",IF(OR(AND('Prediction Log'!D930&lt;0, 'Prediction Log'!J930='Prediction Log'!B930), AND('Prediction Log'!D930&gt;0, 'Prediction Log'!C930='Prediction Log'!J930)),"Y", IF(ISBLANK(Games!$B$2), "","N")))</f>
        <v/>
      </c>
      <c r="Z930" s="10" t="str">
        <f>Table13[[#This Row],[Market Overall  Correct]]</f>
        <v/>
      </c>
    </row>
    <row r="931" spans="1:26" x14ac:dyDescent="0.45">
      <c r="A931" s="51" t="str">
        <f>IF(ISBLANK(Games!$B931), "",Games!A931)</f>
        <v/>
      </c>
      <c r="B931" s="51" t="str">
        <f>IF(ISBLANK(Games!$B931), "",Games!B931)</f>
        <v/>
      </c>
      <c r="C931" s="51" t="str">
        <f>IF(ISBLANK(Games!$B931), "",Games!C931)</f>
        <v/>
      </c>
      <c r="D931" s="23" t="str">
        <f>IF(ISBLANK(Games!$B931), "",Games!D931)</f>
        <v/>
      </c>
      <c r="E931" s="23" t="str">
        <f>IF(ISBLANK(Games!$B931), "",Games!E931)</f>
        <v/>
      </c>
      <c r="F931" s="51" t="str">
        <f>IF(ISBLANK(Games!$B931), "",Games!F931)</f>
        <v/>
      </c>
      <c r="G931" s="51">
        <f>Games!G931</f>
        <v>0</v>
      </c>
      <c r="H931" s="51" t="str">
        <f>IF(ISBLANK(Games!$B931), "",Games!H931)</f>
        <v/>
      </c>
      <c r="I931" s="51" t="str">
        <f>IF(ISBLANK(Games!B931), "", IF(Table13[[#This Row],[Spread]]&lt;0, Table13[[#This Row],[Home]], Table13[[#This Row],[Away]]))</f>
        <v/>
      </c>
      <c r="J931" s="11"/>
      <c r="K931" s="11"/>
      <c r="L931" s="11"/>
      <c r="M931" s="50" t="str">
        <f>IF(ISBLANK(Table13[[#This Row],[Home Final]]), "",Table13[[#This Row],[Away Final]]-Table13[[#This Row],[Home Final]])</f>
        <v/>
      </c>
      <c r="N93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3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31" s="45" t="str">
        <f>IF(ISBLANK(Table13[[#This Row],[Side Result]]),"",IF(Table13[[#This Row],[Side Result]]=Table13[[#This Row],[Market Predicted Side]], "Y", "N"))</f>
        <v/>
      </c>
      <c r="Q93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31" s="43" t="str">
        <f>IF(ISBLANK(Table13[[#This Row],[Side Result]]),"",IF(Table13[[#This Row],[Side Result]]=Table13[[#This Row],[Model Predicted Side]], "Y", "N"))</f>
        <v/>
      </c>
      <c r="S931" s="43" t="str">
        <f>IF(ISBLANK(Table13[[#This Row],[Side Result]]), "", IF(Table13[[#This Row],[Model Overall Correct]]="N", "N", "Y"))</f>
        <v/>
      </c>
      <c r="T93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3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31" s="46" t="str">
        <f>IF(ISBLANK(Table13[[#This Row],[Side Result]]), "",ABS(Table13[[#This Row],[Difference from Market]]))</f>
        <v/>
      </c>
      <c r="W93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31" s="43" t="str">
        <f>IF(ISBLANK(Table13[[#This Row],[Side Result]]), "",ABS(Table13[[#This Row],[Difference from Prediction]]))</f>
        <v/>
      </c>
      <c r="Y931" s="10" t="str">
        <f>IF(OR(ISBLANK(Games!B931),ISBLANK(Table13[[#This Row],[Side Result]])), "",IF(OR(AND('Prediction Log'!D931&lt;0, 'Prediction Log'!J931='Prediction Log'!B931), AND('Prediction Log'!D931&gt;0, 'Prediction Log'!C931='Prediction Log'!J931)),"Y", IF(ISBLANK(Games!$B$2), "","N")))</f>
        <v/>
      </c>
      <c r="Z931" s="10" t="str">
        <f>Table13[[#This Row],[Market Overall  Correct]]</f>
        <v/>
      </c>
    </row>
    <row r="932" spans="1:26" x14ac:dyDescent="0.45">
      <c r="A932" s="51" t="str">
        <f>IF(ISBLANK(Games!$B932), "",Games!A932)</f>
        <v/>
      </c>
      <c r="B932" s="51" t="str">
        <f>IF(ISBLANK(Games!$B932), "",Games!B932)</f>
        <v/>
      </c>
      <c r="C932" s="51" t="str">
        <f>IF(ISBLANK(Games!$B932), "",Games!C932)</f>
        <v/>
      </c>
      <c r="D932" s="23" t="str">
        <f>IF(ISBLANK(Games!$B932), "",Games!D932)</f>
        <v/>
      </c>
      <c r="E932" s="23" t="str">
        <f>IF(ISBLANK(Games!$B932), "",Games!E932)</f>
        <v/>
      </c>
      <c r="F932" s="51" t="str">
        <f>IF(ISBLANK(Games!$B932), "",Games!F932)</f>
        <v/>
      </c>
      <c r="G932" s="51">
        <f>Games!G932</f>
        <v>0</v>
      </c>
      <c r="H932" s="51" t="str">
        <f>IF(ISBLANK(Games!$B932), "",Games!H932)</f>
        <v/>
      </c>
      <c r="I932" s="51" t="str">
        <f>IF(ISBLANK(Games!B932), "", IF(Table13[[#This Row],[Spread]]&lt;0, Table13[[#This Row],[Home]], Table13[[#This Row],[Away]]))</f>
        <v/>
      </c>
      <c r="J932" s="11"/>
      <c r="K932" s="11"/>
      <c r="L932" s="11"/>
      <c r="M932" s="50" t="str">
        <f>IF(ISBLANK(Table13[[#This Row],[Home Final]]), "",Table13[[#This Row],[Away Final]]-Table13[[#This Row],[Home Final]])</f>
        <v/>
      </c>
      <c r="N93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3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32" s="45" t="str">
        <f>IF(ISBLANK(Table13[[#This Row],[Side Result]]),"",IF(Table13[[#This Row],[Side Result]]=Table13[[#This Row],[Market Predicted Side]], "Y", "N"))</f>
        <v/>
      </c>
      <c r="Q93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32" s="43" t="str">
        <f>IF(ISBLANK(Table13[[#This Row],[Side Result]]),"",IF(Table13[[#This Row],[Side Result]]=Table13[[#This Row],[Model Predicted Side]], "Y", "N"))</f>
        <v/>
      </c>
      <c r="S932" s="43" t="str">
        <f>IF(ISBLANK(Table13[[#This Row],[Side Result]]), "", IF(Table13[[#This Row],[Model Overall Correct]]="N", "N", "Y"))</f>
        <v/>
      </c>
      <c r="T93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3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32" s="46" t="str">
        <f>IF(ISBLANK(Table13[[#This Row],[Side Result]]), "",ABS(Table13[[#This Row],[Difference from Market]]))</f>
        <v/>
      </c>
      <c r="W93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32" s="43" t="str">
        <f>IF(ISBLANK(Table13[[#This Row],[Side Result]]), "",ABS(Table13[[#This Row],[Difference from Prediction]]))</f>
        <v/>
      </c>
      <c r="Y932" s="10" t="str">
        <f>IF(OR(ISBLANK(Games!B932),ISBLANK(Table13[[#This Row],[Side Result]])), "",IF(OR(AND('Prediction Log'!D932&lt;0, 'Prediction Log'!J932='Prediction Log'!B932), AND('Prediction Log'!D932&gt;0, 'Prediction Log'!C932='Prediction Log'!J932)),"Y", IF(ISBLANK(Games!$B$2), "","N")))</f>
        <v/>
      </c>
      <c r="Z932" s="10" t="str">
        <f>Table13[[#This Row],[Market Overall  Correct]]</f>
        <v/>
      </c>
    </row>
    <row r="933" spans="1:26" x14ac:dyDescent="0.45">
      <c r="A933" s="51" t="str">
        <f>IF(ISBLANK(Games!$B933), "",Games!A933)</f>
        <v/>
      </c>
      <c r="B933" s="51" t="str">
        <f>IF(ISBLANK(Games!$B933), "",Games!B933)</f>
        <v/>
      </c>
      <c r="C933" s="51" t="str">
        <f>IF(ISBLANK(Games!$B933), "",Games!C933)</f>
        <v/>
      </c>
      <c r="D933" s="23" t="str">
        <f>IF(ISBLANK(Games!$B933), "",Games!D933)</f>
        <v/>
      </c>
      <c r="E933" s="23" t="str">
        <f>IF(ISBLANK(Games!$B933), "",Games!E933)</f>
        <v/>
      </c>
      <c r="F933" s="51" t="str">
        <f>IF(ISBLANK(Games!$B933), "",Games!F933)</f>
        <v/>
      </c>
      <c r="G933" s="51">
        <f>Games!G933</f>
        <v>0</v>
      </c>
      <c r="H933" s="51" t="str">
        <f>IF(ISBLANK(Games!$B933), "",Games!H933)</f>
        <v/>
      </c>
      <c r="I933" s="51" t="str">
        <f>IF(ISBLANK(Games!B933), "", IF(Table13[[#This Row],[Spread]]&lt;0, Table13[[#This Row],[Home]], Table13[[#This Row],[Away]]))</f>
        <v/>
      </c>
      <c r="J933" s="11"/>
      <c r="K933" s="11"/>
      <c r="L933" s="11"/>
      <c r="M933" s="50" t="str">
        <f>IF(ISBLANK(Table13[[#This Row],[Home Final]]), "",Table13[[#This Row],[Away Final]]-Table13[[#This Row],[Home Final]])</f>
        <v/>
      </c>
      <c r="N93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3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33" s="45" t="str">
        <f>IF(ISBLANK(Table13[[#This Row],[Side Result]]),"",IF(Table13[[#This Row],[Side Result]]=Table13[[#This Row],[Market Predicted Side]], "Y", "N"))</f>
        <v/>
      </c>
      <c r="Q93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33" s="43" t="str">
        <f>IF(ISBLANK(Table13[[#This Row],[Side Result]]),"",IF(Table13[[#This Row],[Side Result]]=Table13[[#This Row],[Model Predicted Side]], "Y", "N"))</f>
        <v/>
      </c>
      <c r="S933" s="43" t="str">
        <f>IF(ISBLANK(Table13[[#This Row],[Side Result]]), "", IF(Table13[[#This Row],[Model Overall Correct]]="N", "N", "Y"))</f>
        <v/>
      </c>
      <c r="T93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3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33" s="46" t="str">
        <f>IF(ISBLANK(Table13[[#This Row],[Side Result]]), "",ABS(Table13[[#This Row],[Difference from Market]]))</f>
        <v/>
      </c>
      <c r="W93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33" s="43" t="str">
        <f>IF(ISBLANK(Table13[[#This Row],[Side Result]]), "",ABS(Table13[[#This Row],[Difference from Prediction]]))</f>
        <v/>
      </c>
      <c r="Y933" s="10" t="str">
        <f>IF(OR(ISBLANK(Games!B933),ISBLANK(Table13[[#This Row],[Side Result]])), "",IF(OR(AND('Prediction Log'!D933&lt;0, 'Prediction Log'!J933='Prediction Log'!B933), AND('Prediction Log'!D933&gt;0, 'Prediction Log'!C933='Prediction Log'!J933)),"Y", IF(ISBLANK(Games!$B$2), "","N")))</f>
        <v/>
      </c>
      <c r="Z933" s="10" t="str">
        <f>Table13[[#This Row],[Market Overall  Correct]]</f>
        <v/>
      </c>
    </row>
    <row r="934" spans="1:26" x14ac:dyDescent="0.45">
      <c r="A934" s="51" t="str">
        <f>IF(ISBLANK(Games!$B934), "",Games!A934)</f>
        <v/>
      </c>
      <c r="B934" s="51" t="str">
        <f>IF(ISBLANK(Games!$B934), "",Games!B934)</f>
        <v/>
      </c>
      <c r="C934" s="51" t="str">
        <f>IF(ISBLANK(Games!$B934), "",Games!C934)</f>
        <v/>
      </c>
      <c r="D934" s="23" t="str">
        <f>IF(ISBLANK(Games!$B934), "",Games!D934)</f>
        <v/>
      </c>
      <c r="E934" s="23" t="str">
        <f>IF(ISBLANK(Games!$B934), "",Games!E934)</f>
        <v/>
      </c>
      <c r="F934" s="51" t="str">
        <f>IF(ISBLANK(Games!$B934), "",Games!F934)</f>
        <v/>
      </c>
      <c r="G934" s="51">
        <f>Games!G934</f>
        <v>0</v>
      </c>
      <c r="H934" s="51" t="str">
        <f>IF(ISBLANK(Games!$B934), "",Games!H934)</f>
        <v/>
      </c>
      <c r="I934" s="51" t="str">
        <f>IF(ISBLANK(Games!B934), "", IF(Table13[[#This Row],[Spread]]&lt;0, Table13[[#This Row],[Home]], Table13[[#This Row],[Away]]))</f>
        <v/>
      </c>
      <c r="J934" s="11"/>
      <c r="K934" s="11"/>
      <c r="L934" s="11"/>
      <c r="M934" s="50" t="str">
        <f>IF(ISBLANK(Table13[[#This Row],[Home Final]]), "",Table13[[#This Row],[Away Final]]-Table13[[#This Row],[Home Final]])</f>
        <v/>
      </c>
      <c r="N93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3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34" s="45" t="str">
        <f>IF(ISBLANK(Table13[[#This Row],[Side Result]]),"",IF(Table13[[#This Row],[Side Result]]=Table13[[#This Row],[Market Predicted Side]], "Y", "N"))</f>
        <v/>
      </c>
      <c r="Q93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34" s="43" t="str">
        <f>IF(ISBLANK(Table13[[#This Row],[Side Result]]),"",IF(Table13[[#This Row],[Side Result]]=Table13[[#This Row],[Model Predicted Side]], "Y", "N"))</f>
        <v/>
      </c>
      <c r="S934" s="43" t="str">
        <f>IF(ISBLANK(Table13[[#This Row],[Side Result]]), "", IF(Table13[[#This Row],[Model Overall Correct]]="N", "N", "Y"))</f>
        <v/>
      </c>
      <c r="T93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3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34" s="46" t="str">
        <f>IF(ISBLANK(Table13[[#This Row],[Side Result]]), "",ABS(Table13[[#This Row],[Difference from Market]]))</f>
        <v/>
      </c>
      <c r="W93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34" s="43" t="str">
        <f>IF(ISBLANK(Table13[[#This Row],[Side Result]]), "",ABS(Table13[[#This Row],[Difference from Prediction]]))</f>
        <v/>
      </c>
      <c r="Y934" s="10" t="str">
        <f>IF(OR(ISBLANK(Games!B934),ISBLANK(Table13[[#This Row],[Side Result]])), "",IF(OR(AND('Prediction Log'!D934&lt;0, 'Prediction Log'!J934='Prediction Log'!B934), AND('Prediction Log'!D934&gt;0, 'Prediction Log'!C934='Prediction Log'!J934)),"Y", IF(ISBLANK(Games!$B$2), "","N")))</f>
        <v/>
      </c>
      <c r="Z934" s="10" t="str">
        <f>Table13[[#This Row],[Market Overall  Correct]]</f>
        <v/>
      </c>
    </row>
    <row r="935" spans="1:26" x14ac:dyDescent="0.45">
      <c r="A935" s="51" t="str">
        <f>IF(ISBLANK(Games!$B935), "",Games!A935)</f>
        <v/>
      </c>
      <c r="B935" s="51" t="str">
        <f>IF(ISBLANK(Games!$B935), "",Games!B935)</f>
        <v/>
      </c>
      <c r="C935" s="51" t="str">
        <f>IF(ISBLANK(Games!$B935), "",Games!C935)</f>
        <v/>
      </c>
      <c r="D935" s="23" t="str">
        <f>IF(ISBLANK(Games!$B935), "",Games!D935)</f>
        <v/>
      </c>
      <c r="E935" s="23" t="str">
        <f>IF(ISBLANK(Games!$B935), "",Games!E935)</f>
        <v/>
      </c>
      <c r="F935" s="51" t="str">
        <f>IF(ISBLANK(Games!$B935), "",Games!F935)</f>
        <v/>
      </c>
      <c r="G935" s="51">
        <f>Games!G935</f>
        <v>0</v>
      </c>
      <c r="H935" s="51" t="str">
        <f>IF(ISBLANK(Games!$B935), "",Games!H935)</f>
        <v/>
      </c>
      <c r="I935" s="51" t="str">
        <f>IF(ISBLANK(Games!B935), "", IF(Table13[[#This Row],[Spread]]&lt;0, Table13[[#This Row],[Home]], Table13[[#This Row],[Away]]))</f>
        <v/>
      </c>
      <c r="J935" s="11"/>
      <c r="K935" s="11"/>
      <c r="L935" s="11"/>
      <c r="M935" s="50" t="str">
        <f>IF(ISBLANK(Table13[[#This Row],[Home Final]]), "",Table13[[#This Row],[Away Final]]-Table13[[#This Row],[Home Final]])</f>
        <v/>
      </c>
      <c r="N93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3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35" s="45" t="str">
        <f>IF(ISBLANK(Table13[[#This Row],[Side Result]]),"",IF(Table13[[#This Row],[Side Result]]=Table13[[#This Row],[Market Predicted Side]], "Y", "N"))</f>
        <v/>
      </c>
      <c r="Q93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35" s="43" t="str">
        <f>IF(ISBLANK(Table13[[#This Row],[Side Result]]),"",IF(Table13[[#This Row],[Side Result]]=Table13[[#This Row],[Model Predicted Side]], "Y", "N"))</f>
        <v/>
      </c>
      <c r="S935" s="43" t="str">
        <f>IF(ISBLANK(Table13[[#This Row],[Side Result]]), "", IF(Table13[[#This Row],[Model Overall Correct]]="N", "N", "Y"))</f>
        <v/>
      </c>
      <c r="T93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3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35" s="46" t="str">
        <f>IF(ISBLANK(Table13[[#This Row],[Side Result]]), "",ABS(Table13[[#This Row],[Difference from Market]]))</f>
        <v/>
      </c>
      <c r="W93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35" s="43" t="str">
        <f>IF(ISBLANK(Table13[[#This Row],[Side Result]]), "",ABS(Table13[[#This Row],[Difference from Prediction]]))</f>
        <v/>
      </c>
      <c r="Y935" s="10" t="str">
        <f>IF(OR(ISBLANK(Games!B935),ISBLANK(Table13[[#This Row],[Side Result]])), "",IF(OR(AND('Prediction Log'!D935&lt;0, 'Prediction Log'!J935='Prediction Log'!B935), AND('Prediction Log'!D935&gt;0, 'Prediction Log'!C935='Prediction Log'!J935)),"Y", IF(ISBLANK(Games!$B$2), "","N")))</f>
        <v/>
      </c>
      <c r="Z935" s="10" t="str">
        <f>Table13[[#This Row],[Market Overall  Correct]]</f>
        <v/>
      </c>
    </row>
    <row r="936" spans="1:26" x14ac:dyDescent="0.45">
      <c r="A936" s="51" t="str">
        <f>IF(ISBLANK(Games!$B936), "",Games!A936)</f>
        <v/>
      </c>
      <c r="B936" s="51" t="str">
        <f>IF(ISBLANK(Games!$B936), "",Games!B936)</f>
        <v/>
      </c>
      <c r="C936" s="51" t="str">
        <f>IF(ISBLANK(Games!$B936), "",Games!C936)</f>
        <v/>
      </c>
      <c r="D936" s="23" t="str">
        <f>IF(ISBLANK(Games!$B936), "",Games!D936)</f>
        <v/>
      </c>
      <c r="E936" s="23" t="str">
        <f>IF(ISBLANK(Games!$B936), "",Games!E936)</f>
        <v/>
      </c>
      <c r="F936" s="51" t="str">
        <f>IF(ISBLANK(Games!$B936), "",Games!F936)</f>
        <v/>
      </c>
      <c r="G936" s="51">
        <f>Games!G936</f>
        <v>0</v>
      </c>
      <c r="H936" s="51" t="str">
        <f>IF(ISBLANK(Games!$B936), "",Games!H936)</f>
        <v/>
      </c>
      <c r="I936" s="51" t="str">
        <f>IF(ISBLANK(Games!B936), "", IF(Table13[[#This Row],[Spread]]&lt;0, Table13[[#This Row],[Home]], Table13[[#This Row],[Away]]))</f>
        <v/>
      </c>
      <c r="J936" s="11"/>
      <c r="K936" s="11"/>
      <c r="L936" s="11"/>
      <c r="M936" s="50" t="str">
        <f>IF(ISBLANK(Table13[[#This Row],[Home Final]]), "",Table13[[#This Row],[Away Final]]-Table13[[#This Row],[Home Final]])</f>
        <v/>
      </c>
      <c r="N93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3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36" s="45" t="str">
        <f>IF(ISBLANK(Table13[[#This Row],[Side Result]]),"",IF(Table13[[#This Row],[Side Result]]=Table13[[#This Row],[Market Predicted Side]], "Y", "N"))</f>
        <v/>
      </c>
      <c r="Q93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36" s="43" t="str">
        <f>IF(ISBLANK(Table13[[#This Row],[Side Result]]),"",IF(Table13[[#This Row],[Side Result]]=Table13[[#This Row],[Model Predicted Side]], "Y", "N"))</f>
        <v/>
      </c>
      <c r="S936" s="43" t="str">
        <f>IF(ISBLANK(Table13[[#This Row],[Side Result]]), "", IF(Table13[[#This Row],[Model Overall Correct]]="N", "N", "Y"))</f>
        <v/>
      </c>
      <c r="T93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3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36" s="46" t="str">
        <f>IF(ISBLANK(Table13[[#This Row],[Side Result]]), "",ABS(Table13[[#This Row],[Difference from Market]]))</f>
        <v/>
      </c>
      <c r="W93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36" s="43" t="str">
        <f>IF(ISBLANK(Table13[[#This Row],[Side Result]]), "",ABS(Table13[[#This Row],[Difference from Prediction]]))</f>
        <v/>
      </c>
      <c r="Y936" s="10" t="str">
        <f>IF(OR(ISBLANK(Games!B936),ISBLANK(Table13[[#This Row],[Side Result]])), "",IF(OR(AND('Prediction Log'!D936&lt;0, 'Prediction Log'!J936='Prediction Log'!B936), AND('Prediction Log'!D936&gt;0, 'Prediction Log'!C936='Prediction Log'!J936)),"Y", IF(ISBLANK(Games!$B$2), "","N")))</f>
        <v/>
      </c>
      <c r="Z936" s="10" t="str">
        <f>Table13[[#This Row],[Market Overall  Correct]]</f>
        <v/>
      </c>
    </row>
    <row r="937" spans="1:26" x14ac:dyDescent="0.45">
      <c r="A937" s="51" t="str">
        <f>IF(ISBLANK(Games!$B937), "",Games!A937)</f>
        <v/>
      </c>
      <c r="B937" s="51" t="str">
        <f>IF(ISBLANK(Games!$B937), "",Games!B937)</f>
        <v/>
      </c>
      <c r="C937" s="51" t="str">
        <f>IF(ISBLANK(Games!$B937), "",Games!C937)</f>
        <v/>
      </c>
      <c r="D937" s="23" t="str">
        <f>IF(ISBLANK(Games!$B937), "",Games!D937)</f>
        <v/>
      </c>
      <c r="E937" s="23" t="str">
        <f>IF(ISBLANK(Games!$B937), "",Games!E937)</f>
        <v/>
      </c>
      <c r="F937" s="51" t="str">
        <f>IF(ISBLANK(Games!$B937), "",Games!F937)</f>
        <v/>
      </c>
      <c r="G937" s="51">
        <f>Games!G937</f>
        <v>0</v>
      </c>
      <c r="H937" s="51" t="str">
        <f>IF(ISBLANK(Games!$B937), "",Games!H937)</f>
        <v/>
      </c>
      <c r="I937" s="51" t="str">
        <f>IF(ISBLANK(Games!B937), "", IF(Table13[[#This Row],[Spread]]&lt;0, Table13[[#This Row],[Home]], Table13[[#This Row],[Away]]))</f>
        <v/>
      </c>
      <c r="J937" s="11"/>
      <c r="K937" s="11"/>
      <c r="L937" s="11"/>
      <c r="M937" s="50" t="str">
        <f>IF(ISBLANK(Table13[[#This Row],[Home Final]]), "",Table13[[#This Row],[Away Final]]-Table13[[#This Row],[Home Final]])</f>
        <v/>
      </c>
      <c r="N93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3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37" s="45" t="str">
        <f>IF(ISBLANK(Table13[[#This Row],[Side Result]]),"",IF(Table13[[#This Row],[Side Result]]=Table13[[#This Row],[Market Predicted Side]], "Y", "N"))</f>
        <v/>
      </c>
      <c r="Q93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37" s="43" t="str">
        <f>IF(ISBLANK(Table13[[#This Row],[Side Result]]),"",IF(Table13[[#This Row],[Side Result]]=Table13[[#This Row],[Model Predicted Side]], "Y", "N"))</f>
        <v/>
      </c>
      <c r="S937" s="43" t="str">
        <f>IF(ISBLANK(Table13[[#This Row],[Side Result]]), "", IF(Table13[[#This Row],[Model Overall Correct]]="N", "N", "Y"))</f>
        <v/>
      </c>
      <c r="T93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3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37" s="46" t="str">
        <f>IF(ISBLANK(Table13[[#This Row],[Side Result]]), "",ABS(Table13[[#This Row],[Difference from Market]]))</f>
        <v/>
      </c>
      <c r="W93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37" s="43" t="str">
        <f>IF(ISBLANK(Table13[[#This Row],[Side Result]]), "",ABS(Table13[[#This Row],[Difference from Prediction]]))</f>
        <v/>
      </c>
      <c r="Y937" s="10" t="str">
        <f>IF(OR(ISBLANK(Games!B937),ISBLANK(Table13[[#This Row],[Side Result]])), "",IF(OR(AND('Prediction Log'!D937&lt;0, 'Prediction Log'!J937='Prediction Log'!B937), AND('Prediction Log'!D937&gt;0, 'Prediction Log'!C937='Prediction Log'!J937)),"Y", IF(ISBLANK(Games!$B$2), "","N")))</f>
        <v/>
      </c>
      <c r="Z937" s="10" t="str">
        <f>Table13[[#This Row],[Market Overall  Correct]]</f>
        <v/>
      </c>
    </row>
    <row r="938" spans="1:26" x14ac:dyDescent="0.45">
      <c r="A938" s="51" t="str">
        <f>IF(ISBLANK(Games!$B938), "",Games!A938)</f>
        <v/>
      </c>
      <c r="B938" s="51" t="str">
        <f>IF(ISBLANK(Games!$B938), "",Games!B938)</f>
        <v/>
      </c>
      <c r="C938" s="51" t="str">
        <f>IF(ISBLANK(Games!$B938), "",Games!C938)</f>
        <v/>
      </c>
      <c r="D938" s="23" t="str">
        <f>IF(ISBLANK(Games!$B938), "",Games!D938)</f>
        <v/>
      </c>
      <c r="E938" s="23" t="str">
        <f>IF(ISBLANK(Games!$B938), "",Games!E938)</f>
        <v/>
      </c>
      <c r="F938" s="51" t="str">
        <f>IF(ISBLANK(Games!$B938), "",Games!F938)</f>
        <v/>
      </c>
      <c r="G938" s="51">
        <f>Games!G938</f>
        <v>0</v>
      </c>
      <c r="H938" s="51" t="str">
        <f>IF(ISBLANK(Games!$B938), "",Games!H938)</f>
        <v/>
      </c>
      <c r="I938" s="51" t="str">
        <f>IF(ISBLANK(Games!B938), "", IF(Table13[[#This Row],[Spread]]&lt;0, Table13[[#This Row],[Home]], Table13[[#This Row],[Away]]))</f>
        <v/>
      </c>
      <c r="J938" s="11"/>
      <c r="K938" s="11"/>
      <c r="L938" s="11"/>
      <c r="M938" s="50" t="str">
        <f>IF(ISBLANK(Table13[[#This Row],[Home Final]]), "",Table13[[#This Row],[Away Final]]-Table13[[#This Row],[Home Final]])</f>
        <v/>
      </c>
      <c r="N93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3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38" s="45" t="str">
        <f>IF(ISBLANK(Table13[[#This Row],[Side Result]]),"",IF(Table13[[#This Row],[Side Result]]=Table13[[#This Row],[Market Predicted Side]], "Y", "N"))</f>
        <v/>
      </c>
      <c r="Q93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38" s="43" t="str">
        <f>IF(ISBLANK(Table13[[#This Row],[Side Result]]),"",IF(Table13[[#This Row],[Side Result]]=Table13[[#This Row],[Model Predicted Side]], "Y", "N"))</f>
        <v/>
      </c>
      <c r="S938" s="43" t="str">
        <f>IF(ISBLANK(Table13[[#This Row],[Side Result]]), "", IF(Table13[[#This Row],[Model Overall Correct]]="N", "N", "Y"))</f>
        <v/>
      </c>
      <c r="T93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3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38" s="46" t="str">
        <f>IF(ISBLANK(Table13[[#This Row],[Side Result]]), "",ABS(Table13[[#This Row],[Difference from Market]]))</f>
        <v/>
      </c>
      <c r="W93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38" s="43" t="str">
        <f>IF(ISBLANK(Table13[[#This Row],[Side Result]]), "",ABS(Table13[[#This Row],[Difference from Prediction]]))</f>
        <v/>
      </c>
      <c r="Y938" s="10" t="str">
        <f>IF(OR(ISBLANK(Games!B938),ISBLANK(Table13[[#This Row],[Side Result]])), "",IF(OR(AND('Prediction Log'!D938&lt;0, 'Prediction Log'!J938='Prediction Log'!B938), AND('Prediction Log'!D938&gt;0, 'Prediction Log'!C938='Prediction Log'!J938)),"Y", IF(ISBLANK(Games!$B$2), "","N")))</f>
        <v/>
      </c>
      <c r="Z938" s="10" t="str">
        <f>Table13[[#This Row],[Market Overall  Correct]]</f>
        <v/>
      </c>
    </row>
    <row r="939" spans="1:26" x14ac:dyDescent="0.45">
      <c r="A939" s="51" t="str">
        <f>IF(ISBLANK(Games!$B939), "",Games!A939)</f>
        <v/>
      </c>
      <c r="B939" s="51" t="str">
        <f>IF(ISBLANK(Games!$B939), "",Games!B939)</f>
        <v/>
      </c>
      <c r="C939" s="51" t="str">
        <f>IF(ISBLANK(Games!$B939), "",Games!C939)</f>
        <v/>
      </c>
      <c r="D939" s="23" t="str">
        <f>IF(ISBLANK(Games!$B939), "",Games!D939)</f>
        <v/>
      </c>
      <c r="E939" s="23" t="str">
        <f>IF(ISBLANK(Games!$B939), "",Games!E939)</f>
        <v/>
      </c>
      <c r="F939" s="51" t="str">
        <f>IF(ISBLANK(Games!$B939), "",Games!F939)</f>
        <v/>
      </c>
      <c r="G939" s="51">
        <f>Games!G939</f>
        <v>0</v>
      </c>
      <c r="H939" s="51" t="str">
        <f>IF(ISBLANK(Games!$B939), "",Games!H939)</f>
        <v/>
      </c>
      <c r="I939" s="51" t="str">
        <f>IF(ISBLANK(Games!B939), "", IF(Table13[[#This Row],[Spread]]&lt;0, Table13[[#This Row],[Home]], Table13[[#This Row],[Away]]))</f>
        <v/>
      </c>
      <c r="J939" s="11"/>
      <c r="K939" s="11"/>
      <c r="L939" s="11"/>
      <c r="M939" s="50" t="str">
        <f>IF(ISBLANK(Table13[[#This Row],[Home Final]]), "",Table13[[#This Row],[Away Final]]-Table13[[#This Row],[Home Final]])</f>
        <v/>
      </c>
      <c r="N93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3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39" s="45" t="str">
        <f>IF(ISBLANK(Table13[[#This Row],[Side Result]]),"",IF(Table13[[#This Row],[Side Result]]=Table13[[#This Row],[Market Predicted Side]], "Y", "N"))</f>
        <v/>
      </c>
      <c r="Q93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39" s="43" t="str">
        <f>IF(ISBLANK(Table13[[#This Row],[Side Result]]),"",IF(Table13[[#This Row],[Side Result]]=Table13[[#This Row],[Model Predicted Side]], "Y", "N"))</f>
        <v/>
      </c>
      <c r="S939" s="43" t="str">
        <f>IF(ISBLANK(Table13[[#This Row],[Side Result]]), "", IF(Table13[[#This Row],[Model Overall Correct]]="N", "N", "Y"))</f>
        <v/>
      </c>
      <c r="T93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3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39" s="46" t="str">
        <f>IF(ISBLANK(Table13[[#This Row],[Side Result]]), "",ABS(Table13[[#This Row],[Difference from Market]]))</f>
        <v/>
      </c>
      <c r="W93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39" s="43" t="str">
        <f>IF(ISBLANK(Table13[[#This Row],[Side Result]]), "",ABS(Table13[[#This Row],[Difference from Prediction]]))</f>
        <v/>
      </c>
      <c r="Y939" s="10" t="str">
        <f>IF(OR(ISBLANK(Games!B939),ISBLANK(Table13[[#This Row],[Side Result]])), "",IF(OR(AND('Prediction Log'!D939&lt;0, 'Prediction Log'!J939='Prediction Log'!B939), AND('Prediction Log'!D939&gt;0, 'Prediction Log'!C939='Prediction Log'!J939)),"Y", IF(ISBLANK(Games!$B$2), "","N")))</f>
        <v/>
      </c>
      <c r="Z939" s="10" t="str">
        <f>Table13[[#This Row],[Market Overall  Correct]]</f>
        <v/>
      </c>
    </row>
    <row r="940" spans="1:26" x14ac:dyDescent="0.45">
      <c r="A940" s="51" t="str">
        <f>IF(ISBLANK(Games!$B940), "",Games!A940)</f>
        <v/>
      </c>
      <c r="B940" s="51" t="str">
        <f>IF(ISBLANK(Games!$B940), "",Games!B940)</f>
        <v/>
      </c>
      <c r="C940" s="51" t="str">
        <f>IF(ISBLANK(Games!$B940), "",Games!C940)</f>
        <v/>
      </c>
      <c r="D940" s="23" t="str">
        <f>IF(ISBLANK(Games!$B940), "",Games!D940)</f>
        <v/>
      </c>
      <c r="E940" s="23" t="str">
        <f>IF(ISBLANK(Games!$B940), "",Games!E940)</f>
        <v/>
      </c>
      <c r="F940" s="51" t="str">
        <f>IF(ISBLANK(Games!$B940), "",Games!F940)</f>
        <v/>
      </c>
      <c r="G940" s="51">
        <f>Games!G940</f>
        <v>0</v>
      </c>
      <c r="H940" s="51" t="str">
        <f>IF(ISBLANK(Games!$B940), "",Games!H940)</f>
        <v/>
      </c>
      <c r="I940" s="51" t="str">
        <f>IF(ISBLANK(Games!B940), "", IF(Table13[[#This Row],[Spread]]&lt;0, Table13[[#This Row],[Home]], Table13[[#This Row],[Away]]))</f>
        <v/>
      </c>
      <c r="J940" s="11"/>
      <c r="K940" s="11"/>
      <c r="L940" s="11"/>
      <c r="M940" s="50" t="str">
        <f>IF(ISBLANK(Table13[[#This Row],[Home Final]]), "",Table13[[#This Row],[Away Final]]-Table13[[#This Row],[Home Final]])</f>
        <v/>
      </c>
      <c r="N94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4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40" s="45" t="str">
        <f>IF(ISBLANK(Table13[[#This Row],[Side Result]]),"",IF(Table13[[#This Row],[Side Result]]=Table13[[#This Row],[Market Predicted Side]], "Y", "N"))</f>
        <v/>
      </c>
      <c r="Q94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40" s="43" t="str">
        <f>IF(ISBLANK(Table13[[#This Row],[Side Result]]),"",IF(Table13[[#This Row],[Side Result]]=Table13[[#This Row],[Model Predicted Side]], "Y", "N"))</f>
        <v/>
      </c>
      <c r="S940" s="43" t="str">
        <f>IF(ISBLANK(Table13[[#This Row],[Side Result]]), "", IF(Table13[[#This Row],[Model Overall Correct]]="N", "N", "Y"))</f>
        <v/>
      </c>
      <c r="T94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4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40" s="46" t="str">
        <f>IF(ISBLANK(Table13[[#This Row],[Side Result]]), "",ABS(Table13[[#This Row],[Difference from Market]]))</f>
        <v/>
      </c>
      <c r="W94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40" s="43" t="str">
        <f>IF(ISBLANK(Table13[[#This Row],[Side Result]]), "",ABS(Table13[[#This Row],[Difference from Prediction]]))</f>
        <v/>
      </c>
      <c r="Y940" s="10" t="str">
        <f>IF(OR(ISBLANK(Games!B940),ISBLANK(Table13[[#This Row],[Side Result]])), "",IF(OR(AND('Prediction Log'!D940&lt;0, 'Prediction Log'!J940='Prediction Log'!B940), AND('Prediction Log'!D940&gt;0, 'Prediction Log'!C940='Prediction Log'!J940)),"Y", IF(ISBLANK(Games!$B$2), "","N")))</f>
        <v/>
      </c>
      <c r="Z940" s="10" t="str">
        <f>Table13[[#This Row],[Market Overall  Correct]]</f>
        <v/>
      </c>
    </row>
    <row r="941" spans="1:26" x14ac:dyDescent="0.45">
      <c r="A941" s="51" t="str">
        <f>IF(ISBLANK(Games!$B941), "",Games!A941)</f>
        <v/>
      </c>
      <c r="B941" s="51" t="str">
        <f>IF(ISBLANK(Games!$B941), "",Games!B941)</f>
        <v/>
      </c>
      <c r="C941" s="51" t="str">
        <f>IF(ISBLANK(Games!$B941), "",Games!C941)</f>
        <v/>
      </c>
      <c r="D941" s="23" t="str">
        <f>IF(ISBLANK(Games!$B941), "",Games!D941)</f>
        <v/>
      </c>
      <c r="E941" s="23" t="str">
        <f>IF(ISBLANK(Games!$B941), "",Games!E941)</f>
        <v/>
      </c>
      <c r="F941" s="51" t="str">
        <f>IF(ISBLANK(Games!$B941), "",Games!F941)</f>
        <v/>
      </c>
      <c r="G941" s="51">
        <f>Games!G941</f>
        <v>0</v>
      </c>
      <c r="H941" s="51" t="str">
        <f>IF(ISBLANK(Games!$B941), "",Games!H941)</f>
        <v/>
      </c>
      <c r="I941" s="51" t="str">
        <f>IF(ISBLANK(Games!B941), "", IF(Table13[[#This Row],[Spread]]&lt;0, Table13[[#This Row],[Home]], Table13[[#This Row],[Away]]))</f>
        <v/>
      </c>
      <c r="J941" s="11"/>
      <c r="K941" s="11"/>
      <c r="L941" s="11"/>
      <c r="M941" s="50" t="str">
        <f>IF(ISBLANK(Table13[[#This Row],[Home Final]]), "",Table13[[#This Row],[Away Final]]-Table13[[#This Row],[Home Final]])</f>
        <v/>
      </c>
      <c r="N94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4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41" s="45" t="str">
        <f>IF(ISBLANK(Table13[[#This Row],[Side Result]]),"",IF(Table13[[#This Row],[Side Result]]=Table13[[#This Row],[Market Predicted Side]], "Y", "N"))</f>
        <v/>
      </c>
      <c r="Q94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41" s="43" t="str">
        <f>IF(ISBLANK(Table13[[#This Row],[Side Result]]),"",IF(Table13[[#This Row],[Side Result]]=Table13[[#This Row],[Model Predicted Side]], "Y", "N"))</f>
        <v/>
      </c>
      <c r="S941" s="43" t="str">
        <f>IF(ISBLANK(Table13[[#This Row],[Side Result]]), "", IF(Table13[[#This Row],[Model Overall Correct]]="N", "N", "Y"))</f>
        <v/>
      </c>
      <c r="T94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4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41" s="46" t="str">
        <f>IF(ISBLANK(Table13[[#This Row],[Side Result]]), "",ABS(Table13[[#This Row],[Difference from Market]]))</f>
        <v/>
      </c>
      <c r="W94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41" s="43" t="str">
        <f>IF(ISBLANK(Table13[[#This Row],[Side Result]]), "",ABS(Table13[[#This Row],[Difference from Prediction]]))</f>
        <v/>
      </c>
      <c r="Y941" s="10" t="str">
        <f>IF(OR(ISBLANK(Games!B941),ISBLANK(Table13[[#This Row],[Side Result]])), "",IF(OR(AND('Prediction Log'!D941&lt;0, 'Prediction Log'!J941='Prediction Log'!B941), AND('Prediction Log'!D941&gt;0, 'Prediction Log'!C941='Prediction Log'!J941)),"Y", IF(ISBLANK(Games!$B$2), "","N")))</f>
        <v/>
      </c>
      <c r="Z941" s="10" t="str">
        <f>Table13[[#This Row],[Market Overall  Correct]]</f>
        <v/>
      </c>
    </row>
    <row r="942" spans="1:26" x14ac:dyDescent="0.45">
      <c r="A942" s="51" t="str">
        <f>IF(ISBLANK(Games!$B942), "",Games!A942)</f>
        <v/>
      </c>
      <c r="B942" s="51" t="str">
        <f>IF(ISBLANK(Games!$B942), "",Games!B942)</f>
        <v/>
      </c>
      <c r="C942" s="51" t="str">
        <f>IF(ISBLANK(Games!$B942), "",Games!C942)</f>
        <v/>
      </c>
      <c r="D942" s="23" t="str">
        <f>IF(ISBLANK(Games!$B942), "",Games!D942)</f>
        <v/>
      </c>
      <c r="E942" s="23" t="str">
        <f>IF(ISBLANK(Games!$B942), "",Games!E942)</f>
        <v/>
      </c>
      <c r="F942" s="51" t="str">
        <f>IF(ISBLANK(Games!$B942), "",Games!F942)</f>
        <v/>
      </c>
      <c r="G942" s="51">
        <f>Games!G942</f>
        <v>0</v>
      </c>
      <c r="H942" s="51" t="str">
        <f>IF(ISBLANK(Games!$B942), "",Games!H942)</f>
        <v/>
      </c>
      <c r="I942" s="51" t="str">
        <f>IF(ISBLANK(Games!B942), "", IF(Table13[[#This Row],[Spread]]&lt;0, Table13[[#This Row],[Home]], Table13[[#This Row],[Away]]))</f>
        <v/>
      </c>
      <c r="J942" s="11"/>
      <c r="K942" s="11"/>
      <c r="L942" s="11"/>
      <c r="M942" s="50" t="str">
        <f>IF(ISBLANK(Table13[[#This Row],[Home Final]]), "",Table13[[#This Row],[Away Final]]-Table13[[#This Row],[Home Final]])</f>
        <v/>
      </c>
      <c r="N94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4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42" s="45" t="str">
        <f>IF(ISBLANK(Table13[[#This Row],[Side Result]]),"",IF(Table13[[#This Row],[Side Result]]=Table13[[#This Row],[Market Predicted Side]], "Y", "N"))</f>
        <v/>
      </c>
      <c r="Q94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42" s="43" t="str">
        <f>IF(ISBLANK(Table13[[#This Row],[Side Result]]),"",IF(Table13[[#This Row],[Side Result]]=Table13[[#This Row],[Model Predicted Side]], "Y", "N"))</f>
        <v/>
      </c>
      <c r="S942" s="43" t="str">
        <f>IF(ISBLANK(Table13[[#This Row],[Side Result]]), "", IF(Table13[[#This Row],[Model Overall Correct]]="N", "N", "Y"))</f>
        <v/>
      </c>
      <c r="T94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4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42" s="46" t="str">
        <f>IF(ISBLANK(Table13[[#This Row],[Side Result]]), "",ABS(Table13[[#This Row],[Difference from Market]]))</f>
        <v/>
      </c>
      <c r="W94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42" s="43" t="str">
        <f>IF(ISBLANK(Table13[[#This Row],[Side Result]]), "",ABS(Table13[[#This Row],[Difference from Prediction]]))</f>
        <v/>
      </c>
      <c r="Y942" s="10" t="str">
        <f>IF(OR(ISBLANK(Games!B942),ISBLANK(Table13[[#This Row],[Side Result]])), "",IF(OR(AND('Prediction Log'!D942&lt;0, 'Prediction Log'!J942='Prediction Log'!B942), AND('Prediction Log'!D942&gt;0, 'Prediction Log'!C942='Prediction Log'!J942)),"Y", IF(ISBLANK(Games!$B$2), "","N")))</f>
        <v/>
      </c>
      <c r="Z942" s="10" t="str">
        <f>Table13[[#This Row],[Market Overall  Correct]]</f>
        <v/>
      </c>
    </row>
    <row r="943" spans="1:26" x14ac:dyDescent="0.45">
      <c r="A943" s="51" t="str">
        <f>IF(ISBLANK(Games!$B943), "",Games!A943)</f>
        <v/>
      </c>
      <c r="B943" s="51" t="str">
        <f>IF(ISBLANK(Games!$B943), "",Games!B943)</f>
        <v/>
      </c>
      <c r="C943" s="51" t="str">
        <f>IF(ISBLANK(Games!$B943), "",Games!C943)</f>
        <v/>
      </c>
      <c r="D943" s="23" t="str">
        <f>IF(ISBLANK(Games!$B943), "",Games!D943)</f>
        <v/>
      </c>
      <c r="E943" s="23" t="str">
        <f>IF(ISBLANK(Games!$B943), "",Games!E943)</f>
        <v/>
      </c>
      <c r="F943" s="51" t="str">
        <f>IF(ISBLANK(Games!$B943), "",Games!F943)</f>
        <v/>
      </c>
      <c r="G943" s="51">
        <f>Games!G943</f>
        <v>0</v>
      </c>
      <c r="H943" s="51" t="str">
        <f>IF(ISBLANK(Games!$B943), "",Games!H943)</f>
        <v/>
      </c>
      <c r="I943" s="51" t="str">
        <f>IF(ISBLANK(Games!B943), "", IF(Table13[[#This Row],[Spread]]&lt;0, Table13[[#This Row],[Home]], Table13[[#This Row],[Away]]))</f>
        <v/>
      </c>
      <c r="J943" s="11"/>
      <c r="K943" s="11"/>
      <c r="L943" s="11"/>
      <c r="M943" s="50" t="str">
        <f>IF(ISBLANK(Table13[[#This Row],[Home Final]]), "",Table13[[#This Row],[Away Final]]-Table13[[#This Row],[Home Final]])</f>
        <v/>
      </c>
      <c r="N94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4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43" s="45" t="str">
        <f>IF(ISBLANK(Table13[[#This Row],[Side Result]]),"",IF(Table13[[#This Row],[Side Result]]=Table13[[#This Row],[Market Predicted Side]], "Y", "N"))</f>
        <v/>
      </c>
      <c r="Q94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43" s="43" t="str">
        <f>IF(ISBLANK(Table13[[#This Row],[Side Result]]),"",IF(Table13[[#This Row],[Side Result]]=Table13[[#This Row],[Model Predicted Side]], "Y", "N"))</f>
        <v/>
      </c>
      <c r="S943" s="43" t="str">
        <f>IF(ISBLANK(Table13[[#This Row],[Side Result]]), "", IF(Table13[[#This Row],[Model Overall Correct]]="N", "N", "Y"))</f>
        <v/>
      </c>
      <c r="T94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4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43" s="46" t="str">
        <f>IF(ISBLANK(Table13[[#This Row],[Side Result]]), "",ABS(Table13[[#This Row],[Difference from Market]]))</f>
        <v/>
      </c>
      <c r="W94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43" s="43" t="str">
        <f>IF(ISBLANK(Table13[[#This Row],[Side Result]]), "",ABS(Table13[[#This Row],[Difference from Prediction]]))</f>
        <v/>
      </c>
      <c r="Y943" s="10" t="str">
        <f>IF(OR(ISBLANK(Games!B943),ISBLANK(Table13[[#This Row],[Side Result]])), "",IF(OR(AND('Prediction Log'!D943&lt;0, 'Prediction Log'!J943='Prediction Log'!B943), AND('Prediction Log'!D943&gt;0, 'Prediction Log'!C943='Prediction Log'!J943)),"Y", IF(ISBLANK(Games!$B$2), "","N")))</f>
        <v/>
      </c>
      <c r="Z943" s="10" t="str">
        <f>Table13[[#This Row],[Market Overall  Correct]]</f>
        <v/>
      </c>
    </row>
    <row r="944" spans="1:26" x14ac:dyDescent="0.45">
      <c r="A944" s="51" t="str">
        <f>IF(ISBLANK(Games!$B944), "",Games!A944)</f>
        <v/>
      </c>
      <c r="B944" s="51" t="str">
        <f>IF(ISBLANK(Games!$B944), "",Games!B944)</f>
        <v/>
      </c>
      <c r="C944" s="51" t="str">
        <f>IF(ISBLANK(Games!$B944), "",Games!C944)</f>
        <v/>
      </c>
      <c r="D944" s="23" t="str">
        <f>IF(ISBLANK(Games!$B944), "",Games!D944)</f>
        <v/>
      </c>
      <c r="E944" s="23" t="str">
        <f>IF(ISBLANK(Games!$B944), "",Games!E944)</f>
        <v/>
      </c>
      <c r="F944" s="51" t="str">
        <f>IF(ISBLANK(Games!$B944), "",Games!F944)</f>
        <v/>
      </c>
      <c r="G944" s="51">
        <f>Games!G944</f>
        <v>0</v>
      </c>
      <c r="H944" s="51" t="str">
        <f>IF(ISBLANK(Games!$B944), "",Games!H944)</f>
        <v/>
      </c>
      <c r="I944" s="51" t="str">
        <f>IF(ISBLANK(Games!B944), "", IF(Table13[[#This Row],[Spread]]&lt;0, Table13[[#This Row],[Home]], Table13[[#This Row],[Away]]))</f>
        <v/>
      </c>
      <c r="J944" s="11"/>
      <c r="K944" s="11"/>
      <c r="L944" s="11"/>
      <c r="M944" s="50" t="str">
        <f>IF(ISBLANK(Table13[[#This Row],[Home Final]]), "",Table13[[#This Row],[Away Final]]-Table13[[#This Row],[Home Final]])</f>
        <v/>
      </c>
      <c r="N944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44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44" s="45" t="str">
        <f>IF(ISBLANK(Table13[[#This Row],[Side Result]]),"",IF(Table13[[#This Row],[Side Result]]=Table13[[#This Row],[Market Predicted Side]], "Y", "N"))</f>
        <v/>
      </c>
      <c r="Q944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44" s="43" t="str">
        <f>IF(ISBLANK(Table13[[#This Row],[Side Result]]),"",IF(Table13[[#This Row],[Side Result]]=Table13[[#This Row],[Model Predicted Side]], "Y", "N"))</f>
        <v/>
      </c>
      <c r="S944" s="43" t="str">
        <f>IF(ISBLANK(Table13[[#This Row],[Side Result]]), "", IF(Table13[[#This Row],[Model Overall Correct]]="N", "N", "Y"))</f>
        <v/>
      </c>
      <c r="T944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44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44" s="46" t="str">
        <f>IF(ISBLANK(Table13[[#This Row],[Side Result]]), "",ABS(Table13[[#This Row],[Difference from Market]]))</f>
        <v/>
      </c>
      <c r="W944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44" s="43" t="str">
        <f>IF(ISBLANK(Table13[[#This Row],[Side Result]]), "",ABS(Table13[[#This Row],[Difference from Prediction]]))</f>
        <v/>
      </c>
      <c r="Y944" s="10" t="str">
        <f>IF(OR(ISBLANK(Games!B944),ISBLANK(Table13[[#This Row],[Side Result]])), "",IF(OR(AND('Prediction Log'!D944&lt;0, 'Prediction Log'!J944='Prediction Log'!B944), AND('Prediction Log'!D944&gt;0, 'Prediction Log'!C944='Prediction Log'!J944)),"Y", IF(ISBLANK(Games!$B$2), "","N")))</f>
        <v/>
      </c>
      <c r="Z944" s="10" t="str">
        <f>Table13[[#This Row],[Market Overall  Correct]]</f>
        <v/>
      </c>
    </row>
    <row r="945" spans="1:26" x14ac:dyDescent="0.45">
      <c r="A945" s="51" t="str">
        <f>IF(ISBLANK(Games!$B945), "",Games!A945)</f>
        <v/>
      </c>
      <c r="B945" s="51" t="str">
        <f>IF(ISBLANK(Games!$B945), "",Games!B945)</f>
        <v/>
      </c>
      <c r="C945" s="51" t="str">
        <f>IF(ISBLANK(Games!$B945), "",Games!C945)</f>
        <v/>
      </c>
      <c r="D945" s="23" t="str">
        <f>IF(ISBLANK(Games!$B945), "",Games!D945)</f>
        <v/>
      </c>
      <c r="E945" s="23" t="str">
        <f>IF(ISBLANK(Games!$B945), "",Games!E945)</f>
        <v/>
      </c>
      <c r="F945" s="51" t="str">
        <f>IF(ISBLANK(Games!$B945), "",Games!F945)</f>
        <v/>
      </c>
      <c r="G945" s="51">
        <f>Games!G945</f>
        <v>0</v>
      </c>
      <c r="H945" s="51" t="str">
        <f>IF(ISBLANK(Games!$B945), "",Games!H945)</f>
        <v/>
      </c>
      <c r="I945" s="51" t="str">
        <f>IF(ISBLANK(Games!B945), "", IF(Table13[[#This Row],[Spread]]&lt;0, Table13[[#This Row],[Home]], Table13[[#This Row],[Away]]))</f>
        <v/>
      </c>
      <c r="J945" s="11"/>
      <c r="K945" s="11"/>
      <c r="L945" s="11"/>
      <c r="M945" s="50" t="str">
        <f>IF(ISBLANK(Table13[[#This Row],[Home Final]]), "",Table13[[#This Row],[Away Final]]-Table13[[#This Row],[Home Final]])</f>
        <v/>
      </c>
      <c r="N945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45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45" s="45" t="str">
        <f>IF(ISBLANK(Table13[[#This Row],[Side Result]]),"",IF(Table13[[#This Row],[Side Result]]=Table13[[#This Row],[Market Predicted Side]], "Y", "N"))</f>
        <v/>
      </c>
      <c r="Q945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45" s="43" t="str">
        <f>IF(ISBLANK(Table13[[#This Row],[Side Result]]),"",IF(Table13[[#This Row],[Side Result]]=Table13[[#This Row],[Model Predicted Side]], "Y", "N"))</f>
        <v/>
      </c>
      <c r="S945" s="43" t="str">
        <f>IF(ISBLANK(Table13[[#This Row],[Side Result]]), "", IF(Table13[[#This Row],[Model Overall Correct]]="N", "N", "Y"))</f>
        <v/>
      </c>
      <c r="T945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45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45" s="46" t="str">
        <f>IF(ISBLANK(Table13[[#This Row],[Side Result]]), "",ABS(Table13[[#This Row],[Difference from Market]]))</f>
        <v/>
      </c>
      <c r="W945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45" s="43" t="str">
        <f>IF(ISBLANK(Table13[[#This Row],[Side Result]]), "",ABS(Table13[[#This Row],[Difference from Prediction]]))</f>
        <v/>
      </c>
      <c r="Y945" s="10" t="str">
        <f>IF(OR(ISBLANK(Games!B945),ISBLANK(Table13[[#This Row],[Side Result]])), "",IF(OR(AND('Prediction Log'!D945&lt;0, 'Prediction Log'!J945='Prediction Log'!B945), AND('Prediction Log'!D945&gt;0, 'Prediction Log'!C945='Prediction Log'!J945)),"Y", IF(ISBLANK(Games!$B$2), "","N")))</f>
        <v/>
      </c>
      <c r="Z945" s="10" t="str">
        <f>Table13[[#This Row],[Market Overall  Correct]]</f>
        <v/>
      </c>
    </row>
    <row r="946" spans="1:26" x14ac:dyDescent="0.45">
      <c r="A946" s="51" t="str">
        <f>IF(ISBLANK(Games!$B946), "",Games!A946)</f>
        <v/>
      </c>
      <c r="B946" s="51" t="str">
        <f>IF(ISBLANK(Games!$B946), "",Games!B946)</f>
        <v/>
      </c>
      <c r="C946" s="51" t="str">
        <f>IF(ISBLANK(Games!$B946), "",Games!C946)</f>
        <v/>
      </c>
      <c r="D946" s="23" t="str">
        <f>IF(ISBLANK(Games!$B946), "",Games!D946)</f>
        <v/>
      </c>
      <c r="E946" s="23" t="str">
        <f>IF(ISBLANK(Games!$B946), "",Games!E946)</f>
        <v/>
      </c>
      <c r="F946" s="51" t="str">
        <f>IF(ISBLANK(Games!$B946), "",Games!F946)</f>
        <v/>
      </c>
      <c r="G946" s="51">
        <f>Games!G946</f>
        <v>0</v>
      </c>
      <c r="H946" s="51" t="str">
        <f>IF(ISBLANK(Games!$B946), "",Games!H946)</f>
        <v/>
      </c>
      <c r="I946" s="51" t="str">
        <f>IF(ISBLANK(Games!B946), "", IF(Table13[[#This Row],[Spread]]&lt;0, Table13[[#This Row],[Home]], Table13[[#This Row],[Away]]))</f>
        <v/>
      </c>
      <c r="J946" s="11"/>
      <c r="K946" s="11"/>
      <c r="L946" s="11"/>
      <c r="M946" s="50" t="str">
        <f>IF(ISBLANK(Table13[[#This Row],[Home Final]]), "",Table13[[#This Row],[Away Final]]-Table13[[#This Row],[Home Final]])</f>
        <v/>
      </c>
      <c r="N946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46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46" s="45" t="str">
        <f>IF(ISBLANK(Table13[[#This Row],[Side Result]]),"",IF(Table13[[#This Row],[Side Result]]=Table13[[#This Row],[Market Predicted Side]], "Y", "N"))</f>
        <v/>
      </c>
      <c r="Q946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46" s="43" t="str">
        <f>IF(ISBLANK(Table13[[#This Row],[Side Result]]),"",IF(Table13[[#This Row],[Side Result]]=Table13[[#This Row],[Model Predicted Side]], "Y", "N"))</f>
        <v/>
      </c>
      <c r="S946" s="43" t="str">
        <f>IF(ISBLANK(Table13[[#This Row],[Side Result]]), "", IF(Table13[[#This Row],[Model Overall Correct]]="N", "N", "Y"))</f>
        <v/>
      </c>
      <c r="T946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46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46" s="46" t="str">
        <f>IF(ISBLANK(Table13[[#This Row],[Side Result]]), "",ABS(Table13[[#This Row],[Difference from Market]]))</f>
        <v/>
      </c>
      <c r="W946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46" s="43" t="str">
        <f>IF(ISBLANK(Table13[[#This Row],[Side Result]]), "",ABS(Table13[[#This Row],[Difference from Prediction]]))</f>
        <v/>
      </c>
      <c r="Y946" s="10" t="str">
        <f>IF(OR(ISBLANK(Games!B946),ISBLANK(Table13[[#This Row],[Side Result]])), "",IF(OR(AND('Prediction Log'!D946&lt;0, 'Prediction Log'!J946='Prediction Log'!B946), AND('Prediction Log'!D946&gt;0, 'Prediction Log'!C946='Prediction Log'!J946)),"Y", IF(ISBLANK(Games!$B$2), "","N")))</f>
        <v/>
      </c>
      <c r="Z946" s="10" t="str">
        <f>Table13[[#This Row],[Market Overall  Correct]]</f>
        <v/>
      </c>
    </row>
    <row r="947" spans="1:26" x14ac:dyDescent="0.45">
      <c r="A947" s="51" t="str">
        <f>IF(ISBLANK(Games!$B947), "",Games!A947)</f>
        <v/>
      </c>
      <c r="B947" s="51" t="str">
        <f>IF(ISBLANK(Games!$B947), "",Games!B947)</f>
        <v/>
      </c>
      <c r="C947" s="51" t="str">
        <f>IF(ISBLANK(Games!$B947), "",Games!C947)</f>
        <v/>
      </c>
      <c r="D947" s="23" t="str">
        <f>IF(ISBLANK(Games!$B947), "",Games!D947)</f>
        <v/>
      </c>
      <c r="E947" s="23" t="str">
        <f>IF(ISBLANK(Games!$B947), "",Games!E947)</f>
        <v/>
      </c>
      <c r="F947" s="51" t="str">
        <f>IF(ISBLANK(Games!$B947), "",Games!F947)</f>
        <v/>
      </c>
      <c r="G947" s="51">
        <f>Games!G947</f>
        <v>0</v>
      </c>
      <c r="H947" s="51" t="str">
        <f>IF(ISBLANK(Games!$B947), "",Games!H947)</f>
        <v/>
      </c>
      <c r="I947" s="51" t="str">
        <f>IF(ISBLANK(Games!B947), "", IF(Table13[[#This Row],[Spread]]&lt;0, Table13[[#This Row],[Home]], Table13[[#This Row],[Away]]))</f>
        <v/>
      </c>
      <c r="J947" s="11"/>
      <c r="K947" s="11"/>
      <c r="L947" s="11"/>
      <c r="M947" s="50" t="str">
        <f>IF(ISBLANK(Table13[[#This Row],[Home Final]]), "",Table13[[#This Row],[Away Final]]-Table13[[#This Row],[Home Final]])</f>
        <v/>
      </c>
      <c r="N947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47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47" s="45" t="str">
        <f>IF(ISBLANK(Table13[[#This Row],[Side Result]]),"",IF(Table13[[#This Row],[Side Result]]=Table13[[#This Row],[Market Predicted Side]], "Y", "N"))</f>
        <v/>
      </c>
      <c r="Q947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47" s="43" t="str">
        <f>IF(ISBLANK(Table13[[#This Row],[Side Result]]),"",IF(Table13[[#This Row],[Side Result]]=Table13[[#This Row],[Model Predicted Side]], "Y", "N"))</f>
        <v/>
      </c>
      <c r="S947" s="43" t="str">
        <f>IF(ISBLANK(Table13[[#This Row],[Side Result]]), "", IF(Table13[[#This Row],[Model Overall Correct]]="N", "N", "Y"))</f>
        <v/>
      </c>
      <c r="T947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47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47" s="46" t="str">
        <f>IF(ISBLANK(Table13[[#This Row],[Side Result]]), "",ABS(Table13[[#This Row],[Difference from Market]]))</f>
        <v/>
      </c>
      <c r="W947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47" s="43" t="str">
        <f>IF(ISBLANK(Table13[[#This Row],[Side Result]]), "",ABS(Table13[[#This Row],[Difference from Prediction]]))</f>
        <v/>
      </c>
      <c r="Y947" s="10" t="str">
        <f>IF(OR(ISBLANK(Games!B947),ISBLANK(Table13[[#This Row],[Side Result]])), "",IF(OR(AND('Prediction Log'!D947&lt;0, 'Prediction Log'!J947='Prediction Log'!B947), AND('Prediction Log'!D947&gt;0, 'Prediction Log'!C947='Prediction Log'!J947)),"Y", IF(ISBLANK(Games!$B$2), "","N")))</f>
        <v/>
      </c>
      <c r="Z947" s="10" t="str">
        <f>Table13[[#This Row],[Market Overall  Correct]]</f>
        <v/>
      </c>
    </row>
    <row r="948" spans="1:26" x14ac:dyDescent="0.45">
      <c r="A948" s="51" t="str">
        <f>IF(ISBLANK(Games!$B948), "",Games!A948)</f>
        <v/>
      </c>
      <c r="B948" s="51" t="str">
        <f>IF(ISBLANK(Games!$B948), "",Games!B948)</f>
        <v/>
      </c>
      <c r="C948" s="51" t="str">
        <f>IF(ISBLANK(Games!$B948), "",Games!C948)</f>
        <v/>
      </c>
      <c r="D948" s="23" t="str">
        <f>IF(ISBLANK(Games!$B948), "",Games!D948)</f>
        <v/>
      </c>
      <c r="E948" s="23" t="str">
        <f>IF(ISBLANK(Games!$B948), "",Games!E948)</f>
        <v/>
      </c>
      <c r="F948" s="51" t="str">
        <f>IF(ISBLANK(Games!$B948), "",Games!F948)</f>
        <v/>
      </c>
      <c r="G948" s="51">
        <f>Games!G948</f>
        <v>0</v>
      </c>
      <c r="H948" s="51" t="str">
        <f>IF(ISBLANK(Games!$B948), "",Games!H948)</f>
        <v/>
      </c>
      <c r="I948" s="51" t="str">
        <f>IF(ISBLANK(Games!B948), "", IF(Table13[[#This Row],[Spread]]&lt;0, Table13[[#This Row],[Home]], Table13[[#This Row],[Away]]))</f>
        <v/>
      </c>
      <c r="J948" s="11"/>
      <c r="K948" s="11"/>
      <c r="L948" s="11"/>
      <c r="M948" s="50" t="str">
        <f>IF(ISBLANK(Table13[[#This Row],[Home Final]]), "",Table13[[#This Row],[Away Final]]-Table13[[#This Row],[Home Final]])</f>
        <v/>
      </c>
      <c r="N948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48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48" s="45" t="str">
        <f>IF(ISBLANK(Table13[[#This Row],[Side Result]]),"",IF(Table13[[#This Row],[Side Result]]=Table13[[#This Row],[Market Predicted Side]], "Y", "N"))</f>
        <v/>
      </c>
      <c r="Q948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48" s="43" t="str">
        <f>IF(ISBLANK(Table13[[#This Row],[Side Result]]),"",IF(Table13[[#This Row],[Side Result]]=Table13[[#This Row],[Model Predicted Side]], "Y", "N"))</f>
        <v/>
      </c>
      <c r="S948" s="43" t="str">
        <f>IF(ISBLANK(Table13[[#This Row],[Side Result]]), "", IF(Table13[[#This Row],[Model Overall Correct]]="N", "N", "Y"))</f>
        <v/>
      </c>
      <c r="T948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48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48" s="46" t="str">
        <f>IF(ISBLANK(Table13[[#This Row],[Side Result]]), "",ABS(Table13[[#This Row],[Difference from Market]]))</f>
        <v/>
      </c>
      <c r="W948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48" s="43" t="str">
        <f>IF(ISBLANK(Table13[[#This Row],[Side Result]]), "",ABS(Table13[[#This Row],[Difference from Prediction]]))</f>
        <v/>
      </c>
      <c r="Y948" s="10" t="str">
        <f>IF(OR(ISBLANK(Games!B948),ISBLANK(Table13[[#This Row],[Side Result]])), "",IF(OR(AND('Prediction Log'!D948&lt;0, 'Prediction Log'!J948='Prediction Log'!B948), AND('Prediction Log'!D948&gt;0, 'Prediction Log'!C948='Prediction Log'!J948)),"Y", IF(ISBLANK(Games!$B$2), "","N")))</f>
        <v/>
      </c>
      <c r="Z948" s="10" t="str">
        <f>Table13[[#This Row],[Market Overall  Correct]]</f>
        <v/>
      </c>
    </row>
    <row r="949" spans="1:26" x14ac:dyDescent="0.45">
      <c r="A949" s="51" t="str">
        <f>IF(ISBLANK(Games!$B949), "",Games!A949)</f>
        <v/>
      </c>
      <c r="B949" s="51" t="str">
        <f>IF(ISBLANK(Games!$B949), "",Games!B949)</f>
        <v/>
      </c>
      <c r="C949" s="51" t="str">
        <f>IF(ISBLANK(Games!$B949), "",Games!C949)</f>
        <v/>
      </c>
      <c r="D949" s="23" t="str">
        <f>IF(ISBLANK(Games!$B949), "",Games!D949)</f>
        <v/>
      </c>
      <c r="E949" s="23" t="str">
        <f>IF(ISBLANK(Games!$B949), "",Games!E949)</f>
        <v/>
      </c>
      <c r="F949" s="51" t="str">
        <f>IF(ISBLANK(Games!$B949), "",Games!F949)</f>
        <v/>
      </c>
      <c r="G949" s="51">
        <f>Games!G949</f>
        <v>0</v>
      </c>
      <c r="H949" s="51" t="str">
        <f>IF(ISBLANK(Games!$B949), "",Games!H949)</f>
        <v/>
      </c>
      <c r="I949" s="51" t="str">
        <f>IF(ISBLANK(Games!B949), "", IF(Table13[[#This Row],[Spread]]&lt;0, Table13[[#This Row],[Home]], Table13[[#This Row],[Away]]))</f>
        <v/>
      </c>
      <c r="J949" s="11"/>
      <c r="K949" s="11"/>
      <c r="L949" s="11"/>
      <c r="M949" s="50" t="str">
        <f>IF(ISBLANK(Table13[[#This Row],[Home Final]]), "",Table13[[#This Row],[Away Final]]-Table13[[#This Row],[Home Final]])</f>
        <v/>
      </c>
      <c r="N949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49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49" s="45" t="str">
        <f>IF(ISBLANK(Table13[[#This Row],[Side Result]]),"",IF(Table13[[#This Row],[Side Result]]=Table13[[#This Row],[Market Predicted Side]], "Y", "N"))</f>
        <v/>
      </c>
      <c r="Q949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49" s="43" t="str">
        <f>IF(ISBLANK(Table13[[#This Row],[Side Result]]),"",IF(Table13[[#This Row],[Side Result]]=Table13[[#This Row],[Model Predicted Side]], "Y", "N"))</f>
        <v/>
      </c>
      <c r="S949" s="43" t="str">
        <f>IF(ISBLANK(Table13[[#This Row],[Side Result]]), "", IF(Table13[[#This Row],[Model Overall Correct]]="N", "N", "Y"))</f>
        <v/>
      </c>
      <c r="T949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49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49" s="46" t="str">
        <f>IF(ISBLANK(Table13[[#This Row],[Side Result]]), "",ABS(Table13[[#This Row],[Difference from Market]]))</f>
        <v/>
      </c>
      <c r="W949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49" s="43" t="str">
        <f>IF(ISBLANK(Table13[[#This Row],[Side Result]]), "",ABS(Table13[[#This Row],[Difference from Prediction]]))</f>
        <v/>
      </c>
      <c r="Y949" s="10" t="str">
        <f>IF(OR(ISBLANK(Games!B949),ISBLANK(Table13[[#This Row],[Side Result]])), "",IF(OR(AND('Prediction Log'!D949&lt;0, 'Prediction Log'!J949='Prediction Log'!B949), AND('Prediction Log'!D949&gt;0, 'Prediction Log'!C949='Prediction Log'!J949)),"Y", IF(ISBLANK(Games!$B$2), "","N")))</f>
        <v/>
      </c>
      <c r="Z949" s="10" t="str">
        <f>Table13[[#This Row],[Market Overall  Correct]]</f>
        <v/>
      </c>
    </row>
    <row r="950" spans="1:26" x14ac:dyDescent="0.45">
      <c r="A950" s="51" t="str">
        <f>IF(ISBLANK(Games!$B950), "",Games!A950)</f>
        <v/>
      </c>
      <c r="B950" s="51" t="str">
        <f>IF(ISBLANK(Games!$B950), "",Games!B950)</f>
        <v/>
      </c>
      <c r="C950" s="51" t="str">
        <f>IF(ISBLANK(Games!$B950), "",Games!C950)</f>
        <v/>
      </c>
      <c r="D950" s="23" t="str">
        <f>IF(ISBLANK(Games!$B950), "",Games!D950)</f>
        <v/>
      </c>
      <c r="E950" s="23" t="str">
        <f>IF(ISBLANK(Games!$B950), "",Games!E950)</f>
        <v/>
      </c>
      <c r="F950" s="51" t="str">
        <f>IF(ISBLANK(Games!$B950), "",Games!F950)</f>
        <v/>
      </c>
      <c r="G950" s="51">
        <f>Games!G950</f>
        <v>0</v>
      </c>
      <c r="H950" s="51" t="str">
        <f>IF(ISBLANK(Games!$B950), "",Games!H950)</f>
        <v/>
      </c>
      <c r="I950" s="51" t="str">
        <f>IF(ISBLANK(Games!B950), "", IF(Table13[[#This Row],[Spread]]&lt;0, Table13[[#This Row],[Home]], Table13[[#This Row],[Away]]))</f>
        <v/>
      </c>
      <c r="J950" s="11"/>
      <c r="K950" s="11"/>
      <c r="L950" s="11"/>
      <c r="M950" s="50" t="str">
        <f>IF(ISBLANK(Table13[[#This Row],[Home Final]]), "",Table13[[#This Row],[Away Final]]-Table13[[#This Row],[Home Final]])</f>
        <v/>
      </c>
      <c r="N950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50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50" s="45" t="str">
        <f>IF(ISBLANK(Table13[[#This Row],[Side Result]]),"",IF(Table13[[#This Row],[Side Result]]=Table13[[#This Row],[Market Predicted Side]], "Y", "N"))</f>
        <v/>
      </c>
      <c r="Q950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50" s="43" t="str">
        <f>IF(ISBLANK(Table13[[#This Row],[Side Result]]),"",IF(Table13[[#This Row],[Side Result]]=Table13[[#This Row],[Model Predicted Side]], "Y", "N"))</f>
        <v/>
      </c>
      <c r="S950" s="43" t="str">
        <f>IF(ISBLANK(Table13[[#This Row],[Side Result]]), "", IF(Table13[[#This Row],[Model Overall Correct]]="N", "N", "Y"))</f>
        <v/>
      </c>
      <c r="T950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50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50" s="46" t="str">
        <f>IF(ISBLANK(Table13[[#This Row],[Side Result]]), "",ABS(Table13[[#This Row],[Difference from Market]]))</f>
        <v/>
      </c>
      <c r="W950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50" s="43" t="str">
        <f>IF(ISBLANK(Table13[[#This Row],[Side Result]]), "",ABS(Table13[[#This Row],[Difference from Prediction]]))</f>
        <v/>
      </c>
      <c r="Y950" s="10" t="str">
        <f>IF(OR(ISBLANK(Games!B950),ISBLANK(Table13[[#This Row],[Side Result]])), "",IF(OR(AND('Prediction Log'!D950&lt;0, 'Prediction Log'!J950='Prediction Log'!B950), AND('Prediction Log'!D950&gt;0, 'Prediction Log'!C950='Prediction Log'!J950)),"Y", IF(ISBLANK(Games!$B$2), "","N")))</f>
        <v/>
      </c>
      <c r="Z950" s="10" t="str">
        <f>Table13[[#This Row],[Market Overall  Correct]]</f>
        <v/>
      </c>
    </row>
    <row r="951" spans="1:26" x14ac:dyDescent="0.45">
      <c r="A951" s="51" t="str">
        <f>IF(ISBLANK(Games!$B951), "",Games!A951)</f>
        <v/>
      </c>
      <c r="B951" s="51" t="str">
        <f>IF(ISBLANK(Games!$B951), "",Games!B951)</f>
        <v/>
      </c>
      <c r="C951" s="51" t="str">
        <f>IF(ISBLANK(Games!$B951), "",Games!C951)</f>
        <v/>
      </c>
      <c r="D951" s="23" t="str">
        <f>IF(ISBLANK(Games!$B951), "",Games!D951)</f>
        <v/>
      </c>
      <c r="E951" s="23" t="str">
        <f>IF(ISBLANK(Games!$B951), "",Games!E951)</f>
        <v/>
      </c>
      <c r="F951" s="51" t="str">
        <f>IF(ISBLANK(Games!$B951), "",Games!F951)</f>
        <v/>
      </c>
      <c r="G951" s="51">
        <f>Games!G951</f>
        <v>0</v>
      </c>
      <c r="H951" s="51" t="str">
        <f>IF(ISBLANK(Games!$B951), "",Games!H951)</f>
        <v/>
      </c>
      <c r="I951" s="51" t="str">
        <f>IF(ISBLANK(Games!B951), "", IF(Table13[[#This Row],[Spread]]&lt;0, Table13[[#This Row],[Home]], Table13[[#This Row],[Away]]))</f>
        <v/>
      </c>
      <c r="J951" s="11"/>
      <c r="K951" s="11"/>
      <c r="L951" s="11"/>
      <c r="M951" s="50" t="str">
        <f>IF(ISBLANK(Table13[[#This Row],[Home Final]]), "",Table13[[#This Row],[Away Final]]-Table13[[#This Row],[Home Final]])</f>
        <v/>
      </c>
      <c r="N951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51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51" s="45" t="str">
        <f>IF(ISBLANK(Table13[[#This Row],[Side Result]]),"",IF(Table13[[#This Row],[Side Result]]=Table13[[#This Row],[Market Predicted Side]], "Y", "N"))</f>
        <v/>
      </c>
      <c r="Q951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51" s="43" t="str">
        <f>IF(ISBLANK(Table13[[#This Row],[Side Result]]),"",IF(Table13[[#This Row],[Side Result]]=Table13[[#This Row],[Model Predicted Side]], "Y", "N"))</f>
        <v/>
      </c>
      <c r="S951" s="43" t="str">
        <f>IF(ISBLANK(Table13[[#This Row],[Side Result]]), "", IF(Table13[[#This Row],[Model Overall Correct]]="N", "N", "Y"))</f>
        <v/>
      </c>
      <c r="T951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51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51" s="46" t="str">
        <f>IF(ISBLANK(Table13[[#This Row],[Side Result]]), "",ABS(Table13[[#This Row],[Difference from Market]]))</f>
        <v/>
      </c>
      <c r="W951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51" s="43" t="str">
        <f>IF(ISBLANK(Table13[[#This Row],[Side Result]]), "",ABS(Table13[[#This Row],[Difference from Prediction]]))</f>
        <v/>
      </c>
      <c r="Y951" s="10" t="str">
        <f>IF(OR(ISBLANK(Games!B951),ISBLANK(Table13[[#This Row],[Side Result]])), "",IF(OR(AND('Prediction Log'!D951&lt;0, 'Prediction Log'!J951='Prediction Log'!B951), AND('Prediction Log'!D951&gt;0, 'Prediction Log'!C951='Prediction Log'!J951)),"Y", IF(ISBLANK(Games!$B$2), "","N")))</f>
        <v/>
      </c>
      <c r="Z951" s="10" t="str">
        <f>Table13[[#This Row],[Market Overall  Correct]]</f>
        <v/>
      </c>
    </row>
    <row r="952" spans="1:26" x14ac:dyDescent="0.45">
      <c r="A952" s="51" t="str">
        <f>IF(ISBLANK(Games!$B952), "",Games!A952)</f>
        <v/>
      </c>
      <c r="B952" s="51" t="str">
        <f>IF(ISBLANK(Games!$B952), "",Games!B952)</f>
        <v/>
      </c>
      <c r="C952" s="51" t="str">
        <f>IF(ISBLANK(Games!$B952), "",Games!C952)</f>
        <v/>
      </c>
      <c r="D952" s="23" t="str">
        <f>IF(ISBLANK(Games!$B952), "",Games!D952)</f>
        <v/>
      </c>
      <c r="E952" s="23" t="str">
        <f>IF(ISBLANK(Games!$B952), "",Games!E952)</f>
        <v/>
      </c>
      <c r="F952" s="51" t="str">
        <f>IF(ISBLANK(Games!$B952), "",Games!F952)</f>
        <v/>
      </c>
      <c r="G952" s="51">
        <f>Games!G952</f>
        <v>0</v>
      </c>
      <c r="H952" s="51" t="str">
        <f>IF(ISBLANK(Games!$B952), "",Games!H952)</f>
        <v/>
      </c>
      <c r="I952" s="51" t="str">
        <f>IF(ISBLANK(Games!B952), "", IF(Table13[[#This Row],[Spread]]&lt;0, Table13[[#This Row],[Home]], Table13[[#This Row],[Away]]))</f>
        <v/>
      </c>
      <c r="J952" s="11"/>
      <c r="K952" s="11"/>
      <c r="L952" s="11"/>
      <c r="M952" s="50" t="str">
        <f>IF(ISBLANK(Table13[[#This Row],[Home Final]]), "",Table13[[#This Row],[Away Final]]-Table13[[#This Row],[Home Final]])</f>
        <v/>
      </c>
      <c r="N952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52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52" s="45" t="str">
        <f>IF(ISBLANK(Table13[[#This Row],[Side Result]]),"",IF(Table13[[#This Row],[Side Result]]=Table13[[#This Row],[Market Predicted Side]], "Y", "N"))</f>
        <v/>
      </c>
      <c r="Q952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52" s="43" t="str">
        <f>IF(ISBLANK(Table13[[#This Row],[Side Result]]),"",IF(Table13[[#This Row],[Side Result]]=Table13[[#This Row],[Model Predicted Side]], "Y", "N"))</f>
        <v/>
      </c>
      <c r="S952" s="43" t="str">
        <f>IF(ISBLANK(Table13[[#This Row],[Side Result]]), "", IF(Table13[[#This Row],[Model Overall Correct]]="N", "N", "Y"))</f>
        <v/>
      </c>
      <c r="T952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52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52" s="46" t="str">
        <f>IF(ISBLANK(Table13[[#This Row],[Side Result]]), "",ABS(Table13[[#This Row],[Difference from Market]]))</f>
        <v/>
      </c>
      <c r="W952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52" s="43" t="str">
        <f>IF(ISBLANK(Table13[[#This Row],[Side Result]]), "",ABS(Table13[[#This Row],[Difference from Prediction]]))</f>
        <v/>
      </c>
      <c r="Y952" s="10" t="str">
        <f>IF(OR(ISBLANK(Games!B952),ISBLANK(Table13[[#This Row],[Side Result]])), "",IF(OR(AND('Prediction Log'!D952&lt;0, 'Prediction Log'!J952='Prediction Log'!B952), AND('Prediction Log'!D952&gt;0, 'Prediction Log'!C952='Prediction Log'!J952)),"Y", IF(ISBLANK(Games!$B$2), "","N")))</f>
        <v/>
      </c>
      <c r="Z952" s="10" t="str">
        <f>Table13[[#This Row],[Market Overall  Correct]]</f>
        <v/>
      </c>
    </row>
    <row r="953" spans="1:26" x14ac:dyDescent="0.45">
      <c r="A953" s="51" t="str">
        <f>IF(ISBLANK(Games!$B953), "",Games!A953)</f>
        <v/>
      </c>
      <c r="B953" s="51" t="str">
        <f>IF(ISBLANK(Games!$B953), "",Games!B953)</f>
        <v/>
      </c>
      <c r="C953" s="51" t="str">
        <f>IF(ISBLANK(Games!$B953), "",Games!C953)</f>
        <v/>
      </c>
      <c r="D953" s="23" t="str">
        <f>IF(ISBLANK(Games!$B953), "",Games!D953)</f>
        <v/>
      </c>
      <c r="E953" s="23" t="str">
        <f>IF(ISBLANK(Games!$B953), "",Games!E953)</f>
        <v/>
      </c>
      <c r="F953" s="51" t="str">
        <f>IF(ISBLANK(Games!$B953), "",Games!F953)</f>
        <v/>
      </c>
      <c r="G953" s="51">
        <f>Games!G953</f>
        <v>0</v>
      </c>
      <c r="H953" s="51" t="str">
        <f>IF(ISBLANK(Games!$B953), "",Games!H953)</f>
        <v/>
      </c>
      <c r="I953" s="51" t="str">
        <f>IF(ISBLANK(Games!B953), "", IF(Table13[[#This Row],[Spread]]&lt;0, Table13[[#This Row],[Home]], Table13[[#This Row],[Away]]))</f>
        <v/>
      </c>
      <c r="J953" s="11"/>
      <c r="K953" s="11"/>
      <c r="L953" s="11"/>
      <c r="M953" s="50" t="str">
        <f>IF(ISBLANK(Table13[[#This Row],[Home Final]]), "",Table13[[#This Row],[Away Final]]-Table13[[#This Row],[Home Final]])</f>
        <v/>
      </c>
      <c r="N953" s="5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Row],[Actual Difference ]])&gt;ABS(Table13[[#This Row],[Spread]])), "Y", IF(Table13[[#This Row],[Spread]]=Table13[[#This Row],[Actual Difference ]], "PUSH", "N"))))</f>
        <v/>
      </c>
      <c r="O953" s="42" t="str">
        <f>IF(ISBLANK(Table13[[#This Row],[Home Final]]), "", IF(Table13[[#This Row],[Actual Difference ]]=Table13[[#This Row],[Spread]], "PUSH",IF(AND(Table13[[#This Row],[Spread]]&lt;0, Table13[[#This Row],[Actual Difference ]]&lt;Table13[[#This Row],[Spread]]), "Y", IF(AND(Table13[[#This Row],[Spread]]&gt;0, Table13[[#This Row],[Actual Difference ]]&gt;Table13[[#This Row],[Spread]]), "Y",  "N"))))</f>
        <v/>
      </c>
      <c r="P953" s="45" t="str">
        <f>IF(ISBLANK(Table13[[#This Row],[Side Result]]),"",IF(Table13[[#This Row],[Side Result]]=Table13[[#This Row],[Market Predicted Side]], "Y", "N"))</f>
        <v/>
      </c>
      <c r="Q953" s="46" t="str">
        <f>IF(ISBLANK(Table13[[#This Row],[Side Result]]),"",IF(AND(Table13[[#This Row],[Market Side Correct (Y/N)]]="Y", Table13[[#This Row],[Side Result]]=Table13[[#This Row],[Home]],Table13[[#This Row],[Market - Home Team Covered (Y/N)]]="Y"), "Y", IF(AND(Table13[[#This Row],[Market Side Correct (Y/N)]]="Y", Table13[[#This Row],[Side Result]]=Table13[[#This Row],[Away]], Table13[[#This Row],[Market - Home Team Covered (Y/N)]]="N"), "Y", IF(Table13[[#This Row],[Actual Difference ]]=Table13[[#This Row],[Spread]], "PUSH","N"))))</f>
        <v/>
      </c>
      <c r="R953" s="43" t="str">
        <f>IF(ISBLANK(Table13[[#This Row],[Side Result]]),"",IF(Table13[[#This Row],[Side Result]]=Table13[[#This Row],[Model Predicted Side]], "Y", "N"))</f>
        <v/>
      </c>
      <c r="S953" s="43" t="str">
        <f>IF(ISBLANK(Table13[[#This Row],[Side Result]]), "", IF(Table13[[#This Row],[Model Overall Correct]]="N", "N", "Y"))</f>
        <v/>
      </c>
      <c r="T953" s="43" t="str">
        <f>IF(ISBLANK(Table13[[#This Row],[Home Final]]), "",IF(AND(Table13[[#This Row],[Model Predicted Home Cover]]=Table13[[#This Row],[Market - Home Team Covered (Y/N)]], Table13[[#This Row],[Model Predicted Side]]=Table13[[#This Row],[Side Result]]), "Y", IF(Table13[[#This Row],[Actual Difference ]]=Table13[[#This Row],[Predicted Spread]], "PUSH", "N")))</f>
        <v/>
      </c>
      <c r="U953" s="46" t="str">
        <f>IF(ISBLANK(Table13[[#This Row],[Side Result]]), "",IF(Table13[[#This Row],[Market Predicted Side]]=Table13[[#This Row],[Home]], -1*(Table13[[#This Row],[Actual Difference ]]-Table13[[#This Row],[Spread]]),(-Table13[[#This Row],[Spread]]+Table13[[#This Row],[Actual Difference ]])))</f>
        <v/>
      </c>
      <c r="V953" s="46" t="str">
        <f>IF(ISBLANK(Table13[[#This Row],[Side Result]]), "",ABS(Table13[[#This Row],[Difference from Market]]))</f>
        <v/>
      </c>
      <c r="W953" s="43" t="str">
        <f>IF(ISBLANK(Table13[[#This Row],[Side Result]]), "",IF(Table13[[#This Row],[Market Predicted Side]]=Table13[[#This Row],[Home]], -1*(Table13[[#This Row],[Actual Difference ]]-Table13[[#This Row],[Predicted Spread]]),(-Table13[[#This Row],[Predicted Spread]]+Table13[[#This Row],[Actual Difference ]])))</f>
        <v/>
      </c>
      <c r="X953" s="43" t="str">
        <f>IF(ISBLANK(Table13[[#This Row],[Side Result]]), "",ABS(Table13[[#This Row],[Difference from Prediction]]))</f>
        <v/>
      </c>
      <c r="Y953" s="10" t="str">
        <f>IF(OR(ISBLANK(Games!B953),ISBLANK(Table13[[#This Row],[Side Result]])), "",IF(OR(AND('Prediction Log'!D953&lt;0, 'Prediction Log'!J953='Prediction Log'!B953), AND('Prediction Log'!D953&gt;0, 'Prediction Log'!C953='Prediction Log'!J953)),"Y", IF(ISBLANK(Games!$B$2), "","N")))</f>
        <v/>
      </c>
      <c r="Z953" s="10" t="str">
        <f>Table13[[#This Row],[Market Overall  Correct]]</f>
        <v/>
      </c>
    </row>
    <row r="954" spans="1:26" x14ac:dyDescent="0.45">
      <c r="A954" s="51"/>
      <c r="F954" s="23" t="str">
        <f>IF(Games!F30=0, "",Games!F30)</f>
        <v>Wisconsin</v>
      </c>
      <c r="G954" s="23"/>
      <c r="H954" s="23"/>
      <c r="I954" s="23"/>
      <c r="J954" s="11"/>
      <c r="K954" s="11"/>
      <c r="L954" s="11"/>
      <c r="M954" s="11"/>
      <c r="N954" s="11"/>
      <c r="O954" s="40"/>
      <c r="P954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54" s="9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54" s="7"/>
      <c r="S954" s="7"/>
      <c r="T954" s="7"/>
      <c r="U954" s="7"/>
      <c r="V954" s="7"/>
      <c r="W954" s="7"/>
      <c r="X954" s="7"/>
    </row>
    <row r="955" spans="1:26" x14ac:dyDescent="0.45">
      <c r="A955" s="51"/>
      <c r="F955" s="23" t="str">
        <f>IF(Games!F31=0, "",Games!F31)</f>
        <v>Pittsburgh</v>
      </c>
      <c r="G955" s="23"/>
      <c r="H955" s="23"/>
      <c r="I955" s="23"/>
      <c r="J955" s="11"/>
      <c r="K955" s="11"/>
      <c r="L955" s="11"/>
      <c r="M955" s="11"/>
      <c r="N955" s="11"/>
      <c r="O955" s="40"/>
      <c r="P955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55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55" s="7"/>
      <c r="S955" s="7"/>
      <c r="T955" s="7"/>
      <c r="U955" s="7"/>
      <c r="V955" s="7"/>
      <c r="W955" s="7"/>
      <c r="X955" s="7"/>
    </row>
    <row r="956" spans="1:26" x14ac:dyDescent="0.45">
      <c r="A956" s="51"/>
      <c r="F956" s="23" t="str">
        <f>IF(Games!F32=0, "",Games!F32)</f>
        <v>Nebraska</v>
      </c>
      <c r="G956" s="23"/>
      <c r="H956" s="23"/>
      <c r="I956" s="23"/>
      <c r="J956" s="11"/>
      <c r="K956" s="11"/>
      <c r="L956" s="11"/>
      <c r="M956" s="11"/>
      <c r="N956" s="11"/>
      <c r="O956" s="40"/>
      <c r="P956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56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56" s="7"/>
      <c r="S956" s="7"/>
      <c r="T956" s="7"/>
      <c r="U956" s="7"/>
      <c r="V956" s="7"/>
      <c r="W956" s="7"/>
      <c r="X956" s="7"/>
    </row>
    <row r="957" spans="1:26" x14ac:dyDescent="0.45">
      <c r="A957" s="51"/>
      <c r="F957" s="23" t="str">
        <f>IF(Games!F33=0, "",Games!F33)</f>
        <v>South Carolina</v>
      </c>
      <c r="G957" s="23"/>
      <c r="H957" s="23"/>
      <c r="I957" s="23"/>
      <c r="J957" s="11"/>
      <c r="K957" s="11"/>
      <c r="L957" s="11"/>
      <c r="M957" s="11"/>
      <c r="N957" s="11"/>
      <c r="O957" s="40"/>
      <c r="P957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57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57" s="7"/>
      <c r="S957" s="7"/>
      <c r="T957" s="7"/>
      <c r="U957" s="7"/>
      <c r="V957" s="7"/>
      <c r="W957" s="7"/>
      <c r="X957" s="7"/>
    </row>
    <row r="958" spans="1:26" x14ac:dyDescent="0.45">
      <c r="A958" s="51"/>
      <c r="F958" s="23" t="str">
        <f>IF(Games!F34=0, "",Games!F34)</f>
        <v>Eastern Michigan</v>
      </c>
      <c r="G958" s="23"/>
      <c r="H958" s="23"/>
      <c r="I958" s="23"/>
      <c r="J958" s="11"/>
      <c r="K958" s="11"/>
      <c r="L958" s="11"/>
      <c r="M958" s="11"/>
      <c r="N958" s="11"/>
      <c r="O958" s="40"/>
      <c r="P958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58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58" s="7"/>
      <c r="S958" s="7"/>
      <c r="T958" s="7"/>
      <c r="U958" s="7"/>
      <c r="V958" s="7"/>
      <c r="W958" s="7"/>
      <c r="X958" s="7"/>
    </row>
    <row r="959" spans="1:26" x14ac:dyDescent="0.45">
      <c r="A959" s="51"/>
      <c r="F959" s="23" t="str">
        <f>IF(Games!F35=0, "",Games!F35)</f>
        <v>UNLV</v>
      </c>
      <c r="G959" s="23"/>
      <c r="H959" s="23"/>
      <c r="I959" s="23"/>
      <c r="J959" s="11"/>
      <c r="K959" s="11"/>
      <c r="L959" s="11"/>
      <c r="M959" s="11"/>
      <c r="N959" s="11"/>
      <c r="O959" s="40"/>
      <c r="P959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59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59" s="7"/>
      <c r="S959" s="7"/>
      <c r="T959" s="7"/>
      <c r="U959" s="7"/>
      <c r="V959" s="7"/>
      <c r="W959" s="7"/>
      <c r="X959" s="7"/>
    </row>
    <row r="960" spans="1:26" x14ac:dyDescent="0.45">
      <c r="A960" s="51"/>
      <c r="F960" s="23" t="str">
        <f>IF(Games!F36=0, "",Games!F36)</f>
        <v>San Diego State</v>
      </c>
      <c r="G960" s="23"/>
      <c r="H960" s="23"/>
      <c r="I960" s="23"/>
      <c r="J960" s="11"/>
      <c r="K960" s="11"/>
      <c r="L960" s="11"/>
      <c r="M960" s="11"/>
      <c r="N960" s="11"/>
      <c r="O960" s="40"/>
      <c r="P960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60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60" s="7"/>
      <c r="S960" s="7"/>
      <c r="T960" s="7"/>
      <c r="U960" s="7"/>
      <c r="V960" s="7"/>
      <c r="W960" s="7"/>
      <c r="X960" s="7"/>
    </row>
    <row r="961" spans="1:24" x14ac:dyDescent="0.45">
      <c r="A961" s="51"/>
      <c r="F961" s="23" t="str">
        <f>IF(Games!F37=0, "",Games!F37)</f>
        <v>UCLA</v>
      </c>
      <c r="G961" s="23"/>
      <c r="H961" s="23"/>
      <c r="I961" s="23"/>
      <c r="J961" s="11"/>
      <c r="K961" s="11"/>
      <c r="L961" s="11"/>
      <c r="M961" s="11"/>
      <c r="N961" s="11"/>
      <c r="O961" s="40"/>
      <c r="P961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61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61" s="7"/>
      <c r="S961" s="7"/>
      <c r="T961" s="7"/>
      <c r="U961" s="7"/>
      <c r="V961" s="7"/>
      <c r="W961" s="7"/>
      <c r="X961" s="7"/>
    </row>
    <row r="962" spans="1:24" x14ac:dyDescent="0.45">
      <c r="A962" s="51"/>
      <c r="F962" s="23" t="str">
        <f>IF(Games!F38=0, "",Games!F38)</f>
        <v>BYU</v>
      </c>
      <c r="G962" s="23"/>
      <c r="H962" s="23"/>
      <c r="I962" s="23"/>
      <c r="J962" s="11"/>
      <c r="K962" s="11"/>
      <c r="L962" s="11"/>
      <c r="M962" s="11"/>
      <c r="N962" s="11"/>
      <c r="O962" s="40"/>
      <c r="P962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62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62" s="7"/>
      <c r="S962" s="7"/>
      <c r="T962" s="7"/>
      <c r="U962" s="7"/>
      <c r="V962" s="7"/>
      <c r="W962" s="7"/>
      <c r="X962" s="7"/>
    </row>
    <row r="963" spans="1:24" x14ac:dyDescent="0.45">
      <c r="F963" s="23" t="str">
        <f>IF(Games!F39=0, "",Games!F39)</f>
        <v>Kansas State</v>
      </c>
      <c r="G963" s="23"/>
      <c r="H963" s="23"/>
      <c r="I963" s="23"/>
      <c r="J963" s="11"/>
      <c r="K963" s="11"/>
      <c r="L963" s="11"/>
      <c r="M963" s="11"/>
      <c r="N963" s="11"/>
      <c r="O963" s="40"/>
      <c r="P963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63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63" s="7"/>
      <c r="S963" s="7"/>
      <c r="T963" s="7"/>
      <c r="U963" s="7"/>
      <c r="V963" s="7"/>
      <c r="W963" s="7"/>
      <c r="X963" s="7"/>
    </row>
    <row r="964" spans="1:24" x14ac:dyDescent="0.45">
      <c r="F964" s="23" t="str">
        <f>IF(Games!F40=0, "",Games!F40)</f>
        <v/>
      </c>
      <c r="G964" s="23"/>
      <c r="H964" s="23"/>
      <c r="I964" s="23"/>
      <c r="J964" s="11"/>
      <c r="K964" s="11"/>
      <c r="L964" s="11"/>
      <c r="M964" s="11"/>
      <c r="N964" s="11"/>
      <c r="O964" s="40"/>
      <c r="P964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64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64" s="7"/>
      <c r="S964" s="7"/>
      <c r="T964" s="7"/>
      <c r="U964" s="7"/>
      <c r="V964" s="7"/>
      <c r="W964" s="7"/>
      <c r="X964" s="7"/>
    </row>
    <row r="965" spans="1:24" x14ac:dyDescent="0.45">
      <c r="F965" s="23" t="str">
        <f>IF(Games!F41=0, "",Games!F41)</f>
        <v/>
      </c>
      <c r="G965" s="23"/>
      <c r="H965" s="23"/>
      <c r="I965" s="23"/>
      <c r="J965" s="11"/>
      <c r="K965" s="11"/>
      <c r="L965" s="11"/>
      <c r="M965" s="11"/>
      <c r="N965" s="11"/>
      <c r="O965" s="40"/>
      <c r="P965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65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65" s="7"/>
      <c r="S965" s="7"/>
      <c r="T965" s="7"/>
      <c r="U965" s="7"/>
      <c r="V965" s="7"/>
      <c r="W965" s="7"/>
      <c r="X965" s="7"/>
    </row>
    <row r="966" spans="1:24" x14ac:dyDescent="0.45">
      <c r="F966" s="23" t="str">
        <f>IF(Games!F42=0, "",Games!F42)</f>
        <v/>
      </c>
      <c r="G966" s="23"/>
      <c r="H966" s="23"/>
      <c r="I966" s="23"/>
      <c r="J966" s="11"/>
      <c r="K966" s="11"/>
      <c r="L966" s="11"/>
      <c r="M966" s="11"/>
      <c r="N966" s="11"/>
      <c r="O966" s="40"/>
      <c r="P966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66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66" s="7"/>
      <c r="S966" s="7"/>
      <c r="T966" s="7"/>
      <c r="U966" s="7"/>
      <c r="V966" s="7"/>
      <c r="W966" s="7"/>
      <c r="X966" s="7"/>
    </row>
    <row r="967" spans="1:24" x14ac:dyDescent="0.45">
      <c r="F967" s="23" t="str">
        <f>IF(Games!F43=0, "",Games!F43)</f>
        <v/>
      </c>
      <c r="G967" s="23"/>
      <c r="H967" s="23"/>
      <c r="I967" s="23"/>
      <c r="J967" s="11"/>
      <c r="K967" s="11"/>
      <c r="L967" s="11"/>
      <c r="M967" s="11"/>
      <c r="N967" s="11"/>
      <c r="O967" s="40"/>
      <c r="P967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67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67" s="7"/>
      <c r="S967" s="7"/>
      <c r="T967" s="7"/>
      <c r="U967" s="7"/>
      <c r="V967" s="7"/>
      <c r="W967" s="7"/>
      <c r="X967" s="7"/>
    </row>
    <row r="968" spans="1:24" x14ac:dyDescent="0.45">
      <c r="F968" s="23" t="str">
        <f>IF(Games!F44=0, "",Games!F44)</f>
        <v/>
      </c>
      <c r="G968" s="23"/>
      <c r="H968" s="23"/>
      <c r="I968" s="23"/>
      <c r="J968" s="11"/>
      <c r="K968" s="11"/>
      <c r="L968" s="11"/>
      <c r="M968" s="11"/>
      <c r="N968" s="11"/>
      <c r="O968" s="40"/>
      <c r="P968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68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68" s="7"/>
      <c r="S968" s="7"/>
      <c r="T968" s="7"/>
      <c r="U968" s="7"/>
      <c r="V968" s="7"/>
      <c r="W968" s="7"/>
      <c r="X968" s="7"/>
    </row>
    <row r="969" spans="1:24" x14ac:dyDescent="0.45">
      <c r="F969" s="23" t="str">
        <f>IF(Games!F45=0, "",Games!F45)</f>
        <v/>
      </c>
      <c r="G969" s="23"/>
      <c r="H969" s="23"/>
      <c r="I969" s="23"/>
      <c r="J969" s="11"/>
      <c r="K969" s="11"/>
      <c r="L969" s="11"/>
      <c r="M969" s="11"/>
      <c r="N969" s="11"/>
      <c r="O969" s="40"/>
      <c r="P969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69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69" s="7"/>
      <c r="S969" s="7"/>
      <c r="T969" s="7"/>
      <c r="U969" s="7"/>
      <c r="V969" s="7"/>
      <c r="W969" s="7"/>
      <c r="X969" s="7"/>
    </row>
    <row r="970" spans="1:24" x14ac:dyDescent="0.45">
      <c r="F970" s="23" t="str">
        <f>IF(Games!F46=0, "",Games!F46)</f>
        <v/>
      </c>
      <c r="G970" s="23"/>
      <c r="H970" s="23"/>
      <c r="I970" s="23"/>
      <c r="J970" s="11"/>
      <c r="K970" s="11"/>
      <c r="L970" s="11"/>
      <c r="M970" s="11"/>
      <c r="N970" s="11"/>
      <c r="O970" s="40"/>
      <c r="P970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70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70" s="7"/>
      <c r="S970" s="7"/>
      <c r="T970" s="7"/>
      <c r="U970" s="7"/>
      <c r="V970" s="7"/>
      <c r="W970" s="7"/>
      <c r="X970" s="7"/>
    </row>
    <row r="971" spans="1:24" x14ac:dyDescent="0.45">
      <c r="F971" s="23" t="str">
        <f>IF(Games!F47=0, "",Games!F47)</f>
        <v/>
      </c>
      <c r="G971" s="23"/>
      <c r="H971" s="23"/>
      <c r="I971" s="23"/>
      <c r="J971" s="11"/>
      <c r="K971" s="11"/>
      <c r="L971" s="11"/>
      <c r="M971" s="11"/>
      <c r="N971" s="11"/>
      <c r="O971" s="40"/>
      <c r="P971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71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71" s="7"/>
      <c r="S971" s="7"/>
      <c r="T971" s="7"/>
      <c r="U971" s="7"/>
      <c r="V971" s="7"/>
      <c r="W971" s="7"/>
      <c r="X971" s="7"/>
    </row>
    <row r="972" spans="1:24" x14ac:dyDescent="0.45">
      <c r="F972" s="23" t="str">
        <f>IF(Games!F48=0, "",Games!F48)</f>
        <v/>
      </c>
      <c r="G972" s="23"/>
      <c r="H972" s="23"/>
      <c r="I972" s="23"/>
      <c r="J972" s="11"/>
      <c r="K972" s="11"/>
      <c r="L972" s="11"/>
      <c r="M972" s="11"/>
      <c r="N972" s="11"/>
      <c r="O972" s="40"/>
      <c r="P972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72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72" s="7"/>
      <c r="S972" s="7"/>
      <c r="T972" s="7"/>
      <c r="U972" s="7"/>
      <c r="V972" s="7"/>
      <c r="W972" s="7"/>
      <c r="X972" s="7"/>
    </row>
    <row r="973" spans="1:24" x14ac:dyDescent="0.45">
      <c r="F973" s="23" t="str">
        <f>IF(Games!F49=0, "",Games!F49)</f>
        <v/>
      </c>
      <c r="G973" s="23"/>
      <c r="H973" s="23"/>
      <c r="I973" s="23"/>
      <c r="J973" s="11"/>
      <c r="K973" s="11"/>
      <c r="L973" s="11"/>
      <c r="M973" s="11"/>
      <c r="N973" s="11"/>
      <c r="O973" s="40"/>
      <c r="P973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73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73" s="7"/>
      <c r="S973" s="7"/>
      <c r="T973" s="7"/>
      <c r="U973" s="7"/>
      <c r="V973" s="7"/>
      <c r="W973" s="7"/>
      <c r="X973" s="7"/>
    </row>
    <row r="974" spans="1:24" x14ac:dyDescent="0.45">
      <c r="F974" s="23" t="str">
        <f>IF(Games!F50=0, "",Games!F50)</f>
        <v/>
      </c>
      <c r="G974" s="23"/>
      <c r="H974" s="23"/>
      <c r="I974" s="23"/>
      <c r="J974" s="11"/>
      <c r="K974" s="11"/>
      <c r="L974" s="11"/>
      <c r="M974" s="11"/>
      <c r="N974" s="11"/>
      <c r="O974" s="40"/>
      <c r="P974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74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74" s="7"/>
      <c r="S974" s="7"/>
      <c r="T974" s="7"/>
      <c r="U974" s="7"/>
      <c r="V974" s="7"/>
      <c r="W974" s="7"/>
      <c r="X974" s="7"/>
    </row>
    <row r="975" spans="1:24" x14ac:dyDescent="0.45">
      <c r="F975" s="23" t="str">
        <f>IF(Games!F51=0, "",Games!F51)</f>
        <v/>
      </c>
      <c r="G975" s="23"/>
      <c r="H975" s="23"/>
      <c r="I975" s="23"/>
      <c r="J975" s="11"/>
      <c r="K975" s="11"/>
      <c r="L975" s="11"/>
      <c r="M975" s="11"/>
      <c r="N975" s="11"/>
      <c r="O975" s="40"/>
      <c r="P975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75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75" s="7"/>
      <c r="S975" s="7"/>
      <c r="T975" s="7"/>
      <c r="U975" s="7"/>
      <c r="V975" s="7"/>
      <c r="W975" s="7"/>
      <c r="X975" s="7"/>
    </row>
    <row r="976" spans="1:24" x14ac:dyDescent="0.45">
      <c r="F976" s="23" t="str">
        <f>IF(Games!F52=0, "",Games!F52)</f>
        <v/>
      </c>
      <c r="G976" s="23"/>
      <c r="H976" s="23"/>
      <c r="I976" s="23"/>
      <c r="J976" s="11"/>
      <c r="K976" s="11"/>
      <c r="L976" s="11"/>
      <c r="M976" s="11"/>
      <c r="N976" s="11"/>
      <c r="O976" s="40"/>
      <c r="P976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76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76" s="7"/>
      <c r="S976" s="7"/>
      <c r="T976" s="7"/>
      <c r="U976" s="7"/>
      <c r="V976" s="7"/>
      <c r="W976" s="7"/>
      <c r="X976" s="7"/>
    </row>
    <row r="977" spans="6:24" x14ac:dyDescent="0.45">
      <c r="F977" s="23" t="str">
        <f>IF(Games!F53=0, "",Games!F53)</f>
        <v/>
      </c>
      <c r="G977" s="23"/>
      <c r="H977" s="23"/>
      <c r="I977" s="23"/>
      <c r="J977" s="11"/>
      <c r="K977" s="11"/>
      <c r="L977" s="11"/>
      <c r="M977" s="11"/>
      <c r="N977" s="11"/>
      <c r="O977" s="40"/>
      <c r="P977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77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77" s="7"/>
      <c r="S977" s="7"/>
      <c r="T977" s="7"/>
      <c r="U977" s="7"/>
      <c r="V977" s="7"/>
      <c r="W977" s="7"/>
      <c r="X977" s="7"/>
    </row>
    <row r="978" spans="6:24" x14ac:dyDescent="0.45">
      <c r="F978" s="23" t="str">
        <f>IF(Games!F54=0, "",Games!F54)</f>
        <v/>
      </c>
      <c r="G978" s="23"/>
      <c r="H978" s="23"/>
      <c r="I978" s="23"/>
      <c r="J978" s="11"/>
      <c r="K978" s="11"/>
      <c r="L978" s="11"/>
      <c r="M978" s="11"/>
      <c r="N978" s="11"/>
      <c r="O978" s="40"/>
      <c r="P978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78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78" s="7"/>
      <c r="S978" s="7"/>
      <c r="T978" s="7"/>
      <c r="U978" s="7"/>
      <c r="V978" s="7"/>
      <c r="W978" s="7"/>
      <c r="X978" s="7"/>
    </row>
    <row r="979" spans="6:24" x14ac:dyDescent="0.45">
      <c r="F979" s="23" t="str">
        <f>IF(Games!F55=0, "",Games!F55)</f>
        <v/>
      </c>
      <c r="G979" s="23"/>
      <c r="H979" s="23"/>
      <c r="I979" s="23"/>
      <c r="J979" s="11"/>
      <c r="K979" s="11"/>
      <c r="L979" s="11"/>
      <c r="M979" s="11"/>
      <c r="N979" s="11"/>
      <c r="O979" s="40"/>
      <c r="P979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79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79" s="7"/>
      <c r="S979" s="7"/>
      <c r="T979" s="7"/>
      <c r="U979" s="7"/>
      <c r="V979" s="7"/>
      <c r="W979" s="7"/>
      <c r="X979" s="7"/>
    </row>
    <row r="980" spans="6:24" x14ac:dyDescent="0.45">
      <c r="F980" s="23" t="str">
        <f>IF(Games!F56=0, "",Games!F56)</f>
        <v/>
      </c>
      <c r="G980" s="23"/>
      <c r="H980" s="23"/>
      <c r="I980" s="23"/>
      <c r="J980" s="11"/>
      <c r="K980" s="11"/>
      <c r="L980" s="11"/>
      <c r="M980" s="11"/>
      <c r="N980" s="11"/>
      <c r="O980" s="40"/>
      <c r="P980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80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80" s="7"/>
      <c r="S980" s="7"/>
      <c r="T980" s="7"/>
      <c r="U980" s="7"/>
      <c r="V980" s="7"/>
      <c r="W980" s="7"/>
      <c r="X980" s="7"/>
    </row>
    <row r="981" spans="6:24" x14ac:dyDescent="0.45">
      <c r="F981" s="23" t="str">
        <f>IF(Games!F57=0, "",Games!F57)</f>
        <v/>
      </c>
      <c r="G981" s="23"/>
      <c r="H981" s="23"/>
      <c r="I981" s="23"/>
      <c r="J981" s="11"/>
      <c r="K981" s="11"/>
      <c r="L981" s="11"/>
      <c r="M981" s="11"/>
      <c r="N981" s="11"/>
      <c r="O981" s="40"/>
      <c r="P981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81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81" s="7"/>
      <c r="S981" s="7"/>
      <c r="T981" s="7"/>
      <c r="U981" s="7"/>
      <c r="V981" s="7"/>
      <c r="W981" s="7"/>
      <c r="X981" s="7"/>
    </row>
    <row r="982" spans="6:24" x14ac:dyDescent="0.45">
      <c r="F982" s="23" t="str">
        <f>IF(Games!F58=0, "",Games!F58)</f>
        <v/>
      </c>
      <c r="G982" s="23"/>
      <c r="H982" s="23"/>
      <c r="I982" s="23"/>
      <c r="J982" s="11"/>
      <c r="K982" s="11"/>
      <c r="L982" s="11"/>
      <c r="M982" s="11"/>
      <c r="N982" s="11"/>
      <c r="O982" s="40"/>
      <c r="P982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82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82" s="7"/>
      <c r="S982" s="7"/>
      <c r="T982" s="7"/>
      <c r="U982" s="7"/>
      <c r="V982" s="7"/>
      <c r="W982" s="7"/>
      <c r="X982" s="7"/>
    </row>
    <row r="983" spans="6:24" x14ac:dyDescent="0.45">
      <c r="F983" s="23" t="str">
        <f>IF(Games!F59=0, "",Games!F59)</f>
        <v/>
      </c>
      <c r="G983" s="23"/>
      <c r="H983" s="23"/>
      <c r="I983" s="23"/>
      <c r="J983" s="11"/>
      <c r="K983" s="11"/>
      <c r="L983" s="11"/>
      <c r="M983" s="11"/>
      <c r="N983" s="11"/>
      <c r="O983" s="40"/>
      <c r="P983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83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83" s="7"/>
      <c r="S983" s="7"/>
      <c r="T983" s="7"/>
      <c r="U983" s="7"/>
      <c r="V983" s="7"/>
      <c r="W983" s="7"/>
      <c r="X983" s="7"/>
    </row>
    <row r="984" spans="6:24" x14ac:dyDescent="0.45">
      <c r="F984" s="23" t="str">
        <f>IF(Games!F60=0, "",Games!F60)</f>
        <v/>
      </c>
      <c r="G984" s="23"/>
      <c r="H984" s="23"/>
      <c r="I984" s="23"/>
      <c r="J984" s="11"/>
      <c r="K984" s="11"/>
      <c r="L984" s="11"/>
      <c r="M984" s="11"/>
      <c r="N984" s="11"/>
      <c r="O984" s="40"/>
      <c r="P984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84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84" s="7"/>
      <c r="S984" s="7"/>
      <c r="T984" s="7"/>
      <c r="U984" s="7"/>
      <c r="V984" s="7"/>
      <c r="W984" s="7"/>
      <c r="X984" s="7"/>
    </row>
    <row r="985" spans="6:24" x14ac:dyDescent="0.45">
      <c r="F985" s="23" t="str">
        <f>IF(Games!F61=0, "",Games!F61)</f>
        <v/>
      </c>
      <c r="G985" s="23"/>
      <c r="H985" s="23"/>
      <c r="I985" s="23"/>
      <c r="J985" s="11"/>
      <c r="K985" s="11"/>
      <c r="L985" s="11"/>
      <c r="M985" s="11"/>
      <c r="N985" s="11"/>
      <c r="O985" s="40"/>
      <c r="P985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85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85" s="7"/>
      <c r="S985" s="7"/>
      <c r="T985" s="7"/>
      <c r="U985" s="7"/>
      <c r="V985" s="7"/>
      <c r="W985" s="7"/>
      <c r="X985" s="7"/>
    </row>
    <row r="986" spans="6:24" x14ac:dyDescent="0.45">
      <c r="F986" s="23" t="str">
        <f>IF(Games!F62=0, "",Games!F62)</f>
        <v/>
      </c>
      <c r="G986" s="23"/>
      <c r="H986" s="23"/>
      <c r="I986" s="23"/>
      <c r="J986" s="11"/>
      <c r="K986" s="11"/>
      <c r="L986" s="11"/>
      <c r="M986" s="11"/>
      <c r="N986" s="11"/>
      <c r="O986" s="40"/>
      <c r="P986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86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86" s="7"/>
      <c r="S986" s="7"/>
      <c r="T986" s="7"/>
      <c r="U986" s="7"/>
      <c r="V986" s="7"/>
      <c r="W986" s="7"/>
      <c r="X986" s="7"/>
    </row>
    <row r="987" spans="6:24" x14ac:dyDescent="0.45">
      <c r="F987" s="23" t="str">
        <f>IF(Games!F63=0, "",Games!F63)</f>
        <v/>
      </c>
      <c r="G987" s="23"/>
      <c r="H987" s="23"/>
      <c r="I987" s="23"/>
      <c r="J987" s="11"/>
      <c r="K987" s="11"/>
      <c r="L987" s="11"/>
      <c r="M987" s="11"/>
      <c r="N987" s="11"/>
      <c r="O987" s="40"/>
      <c r="P987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87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87" s="7"/>
      <c r="S987" s="7"/>
      <c r="T987" s="7"/>
      <c r="U987" s="7"/>
      <c r="V987" s="7"/>
      <c r="W987" s="7"/>
      <c r="X987" s="7"/>
    </row>
    <row r="988" spans="6:24" x14ac:dyDescent="0.45">
      <c r="F988" s="23" t="str">
        <f>IF(Games!F64=0, "",Games!F64)</f>
        <v/>
      </c>
      <c r="G988" s="23"/>
      <c r="H988" s="23"/>
      <c r="I988" s="23"/>
      <c r="J988" s="11"/>
      <c r="K988" s="11"/>
      <c r="L988" s="11"/>
      <c r="M988" s="11"/>
      <c r="N988" s="11"/>
      <c r="O988" s="40"/>
      <c r="P988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88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88" s="7"/>
      <c r="S988" s="7"/>
      <c r="T988" s="7"/>
      <c r="U988" s="7"/>
      <c r="V988" s="7"/>
      <c r="W988" s="7"/>
      <c r="X988" s="7"/>
    </row>
    <row r="989" spans="6:24" x14ac:dyDescent="0.45">
      <c r="F989" s="23" t="str">
        <f>IF(Games!F65=0, "",Games!F65)</f>
        <v/>
      </c>
      <c r="G989" s="23"/>
      <c r="H989" s="23"/>
      <c r="I989" s="23"/>
      <c r="J989" s="11"/>
      <c r="K989" s="11"/>
      <c r="L989" s="11"/>
      <c r="M989" s="11"/>
      <c r="N989" s="11"/>
      <c r="O989" s="40"/>
      <c r="P989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89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89" s="7"/>
      <c r="S989" s="7"/>
      <c r="T989" s="7"/>
      <c r="U989" s="7"/>
      <c r="V989" s="7"/>
      <c r="W989" s="7"/>
      <c r="X989" s="7"/>
    </row>
    <row r="990" spans="6:24" x14ac:dyDescent="0.45">
      <c r="F990" s="23" t="str">
        <f>IF(Games!F66=0, "",Games!F66)</f>
        <v/>
      </c>
      <c r="G990" s="23"/>
      <c r="H990" s="23"/>
      <c r="I990" s="23"/>
      <c r="J990" s="11"/>
      <c r="K990" s="11"/>
      <c r="L990" s="11"/>
      <c r="M990" s="11"/>
      <c r="N990" s="11"/>
      <c r="O990" s="40"/>
      <c r="P990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90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90" s="7"/>
      <c r="S990" s="7"/>
      <c r="T990" s="7"/>
      <c r="U990" s="7"/>
      <c r="V990" s="7"/>
      <c r="W990" s="7"/>
      <c r="X990" s="7"/>
    </row>
    <row r="991" spans="6:24" x14ac:dyDescent="0.45">
      <c r="F991" s="23" t="str">
        <f>IF(Games!F67=0, "",Games!F67)</f>
        <v/>
      </c>
      <c r="G991" s="23"/>
      <c r="H991" s="23"/>
      <c r="I991" s="23"/>
      <c r="J991" s="11"/>
      <c r="K991" s="11"/>
      <c r="L991" s="11"/>
      <c r="M991" s="11"/>
      <c r="N991" s="11"/>
      <c r="O991" s="40"/>
      <c r="P991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91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91" s="7"/>
      <c r="S991" s="7"/>
      <c r="T991" s="7"/>
      <c r="U991" s="7"/>
      <c r="V991" s="7"/>
      <c r="W991" s="7"/>
      <c r="X991" s="7"/>
    </row>
    <row r="992" spans="6:24" x14ac:dyDescent="0.45">
      <c r="F992" s="23" t="str">
        <f>IF(Games!F68=0, "",Games!F68)</f>
        <v/>
      </c>
      <c r="G992" s="23"/>
      <c r="H992" s="23"/>
      <c r="I992" s="23"/>
      <c r="J992" s="11"/>
      <c r="K992" s="11"/>
      <c r="L992" s="11"/>
      <c r="M992" s="11"/>
      <c r="N992" s="11"/>
      <c r="O992" s="40"/>
      <c r="P992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92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92" s="7"/>
      <c r="S992" s="7"/>
      <c r="T992" s="7"/>
      <c r="U992" s="7"/>
      <c r="V992" s="7"/>
      <c r="W992" s="7"/>
      <c r="X992" s="7"/>
    </row>
    <row r="993" spans="6:24" x14ac:dyDescent="0.45">
      <c r="F993" s="23" t="str">
        <f>IF(Games!F69=0, "",Games!F69)</f>
        <v/>
      </c>
      <c r="G993" s="23"/>
      <c r="H993" s="23"/>
      <c r="I993" s="23"/>
      <c r="J993" s="11"/>
      <c r="K993" s="11"/>
      <c r="L993" s="11"/>
      <c r="M993" s="11"/>
      <c r="N993" s="11"/>
      <c r="O993" s="40"/>
      <c r="P993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93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93" s="7"/>
      <c r="S993" s="7"/>
      <c r="T993" s="7"/>
      <c r="U993" s="7"/>
      <c r="V993" s="7"/>
      <c r="W993" s="7"/>
      <c r="X993" s="7"/>
    </row>
    <row r="994" spans="6:24" x14ac:dyDescent="0.45">
      <c r="F994" s="23" t="str">
        <f>IF(Games!F70=0, "",Games!F70)</f>
        <v/>
      </c>
      <c r="G994" s="23"/>
      <c r="H994" s="23"/>
      <c r="I994" s="23"/>
      <c r="J994" s="11"/>
      <c r="K994" s="11"/>
      <c r="L994" s="11"/>
      <c r="M994" s="11"/>
      <c r="N994" s="11"/>
      <c r="O994" s="40"/>
      <c r="P994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94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94" s="7"/>
      <c r="S994" s="7"/>
      <c r="T994" s="7"/>
      <c r="U994" s="7"/>
      <c r="V994" s="7"/>
      <c r="W994" s="7"/>
      <c r="X994" s="7"/>
    </row>
    <row r="995" spans="6:24" x14ac:dyDescent="0.45">
      <c r="F995" s="23" t="str">
        <f>IF(Games!F71=0, "",Games!F71)</f>
        <v/>
      </c>
      <c r="G995" s="23"/>
      <c r="H995" s="23"/>
      <c r="I995" s="23"/>
      <c r="J995" s="11"/>
      <c r="K995" s="11"/>
      <c r="L995" s="11"/>
      <c r="M995" s="11"/>
      <c r="N995" s="11"/>
      <c r="O995" s="40"/>
      <c r="P995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95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95" s="7"/>
      <c r="S995" s="7"/>
      <c r="T995" s="7"/>
      <c r="U995" s="7"/>
      <c r="V995" s="7"/>
      <c r="W995" s="7"/>
      <c r="X995" s="7"/>
    </row>
    <row r="996" spans="6:24" x14ac:dyDescent="0.45">
      <c r="F996" s="23" t="str">
        <f>IF(Games!F72=0, "",Games!F72)</f>
        <v/>
      </c>
      <c r="G996" s="23"/>
      <c r="H996" s="23"/>
      <c r="I996" s="23"/>
      <c r="J996" s="11"/>
      <c r="K996" s="11"/>
      <c r="L996" s="11"/>
      <c r="M996" s="11"/>
      <c r="N996" s="11"/>
      <c r="O996" s="40"/>
      <c r="P996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96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96" s="7"/>
      <c r="S996" s="7"/>
      <c r="T996" s="7"/>
      <c r="U996" s="7"/>
      <c r="V996" s="7"/>
      <c r="W996" s="7"/>
      <c r="X996" s="7"/>
    </row>
    <row r="997" spans="6:24" x14ac:dyDescent="0.45">
      <c r="F997" s="23" t="str">
        <f>IF(Games!F73=0, "",Games!F73)</f>
        <v/>
      </c>
      <c r="G997" s="23"/>
      <c r="H997" s="23"/>
      <c r="I997" s="23"/>
      <c r="J997" s="11"/>
      <c r="K997" s="11"/>
      <c r="L997" s="11"/>
      <c r="M997" s="11"/>
      <c r="N997" s="11"/>
      <c r="O997" s="40"/>
      <c r="P997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97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97" s="7"/>
      <c r="S997" s="7"/>
      <c r="T997" s="7"/>
      <c r="U997" s="7"/>
      <c r="V997" s="7"/>
      <c r="W997" s="7"/>
      <c r="X997" s="7"/>
    </row>
    <row r="998" spans="6:24" x14ac:dyDescent="0.45">
      <c r="F998" s="23" t="str">
        <f>IF(Games!F74=0, "",Games!F74)</f>
        <v/>
      </c>
      <c r="G998" s="23"/>
      <c r="H998" s="23"/>
      <c r="I998" s="23"/>
      <c r="J998" s="11"/>
      <c r="K998" s="11"/>
      <c r="L998" s="11"/>
      <c r="M998" s="11"/>
      <c r="N998" s="11"/>
      <c r="O998" s="40"/>
      <c r="P998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98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98" s="7"/>
      <c r="S998" s="7"/>
      <c r="T998" s="7"/>
      <c r="U998" s="7"/>
      <c r="V998" s="7"/>
      <c r="W998" s="7"/>
      <c r="X998" s="7"/>
    </row>
    <row r="999" spans="6:24" x14ac:dyDescent="0.45">
      <c r="F999" s="23" t="str">
        <f>IF(Games!F75=0, "",Games!F75)</f>
        <v/>
      </c>
      <c r="G999" s="23"/>
      <c r="H999" s="23"/>
      <c r="I999" s="23"/>
      <c r="J999" s="11"/>
      <c r="K999" s="11"/>
      <c r="L999" s="11"/>
      <c r="M999" s="11"/>
      <c r="N999" s="11"/>
      <c r="O999" s="40"/>
      <c r="P999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999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999" s="7"/>
      <c r="S999" s="7"/>
      <c r="T999" s="7"/>
      <c r="U999" s="7"/>
      <c r="V999" s="7"/>
      <c r="W999" s="7"/>
      <c r="X999" s="7"/>
    </row>
    <row r="1000" spans="6:24" x14ac:dyDescent="0.45">
      <c r="F1000" s="23" t="str">
        <f>IF(Games!F76=0, "",Games!F76)</f>
        <v/>
      </c>
      <c r="G1000" s="23"/>
      <c r="H1000" s="23"/>
      <c r="I1000" s="23"/>
      <c r="J1000" s="11"/>
      <c r="K1000" s="11"/>
      <c r="L1000" s="11"/>
      <c r="M1000" s="11"/>
      <c r="N1000" s="11"/>
      <c r="O1000" s="40"/>
      <c r="P1000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00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00" s="7"/>
      <c r="S1000" s="7"/>
      <c r="T1000" s="7"/>
      <c r="U1000" s="7"/>
      <c r="V1000" s="7"/>
      <c r="W1000" s="7"/>
      <c r="X1000" s="7"/>
    </row>
    <row r="1001" spans="6:24" x14ac:dyDescent="0.45">
      <c r="F1001" s="23" t="str">
        <f>IF(Games!F77=0, "",Games!F77)</f>
        <v/>
      </c>
      <c r="G1001" s="23"/>
      <c r="H1001" s="23"/>
      <c r="I1001" s="23"/>
      <c r="J1001" s="11"/>
      <c r="K1001" s="11"/>
      <c r="L1001" s="11"/>
      <c r="M1001" s="11"/>
      <c r="N1001" s="11"/>
      <c r="O1001" s="40"/>
      <c r="P1001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01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01" s="7"/>
      <c r="S1001" s="7"/>
      <c r="T1001" s="7"/>
      <c r="U1001" s="7"/>
      <c r="V1001" s="7"/>
      <c r="W1001" s="7"/>
      <c r="X1001" s="7"/>
    </row>
    <row r="1002" spans="6:24" x14ac:dyDescent="0.45">
      <c r="F1002" s="23" t="str">
        <f>IF(Games!F78=0, "",Games!F78)</f>
        <v/>
      </c>
      <c r="G1002" s="23"/>
      <c r="H1002" s="23"/>
      <c r="I1002" s="23"/>
      <c r="J1002" s="11"/>
      <c r="K1002" s="11"/>
      <c r="L1002" s="11"/>
      <c r="M1002" s="11"/>
      <c r="N1002" s="11"/>
      <c r="O1002" s="40"/>
      <c r="P1002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02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02" s="7"/>
      <c r="S1002" s="7"/>
      <c r="T1002" s="7"/>
      <c r="U1002" s="7"/>
      <c r="V1002" s="7"/>
      <c r="W1002" s="7"/>
      <c r="X1002" s="7"/>
    </row>
    <row r="1003" spans="6:24" x14ac:dyDescent="0.45">
      <c r="F1003" s="23" t="str">
        <f>IF(Games!F79=0, "",Games!F79)</f>
        <v/>
      </c>
      <c r="G1003" s="23"/>
      <c r="H1003" s="23"/>
      <c r="I1003" s="23"/>
      <c r="J1003" s="11"/>
      <c r="K1003" s="11"/>
      <c r="L1003" s="11"/>
      <c r="M1003" s="11"/>
      <c r="N1003" s="11"/>
      <c r="O1003" s="40"/>
      <c r="P1003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03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03" s="7"/>
      <c r="S1003" s="7"/>
      <c r="T1003" s="7"/>
      <c r="U1003" s="7"/>
      <c r="V1003" s="7"/>
      <c r="W1003" s="7"/>
      <c r="X1003" s="7"/>
    </row>
    <row r="1004" spans="6:24" x14ac:dyDescent="0.45">
      <c r="F1004" s="23" t="str">
        <f>IF(Games!F80=0, "",Games!F80)</f>
        <v/>
      </c>
      <c r="G1004" s="23"/>
      <c r="H1004" s="23"/>
      <c r="I1004" s="23"/>
      <c r="J1004" s="11"/>
      <c r="K1004" s="11"/>
      <c r="L1004" s="11"/>
      <c r="M1004" s="11"/>
      <c r="N1004" s="11"/>
      <c r="O1004" s="40"/>
      <c r="P1004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04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04" s="7"/>
      <c r="S1004" s="7"/>
      <c r="T1004" s="7"/>
      <c r="U1004" s="7"/>
      <c r="V1004" s="7"/>
      <c r="W1004" s="7"/>
      <c r="X1004" s="7"/>
    </row>
    <row r="1005" spans="6:24" x14ac:dyDescent="0.45">
      <c r="F1005" s="23" t="str">
        <f>IF(Games!F81=0, "",Games!F81)</f>
        <v/>
      </c>
      <c r="G1005" s="23"/>
      <c r="H1005" s="23"/>
      <c r="I1005" s="23"/>
      <c r="J1005" s="11"/>
      <c r="K1005" s="11"/>
      <c r="L1005" s="11"/>
      <c r="M1005" s="11"/>
      <c r="N1005" s="11"/>
      <c r="O1005" s="40"/>
      <c r="P1005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05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05" s="7"/>
      <c r="S1005" s="7"/>
      <c r="T1005" s="7"/>
      <c r="U1005" s="7"/>
      <c r="V1005" s="7"/>
      <c r="W1005" s="7"/>
      <c r="X1005" s="7"/>
    </row>
    <row r="1006" spans="6:24" x14ac:dyDescent="0.45">
      <c r="F1006" s="23" t="str">
        <f>IF(Games!F82=0, "",Games!F82)</f>
        <v/>
      </c>
      <c r="G1006" s="23"/>
      <c r="H1006" s="23"/>
      <c r="I1006" s="23"/>
      <c r="J1006" s="11"/>
      <c r="K1006" s="11"/>
      <c r="L1006" s="11"/>
      <c r="M1006" s="11"/>
      <c r="N1006" s="11"/>
      <c r="O1006" s="40"/>
      <c r="P1006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06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06" s="7"/>
      <c r="S1006" s="7"/>
      <c r="T1006" s="7"/>
      <c r="U1006" s="7"/>
      <c r="V1006" s="7"/>
      <c r="W1006" s="7"/>
      <c r="X1006" s="7"/>
    </row>
    <row r="1007" spans="6:24" x14ac:dyDescent="0.45">
      <c r="F1007" s="23" t="str">
        <f>IF(Games!F83=0, "",Games!F83)</f>
        <v/>
      </c>
      <c r="G1007" s="23"/>
      <c r="H1007" s="23"/>
      <c r="I1007" s="23"/>
      <c r="J1007" s="11"/>
      <c r="K1007" s="11"/>
      <c r="L1007" s="11"/>
      <c r="M1007" s="11"/>
      <c r="N1007" s="11"/>
      <c r="O1007" s="40"/>
      <c r="P1007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07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07" s="7"/>
      <c r="S1007" s="7"/>
      <c r="T1007" s="7"/>
      <c r="U1007" s="7"/>
      <c r="V1007" s="7"/>
      <c r="W1007" s="7"/>
      <c r="X1007" s="7"/>
    </row>
    <row r="1008" spans="6:24" x14ac:dyDescent="0.45">
      <c r="F1008" s="23" t="str">
        <f>IF(Games!F84=0, "",Games!F84)</f>
        <v/>
      </c>
      <c r="G1008" s="23"/>
      <c r="H1008" s="23"/>
      <c r="I1008" s="23"/>
      <c r="J1008" s="11"/>
      <c r="K1008" s="11"/>
      <c r="L1008" s="11"/>
      <c r="M1008" s="11"/>
      <c r="N1008" s="11"/>
      <c r="O1008" s="40"/>
      <c r="P1008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08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08" s="7"/>
      <c r="S1008" s="7"/>
      <c r="T1008" s="7"/>
      <c r="U1008" s="7"/>
      <c r="V1008" s="7"/>
      <c r="W1008" s="7"/>
      <c r="X1008" s="7"/>
    </row>
    <row r="1009" spans="6:24" x14ac:dyDescent="0.45">
      <c r="F1009" s="23" t="str">
        <f>IF(Games!F85=0, "",Games!F85)</f>
        <v/>
      </c>
      <c r="G1009" s="23"/>
      <c r="H1009" s="23"/>
      <c r="I1009" s="23"/>
      <c r="J1009" s="11"/>
      <c r="K1009" s="11"/>
      <c r="L1009" s="11"/>
      <c r="M1009" s="11"/>
      <c r="N1009" s="11"/>
      <c r="O1009" s="40"/>
      <c r="P1009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09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09" s="7"/>
      <c r="S1009" s="7"/>
      <c r="T1009" s="7"/>
      <c r="U1009" s="7"/>
      <c r="V1009" s="7"/>
      <c r="W1009" s="7"/>
      <c r="X1009" s="7"/>
    </row>
    <row r="1010" spans="6:24" x14ac:dyDescent="0.45">
      <c r="F1010" s="23" t="str">
        <f>IF(Games!F86=0, "",Games!F86)</f>
        <v/>
      </c>
      <c r="G1010" s="23"/>
      <c r="H1010" s="23"/>
      <c r="I1010" s="23"/>
      <c r="J1010" s="11"/>
      <c r="K1010" s="11"/>
      <c r="L1010" s="11"/>
      <c r="M1010" s="11"/>
      <c r="N1010" s="11"/>
      <c r="O1010" s="40"/>
      <c r="P1010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10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10" s="7"/>
      <c r="S1010" s="7"/>
      <c r="T1010" s="7"/>
      <c r="U1010" s="7"/>
      <c r="V1010" s="7"/>
      <c r="W1010" s="7"/>
      <c r="X1010" s="7"/>
    </row>
    <row r="1011" spans="6:24" x14ac:dyDescent="0.45">
      <c r="F1011" s="23" t="str">
        <f>IF(Games!F87=0, "",Games!F87)</f>
        <v/>
      </c>
      <c r="G1011" s="23"/>
      <c r="H1011" s="23"/>
      <c r="I1011" s="23"/>
      <c r="J1011" s="11"/>
      <c r="K1011" s="11"/>
      <c r="L1011" s="11"/>
      <c r="M1011" s="11"/>
      <c r="N1011" s="11"/>
      <c r="O1011" s="40"/>
      <c r="P1011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11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11" s="7"/>
      <c r="S1011" s="7"/>
      <c r="T1011" s="7"/>
      <c r="U1011" s="7"/>
      <c r="V1011" s="7"/>
      <c r="W1011" s="7"/>
      <c r="X1011" s="7"/>
    </row>
    <row r="1012" spans="6:24" x14ac:dyDescent="0.45">
      <c r="F1012" s="23" t="str">
        <f>IF(Games!F88=0, "",Games!F88)</f>
        <v/>
      </c>
      <c r="G1012" s="23"/>
      <c r="H1012" s="23"/>
      <c r="I1012" s="23"/>
      <c r="J1012" s="11"/>
      <c r="K1012" s="11"/>
      <c r="L1012" s="11"/>
      <c r="M1012" s="11"/>
      <c r="N1012" s="11"/>
      <c r="O1012" s="40"/>
      <c r="P1012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12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12" s="7"/>
      <c r="S1012" s="7"/>
      <c r="T1012" s="7"/>
      <c r="U1012" s="7"/>
      <c r="V1012" s="7"/>
      <c r="W1012" s="7"/>
      <c r="X1012" s="7"/>
    </row>
    <row r="1013" spans="6:24" x14ac:dyDescent="0.45">
      <c r="F1013" s="23" t="str">
        <f>IF(Games!F89=0, "",Games!F89)</f>
        <v/>
      </c>
      <c r="G1013" s="23"/>
      <c r="H1013" s="23"/>
      <c r="I1013" s="23"/>
      <c r="J1013" s="11"/>
      <c r="K1013" s="11"/>
      <c r="L1013" s="11"/>
      <c r="M1013" s="11"/>
      <c r="N1013" s="11"/>
      <c r="O1013" s="40"/>
      <c r="P1013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13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13" s="7"/>
      <c r="S1013" s="7"/>
      <c r="T1013" s="7"/>
      <c r="U1013" s="7"/>
      <c r="V1013" s="7"/>
      <c r="W1013" s="7"/>
      <c r="X1013" s="7"/>
    </row>
    <row r="1014" spans="6:24" x14ac:dyDescent="0.45">
      <c r="F1014" s="23" t="str">
        <f>IF(Games!F90=0, "",Games!F90)</f>
        <v/>
      </c>
      <c r="G1014" s="23"/>
      <c r="H1014" s="23"/>
      <c r="I1014" s="23"/>
      <c r="J1014" s="11"/>
      <c r="K1014" s="11"/>
      <c r="L1014" s="11"/>
      <c r="M1014" s="11"/>
      <c r="N1014" s="11"/>
      <c r="O1014" s="40"/>
      <c r="P1014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14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14" s="7"/>
      <c r="S1014" s="7"/>
      <c r="T1014" s="7"/>
      <c r="U1014" s="7"/>
      <c r="V1014" s="7"/>
      <c r="W1014" s="7"/>
      <c r="X1014" s="7"/>
    </row>
    <row r="1015" spans="6:24" x14ac:dyDescent="0.45">
      <c r="F1015" s="23" t="str">
        <f>IF(Games!F91=0, "",Games!F91)</f>
        <v/>
      </c>
      <c r="G1015" s="23"/>
      <c r="H1015" s="23"/>
      <c r="I1015" s="23"/>
      <c r="J1015" s="11"/>
      <c r="K1015" s="11"/>
      <c r="L1015" s="11"/>
      <c r="M1015" s="11"/>
      <c r="N1015" s="11"/>
      <c r="O1015" s="40"/>
      <c r="P1015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15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15" s="7"/>
      <c r="S1015" s="7"/>
      <c r="T1015" s="7"/>
      <c r="U1015" s="7"/>
      <c r="V1015" s="7"/>
      <c r="W1015" s="7"/>
      <c r="X1015" s="7"/>
    </row>
    <row r="1016" spans="6:24" x14ac:dyDescent="0.45">
      <c r="F1016" s="23" t="str">
        <f>IF(Games!F92=0, "",Games!F92)</f>
        <v/>
      </c>
      <c r="G1016" s="23"/>
      <c r="H1016" s="23"/>
      <c r="I1016" s="23"/>
      <c r="J1016" s="11"/>
      <c r="K1016" s="11"/>
      <c r="L1016" s="11"/>
      <c r="M1016" s="11"/>
      <c r="N1016" s="11"/>
      <c r="O1016" s="40"/>
      <c r="P1016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16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16" s="7"/>
      <c r="S1016" s="7"/>
      <c r="T1016" s="7"/>
      <c r="U1016" s="7"/>
      <c r="V1016" s="7"/>
      <c r="W1016" s="7"/>
      <c r="X1016" s="7"/>
    </row>
    <row r="1017" spans="6:24" x14ac:dyDescent="0.45">
      <c r="F1017" s="23" t="str">
        <f>IF(Games!F93=0, "",Games!F93)</f>
        <v/>
      </c>
      <c r="G1017" s="23"/>
      <c r="H1017" s="23"/>
      <c r="I1017" s="23"/>
      <c r="J1017" s="11"/>
      <c r="K1017" s="11"/>
      <c r="L1017" s="11"/>
      <c r="M1017" s="11"/>
      <c r="N1017" s="11"/>
      <c r="O1017" s="40"/>
      <c r="P1017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17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17" s="7"/>
      <c r="S1017" s="7"/>
      <c r="T1017" s="7"/>
      <c r="U1017" s="7"/>
      <c r="V1017" s="7"/>
      <c r="W1017" s="7"/>
      <c r="X1017" s="7"/>
    </row>
    <row r="1018" spans="6:24" x14ac:dyDescent="0.45">
      <c r="F1018" s="23" t="str">
        <f>IF(Games!F94=0, "",Games!F94)</f>
        <v/>
      </c>
      <c r="G1018" s="23"/>
      <c r="H1018" s="23"/>
      <c r="I1018" s="23"/>
      <c r="J1018" s="11"/>
      <c r="K1018" s="11"/>
      <c r="L1018" s="11"/>
      <c r="M1018" s="11"/>
      <c r="N1018" s="11"/>
      <c r="O1018" s="40"/>
      <c r="P1018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18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18" s="7"/>
      <c r="S1018" s="7"/>
      <c r="T1018" s="7"/>
      <c r="U1018" s="7"/>
      <c r="V1018" s="7"/>
      <c r="W1018" s="7"/>
      <c r="X1018" s="7"/>
    </row>
    <row r="1019" spans="6:24" x14ac:dyDescent="0.45">
      <c r="F1019" s="23" t="str">
        <f>IF(Games!F95=0, "",Games!F95)</f>
        <v/>
      </c>
      <c r="G1019" s="23"/>
      <c r="H1019" s="23"/>
      <c r="I1019" s="23"/>
      <c r="J1019" s="11"/>
      <c r="K1019" s="11"/>
      <c r="L1019" s="11"/>
      <c r="M1019" s="11"/>
      <c r="N1019" s="11"/>
      <c r="O1019" s="40"/>
      <c r="P1019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19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19" s="7"/>
      <c r="S1019" s="7"/>
      <c r="T1019" s="7"/>
      <c r="U1019" s="7"/>
      <c r="V1019" s="7"/>
      <c r="W1019" s="7"/>
      <c r="X1019" s="7"/>
    </row>
    <row r="1020" spans="6:24" x14ac:dyDescent="0.45">
      <c r="F1020" s="23" t="str">
        <f>IF(Games!F96=0, "",Games!F96)</f>
        <v/>
      </c>
      <c r="G1020" s="23"/>
      <c r="H1020" s="23"/>
      <c r="I1020" s="23"/>
      <c r="J1020" s="11"/>
      <c r="K1020" s="11"/>
      <c r="L1020" s="11"/>
      <c r="M1020" s="11"/>
      <c r="N1020" s="11"/>
      <c r="O1020" s="40"/>
      <c r="P1020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20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20" s="7"/>
      <c r="S1020" s="7"/>
      <c r="T1020" s="7"/>
      <c r="U1020" s="7"/>
      <c r="V1020" s="7"/>
      <c r="W1020" s="7"/>
      <c r="X1020" s="7"/>
    </row>
    <row r="1021" spans="6:24" x14ac:dyDescent="0.45">
      <c r="F1021" s="23" t="str">
        <f>IF(Games!F97=0, "",Games!F97)</f>
        <v/>
      </c>
      <c r="G1021" s="23"/>
      <c r="H1021" s="23"/>
      <c r="I1021" s="23"/>
      <c r="J1021" s="11"/>
      <c r="K1021" s="11"/>
      <c r="L1021" s="11"/>
      <c r="M1021" s="11"/>
      <c r="N1021" s="11"/>
      <c r="O1021" s="40"/>
      <c r="P1021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21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21" s="7"/>
      <c r="S1021" s="7"/>
      <c r="T1021" s="7"/>
      <c r="U1021" s="7"/>
      <c r="V1021" s="7"/>
      <c r="W1021" s="7"/>
      <c r="X1021" s="7"/>
    </row>
    <row r="1022" spans="6:24" x14ac:dyDescent="0.45">
      <c r="F1022" s="23" t="str">
        <f>IF(Games!F98=0, "",Games!F98)</f>
        <v/>
      </c>
      <c r="G1022" s="23"/>
      <c r="H1022" s="23"/>
      <c r="I1022" s="23"/>
      <c r="J1022" s="11"/>
      <c r="K1022" s="11"/>
      <c r="L1022" s="11"/>
      <c r="M1022" s="11"/>
      <c r="N1022" s="11"/>
      <c r="O1022" s="40"/>
      <c r="P1022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22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22" s="7"/>
      <c r="S1022" s="7"/>
      <c r="T1022" s="7"/>
      <c r="U1022" s="7"/>
      <c r="V1022" s="7"/>
      <c r="W1022" s="7"/>
      <c r="X1022" s="7"/>
    </row>
    <row r="1023" spans="6:24" x14ac:dyDescent="0.45">
      <c r="F1023" s="23" t="str">
        <f>IF(Games!F99=0, "",Games!F99)</f>
        <v/>
      </c>
      <c r="G1023" s="23"/>
      <c r="H1023" s="23"/>
      <c r="I1023" s="23"/>
      <c r="J1023" s="11"/>
      <c r="K1023" s="11"/>
      <c r="L1023" s="11"/>
      <c r="M1023" s="11"/>
      <c r="N1023" s="11"/>
      <c r="O1023" s="40"/>
      <c r="P1023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23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23" s="7"/>
      <c r="S1023" s="7"/>
      <c r="T1023" s="7"/>
      <c r="U1023" s="7"/>
      <c r="V1023" s="7"/>
      <c r="W1023" s="7"/>
      <c r="X1023" s="7"/>
    </row>
    <row r="1024" spans="6:24" x14ac:dyDescent="0.45">
      <c r="F1024" s="23" t="str">
        <f>IF(Games!F100=0, "",Games!F100)</f>
        <v/>
      </c>
      <c r="G1024" s="23"/>
      <c r="H1024" s="23"/>
      <c r="I1024" s="23"/>
      <c r="J1024" s="11"/>
      <c r="K1024" s="11"/>
      <c r="L1024" s="11"/>
      <c r="M1024" s="11"/>
      <c r="N1024" s="11"/>
      <c r="O1024" s="40"/>
      <c r="P1024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24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24" s="7"/>
      <c r="S1024" s="7"/>
      <c r="T1024" s="7"/>
      <c r="U1024" s="7"/>
      <c r="V1024" s="7"/>
      <c r="W1024" s="7"/>
      <c r="X1024" s="7"/>
    </row>
    <row r="1025" spans="6:24" x14ac:dyDescent="0.45">
      <c r="F1025" s="23" t="str">
        <f>IF(Games!F101=0, "",Games!F101)</f>
        <v/>
      </c>
      <c r="G1025" s="23"/>
      <c r="H1025" s="23"/>
      <c r="I1025" s="23"/>
      <c r="J1025" s="11"/>
      <c r="K1025" s="11"/>
      <c r="L1025" s="11"/>
      <c r="M1025" s="11"/>
      <c r="N1025" s="11"/>
      <c r="O1025" s="40"/>
      <c r="P1025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25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25" s="7"/>
      <c r="S1025" s="7"/>
      <c r="T1025" s="7"/>
      <c r="U1025" s="7"/>
      <c r="V1025" s="7"/>
      <c r="W1025" s="7"/>
      <c r="X1025" s="7"/>
    </row>
    <row r="1026" spans="6:24" x14ac:dyDescent="0.45">
      <c r="F1026" s="23" t="str">
        <f>IF(Games!F102=0, "",Games!F102)</f>
        <v/>
      </c>
      <c r="G1026" s="23"/>
      <c r="H1026" s="23"/>
      <c r="I1026" s="23"/>
      <c r="J1026" s="11"/>
      <c r="K1026" s="11"/>
      <c r="L1026" s="11"/>
      <c r="M1026" s="11"/>
      <c r="N1026" s="11"/>
      <c r="O1026" s="40"/>
      <c r="P1026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26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26" s="7"/>
      <c r="S1026" s="7"/>
      <c r="T1026" s="7"/>
      <c r="U1026" s="7"/>
      <c r="V1026" s="7"/>
      <c r="W1026" s="7"/>
      <c r="X1026" s="7"/>
    </row>
    <row r="1027" spans="6:24" x14ac:dyDescent="0.45">
      <c r="F1027" s="23" t="str">
        <f>IF(Games!F103=0, "",Games!F103)</f>
        <v/>
      </c>
      <c r="G1027" s="23"/>
      <c r="H1027" s="23"/>
      <c r="I1027" s="23"/>
      <c r="J1027" s="11"/>
      <c r="K1027" s="11"/>
      <c r="L1027" s="11"/>
      <c r="M1027" s="11"/>
      <c r="N1027" s="11"/>
      <c r="O1027" s="40"/>
      <c r="P1027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27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27" s="7"/>
      <c r="S1027" s="7"/>
      <c r="T1027" s="7"/>
      <c r="U1027" s="7"/>
      <c r="V1027" s="7"/>
      <c r="W1027" s="7"/>
      <c r="X1027" s="7"/>
    </row>
    <row r="1028" spans="6:24" x14ac:dyDescent="0.45">
      <c r="F1028" s="23" t="str">
        <f>IF(Games!F104=0, "",Games!F104)</f>
        <v/>
      </c>
      <c r="G1028" s="23"/>
      <c r="H1028" s="23"/>
      <c r="I1028" s="23"/>
      <c r="J1028" s="11"/>
      <c r="K1028" s="11"/>
      <c r="L1028" s="11"/>
      <c r="M1028" s="11"/>
      <c r="N1028" s="11"/>
      <c r="O1028" s="40"/>
      <c r="P1028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28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28" s="7"/>
      <c r="S1028" s="7"/>
      <c r="T1028" s="7"/>
      <c r="U1028" s="7"/>
      <c r="V1028" s="7"/>
      <c r="W1028" s="7"/>
      <c r="X1028" s="7"/>
    </row>
    <row r="1029" spans="6:24" x14ac:dyDescent="0.45">
      <c r="F1029" s="23" t="str">
        <f>IF(Games!F105=0, "",Games!F105)</f>
        <v/>
      </c>
      <c r="G1029" s="23"/>
      <c r="H1029" s="23"/>
      <c r="I1029" s="23"/>
      <c r="J1029" s="11"/>
      <c r="K1029" s="11"/>
      <c r="L1029" s="11"/>
      <c r="M1029" s="11"/>
      <c r="N1029" s="11"/>
      <c r="O1029" s="40"/>
      <c r="P1029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29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29" s="7"/>
      <c r="S1029" s="7"/>
      <c r="T1029" s="7"/>
      <c r="U1029" s="7"/>
      <c r="V1029" s="7"/>
      <c r="W1029" s="7"/>
      <c r="X1029" s="7"/>
    </row>
    <row r="1030" spans="6:24" x14ac:dyDescent="0.45">
      <c r="F1030" s="23" t="str">
        <f>IF(Games!F106=0, "",Games!F106)</f>
        <v/>
      </c>
      <c r="G1030" s="23"/>
      <c r="H1030" s="23"/>
      <c r="I1030" s="23"/>
      <c r="J1030" s="11"/>
      <c r="K1030" s="11"/>
      <c r="L1030" s="11"/>
      <c r="M1030" s="11"/>
      <c r="N1030" s="11"/>
      <c r="O1030" s="40"/>
      <c r="P1030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30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30" s="7"/>
      <c r="S1030" s="7"/>
      <c r="T1030" s="7"/>
      <c r="U1030" s="7"/>
      <c r="V1030" s="7"/>
      <c r="W1030" s="7"/>
      <c r="X1030" s="7"/>
    </row>
    <row r="1031" spans="6:24" x14ac:dyDescent="0.45">
      <c r="F1031" s="23" t="str">
        <f>IF(Games!F107=0, "",Games!F107)</f>
        <v/>
      </c>
      <c r="G1031" s="23"/>
      <c r="H1031" s="23"/>
      <c r="I1031" s="23"/>
      <c r="J1031" s="11"/>
      <c r="K1031" s="11"/>
      <c r="L1031" s="11"/>
      <c r="M1031" s="11"/>
      <c r="N1031" s="11"/>
      <c r="O1031" s="40"/>
      <c r="P1031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31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31" s="7"/>
      <c r="S1031" s="7"/>
      <c r="T1031" s="7"/>
      <c r="U1031" s="7"/>
      <c r="V1031" s="7"/>
      <c r="W1031" s="7"/>
      <c r="X1031" s="7"/>
    </row>
    <row r="1032" spans="6:24" x14ac:dyDescent="0.45">
      <c r="F1032" s="23" t="str">
        <f>IF(Games!F108=0, "",Games!F108)</f>
        <v/>
      </c>
      <c r="G1032" s="23"/>
      <c r="H1032" s="23"/>
      <c r="I1032" s="23"/>
      <c r="J1032" s="11"/>
      <c r="K1032" s="11"/>
      <c r="L1032" s="11"/>
      <c r="M1032" s="11"/>
      <c r="N1032" s="11"/>
      <c r="O1032" s="40"/>
      <c r="P1032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32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32" s="7"/>
      <c r="S1032" s="7"/>
      <c r="T1032" s="7"/>
      <c r="U1032" s="7"/>
      <c r="V1032" s="7"/>
      <c r="W1032" s="7"/>
      <c r="X1032" s="7"/>
    </row>
    <row r="1033" spans="6:24" x14ac:dyDescent="0.45">
      <c r="F1033" s="23" t="str">
        <f>IF(Games!F109=0, "",Games!F109)</f>
        <v/>
      </c>
      <c r="G1033" s="23"/>
      <c r="H1033" s="23"/>
      <c r="I1033" s="23"/>
      <c r="J1033" s="11"/>
      <c r="K1033" s="11"/>
      <c r="L1033" s="11"/>
      <c r="M1033" s="11"/>
      <c r="N1033" s="11"/>
      <c r="O1033" s="40"/>
      <c r="P1033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33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33" s="7"/>
      <c r="S1033" s="7"/>
      <c r="T1033" s="7"/>
      <c r="U1033" s="7"/>
      <c r="V1033" s="7"/>
      <c r="W1033" s="7"/>
      <c r="X1033" s="7"/>
    </row>
    <row r="1034" spans="6:24" x14ac:dyDescent="0.45">
      <c r="F1034" s="23" t="str">
        <f>IF(Games!F110=0, "",Games!F110)</f>
        <v/>
      </c>
      <c r="G1034" s="23"/>
      <c r="H1034" s="23"/>
      <c r="I1034" s="23"/>
      <c r="J1034" s="11"/>
      <c r="K1034" s="11"/>
      <c r="L1034" s="11"/>
      <c r="M1034" s="11"/>
      <c r="N1034" s="11"/>
      <c r="O1034" s="40"/>
      <c r="P1034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34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34" s="7"/>
      <c r="S1034" s="7"/>
      <c r="T1034" s="7"/>
      <c r="U1034" s="7"/>
      <c r="V1034" s="7"/>
      <c r="W1034" s="7"/>
      <c r="X1034" s="7"/>
    </row>
    <row r="1035" spans="6:24" x14ac:dyDescent="0.45">
      <c r="F1035" s="23" t="str">
        <f>IF(Games!F111=0, "",Games!F111)</f>
        <v/>
      </c>
      <c r="G1035" s="23"/>
      <c r="H1035" s="23"/>
      <c r="I1035" s="23"/>
      <c r="J1035" s="11"/>
      <c r="K1035" s="11"/>
      <c r="L1035" s="11"/>
      <c r="M1035" s="11"/>
      <c r="N1035" s="11"/>
      <c r="O1035" s="40"/>
      <c r="P1035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35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35" s="7"/>
      <c r="S1035" s="7"/>
      <c r="T1035" s="7"/>
      <c r="U1035" s="7"/>
      <c r="V1035" s="7"/>
      <c r="W1035" s="7"/>
      <c r="X1035" s="7"/>
    </row>
    <row r="1036" spans="6:24" x14ac:dyDescent="0.45">
      <c r="F1036" s="23" t="str">
        <f>IF(Games!F112=0, "",Games!F112)</f>
        <v/>
      </c>
      <c r="G1036" s="23"/>
      <c r="H1036" s="23"/>
      <c r="I1036" s="23"/>
      <c r="J1036" s="11"/>
      <c r="K1036" s="11"/>
      <c r="L1036" s="11"/>
      <c r="M1036" s="11"/>
      <c r="N1036" s="11"/>
      <c r="O1036" s="40"/>
      <c r="P1036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36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36" s="7"/>
      <c r="S1036" s="7"/>
      <c r="T1036" s="7"/>
      <c r="U1036" s="7"/>
      <c r="V1036" s="7"/>
      <c r="W1036" s="7"/>
      <c r="X1036" s="7"/>
    </row>
    <row r="1037" spans="6:24" x14ac:dyDescent="0.45">
      <c r="F1037" s="23" t="str">
        <f>IF(Games!F113=0, "",Games!F113)</f>
        <v/>
      </c>
      <c r="G1037" s="23"/>
      <c r="H1037" s="23"/>
      <c r="I1037" s="23"/>
      <c r="J1037" s="11"/>
      <c r="K1037" s="11"/>
      <c r="L1037" s="11"/>
      <c r="M1037" s="11"/>
      <c r="N1037" s="11"/>
      <c r="O1037" s="40"/>
      <c r="P1037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37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37" s="7"/>
      <c r="S1037" s="7"/>
      <c r="T1037" s="7"/>
      <c r="U1037" s="7"/>
      <c r="V1037" s="7"/>
      <c r="W1037" s="7"/>
      <c r="X1037" s="7"/>
    </row>
    <row r="1038" spans="6:24" x14ac:dyDescent="0.45">
      <c r="F1038" s="23" t="str">
        <f>IF(Games!F114=0, "",Games!F114)</f>
        <v/>
      </c>
      <c r="G1038" s="23"/>
      <c r="H1038" s="23"/>
      <c r="I1038" s="23"/>
      <c r="J1038" s="11"/>
      <c r="K1038" s="11"/>
      <c r="L1038" s="11"/>
      <c r="M1038" s="11"/>
      <c r="N1038" s="11"/>
      <c r="O1038" s="40"/>
      <c r="P1038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38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38" s="7"/>
      <c r="S1038" s="7"/>
      <c r="T1038" s="7"/>
      <c r="U1038" s="7"/>
      <c r="V1038" s="7"/>
      <c r="W1038" s="7"/>
      <c r="X1038" s="7"/>
    </row>
    <row r="1039" spans="6:24" x14ac:dyDescent="0.45">
      <c r="F1039" s="23" t="str">
        <f>IF(Games!F115=0, "",Games!F115)</f>
        <v/>
      </c>
      <c r="G1039" s="23"/>
      <c r="H1039" s="23"/>
      <c r="I1039" s="23"/>
      <c r="J1039" s="11"/>
      <c r="K1039" s="11"/>
      <c r="L1039" s="11"/>
      <c r="M1039" s="11"/>
      <c r="N1039" s="11"/>
      <c r="O1039" s="40"/>
      <c r="P1039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39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39" s="7"/>
      <c r="S1039" s="7"/>
      <c r="T1039" s="7"/>
      <c r="U1039" s="7"/>
      <c r="V1039" s="7"/>
      <c r="W1039" s="7"/>
      <c r="X1039" s="7"/>
    </row>
    <row r="1040" spans="6:24" x14ac:dyDescent="0.45">
      <c r="F1040" s="23" t="str">
        <f>IF(Games!F116=0, "",Games!F116)</f>
        <v/>
      </c>
      <c r="G1040" s="23"/>
      <c r="H1040" s="23"/>
      <c r="I1040" s="23"/>
      <c r="J1040" s="11"/>
      <c r="K1040" s="11"/>
      <c r="L1040" s="11"/>
      <c r="M1040" s="11"/>
      <c r="N1040" s="11"/>
      <c r="O1040" s="40"/>
      <c r="P1040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40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40" s="7"/>
      <c r="S1040" s="7"/>
      <c r="T1040" s="7"/>
      <c r="U1040" s="7"/>
      <c r="V1040" s="7"/>
      <c r="W1040" s="7"/>
      <c r="X1040" s="7"/>
    </row>
    <row r="1041" spans="6:24" x14ac:dyDescent="0.45">
      <c r="F1041" s="23" t="str">
        <f>IF(Games!F117=0, "",Games!F117)</f>
        <v/>
      </c>
      <c r="G1041" s="23"/>
      <c r="H1041" s="23"/>
      <c r="I1041" s="23"/>
      <c r="J1041" s="11"/>
      <c r="K1041" s="11"/>
      <c r="L1041" s="11"/>
      <c r="M1041" s="11"/>
      <c r="N1041" s="11"/>
      <c r="O1041" s="40"/>
      <c r="P1041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41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41" s="7"/>
      <c r="S1041" s="7"/>
      <c r="T1041" s="7"/>
      <c r="U1041" s="7"/>
      <c r="V1041" s="7"/>
      <c r="W1041" s="7"/>
      <c r="X1041" s="7"/>
    </row>
    <row r="1042" spans="6:24" x14ac:dyDescent="0.45">
      <c r="F1042" s="23" t="str">
        <f>IF(Games!F118=0, "",Games!F118)</f>
        <v/>
      </c>
      <c r="G1042" s="23"/>
      <c r="H1042" s="23"/>
      <c r="I1042" s="23"/>
      <c r="J1042" s="11"/>
      <c r="K1042" s="11"/>
      <c r="L1042" s="11"/>
      <c r="M1042" s="11"/>
      <c r="N1042" s="11"/>
      <c r="O1042" s="40"/>
      <c r="P1042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42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42" s="7"/>
      <c r="S1042" s="7"/>
      <c r="T1042" s="7"/>
      <c r="U1042" s="7"/>
      <c r="V1042" s="7"/>
      <c r="W1042" s="7"/>
      <c r="X1042" s="7"/>
    </row>
    <row r="1043" spans="6:24" x14ac:dyDescent="0.45">
      <c r="F1043" s="23" t="str">
        <f>IF(Games!F119=0, "",Games!F119)</f>
        <v/>
      </c>
      <c r="G1043" s="23"/>
      <c r="H1043" s="23"/>
      <c r="I1043" s="23"/>
      <c r="J1043" s="11"/>
      <c r="K1043" s="11"/>
      <c r="L1043" s="11"/>
      <c r="M1043" s="11"/>
      <c r="N1043" s="11"/>
      <c r="O1043" s="40"/>
      <c r="P1043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43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43" s="7"/>
      <c r="S1043" s="7"/>
      <c r="T1043" s="7"/>
      <c r="U1043" s="7"/>
      <c r="V1043" s="7"/>
      <c r="W1043" s="7"/>
      <c r="X1043" s="7"/>
    </row>
    <row r="1044" spans="6:24" x14ac:dyDescent="0.45">
      <c r="F1044" s="23" t="str">
        <f>IF(Games!F120=0, "",Games!F120)</f>
        <v/>
      </c>
      <c r="G1044" s="23"/>
      <c r="H1044" s="23"/>
      <c r="I1044" s="23"/>
      <c r="J1044" s="11"/>
      <c r="K1044" s="11"/>
      <c r="L1044" s="11"/>
      <c r="M1044" s="11"/>
      <c r="N1044" s="11"/>
      <c r="O1044" s="40"/>
      <c r="P1044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44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44" s="7"/>
      <c r="S1044" s="7"/>
      <c r="T1044" s="7"/>
      <c r="U1044" s="7"/>
      <c r="V1044" s="7"/>
      <c r="W1044" s="7"/>
      <c r="X1044" s="7"/>
    </row>
    <row r="1045" spans="6:24" x14ac:dyDescent="0.45">
      <c r="F1045" s="23" t="str">
        <f>IF(Games!F121=0, "",Games!F121)</f>
        <v/>
      </c>
      <c r="G1045" s="23"/>
      <c r="H1045" s="23"/>
      <c r="I1045" s="23"/>
      <c r="J1045" s="11"/>
      <c r="K1045" s="11"/>
      <c r="L1045" s="11"/>
      <c r="M1045" s="11"/>
      <c r="N1045" s="11"/>
      <c r="O1045" s="40"/>
      <c r="P1045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45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45" s="7"/>
      <c r="S1045" s="7"/>
      <c r="T1045" s="7"/>
      <c r="U1045" s="7"/>
      <c r="V1045" s="7"/>
      <c r="W1045" s="7"/>
      <c r="X1045" s="7"/>
    </row>
    <row r="1046" spans="6:24" x14ac:dyDescent="0.45">
      <c r="F1046" s="23" t="str">
        <f>IF(Games!F122=0, "",Games!F122)</f>
        <v/>
      </c>
      <c r="G1046" s="23"/>
      <c r="H1046" s="23"/>
      <c r="I1046" s="23"/>
      <c r="J1046" s="11"/>
      <c r="K1046" s="11"/>
      <c r="L1046" s="11"/>
      <c r="M1046" s="11"/>
      <c r="N1046" s="11"/>
      <c r="O1046" s="40"/>
      <c r="P1046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46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46" s="7"/>
      <c r="S1046" s="7"/>
      <c r="T1046" s="7"/>
      <c r="U1046" s="7"/>
      <c r="V1046" s="7"/>
      <c r="W1046" s="7"/>
      <c r="X1046" s="7"/>
    </row>
    <row r="1047" spans="6:24" x14ac:dyDescent="0.45">
      <c r="F1047" s="23" t="str">
        <f>IF(Games!F123=0, "",Games!F123)</f>
        <v/>
      </c>
      <c r="G1047" s="23"/>
      <c r="H1047" s="23"/>
      <c r="I1047" s="23"/>
      <c r="J1047" s="11"/>
      <c r="K1047" s="11"/>
      <c r="L1047" s="11"/>
      <c r="M1047" s="11"/>
      <c r="N1047" s="11"/>
      <c r="O1047" s="40"/>
      <c r="P1047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47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47" s="7"/>
      <c r="S1047" s="7"/>
      <c r="T1047" s="7"/>
      <c r="U1047" s="7"/>
      <c r="V1047" s="7"/>
      <c r="W1047" s="7"/>
      <c r="X1047" s="7"/>
    </row>
    <row r="1048" spans="6:24" x14ac:dyDescent="0.45">
      <c r="F1048" s="23" t="str">
        <f>IF(Games!F124=0, "",Games!F124)</f>
        <v/>
      </c>
      <c r="G1048" s="23"/>
      <c r="H1048" s="23"/>
      <c r="I1048" s="23"/>
      <c r="J1048" s="11"/>
      <c r="K1048" s="11"/>
      <c r="L1048" s="11"/>
      <c r="M1048" s="11"/>
      <c r="N1048" s="11"/>
      <c r="O1048" s="40"/>
      <c r="P1048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48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48" s="7"/>
      <c r="S1048" s="7"/>
      <c r="T1048" s="7"/>
      <c r="U1048" s="7"/>
      <c r="V1048" s="7"/>
      <c r="W1048" s="7"/>
      <c r="X1048" s="7"/>
    </row>
    <row r="1049" spans="6:24" x14ac:dyDescent="0.45">
      <c r="F1049" s="23" t="str">
        <f>IF(Games!F125=0, "",Games!F125)</f>
        <v/>
      </c>
      <c r="G1049" s="23"/>
      <c r="H1049" s="23"/>
      <c r="I1049" s="23"/>
      <c r="J1049" s="11"/>
      <c r="K1049" s="11"/>
      <c r="L1049" s="11"/>
      <c r="M1049" s="11"/>
      <c r="N1049" s="11"/>
      <c r="O1049" s="40"/>
      <c r="P1049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49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49" s="7"/>
      <c r="S1049" s="7"/>
      <c r="T1049" s="7"/>
      <c r="U1049" s="7"/>
      <c r="V1049" s="7"/>
      <c r="W1049" s="7"/>
      <c r="X1049" s="7"/>
    </row>
    <row r="1050" spans="6:24" x14ac:dyDescent="0.45">
      <c r="F1050" s="23" t="str">
        <f>IF(Games!F126=0, "",Games!F126)</f>
        <v/>
      </c>
      <c r="G1050" s="23"/>
      <c r="H1050" s="23"/>
      <c r="I1050" s="23"/>
      <c r="J1050" s="11"/>
      <c r="K1050" s="11"/>
      <c r="L1050" s="11"/>
      <c r="M1050" s="11"/>
      <c r="N1050" s="11"/>
      <c r="O1050" s="40"/>
      <c r="P1050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50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50" s="7"/>
      <c r="S1050" s="7"/>
      <c r="T1050" s="7"/>
      <c r="U1050" s="7"/>
      <c r="V1050" s="7"/>
      <c r="W1050" s="7"/>
      <c r="X1050" s="7"/>
    </row>
    <row r="1051" spans="6:24" x14ac:dyDescent="0.45">
      <c r="F1051" s="23" t="str">
        <f>IF(Games!F127=0, "",Games!F127)</f>
        <v/>
      </c>
      <c r="G1051" s="23"/>
      <c r="H1051" s="23"/>
      <c r="I1051" s="23"/>
      <c r="J1051" s="11"/>
      <c r="K1051" s="11"/>
      <c r="L1051" s="11"/>
      <c r="M1051" s="11"/>
      <c r="N1051" s="11"/>
      <c r="O1051" s="40"/>
      <c r="P1051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51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51" s="7"/>
      <c r="S1051" s="7"/>
      <c r="T1051" s="7"/>
      <c r="U1051" s="7"/>
      <c r="V1051" s="7"/>
      <c r="W1051" s="7"/>
      <c r="X1051" s="7"/>
    </row>
    <row r="1052" spans="6:24" x14ac:dyDescent="0.45">
      <c r="F1052" s="23" t="str">
        <f>IF(Games!F128=0, "",Games!F128)</f>
        <v/>
      </c>
      <c r="G1052" s="23"/>
      <c r="H1052" s="23"/>
      <c r="I1052" s="23"/>
      <c r="J1052" s="11"/>
      <c r="K1052" s="11"/>
      <c r="L1052" s="11"/>
      <c r="M1052" s="11"/>
      <c r="N1052" s="11"/>
      <c r="O1052" s="40"/>
      <c r="P1052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52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52" s="7"/>
      <c r="S1052" s="7"/>
      <c r="T1052" s="7"/>
      <c r="U1052" s="7"/>
      <c r="V1052" s="7"/>
      <c r="W1052" s="7"/>
      <c r="X1052" s="7"/>
    </row>
    <row r="1053" spans="6:24" x14ac:dyDescent="0.45">
      <c r="F1053" s="23" t="str">
        <f>IF(Games!F129=0, "",Games!F129)</f>
        <v/>
      </c>
      <c r="G1053" s="23"/>
      <c r="H1053" s="23"/>
      <c r="I1053" s="23"/>
      <c r="J1053" s="11"/>
      <c r="K1053" s="11"/>
      <c r="L1053" s="11"/>
      <c r="M1053" s="11"/>
      <c r="N1053" s="11"/>
      <c r="O1053" s="40"/>
      <c r="P1053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53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53" s="7"/>
      <c r="S1053" s="7"/>
      <c r="T1053" s="7"/>
      <c r="U1053" s="7"/>
      <c r="V1053" s="7"/>
      <c r="W1053" s="7"/>
      <c r="X1053" s="7"/>
    </row>
    <row r="1054" spans="6:24" x14ac:dyDescent="0.45">
      <c r="F1054" s="23" t="str">
        <f>IF(Games!F130=0, "",Games!F130)</f>
        <v/>
      </c>
      <c r="G1054" s="23"/>
      <c r="H1054" s="23"/>
      <c r="I1054" s="23"/>
      <c r="J1054" s="11"/>
      <c r="K1054" s="11"/>
      <c r="L1054" s="11"/>
      <c r="M1054" s="11"/>
      <c r="N1054" s="11"/>
      <c r="O1054" s="40"/>
      <c r="P1054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54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54" s="7"/>
      <c r="S1054" s="7"/>
      <c r="T1054" s="7"/>
      <c r="U1054" s="7"/>
      <c r="V1054" s="7"/>
      <c r="W1054" s="7"/>
      <c r="X1054" s="7"/>
    </row>
    <row r="1055" spans="6:24" x14ac:dyDescent="0.45">
      <c r="F1055" s="23" t="str">
        <f>IF(Games!F131=0, "",Games!F131)</f>
        <v/>
      </c>
      <c r="G1055" s="23"/>
      <c r="H1055" s="23"/>
      <c r="I1055" s="23"/>
      <c r="J1055" s="11"/>
      <c r="K1055" s="11"/>
      <c r="L1055" s="11"/>
      <c r="M1055" s="11"/>
      <c r="N1055" s="11"/>
      <c r="O1055" s="40"/>
      <c r="P1055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55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55" s="7"/>
      <c r="S1055" s="7"/>
      <c r="T1055" s="7"/>
      <c r="U1055" s="7"/>
      <c r="V1055" s="7"/>
      <c r="W1055" s="7"/>
      <c r="X1055" s="7"/>
    </row>
    <row r="1056" spans="6:24" x14ac:dyDescent="0.45">
      <c r="F1056" s="23" t="str">
        <f>IF(Games!F132=0, "",Games!F132)</f>
        <v/>
      </c>
      <c r="G1056" s="23"/>
      <c r="H1056" s="23"/>
      <c r="I1056" s="23"/>
      <c r="J1056" s="11"/>
      <c r="K1056" s="11"/>
      <c r="L1056" s="11"/>
      <c r="M1056" s="11"/>
      <c r="N1056" s="11"/>
      <c r="O1056" s="40"/>
      <c r="P1056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56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56" s="7"/>
      <c r="S1056" s="7"/>
      <c r="T1056" s="7"/>
      <c r="U1056" s="7"/>
      <c r="V1056" s="7"/>
      <c r="W1056" s="7"/>
      <c r="X1056" s="7"/>
    </row>
    <row r="1057" spans="6:24" x14ac:dyDescent="0.45">
      <c r="F1057" s="23" t="str">
        <f>IF(Games!F133=0, "",Games!F133)</f>
        <v/>
      </c>
      <c r="G1057" s="23"/>
      <c r="H1057" s="23"/>
      <c r="I1057" s="23"/>
      <c r="J1057" s="11"/>
      <c r="K1057" s="11"/>
      <c r="L1057" s="11"/>
      <c r="M1057" s="11"/>
      <c r="N1057" s="11"/>
      <c r="O1057" s="40"/>
      <c r="P1057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57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57" s="7"/>
      <c r="S1057" s="7"/>
      <c r="T1057" s="7"/>
      <c r="U1057" s="7"/>
      <c r="V1057" s="7"/>
      <c r="W1057" s="7"/>
      <c r="X1057" s="7"/>
    </row>
    <row r="1058" spans="6:24" x14ac:dyDescent="0.45">
      <c r="F1058" s="23" t="str">
        <f>IF(Games!F134=0, "",Games!F134)</f>
        <v/>
      </c>
      <c r="G1058" s="23"/>
      <c r="H1058" s="23"/>
      <c r="I1058" s="23"/>
      <c r="J1058" s="11"/>
      <c r="K1058" s="11"/>
      <c r="L1058" s="11"/>
      <c r="M1058" s="11"/>
      <c r="N1058" s="11"/>
      <c r="O1058" s="40"/>
      <c r="P1058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58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58" s="7"/>
      <c r="S1058" s="7"/>
      <c r="T1058" s="7"/>
      <c r="U1058" s="7"/>
      <c r="V1058" s="7"/>
      <c r="W1058" s="7"/>
      <c r="X1058" s="7"/>
    </row>
    <row r="1059" spans="6:24" x14ac:dyDescent="0.45">
      <c r="F1059" s="23" t="str">
        <f>IF(Games!F135=0, "",Games!F135)</f>
        <v/>
      </c>
      <c r="G1059" s="23"/>
      <c r="H1059" s="23"/>
      <c r="I1059" s="23"/>
      <c r="J1059" s="11"/>
      <c r="K1059" s="11"/>
      <c r="L1059" s="11"/>
      <c r="M1059" s="11"/>
      <c r="N1059" s="11"/>
      <c r="O1059" s="40"/>
      <c r="P1059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59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59" s="7"/>
      <c r="S1059" s="7"/>
      <c r="T1059" s="7"/>
      <c r="U1059" s="7"/>
      <c r="V1059" s="7"/>
      <c r="W1059" s="7"/>
      <c r="X1059" s="7"/>
    </row>
    <row r="1060" spans="6:24" x14ac:dyDescent="0.45">
      <c r="F1060" s="23" t="str">
        <f>IF(Games!F136=0, "",Games!F136)</f>
        <v/>
      </c>
      <c r="G1060" s="23"/>
      <c r="H1060" s="23"/>
      <c r="I1060" s="23"/>
      <c r="J1060" s="11"/>
      <c r="K1060" s="11"/>
      <c r="L1060" s="11"/>
      <c r="M1060" s="11"/>
      <c r="N1060" s="11"/>
      <c r="O1060" s="40"/>
      <c r="P1060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60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60" s="7"/>
      <c r="S1060" s="7"/>
      <c r="T1060" s="7"/>
      <c r="U1060" s="7"/>
      <c r="V1060" s="7"/>
      <c r="W1060" s="7"/>
      <c r="X1060" s="7"/>
    </row>
    <row r="1061" spans="6:24" x14ac:dyDescent="0.45">
      <c r="F1061" s="23" t="str">
        <f>IF(Games!F137=0, "",Games!F137)</f>
        <v/>
      </c>
      <c r="G1061" s="23"/>
      <c r="H1061" s="23"/>
      <c r="I1061" s="23"/>
      <c r="J1061" s="11"/>
      <c r="K1061" s="11"/>
      <c r="L1061" s="11"/>
      <c r="M1061" s="11"/>
      <c r="N1061" s="11"/>
      <c r="O1061" s="40"/>
      <c r="P1061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61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61" s="7"/>
      <c r="S1061" s="7"/>
      <c r="T1061" s="7"/>
      <c r="U1061" s="7"/>
      <c r="V1061" s="7"/>
      <c r="W1061" s="7"/>
      <c r="X1061" s="7"/>
    </row>
    <row r="1062" spans="6:24" x14ac:dyDescent="0.45">
      <c r="F1062" s="23" t="str">
        <f>IF(Games!F138=0, "",Games!F138)</f>
        <v/>
      </c>
      <c r="G1062" s="23"/>
      <c r="H1062" s="23"/>
      <c r="I1062" s="23"/>
      <c r="J1062" s="11"/>
      <c r="K1062" s="11"/>
      <c r="L1062" s="11"/>
      <c r="M1062" s="11"/>
      <c r="N1062" s="11"/>
      <c r="O1062" s="40"/>
      <c r="P1062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62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62" s="7"/>
      <c r="S1062" s="7"/>
      <c r="T1062" s="7"/>
      <c r="U1062" s="7"/>
      <c r="V1062" s="7"/>
      <c r="W1062" s="7"/>
      <c r="X1062" s="7"/>
    </row>
    <row r="1063" spans="6:24" x14ac:dyDescent="0.45">
      <c r="F1063" s="23" t="str">
        <f>IF(Games!F139=0, "",Games!F139)</f>
        <v/>
      </c>
      <c r="G1063" s="23"/>
      <c r="H1063" s="23"/>
      <c r="I1063" s="23"/>
      <c r="J1063" s="11"/>
      <c r="K1063" s="11"/>
      <c r="L1063" s="11"/>
      <c r="M1063" s="11"/>
      <c r="N1063" s="11"/>
      <c r="O1063" s="40"/>
      <c r="P1063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63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63" s="7"/>
      <c r="S1063" s="7"/>
      <c r="T1063" s="7"/>
      <c r="U1063" s="7"/>
      <c r="V1063" s="7"/>
      <c r="W1063" s="7"/>
      <c r="X1063" s="7"/>
    </row>
    <row r="1064" spans="6:24" x14ac:dyDescent="0.45">
      <c r="F1064" s="23" t="str">
        <f>IF(Games!F140=0, "",Games!F140)</f>
        <v/>
      </c>
      <c r="G1064" s="23"/>
      <c r="H1064" s="23"/>
      <c r="I1064" s="23"/>
      <c r="J1064" s="11"/>
      <c r="K1064" s="11"/>
      <c r="L1064" s="11"/>
      <c r="M1064" s="11"/>
      <c r="N1064" s="11"/>
      <c r="O1064" s="40"/>
      <c r="P1064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64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64" s="7"/>
      <c r="S1064" s="7"/>
      <c r="T1064" s="7"/>
      <c r="U1064" s="7"/>
      <c r="V1064" s="7"/>
      <c r="W1064" s="7"/>
      <c r="X1064" s="7"/>
    </row>
    <row r="1065" spans="6:24" x14ac:dyDescent="0.45">
      <c r="F1065" s="23" t="str">
        <f>IF(Games!F141=0, "",Games!F141)</f>
        <v/>
      </c>
      <c r="G1065" s="23"/>
      <c r="H1065" s="23"/>
      <c r="I1065" s="23"/>
      <c r="J1065" s="11"/>
      <c r="K1065" s="11"/>
      <c r="L1065" s="11"/>
      <c r="M1065" s="11"/>
      <c r="N1065" s="11"/>
      <c r="O1065" s="40"/>
      <c r="P1065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65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65" s="7"/>
      <c r="S1065" s="7"/>
      <c r="T1065" s="7"/>
      <c r="U1065" s="7"/>
      <c r="V1065" s="7"/>
      <c r="W1065" s="7"/>
      <c r="X1065" s="7"/>
    </row>
    <row r="1066" spans="6:24" x14ac:dyDescent="0.45">
      <c r="F1066" s="23" t="str">
        <f>IF(Games!F142=0, "",Games!F142)</f>
        <v/>
      </c>
      <c r="G1066" s="23"/>
      <c r="H1066" s="23"/>
      <c r="I1066" s="23"/>
      <c r="J1066" s="11"/>
      <c r="K1066" s="11"/>
      <c r="L1066" s="11"/>
      <c r="M1066" s="11"/>
      <c r="N1066" s="11"/>
      <c r="O1066" s="40"/>
      <c r="P1066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66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66" s="7"/>
      <c r="S1066" s="7"/>
      <c r="T1066" s="7"/>
      <c r="U1066" s="7"/>
      <c r="V1066" s="7"/>
      <c r="W1066" s="7"/>
      <c r="X1066" s="7"/>
    </row>
    <row r="1067" spans="6:24" x14ac:dyDescent="0.45">
      <c r="F1067" s="23" t="str">
        <f>IF(Games!F143=0, "",Games!F143)</f>
        <v/>
      </c>
      <c r="G1067" s="23"/>
      <c r="H1067" s="23"/>
      <c r="I1067" s="23"/>
      <c r="J1067" s="11"/>
      <c r="K1067" s="11"/>
      <c r="L1067" s="11"/>
      <c r="M1067" s="11"/>
      <c r="N1067" s="11"/>
      <c r="O1067" s="40"/>
      <c r="P1067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67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67" s="7"/>
      <c r="S1067" s="7"/>
      <c r="T1067" s="7"/>
      <c r="U1067" s="7"/>
      <c r="V1067" s="7"/>
      <c r="W1067" s="7"/>
      <c r="X1067" s="7"/>
    </row>
    <row r="1068" spans="6:24" x14ac:dyDescent="0.45">
      <c r="F1068" s="23" t="str">
        <f>IF(Games!F144=0, "",Games!F144)</f>
        <v/>
      </c>
      <c r="G1068" s="23"/>
      <c r="H1068" s="23"/>
      <c r="I1068" s="23"/>
      <c r="J1068" s="11"/>
      <c r="K1068" s="11"/>
      <c r="L1068" s="11"/>
      <c r="M1068" s="11"/>
      <c r="N1068" s="11"/>
      <c r="O1068" s="40"/>
      <c r="P1068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68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68" s="7"/>
      <c r="S1068" s="7"/>
      <c r="T1068" s="7"/>
      <c r="U1068" s="7"/>
      <c r="V1068" s="7"/>
      <c r="W1068" s="7"/>
      <c r="X1068" s="7"/>
    </row>
    <row r="1069" spans="6:24" x14ac:dyDescent="0.45">
      <c r="F1069" s="23" t="str">
        <f>IF(Games!F145=0, "",Games!F145)</f>
        <v/>
      </c>
      <c r="G1069" s="23"/>
      <c r="H1069" s="23"/>
      <c r="I1069" s="23"/>
      <c r="J1069" s="11"/>
      <c r="K1069" s="11"/>
      <c r="L1069" s="11"/>
      <c r="M1069" s="11"/>
      <c r="N1069" s="11"/>
      <c r="O1069" s="40"/>
      <c r="P1069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69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69" s="7"/>
      <c r="S1069" s="7"/>
      <c r="T1069" s="7"/>
      <c r="U1069" s="7"/>
      <c r="V1069" s="7"/>
      <c r="W1069" s="7"/>
      <c r="X1069" s="7"/>
    </row>
    <row r="1070" spans="6:24" x14ac:dyDescent="0.45">
      <c r="F1070" s="23" t="str">
        <f>IF(Games!F146=0, "",Games!F146)</f>
        <v/>
      </c>
      <c r="G1070" s="23"/>
      <c r="H1070" s="23"/>
      <c r="I1070" s="23"/>
      <c r="J1070" s="11"/>
      <c r="K1070" s="11"/>
      <c r="L1070" s="11"/>
      <c r="M1070" s="11"/>
      <c r="N1070" s="11"/>
      <c r="O1070" s="40"/>
      <c r="P1070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70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70" s="7"/>
      <c r="S1070" s="7"/>
      <c r="T1070" s="7"/>
      <c r="U1070" s="7"/>
      <c r="V1070" s="7"/>
      <c r="W1070" s="7"/>
      <c r="X1070" s="7"/>
    </row>
    <row r="1071" spans="6:24" x14ac:dyDescent="0.45">
      <c r="F1071" s="23" t="str">
        <f>IF(Games!F147=0, "",Games!F147)</f>
        <v/>
      </c>
      <c r="G1071" s="23"/>
      <c r="H1071" s="23"/>
      <c r="I1071" s="23"/>
      <c r="J1071" s="11"/>
      <c r="K1071" s="11"/>
      <c r="L1071" s="11"/>
      <c r="M1071" s="11"/>
      <c r="N1071" s="11"/>
      <c r="O1071" s="40"/>
      <c r="P1071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71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71" s="7"/>
      <c r="S1071" s="7"/>
      <c r="T1071" s="7"/>
      <c r="U1071" s="7"/>
      <c r="V1071" s="7"/>
      <c r="W1071" s="7"/>
      <c r="X1071" s="7"/>
    </row>
    <row r="1072" spans="6:24" x14ac:dyDescent="0.45">
      <c r="F1072" s="23" t="str">
        <f>IF(Games!F148=0, "",Games!F148)</f>
        <v/>
      </c>
      <c r="G1072" s="23"/>
      <c r="H1072" s="23"/>
      <c r="I1072" s="23"/>
      <c r="J1072" s="11"/>
      <c r="K1072" s="11"/>
      <c r="L1072" s="11"/>
      <c r="M1072" s="11"/>
      <c r="N1072" s="11"/>
      <c r="O1072" s="40"/>
      <c r="P1072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72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72" s="7"/>
      <c r="S1072" s="7"/>
      <c r="T1072" s="7"/>
      <c r="U1072" s="7"/>
      <c r="V1072" s="7"/>
      <c r="W1072" s="7"/>
      <c r="X1072" s="7"/>
    </row>
    <row r="1073" spans="6:24" x14ac:dyDescent="0.45">
      <c r="F1073" s="23" t="str">
        <f>IF(Games!F149=0, "",Games!F149)</f>
        <v/>
      </c>
      <c r="G1073" s="23"/>
      <c r="H1073" s="23"/>
      <c r="I1073" s="23"/>
      <c r="J1073" s="11"/>
      <c r="K1073" s="11"/>
      <c r="L1073" s="11"/>
      <c r="M1073" s="11"/>
      <c r="N1073" s="11"/>
      <c r="O1073" s="40"/>
      <c r="P1073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73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73" s="7"/>
      <c r="S1073" s="7"/>
      <c r="T1073" s="7"/>
      <c r="U1073" s="7"/>
      <c r="V1073" s="7"/>
      <c r="W1073" s="7"/>
      <c r="X1073" s="7"/>
    </row>
    <row r="1074" spans="6:24" x14ac:dyDescent="0.45">
      <c r="F1074" s="23" t="str">
        <f>IF(Games!F150=0, "",Games!F150)</f>
        <v/>
      </c>
      <c r="G1074" s="23"/>
      <c r="H1074" s="23"/>
      <c r="I1074" s="23"/>
      <c r="J1074" s="11"/>
      <c r="K1074" s="11"/>
      <c r="L1074" s="11"/>
      <c r="M1074" s="11"/>
      <c r="N1074" s="11"/>
      <c r="O1074" s="40"/>
      <c r="P1074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74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74" s="7"/>
      <c r="S1074" s="7"/>
      <c r="T1074" s="7"/>
      <c r="U1074" s="7"/>
      <c r="V1074" s="7"/>
      <c r="W1074" s="7"/>
      <c r="X1074" s="7"/>
    </row>
    <row r="1075" spans="6:24" x14ac:dyDescent="0.45">
      <c r="F1075" s="23" t="str">
        <f>IF(Games!F151=0, "",Games!F151)</f>
        <v/>
      </c>
      <c r="G1075" s="23"/>
      <c r="H1075" s="23"/>
      <c r="I1075" s="23"/>
      <c r="J1075" s="11"/>
      <c r="K1075" s="11"/>
      <c r="L1075" s="11"/>
      <c r="M1075" s="11"/>
      <c r="N1075" s="11"/>
      <c r="O1075" s="40"/>
      <c r="P1075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75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75" s="7"/>
      <c r="S1075" s="7"/>
      <c r="T1075" s="7"/>
      <c r="U1075" s="7"/>
      <c r="V1075" s="7"/>
      <c r="W1075" s="7"/>
      <c r="X1075" s="7"/>
    </row>
    <row r="1076" spans="6:24" x14ac:dyDescent="0.45">
      <c r="F1076" s="23" t="str">
        <f>IF(Games!F152=0, "",Games!F152)</f>
        <v/>
      </c>
      <c r="G1076" s="23"/>
      <c r="H1076" s="23"/>
      <c r="I1076" s="23"/>
      <c r="J1076" s="11"/>
      <c r="K1076" s="11"/>
      <c r="L1076" s="11"/>
      <c r="M1076" s="11"/>
      <c r="N1076" s="11"/>
      <c r="O1076" s="40"/>
      <c r="P1076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76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76" s="7"/>
      <c r="S1076" s="7"/>
      <c r="T1076" s="7"/>
      <c r="U1076" s="7"/>
      <c r="V1076" s="7"/>
      <c r="W1076" s="7"/>
      <c r="X1076" s="7"/>
    </row>
    <row r="1077" spans="6:24" x14ac:dyDescent="0.45">
      <c r="F1077" s="23" t="str">
        <f>IF(Games!F153=0, "",Games!F153)</f>
        <v/>
      </c>
      <c r="G1077" s="23"/>
      <c r="H1077" s="23"/>
      <c r="I1077" s="23"/>
      <c r="J1077" s="11"/>
      <c r="K1077" s="11"/>
      <c r="L1077" s="11"/>
      <c r="M1077" s="11"/>
      <c r="N1077" s="11"/>
      <c r="O1077" s="40"/>
      <c r="P1077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77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77" s="7"/>
      <c r="S1077" s="7"/>
      <c r="T1077" s="7"/>
      <c r="U1077" s="7"/>
      <c r="V1077" s="7"/>
      <c r="W1077" s="7"/>
      <c r="X1077" s="7"/>
    </row>
    <row r="1078" spans="6:24" x14ac:dyDescent="0.45">
      <c r="F1078" s="23" t="str">
        <f>IF(Games!F154=0, "",Games!F154)</f>
        <v/>
      </c>
      <c r="G1078" s="23"/>
      <c r="H1078" s="23"/>
      <c r="I1078" s="23"/>
      <c r="J1078" s="11"/>
      <c r="K1078" s="11"/>
      <c r="L1078" s="11"/>
      <c r="M1078" s="11"/>
      <c r="N1078" s="11"/>
      <c r="O1078" s="40"/>
      <c r="P1078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78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78" s="7"/>
      <c r="S1078" s="7"/>
      <c r="T1078" s="7"/>
      <c r="U1078" s="7"/>
      <c r="V1078" s="7"/>
      <c r="W1078" s="7"/>
      <c r="X1078" s="7"/>
    </row>
    <row r="1079" spans="6:24" x14ac:dyDescent="0.45">
      <c r="F1079" s="23" t="str">
        <f>IF(Games!F155=0, "",Games!F155)</f>
        <v/>
      </c>
      <c r="G1079" s="23"/>
      <c r="H1079" s="23"/>
      <c r="I1079" s="23"/>
      <c r="J1079" s="11"/>
      <c r="K1079" s="11"/>
      <c r="L1079" s="11"/>
      <c r="M1079" s="11"/>
      <c r="N1079" s="11"/>
      <c r="O1079" s="40"/>
      <c r="P1079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79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79" s="7"/>
      <c r="S1079" s="7"/>
      <c r="T1079" s="7"/>
      <c r="U1079" s="7"/>
      <c r="V1079" s="7"/>
      <c r="W1079" s="7"/>
      <c r="X1079" s="7"/>
    </row>
    <row r="1080" spans="6:24" x14ac:dyDescent="0.45">
      <c r="F1080" s="23" t="str">
        <f>IF(Games!F156=0, "",Games!F156)</f>
        <v/>
      </c>
      <c r="G1080" s="23"/>
      <c r="H1080" s="23"/>
      <c r="I1080" s="23"/>
      <c r="J1080" s="11"/>
      <c r="K1080" s="11"/>
      <c r="L1080" s="11"/>
      <c r="M1080" s="11"/>
      <c r="N1080" s="11"/>
      <c r="O1080" s="40"/>
      <c r="P1080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80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80" s="7"/>
      <c r="S1080" s="7"/>
      <c r="T1080" s="7"/>
      <c r="U1080" s="7"/>
      <c r="V1080" s="7"/>
      <c r="W1080" s="7"/>
      <c r="X1080" s="7"/>
    </row>
    <row r="1081" spans="6:24" x14ac:dyDescent="0.45">
      <c r="F1081" s="23" t="str">
        <f>IF(Games!F157=0, "",Games!F157)</f>
        <v/>
      </c>
      <c r="G1081" s="23"/>
      <c r="H1081" s="23"/>
      <c r="I1081" s="23"/>
      <c r="J1081" s="11"/>
      <c r="K1081" s="11"/>
      <c r="L1081" s="11"/>
      <c r="M1081" s="11"/>
      <c r="N1081" s="11"/>
      <c r="O1081" s="40"/>
      <c r="P1081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81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81" s="7"/>
      <c r="S1081" s="7"/>
      <c r="T1081" s="7"/>
      <c r="U1081" s="7"/>
      <c r="V1081" s="7"/>
      <c r="W1081" s="7"/>
      <c r="X1081" s="7"/>
    </row>
    <row r="1082" spans="6:24" x14ac:dyDescent="0.45">
      <c r="F1082" s="23" t="str">
        <f>IF(Games!F158=0, "",Games!F158)</f>
        <v/>
      </c>
      <c r="G1082" s="23"/>
      <c r="H1082" s="23"/>
      <c r="I1082" s="23"/>
      <c r="J1082" s="11"/>
      <c r="K1082" s="11"/>
      <c r="L1082" s="11"/>
      <c r="M1082" s="11"/>
      <c r="N1082" s="11"/>
      <c r="O1082" s="40"/>
      <c r="P1082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82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82" s="7"/>
      <c r="S1082" s="7"/>
      <c r="T1082" s="7"/>
      <c r="U1082" s="7"/>
      <c r="V1082" s="7"/>
      <c r="W1082" s="7"/>
      <c r="X1082" s="7"/>
    </row>
    <row r="1083" spans="6:24" x14ac:dyDescent="0.45">
      <c r="F1083" s="23" t="str">
        <f>IF(Games!F159=0, "",Games!F159)</f>
        <v/>
      </c>
      <c r="G1083" s="23"/>
      <c r="H1083" s="23"/>
      <c r="I1083" s="23"/>
      <c r="J1083" s="11"/>
      <c r="K1083" s="11"/>
      <c r="L1083" s="11"/>
      <c r="M1083" s="11"/>
      <c r="N1083" s="11"/>
      <c r="O1083" s="40"/>
      <c r="P1083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83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83" s="7"/>
      <c r="S1083" s="7"/>
      <c r="T1083" s="7"/>
      <c r="U1083" s="7"/>
      <c r="V1083" s="7"/>
      <c r="W1083" s="7"/>
      <c r="X1083" s="7"/>
    </row>
    <row r="1084" spans="6:24" x14ac:dyDescent="0.45">
      <c r="F1084" s="23" t="str">
        <f>IF(Games!F160=0, "",Games!F160)</f>
        <v/>
      </c>
      <c r="G1084" s="23"/>
      <c r="H1084" s="23"/>
      <c r="I1084" s="23"/>
      <c r="J1084" s="11"/>
      <c r="K1084" s="11"/>
      <c r="L1084" s="11"/>
      <c r="M1084" s="11"/>
      <c r="N1084" s="11"/>
      <c r="O1084" s="40"/>
      <c r="P1084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84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84" s="7"/>
      <c r="S1084" s="7"/>
      <c r="T1084" s="7"/>
      <c r="U1084" s="7"/>
      <c r="V1084" s="7"/>
      <c r="W1084" s="7"/>
      <c r="X1084" s="7"/>
    </row>
    <row r="1085" spans="6:24" x14ac:dyDescent="0.45">
      <c r="F1085" s="23" t="str">
        <f>IF(Games!F161=0, "",Games!F161)</f>
        <v/>
      </c>
      <c r="G1085" s="23"/>
      <c r="H1085" s="23"/>
      <c r="I1085" s="23"/>
      <c r="J1085" s="11"/>
      <c r="K1085" s="11"/>
      <c r="L1085" s="11"/>
      <c r="M1085" s="11"/>
      <c r="N1085" s="11"/>
      <c r="O1085" s="40"/>
      <c r="P1085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85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85" s="7"/>
      <c r="S1085" s="7"/>
      <c r="T1085" s="7"/>
      <c r="U1085" s="7"/>
      <c r="V1085" s="7"/>
      <c r="W1085" s="7"/>
      <c r="X1085" s="7"/>
    </row>
    <row r="1086" spans="6:24" x14ac:dyDescent="0.45">
      <c r="F1086" s="23" t="str">
        <f>IF(Games!F162=0, "",Games!F162)</f>
        <v/>
      </c>
      <c r="G1086" s="23"/>
      <c r="H1086" s="23"/>
      <c r="I1086" s="23"/>
      <c r="J1086" s="11"/>
      <c r="K1086" s="11"/>
      <c r="L1086" s="11"/>
      <c r="M1086" s="11"/>
      <c r="N1086" s="11"/>
      <c r="O1086" s="40"/>
      <c r="P1086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86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86" s="7"/>
      <c r="S1086" s="7"/>
      <c r="T1086" s="7"/>
      <c r="U1086" s="7"/>
      <c r="V1086" s="7"/>
      <c r="W1086" s="7"/>
      <c r="X1086" s="7"/>
    </row>
    <row r="1087" spans="6:24" x14ac:dyDescent="0.45">
      <c r="F1087" s="23" t="str">
        <f>IF(Games!F163=0, "",Games!F163)</f>
        <v/>
      </c>
      <c r="G1087" s="23"/>
      <c r="H1087" s="23"/>
      <c r="I1087" s="23"/>
      <c r="J1087" s="11"/>
      <c r="K1087" s="11"/>
      <c r="L1087" s="11"/>
      <c r="M1087" s="11"/>
      <c r="N1087" s="11"/>
      <c r="O1087" s="40"/>
      <c r="P1087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87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87" s="7"/>
      <c r="S1087" s="7"/>
      <c r="T1087" s="7"/>
      <c r="U1087" s="7"/>
      <c r="V1087" s="7"/>
      <c r="W1087" s="7"/>
      <c r="X1087" s="7"/>
    </row>
    <row r="1088" spans="6:24" x14ac:dyDescent="0.45">
      <c r="F1088" s="23" t="str">
        <f>IF(Games!F164=0, "",Games!F164)</f>
        <v/>
      </c>
      <c r="G1088" s="23"/>
      <c r="H1088" s="23"/>
      <c r="I1088" s="23"/>
      <c r="J1088" s="11"/>
      <c r="K1088" s="11"/>
      <c r="L1088" s="11"/>
      <c r="M1088" s="11"/>
      <c r="N1088" s="11"/>
      <c r="O1088" s="40"/>
      <c r="P1088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88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88" s="7"/>
      <c r="S1088" s="7"/>
      <c r="T1088" s="7"/>
      <c r="U1088" s="7"/>
      <c r="V1088" s="7"/>
      <c r="W1088" s="7"/>
      <c r="X1088" s="7"/>
    </row>
    <row r="1089" spans="6:24" x14ac:dyDescent="0.45">
      <c r="F1089" s="23" t="str">
        <f>IF(Games!F165=0, "",Games!F165)</f>
        <v/>
      </c>
      <c r="G1089" s="23"/>
      <c r="H1089" s="23"/>
      <c r="I1089" s="23"/>
      <c r="J1089" s="11"/>
      <c r="K1089" s="11"/>
      <c r="L1089" s="11"/>
      <c r="M1089" s="11"/>
      <c r="N1089" s="11"/>
      <c r="O1089" s="40"/>
      <c r="P1089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89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89" s="7"/>
      <c r="S1089" s="7"/>
      <c r="T1089" s="7"/>
      <c r="U1089" s="7"/>
      <c r="V1089" s="7"/>
      <c r="W1089" s="7"/>
      <c r="X1089" s="7"/>
    </row>
    <row r="1090" spans="6:24" x14ac:dyDescent="0.45">
      <c r="F1090" s="23" t="str">
        <f>IF(Games!F166=0, "",Games!F166)</f>
        <v/>
      </c>
      <c r="G1090" s="23"/>
      <c r="H1090" s="23"/>
      <c r="I1090" s="23"/>
      <c r="J1090" s="11"/>
      <c r="K1090" s="11"/>
      <c r="L1090" s="11"/>
      <c r="M1090" s="11"/>
      <c r="N1090" s="11"/>
      <c r="O1090" s="40"/>
      <c r="P1090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90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90" s="7"/>
      <c r="S1090" s="7"/>
      <c r="T1090" s="7"/>
      <c r="U1090" s="7"/>
      <c r="V1090" s="7"/>
      <c r="W1090" s="7"/>
      <c r="X1090" s="7"/>
    </row>
    <row r="1091" spans="6:24" x14ac:dyDescent="0.45">
      <c r="F1091" s="23" t="str">
        <f>IF(Games!F167=0, "",Games!F167)</f>
        <v/>
      </c>
      <c r="G1091" s="23"/>
      <c r="H1091" s="23"/>
      <c r="I1091" s="23"/>
      <c r="J1091" s="11"/>
      <c r="K1091" s="11"/>
      <c r="L1091" s="11"/>
      <c r="M1091" s="11"/>
      <c r="N1091" s="11"/>
      <c r="O1091" s="40"/>
      <c r="P1091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91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91" s="7"/>
      <c r="S1091" s="7"/>
      <c r="T1091" s="7"/>
      <c r="U1091" s="7"/>
      <c r="V1091" s="7"/>
      <c r="W1091" s="7"/>
      <c r="X1091" s="7"/>
    </row>
    <row r="1092" spans="6:24" x14ac:dyDescent="0.45">
      <c r="F1092" s="23" t="str">
        <f>IF(Games!F168=0, "",Games!F168)</f>
        <v/>
      </c>
      <c r="G1092" s="23"/>
      <c r="H1092" s="23"/>
      <c r="I1092" s="23"/>
      <c r="J1092" s="11"/>
      <c r="K1092" s="11"/>
      <c r="L1092" s="11"/>
      <c r="M1092" s="11"/>
      <c r="N1092" s="11"/>
      <c r="O1092" s="40"/>
      <c r="P1092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92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92" s="7"/>
      <c r="S1092" s="7"/>
      <c r="T1092" s="7"/>
      <c r="U1092" s="7"/>
      <c r="V1092" s="7"/>
      <c r="W1092" s="7"/>
      <c r="X1092" s="7"/>
    </row>
    <row r="1093" spans="6:24" x14ac:dyDescent="0.45">
      <c r="F1093" s="23" t="str">
        <f>IF(Games!F169=0, "",Games!F169)</f>
        <v/>
      </c>
      <c r="G1093" s="23"/>
      <c r="H1093" s="23"/>
      <c r="I1093" s="23"/>
      <c r="J1093" s="11"/>
      <c r="K1093" s="11"/>
      <c r="L1093" s="11"/>
      <c r="M1093" s="11"/>
      <c r="N1093" s="11"/>
      <c r="O1093" s="40"/>
      <c r="P1093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93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93" s="7"/>
      <c r="S1093" s="7"/>
      <c r="T1093" s="7"/>
      <c r="U1093" s="7"/>
      <c r="V1093" s="7"/>
      <c r="W1093" s="7"/>
      <c r="X1093" s="7"/>
    </row>
    <row r="1094" spans="6:24" x14ac:dyDescent="0.45">
      <c r="F1094" s="23" t="str">
        <f>IF(Games!F170=0, "",Games!F170)</f>
        <v/>
      </c>
      <c r="G1094" s="23"/>
      <c r="H1094" s="23"/>
      <c r="I1094" s="23"/>
      <c r="J1094" s="11"/>
      <c r="K1094" s="11"/>
      <c r="L1094" s="11"/>
      <c r="M1094" s="11"/>
      <c r="N1094" s="11"/>
      <c r="O1094" s="40"/>
      <c r="P1094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94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94" s="7"/>
      <c r="S1094" s="7"/>
      <c r="T1094" s="7"/>
      <c r="U1094" s="7"/>
      <c r="V1094" s="7"/>
      <c r="W1094" s="7"/>
      <c r="X1094" s="7"/>
    </row>
    <row r="1095" spans="6:24" x14ac:dyDescent="0.45">
      <c r="F1095" s="23" t="str">
        <f>IF(Games!F171=0, "",Games!F171)</f>
        <v/>
      </c>
      <c r="G1095" s="23"/>
      <c r="H1095" s="23"/>
      <c r="I1095" s="23"/>
      <c r="J1095" s="11"/>
      <c r="K1095" s="11"/>
      <c r="L1095" s="11"/>
      <c r="M1095" s="11"/>
      <c r="N1095" s="11"/>
      <c r="O1095" s="40"/>
      <c r="P1095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95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95" s="7"/>
      <c r="S1095" s="7"/>
      <c r="T1095" s="7"/>
      <c r="U1095" s="7"/>
      <c r="V1095" s="7"/>
      <c r="W1095" s="7"/>
      <c r="X1095" s="7"/>
    </row>
    <row r="1096" spans="6:24" x14ac:dyDescent="0.45">
      <c r="F1096" s="23" t="str">
        <f>IF(Games!F172=0, "",Games!F172)</f>
        <v/>
      </c>
      <c r="G1096" s="23"/>
      <c r="H1096" s="23"/>
      <c r="I1096" s="23"/>
      <c r="J1096" s="11"/>
      <c r="K1096" s="11"/>
      <c r="L1096" s="11"/>
      <c r="M1096" s="11"/>
      <c r="N1096" s="11"/>
      <c r="O1096" s="40"/>
      <c r="P1096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96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96" s="7"/>
      <c r="S1096" s="7"/>
      <c r="T1096" s="7"/>
      <c r="U1096" s="7"/>
      <c r="V1096" s="7"/>
      <c r="W1096" s="7"/>
      <c r="X1096" s="7"/>
    </row>
    <row r="1097" spans="6:24" x14ac:dyDescent="0.45">
      <c r="F1097" s="23" t="str">
        <f>IF(Games!F173=0, "",Games!F173)</f>
        <v/>
      </c>
      <c r="G1097" s="23"/>
      <c r="H1097" s="23"/>
      <c r="I1097" s="23"/>
      <c r="J1097" s="11"/>
      <c r="K1097" s="11"/>
      <c r="L1097" s="11"/>
      <c r="M1097" s="11"/>
      <c r="N1097" s="11"/>
      <c r="O1097" s="40"/>
      <c r="P1097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97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97" s="7"/>
      <c r="S1097" s="7"/>
      <c r="T1097" s="7"/>
      <c r="U1097" s="7"/>
      <c r="V1097" s="7"/>
      <c r="W1097" s="7"/>
      <c r="X1097" s="7"/>
    </row>
    <row r="1098" spans="6:24" x14ac:dyDescent="0.45">
      <c r="F1098" s="23" t="str">
        <f>IF(Games!F174=0, "",Games!F174)</f>
        <v/>
      </c>
      <c r="G1098" s="23"/>
      <c r="H1098" s="23"/>
      <c r="I1098" s="23"/>
      <c r="J1098" s="11"/>
      <c r="K1098" s="11"/>
      <c r="L1098" s="11"/>
      <c r="M1098" s="11"/>
      <c r="N1098" s="11"/>
      <c r="O1098" s="40"/>
      <c r="P1098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98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98" s="7"/>
      <c r="S1098" s="7"/>
      <c r="T1098" s="7"/>
      <c r="U1098" s="7"/>
      <c r="V1098" s="7"/>
      <c r="W1098" s="7"/>
      <c r="X1098" s="7"/>
    </row>
    <row r="1099" spans="6:24" x14ac:dyDescent="0.45">
      <c r="F1099" s="23" t="str">
        <f>IF(Games!F175=0, "",Games!F175)</f>
        <v/>
      </c>
      <c r="G1099" s="23"/>
      <c r="H1099" s="23"/>
      <c r="I1099" s="23"/>
      <c r="J1099" s="11"/>
      <c r="K1099" s="11"/>
      <c r="L1099" s="11"/>
      <c r="M1099" s="11"/>
      <c r="N1099" s="11"/>
      <c r="O1099" s="40"/>
      <c r="P1099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099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099" s="7"/>
      <c r="S1099" s="7"/>
      <c r="T1099" s="7"/>
      <c r="U1099" s="7"/>
      <c r="V1099" s="7"/>
      <c r="W1099" s="7"/>
      <c r="X1099" s="7"/>
    </row>
    <row r="1100" spans="6:24" x14ac:dyDescent="0.45">
      <c r="F1100" s="23" t="str">
        <f>IF(Games!F176=0, "",Games!F176)</f>
        <v/>
      </c>
      <c r="G1100" s="23"/>
      <c r="H1100" s="23"/>
      <c r="I1100" s="23"/>
      <c r="J1100" s="11"/>
      <c r="K1100" s="11"/>
      <c r="L1100" s="11"/>
      <c r="M1100" s="11"/>
      <c r="N1100" s="11"/>
      <c r="O1100" s="40"/>
      <c r="P1100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00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00" s="7"/>
      <c r="S1100" s="7"/>
      <c r="T1100" s="7"/>
      <c r="U1100" s="7"/>
      <c r="V1100" s="7"/>
      <c r="W1100" s="7"/>
      <c r="X1100" s="7"/>
    </row>
    <row r="1101" spans="6:24" x14ac:dyDescent="0.45">
      <c r="F1101" s="23" t="str">
        <f>IF(Games!F177=0, "",Games!F177)</f>
        <v/>
      </c>
      <c r="G1101" s="23"/>
      <c r="H1101" s="23"/>
      <c r="I1101" s="23"/>
      <c r="J1101" s="11"/>
      <c r="K1101" s="11"/>
      <c r="L1101" s="11"/>
      <c r="M1101" s="11"/>
      <c r="N1101" s="11"/>
      <c r="O1101" s="40"/>
      <c r="P1101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01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01" s="7"/>
      <c r="S1101" s="7"/>
      <c r="T1101" s="7"/>
      <c r="U1101" s="7"/>
      <c r="V1101" s="7"/>
      <c r="W1101" s="7"/>
      <c r="X1101" s="7"/>
    </row>
    <row r="1102" spans="6:24" x14ac:dyDescent="0.45">
      <c r="F1102" s="23" t="str">
        <f>IF(Games!F178=0, "",Games!F178)</f>
        <v/>
      </c>
      <c r="G1102" s="23"/>
      <c r="H1102" s="23"/>
      <c r="I1102" s="23"/>
      <c r="J1102" s="11"/>
      <c r="K1102" s="11"/>
      <c r="L1102" s="11"/>
      <c r="M1102" s="11"/>
      <c r="N1102" s="11"/>
      <c r="O1102" s="40"/>
      <c r="P1102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02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02" s="7"/>
      <c r="S1102" s="7"/>
      <c r="T1102" s="7"/>
      <c r="U1102" s="7"/>
      <c r="V1102" s="7"/>
      <c r="W1102" s="7"/>
      <c r="X1102" s="7"/>
    </row>
    <row r="1103" spans="6:24" x14ac:dyDescent="0.45">
      <c r="F1103" s="23" t="str">
        <f>IF(Games!F179=0, "",Games!F179)</f>
        <v/>
      </c>
      <c r="G1103" s="23"/>
      <c r="H1103" s="23"/>
      <c r="I1103" s="23"/>
      <c r="J1103" s="11"/>
      <c r="K1103" s="11"/>
      <c r="L1103" s="11"/>
      <c r="M1103" s="11"/>
      <c r="N1103" s="11"/>
      <c r="O1103" s="40"/>
      <c r="P1103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03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03" s="7"/>
      <c r="S1103" s="7"/>
      <c r="T1103" s="7"/>
      <c r="U1103" s="7"/>
      <c r="V1103" s="7"/>
      <c r="W1103" s="7"/>
      <c r="X1103" s="7"/>
    </row>
    <row r="1104" spans="6:24" x14ac:dyDescent="0.45">
      <c r="F1104" s="23" t="str">
        <f>IF(Games!F180=0, "",Games!F180)</f>
        <v/>
      </c>
      <c r="G1104" s="23"/>
      <c r="H1104" s="23"/>
      <c r="I1104" s="23"/>
      <c r="J1104" s="11"/>
      <c r="K1104" s="11"/>
      <c r="L1104" s="11"/>
      <c r="M1104" s="11"/>
      <c r="N1104" s="11"/>
      <c r="O1104" s="40"/>
      <c r="P1104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04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04" s="7"/>
      <c r="S1104" s="7"/>
      <c r="T1104" s="7"/>
      <c r="U1104" s="7"/>
      <c r="V1104" s="7"/>
      <c r="W1104" s="7"/>
      <c r="X1104" s="7"/>
    </row>
    <row r="1105" spans="6:24" x14ac:dyDescent="0.45">
      <c r="F1105" s="23" t="str">
        <f>IF(Games!F181=0, "",Games!F181)</f>
        <v/>
      </c>
      <c r="G1105" s="23"/>
      <c r="H1105" s="23"/>
      <c r="I1105" s="23"/>
      <c r="J1105" s="11"/>
      <c r="K1105" s="11"/>
      <c r="L1105" s="11"/>
      <c r="M1105" s="11"/>
      <c r="N1105" s="11"/>
      <c r="O1105" s="40"/>
      <c r="P1105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05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05" s="7"/>
      <c r="S1105" s="7"/>
      <c r="T1105" s="7"/>
      <c r="U1105" s="7"/>
      <c r="V1105" s="7"/>
      <c r="W1105" s="7"/>
      <c r="X1105" s="7"/>
    </row>
    <row r="1106" spans="6:24" x14ac:dyDescent="0.45">
      <c r="F1106" s="23" t="str">
        <f>IF(Games!F182=0, "",Games!F182)</f>
        <v/>
      </c>
      <c r="G1106" s="23"/>
      <c r="H1106" s="23"/>
      <c r="I1106" s="23"/>
      <c r="J1106" s="11"/>
      <c r="K1106" s="11"/>
      <c r="L1106" s="11"/>
      <c r="M1106" s="11"/>
      <c r="N1106" s="11"/>
      <c r="O1106" s="40"/>
      <c r="P1106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06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06" s="7"/>
      <c r="S1106" s="7"/>
      <c r="T1106" s="7"/>
      <c r="U1106" s="7"/>
      <c r="V1106" s="7"/>
      <c r="W1106" s="7"/>
      <c r="X1106" s="7"/>
    </row>
    <row r="1107" spans="6:24" x14ac:dyDescent="0.45">
      <c r="F1107" s="23" t="str">
        <f>IF(Games!F183=0, "",Games!F183)</f>
        <v/>
      </c>
      <c r="G1107" s="23"/>
      <c r="H1107" s="23"/>
      <c r="I1107" s="23"/>
      <c r="J1107" s="11"/>
      <c r="K1107" s="11"/>
      <c r="L1107" s="11"/>
      <c r="M1107" s="11"/>
      <c r="N1107" s="11"/>
      <c r="O1107" s="40"/>
      <c r="P1107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07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07" s="7"/>
      <c r="S1107" s="7"/>
      <c r="T1107" s="7"/>
      <c r="U1107" s="7"/>
      <c r="V1107" s="7"/>
      <c r="W1107" s="7"/>
      <c r="X1107" s="7"/>
    </row>
    <row r="1108" spans="6:24" x14ac:dyDescent="0.45">
      <c r="F1108" s="23" t="str">
        <f>IF(Games!F184=0, "",Games!F184)</f>
        <v/>
      </c>
      <c r="G1108" s="23"/>
      <c r="H1108" s="23"/>
      <c r="I1108" s="23"/>
      <c r="J1108" s="11"/>
      <c r="K1108" s="11"/>
      <c r="L1108" s="11"/>
      <c r="M1108" s="11"/>
      <c r="N1108" s="11"/>
      <c r="O1108" s="40"/>
      <c r="P1108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08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08" s="7"/>
      <c r="S1108" s="7"/>
      <c r="T1108" s="7"/>
      <c r="U1108" s="7"/>
      <c r="V1108" s="7"/>
      <c r="W1108" s="7"/>
      <c r="X1108" s="7"/>
    </row>
    <row r="1109" spans="6:24" x14ac:dyDescent="0.45">
      <c r="F1109" s="23" t="str">
        <f>IF(Games!F185=0, "",Games!F185)</f>
        <v/>
      </c>
      <c r="G1109" s="23"/>
      <c r="H1109" s="23"/>
      <c r="I1109" s="23"/>
      <c r="J1109" s="11"/>
      <c r="K1109" s="11"/>
      <c r="L1109" s="11"/>
      <c r="M1109" s="11"/>
      <c r="N1109" s="11"/>
      <c r="O1109" s="40"/>
      <c r="P1109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09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09" s="7"/>
      <c r="S1109" s="7"/>
      <c r="T1109" s="7"/>
      <c r="U1109" s="7"/>
      <c r="V1109" s="7"/>
      <c r="W1109" s="7"/>
      <c r="X1109" s="7"/>
    </row>
    <row r="1110" spans="6:24" x14ac:dyDescent="0.45">
      <c r="F1110" s="23" t="str">
        <f>IF(Games!F186=0, "",Games!F186)</f>
        <v/>
      </c>
      <c r="G1110" s="23"/>
      <c r="H1110" s="23"/>
      <c r="I1110" s="23"/>
      <c r="J1110" s="11"/>
      <c r="K1110" s="11"/>
      <c r="L1110" s="11"/>
      <c r="M1110" s="11"/>
      <c r="N1110" s="11"/>
      <c r="O1110" s="40"/>
      <c r="P1110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10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10" s="7"/>
      <c r="S1110" s="7"/>
      <c r="T1110" s="7"/>
      <c r="U1110" s="7"/>
      <c r="V1110" s="7"/>
      <c r="W1110" s="7"/>
      <c r="X1110" s="7"/>
    </row>
    <row r="1111" spans="6:24" x14ac:dyDescent="0.45">
      <c r="F1111" s="23" t="str">
        <f>IF(Games!F187=0, "",Games!F187)</f>
        <v/>
      </c>
      <c r="G1111" s="23"/>
      <c r="H1111" s="23"/>
      <c r="I1111" s="23"/>
      <c r="J1111" s="11"/>
      <c r="K1111" s="11"/>
      <c r="L1111" s="11"/>
      <c r="M1111" s="11"/>
      <c r="N1111" s="11"/>
      <c r="O1111" s="40"/>
      <c r="P1111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11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11" s="7"/>
      <c r="S1111" s="7"/>
      <c r="T1111" s="7"/>
      <c r="U1111" s="7"/>
      <c r="V1111" s="7"/>
      <c r="W1111" s="7"/>
      <c r="X1111" s="7"/>
    </row>
    <row r="1112" spans="6:24" x14ac:dyDescent="0.45">
      <c r="F1112" s="23" t="str">
        <f>IF(Games!F188=0, "",Games!F188)</f>
        <v/>
      </c>
      <c r="G1112" s="23"/>
      <c r="H1112" s="23"/>
      <c r="I1112" s="23"/>
      <c r="J1112" s="11"/>
      <c r="K1112" s="11"/>
      <c r="L1112" s="11"/>
      <c r="M1112" s="11"/>
      <c r="N1112" s="11"/>
      <c r="O1112" s="40"/>
      <c r="P1112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12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12" s="7"/>
      <c r="S1112" s="7"/>
      <c r="T1112" s="7"/>
      <c r="U1112" s="7"/>
      <c r="V1112" s="7"/>
      <c r="W1112" s="7"/>
      <c r="X1112" s="7"/>
    </row>
    <row r="1113" spans="6:24" x14ac:dyDescent="0.45">
      <c r="F1113" s="23" t="str">
        <f>IF(Games!F189=0, "",Games!F189)</f>
        <v/>
      </c>
      <c r="G1113" s="23"/>
      <c r="H1113" s="23"/>
      <c r="I1113" s="23"/>
      <c r="J1113" s="11"/>
      <c r="K1113" s="11"/>
      <c r="L1113" s="11"/>
      <c r="M1113" s="11"/>
      <c r="N1113" s="11"/>
      <c r="O1113" s="40"/>
      <c r="P1113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13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13" s="7"/>
      <c r="S1113" s="7"/>
      <c r="T1113" s="7"/>
      <c r="U1113" s="7"/>
      <c r="V1113" s="7"/>
      <c r="W1113" s="7"/>
      <c r="X1113" s="7"/>
    </row>
    <row r="1114" spans="6:24" x14ac:dyDescent="0.45">
      <c r="F1114" s="23" t="str">
        <f>IF(Games!F190=0, "",Games!F190)</f>
        <v/>
      </c>
      <c r="G1114" s="23"/>
      <c r="H1114" s="23"/>
      <c r="I1114" s="23"/>
      <c r="J1114" s="11"/>
      <c r="K1114" s="11"/>
      <c r="L1114" s="11"/>
      <c r="M1114" s="11"/>
      <c r="N1114" s="11"/>
      <c r="O1114" s="40"/>
      <c r="P1114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14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14" s="7"/>
      <c r="S1114" s="7"/>
      <c r="T1114" s="7"/>
      <c r="U1114" s="7"/>
      <c r="V1114" s="7"/>
      <c r="W1114" s="7"/>
      <c r="X1114" s="7"/>
    </row>
    <row r="1115" spans="6:24" x14ac:dyDescent="0.45">
      <c r="F1115" s="23" t="str">
        <f>IF(Games!F191=0, "",Games!F191)</f>
        <v/>
      </c>
      <c r="G1115" s="23"/>
      <c r="H1115" s="23"/>
      <c r="I1115" s="23"/>
      <c r="J1115" s="11"/>
      <c r="K1115" s="11"/>
      <c r="L1115" s="11"/>
      <c r="M1115" s="11"/>
      <c r="N1115" s="11"/>
      <c r="O1115" s="40"/>
      <c r="P1115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15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15" s="7"/>
      <c r="S1115" s="7"/>
      <c r="T1115" s="7"/>
      <c r="U1115" s="7"/>
      <c r="V1115" s="7"/>
      <c r="W1115" s="7"/>
      <c r="X1115" s="7"/>
    </row>
    <row r="1116" spans="6:24" x14ac:dyDescent="0.45">
      <c r="F1116" s="23" t="str">
        <f>IF(Games!F192=0, "",Games!F192)</f>
        <v/>
      </c>
      <c r="G1116" s="23"/>
      <c r="H1116" s="23"/>
      <c r="I1116" s="23"/>
      <c r="J1116" s="11"/>
      <c r="K1116" s="11"/>
      <c r="L1116" s="11"/>
      <c r="M1116" s="11"/>
      <c r="N1116" s="11"/>
      <c r="O1116" s="40"/>
      <c r="P1116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16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16" s="7"/>
      <c r="S1116" s="7"/>
      <c r="T1116" s="7"/>
      <c r="U1116" s="7"/>
      <c r="V1116" s="7"/>
      <c r="W1116" s="7"/>
      <c r="X1116" s="7"/>
    </row>
    <row r="1117" spans="6:24" x14ac:dyDescent="0.45">
      <c r="F1117" s="23" t="str">
        <f>IF(Games!F193=0, "",Games!F193)</f>
        <v/>
      </c>
      <c r="G1117" s="23"/>
      <c r="H1117" s="23"/>
      <c r="I1117" s="23"/>
      <c r="J1117" s="11"/>
      <c r="K1117" s="11"/>
      <c r="L1117" s="11"/>
      <c r="M1117" s="11"/>
      <c r="N1117" s="11"/>
      <c r="O1117" s="40"/>
      <c r="P1117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17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17" s="7"/>
      <c r="S1117" s="7"/>
      <c r="T1117" s="7"/>
      <c r="U1117" s="7"/>
      <c r="V1117" s="7"/>
      <c r="W1117" s="7"/>
      <c r="X1117" s="7"/>
    </row>
    <row r="1118" spans="6:24" x14ac:dyDescent="0.45">
      <c r="F1118" s="23" t="str">
        <f>IF(Games!F194=0, "",Games!F194)</f>
        <v/>
      </c>
      <c r="G1118" s="23"/>
      <c r="H1118" s="23"/>
      <c r="I1118" s="23"/>
      <c r="J1118" s="11"/>
      <c r="K1118" s="11"/>
      <c r="L1118" s="11"/>
      <c r="M1118" s="11"/>
      <c r="N1118" s="11"/>
      <c r="O1118" s="40"/>
      <c r="P1118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18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18" s="7"/>
      <c r="S1118" s="7"/>
      <c r="T1118" s="7"/>
      <c r="U1118" s="7"/>
      <c r="V1118" s="7"/>
      <c r="W1118" s="7"/>
      <c r="X1118" s="7"/>
    </row>
    <row r="1119" spans="6:24" x14ac:dyDescent="0.45">
      <c r="F1119" s="23" t="str">
        <f>IF(Games!F195=0, "",Games!F195)</f>
        <v/>
      </c>
      <c r="G1119" s="23"/>
      <c r="H1119" s="23"/>
      <c r="I1119" s="23"/>
      <c r="J1119" s="11"/>
      <c r="K1119" s="11"/>
      <c r="L1119" s="11"/>
      <c r="M1119" s="11"/>
      <c r="N1119" s="11"/>
      <c r="O1119" s="40"/>
      <c r="P1119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19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19" s="7"/>
      <c r="S1119" s="7"/>
      <c r="T1119" s="7"/>
      <c r="U1119" s="7"/>
      <c r="V1119" s="7"/>
      <c r="W1119" s="7"/>
      <c r="X1119" s="7"/>
    </row>
    <row r="1120" spans="6:24" x14ac:dyDescent="0.45">
      <c r="F1120" s="23" t="str">
        <f>IF(Games!F196=0, "",Games!F196)</f>
        <v/>
      </c>
      <c r="G1120" s="23"/>
      <c r="H1120" s="23"/>
      <c r="I1120" s="23"/>
      <c r="J1120" s="11"/>
      <c r="K1120" s="11"/>
      <c r="L1120" s="11"/>
      <c r="M1120" s="11"/>
      <c r="N1120" s="11"/>
      <c r="O1120" s="40"/>
      <c r="P1120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20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20" s="7"/>
      <c r="S1120" s="7"/>
      <c r="T1120" s="7"/>
      <c r="U1120" s="7"/>
      <c r="V1120" s="7"/>
      <c r="W1120" s="7"/>
      <c r="X1120" s="7"/>
    </row>
    <row r="1121" spans="6:24" x14ac:dyDescent="0.45">
      <c r="F1121" s="23" t="str">
        <f>IF(Games!F197=0, "",Games!F197)</f>
        <v/>
      </c>
      <c r="G1121" s="23"/>
      <c r="H1121" s="23"/>
      <c r="I1121" s="23"/>
      <c r="J1121" s="11"/>
      <c r="K1121" s="11"/>
      <c r="L1121" s="11"/>
      <c r="M1121" s="11"/>
      <c r="N1121" s="11"/>
      <c r="O1121" s="40"/>
      <c r="P1121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21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21" s="7"/>
      <c r="S1121" s="7"/>
      <c r="T1121" s="7"/>
      <c r="U1121" s="7"/>
      <c r="V1121" s="7"/>
      <c r="W1121" s="7"/>
      <c r="X1121" s="7"/>
    </row>
    <row r="1122" spans="6:24" x14ac:dyDescent="0.45">
      <c r="F1122" s="23" t="str">
        <f>IF(Games!F198=0, "",Games!F198)</f>
        <v/>
      </c>
      <c r="G1122" s="23"/>
      <c r="H1122" s="23"/>
      <c r="I1122" s="23"/>
      <c r="J1122" s="11"/>
      <c r="K1122" s="11"/>
      <c r="L1122" s="11"/>
      <c r="M1122" s="11"/>
      <c r="N1122" s="11"/>
      <c r="O1122" s="40"/>
      <c r="P1122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22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22" s="7"/>
      <c r="S1122" s="7"/>
      <c r="T1122" s="7"/>
      <c r="U1122" s="7"/>
      <c r="V1122" s="7"/>
      <c r="W1122" s="7"/>
      <c r="X1122" s="7"/>
    </row>
    <row r="1123" spans="6:24" x14ac:dyDescent="0.45">
      <c r="F1123" s="23" t="str">
        <f>IF(Games!F199=0, "",Games!F199)</f>
        <v/>
      </c>
      <c r="G1123" s="23"/>
      <c r="H1123" s="23"/>
      <c r="I1123" s="23"/>
      <c r="J1123" s="11"/>
      <c r="K1123" s="11"/>
      <c r="L1123" s="11"/>
      <c r="M1123" s="11"/>
      <c r="N1123" s="11"/>
      <c r="O1123" s="40"/>
      <c r="P1123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23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23" s="7"/>
      <c r="S1123" s="7"/>
      <c r="T1123" s="7"/>
      <c r="U1123" s="7"/>
      <c r="V1123" s="7"/>
      <c r="W1123" s="7"/>
      <c r="X1123" s="7"/>
    </row>
    <row r="1124" spans="6:24" x14ac:dyDescent="0.45">
      <c r="F1124" s="23" t="str">
        <f>IF(Games!F200=0, "",Games!F200)</f>
        <v/>
      </c>
      <c r="G1124" s="23"/>
      <c r="H1124" s="23"/>
      <c r="I1124" s="23"/>
      <c r="J1124" s="11"/>
      <c r="K1124" s="11"/>
      <c r="L1124" s="11"/>
      <c r="M1124" s="11"/>
      <c r="N1124" s="11"/>
      <c r="O1124" s="40"/>
      <c r="P1124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24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24" s="7"/>
      <c r="S1124" s="7"/>
      <c r="T1124" s="7"/>
      <c r="U1124" s="7"/>
      <c r="V1124" s="7"/>
      <c r="W1124" s="7"/>
      <c r="X1124" s="7"/>
    </row>
    <row r="1125" spans="6:24" x14ac:dyDescent="0.45">
      <c r="F1125" s="23" t="str">
        <f>IF(Games!F201=0, "",Games!F201)</f>
        <v/>
      </c>
      <c r="G1125" s="23"/>
      <c r="H1125" s="23"/>
      <c r="I1125" s="23"/>
      <c r="J1125" s="11"/>
      <c r="K1125" s="11"/>
      <c r="L1125" s="11"/>
      <c r="M1125" s="11"/>
      <c r="N1125" s="11"/>
      <c r="O1125" s="40"/>
      <c r="P1125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25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25" s="7"/>
      <c r="S1125" s="7"/>
      <c r="T1125" s="7"/>
      <c r="U1125" s="7"/>
      <c r="V1125" s="7"/>
      <c r="W1125" s="7"/>
      <c r="X1125" s="7"/>
    </row>
    <row r="1126" spans="6:24" x14ac:dyDescent="0.45">
      <c r="F1126" s="23" t="str">
        <f>IF(Games!F202=0, "",Games!F202)</f>
        <v/>
      </c>
      <c r="G1126" s="23"/>
      <c r="H1126" s="23"/>
      <c r="I1126" s="23"/>
      <c r="J1126" s="11"/>
      <c r="K1126" s="11"/>
      <c r="L1126" s="11"/>
      <c r="M1126" s="11"/>
      <c r="N1126" s="11"/>
      <c r="O1126" s="40"/>
      <c r="P1126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26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26" s="7"/>
      <c r="S1126" s="7"/>
      <c r="T1126" s="7"/>
      <c r="U1126" s="7"/>
      <c r="V1126" s="7"/>
      <c r="W1126" s="7"/>
      <c r="X1126" s="7"/>
    </row>
    <row r="1127" spans="6:24" x14ac:dyDescent="0.45">
      <c r="F1127" s="23" t="str">
        <f>IF(Games!F203=0, "",Games!F203)</f>
        <v/>
      </c>
      <c r="G1127" s="23"/>
      <c r="H1127" s="23"/>
      <c r="I1127" s="23"/>
      <c r="J1127" s="11"/>
      <c r="K1127" s="11"/>
      <c r="L1127" s="11"/>
      <c r="M1127" s="11"/>
      <c r="N1127" s="11"/>
      <c r="O1127" s="40"/>
      <c r="P1127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27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27" s="7"/>
      <c r="S1127" s="7"/>
      <c r="T1127" s="7"/>
      <c r="U1127" s="7"/>
      <c r="V1127" s="7"/>
      <c r="W1127" s="7"/>
      <c r="X1127" s="7"/>
    </row>
    <row r="1128" spans="6:24" x14ac:dyDescent="0.45">
      <c r="F1128" s="23" t="str">
        <f>IF(Games!F204=0, "",Games!F204)</f>
        <v/>
      </c>
      <c r="G1128" s="23"/>
      <c r="H1128" s="23"/>
      <c r="I1128" s="23"/>
      <c r="J1128" s="11"/>
      <c r="K1128" s="11"/>
      <c r="L1128" s="11"/>
      <c r="M1128" s="11"/>
      <c r="N1128" s="11"/>
      <c r="O1128" s="40"/>
      <c r="P1128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28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28" s="7"/>
      <c r="S1128" s="7"/>
      <c r="T1128" s="7"/>
      <c r="U1128" s="7"/>
      <c r="V1128" s="7"/>
      <c r="W1128" s="7"/>
      <c r="X1128" s="7"/>
    </row>
    <row r="1129" spans="6:24" x14ac:dyDescent="0.45">
      <c r="F1129" s="23" t="str">
        <f>IF(Games!F205=0, "",Games!F205)</f>
        <v/>
      </c>
      <c r="G1129" s="23"/>
      <c r="H1129" s="23"/>
      <c r="I1129" s="23"/>
      <c r="J1129" s="11"/>
      <c r="K1129" s="11"/>
      <c r="L1129" s="11"/>
      <c r="M1129" s="11"/>
      <c r="N1129" s="11"/>
      <c r="O1129" s="40"/>
      <c r="P1129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29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29" s="7"/>
      <c r="S1129" s="7"/>
      <c r="T1129" s="7"/>
      <c r="U1129" s="7"/>
      <c r="V1129" s="7"/>
      <c r="W1129" s="7"/>
      <c r="X1129" s="7"/>
    </row>
    <row r="1130" spans="6:24" x14ac:dyDescent="0.45">
      <c r="F1130" s="23" t="str">
        <f>IF(Games!F206=0, "",Games!F206)</f>
        <v/>
      </c>
      <c r="G1130" s="23"/>
      <c r="H1130" s="23"/>
      <c r="I1130" s="23"/>
      <c r="J1130" s="11"/>
      <c r="K1130" s="11"/>
      <c r="L1130" s="11"/>
      <c r="M1130" s="11"/>
      <c r="N1130" s="11"/>
      <c r="O1130" s="40"/>
      <c r="P1130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30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30" s="7"/>
      <c r="S1130" s="7"/>
      <c r="T1130" s="7"/>
      <c r="U1130" s="7"/>
      <c r="V1130" s="7"/>
      <c r="W1130" s="7"/>
      <c r="X1130" s="7"/>
    </row>
    <row r="1131" spans="6:24" x14ac:dyDescent="0.45">
      <c r="F1131" s="23" t="str">
        <f>IF(Games!F207=0, "",Games!F207)</f>
        <v/>
      </c>
      <c r="G1131" s="23"/>
      <c r="H1131" s="23"/>
      <c r="I1131" s="23"/>
      <c r="J1131" s="11"/>
      <c r="K1131" s="11"/>
      <c r="L1131" s="11"/>
      <c r="M1131" s="11"/>
      <c r="N1131" s="11"/>
      <c r="O1131" s="40"/>
      <c r="P1131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31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31" s="7"/>
      <c r="S1131" s="7"/>
      <c r="T1131" s="7"/>
      <c r="U1131" s="7"/>
      <c r="V1131" s="7"/>
      <c r="W1131" s="7"/>
      <c r="X1131" s="7"/>
    </row>
    <row r="1132" spans="6:24" x14ac:dyDescent="0.45">
      <c r="F1132" s="23" t="str">
        <f>IF(Games!F208=0, "",Games!F208)</f>
        <v/>
      </c>
      <c r="G1132" s="23"/>
      <c r="H1132" s="23"/>
      <c r="I1132" s="23"/>
      <c r="J1132" s="11"/>
      <c r="K1132" s="11"/>
      <c r="L1132" s="11"/>
      <c r="M1132" s="11"/>
      <c r="N1132" s="11"/>
      <c r="O1132" s="40"/>
      <c r="P1132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32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32" s="7"/>
      <c r="S1132" s="7"/>
      <c r="T1132" s="7"/>
      <c r="U1132" s="7"/>
      <c r="V1132" s="7"/>
      <c r="W1132" s="7"/>
      <c r="X1132" s="7"/>
    </row>
    <row r="1133" spans="6:24" x14ac:dyDescent="0.45">
      <c r="F1133" s="23" t="str">
        <f>IF(Games!F209=0, "",Games!F209)</f>
        <v/>
      </c>
      <c r="G1133" s="23"/>
      <c r="H1133" s="23"/>
      <c r="I1133" s="23"/>
      <c r="J1133" s="11"/>
      <c r="K1133" s="11"/>
      <c r="L1133" s="11"/>
      <c r="M1133" s="11"/>
      <c r="N1133" s="11"/>
      <c r="O1133" s="40"/>
      <c r="P1133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33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33" s="7"/>
      <c r="S1133" s="7"/>
      <c r="T1133" s="7"/>
      <c r="U1133" s="7"/>
      <c r="V1133" s="7"/>
      <c r="W1133" s="7"/>
      <c r="X1133" s="7"/>
    </row>
    <row r="1134" spans="6:24" x14ac:dyDescent="0.45">
      <c r="F1134" s="23" t="str">
        <f>IF(Games!F210=0, "",Games!F210)</f>
        <v/>
      </c>
      <c r="G1134" s="23"/>
      <c r="H1134" s="23"/>
      <c r="I1134" s="23"/>
      <c r="J1134" s="11"/>
      <c r="K1134" s="11"/>
      <c r="L1134" s="11"/>
      <c r="M1134" s="11"/>
      <c r="N1134" s="11"/>
      <c r="O1134" s="40"/>
      <c r="P1134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34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34" s="7"/>
      <c r="S1134" s="7"/>
      <c r="T1134" s="7"/>
      <c r="U1134" s="7"/>
      <c r="V1134" s="7"/>
      <c r="W1134" s="7"/>
      <c r="X1134" s="7"/>
    </row>
    <row r="1135" spans="6:24" x14ac:dyDescent="0.45">
      <c r="F1135" s="23" t="str">
        <f>IF(Games!F211=0, "",Games!F211)</f>
        <v/>
      </c>
      <c r="G1135" s="23"/>
      <c r="H1135" s="23"/>
      <c r="I1135" s="23"/>
      <c r="J1135" s="11"/>
      <c r="K1135" s="11"/>
      <c r="L1135" s="11"/>
      <c r="M1135" s="11"/>
      <c r="N1135" s="11"/>
      <c r="O1135" s="40"/>
      <c r="P1135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35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35" s="7"/>
      <c r="S1135" s="7"/>
      <c r="T1135" s="7"/>
      <c r="U1135" s="7"/>
      <c r="V1135" s="7"/>
      <c r="W1135" s="7"/>
      <c r="X1135" s="7"/>
    </row>
    <row r="1136" spans="6:24" x14ac:dyDescent="0.45">
      <c r="F1136" s="23" t="str">
        <f>IF(Games!F212=0, "",Games!F212)</f>
        <v/>
      </c>
      <c r="G1136" s="23"/>
      <c r="H1136" s="23"/>
      <c r="I1136" s="23"/>
      <c r="J1136" s="11"/>
      <c r="K1136" s="11"/>
      <c r="L1136" s="11"/>
      <c r="M1136" s="11"/>
      <c r="N1136" s="11"/>
      <c r="O1136" s="40"/>
      <c r="P1136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36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36" s="7"/>
      <c r="S1136" s="7"/>
      <c r="T1136" s="7"/>
      <c r="U1136" s="7"/>
      <c r="V1136" s="7"/>
      <c r="W1136" s="7"/>
      <c r="X1136" s="7"/>
    </row>
    <row r="1137" spans="6:24" x14ac:dyDescent="0.45">
      <c r="F1137" s="23" t="str">
        <f>IF(Games!F213=0, "",Games!F213)</f>
        <v/>
      </c>
      <c r="G1137" s="23"/>
      <c r="H1137" s="23"/>
      <c r="I1137" s="23"/>
      <c r="J1137" s="11"/>
      <c r="K1137" s="11"/>
      <c r="L1137" s="11"/>
      <c r="M1137" s="11"/>
      <c r="N1137" s="11"/>
      <c r="O1137" s="40"/>
      <c r="P1137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37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37" s="7"/>
      <c r="S1137" s="7"/>
      <c r="T1137" s="7"/>
      <c r="U1137" s="7"/>
      <c r="V1137" s="7"/>
      <c r="W1137" s="7"/>
      <c r="X1137" s="7"/>
    </row>
    <row r="1138" spans="6:24" x14ac:dyDescent="0.45">
      <c r="F1138" s="23" t="str">
        <f>IF(Games!F214=0, "",Games!F214)</f>
        <v/>
      </c>
      <c r="G1138" s="23"/>
      <c r="H1138" s="23"/>
      <c r="I1138" s="23"/>
      <c r="J1138" s="11"/>
      <c r="K1138" s="11"/>
      <c r="L1138" s="11"/>
      <c r="M1138" s="11"/>
      <c r="N1138" s="11"/>
      <c r="O1138" s="40"/>
      <c r="P1138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38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38" s="7"/>
      <c r="S1138" s="7"/>
      <c r="T1138" s="7"/>
      <c r="U1138" s="7"/>
      <c r="V1138" s="7"/>
      <c r="W1138" s="7"/>
      <c r="X1138" s="7"/>
    </row>
    <row r="1139" spans="6:24" x14ac:dyDescent="0.45">
      <c r="F1139" s="23" t="str">
        <f>IF(Games!F215=0, "",Games!F215)</f>
        <v/>
      </c>
      <c r="G1139" s="23"/>
      <c r="H1139" s="23"/>
      <c r="I1139" s="23"/>
      <c r="J1139" s="11"/>
      <c r="K1139" s="11"/>
      <c r="L1139" s="11"/>
      <c r="M1139" s="11"/>
      <c r="N1139" s="11"/>
      <c r="O1139" s="40"/>
      <c r="P1139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39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39" s="7"/>
      <c r="S1139" s="7"/>
      <c r="T1139" s="7"/>
      <c r="U1139" s="7"/>
      <c r="V1139" s="7"/>
      <c r="W1139" s="7"/>
      <c r="X1139" s="7"/>
    </row>
    <row r="1140" spans="6:24" x14ac:dyDescent="0.45">
      <c r="F1140" s="23" t="str">
        <f>IF(Games!F216=0, "",Games!F216)</f>
        <v/>
      </c>
      <c r="G1140" s="23"/>
      <c r="H1140" s="23"/>
      <c r="I1140" s="23"/>
      <c r="J1140" s="11"/>
      <c r="K1140" s="11"/>
      <c r="L1140" s="11"/>
      <c r="M1140" s="11"/>
      <c r="N1140" s="11"/>
      <c r="O1140" s="40"/>
      <c r="P1140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40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40" s="7"/>
      <c r="S1140" s="7"/>
      <c r="T1140" s="7"/>
      <c r="U1140" s="7"/>
      <c r="V1140" s="7"/>
      <c r="W1140" s="7"/>
      <c r="X1140" s="7"/>
    </row>
    <row r="1141" spans="6:24" x14ac:dyDescent="0.45">
      <c r="F1141" s="23" t="str">
        <f>IF(Games!F217=0, "",Games!F217)</f>
        <v/>
      </c>
      <c r="G1141" s="23"/>
      <c r="H1141" s="23"/>
      <c r="I1141" s="23"/>
      <c r="J1141" s="11"/>
      <c r="K1141" s="11"/>
      <c r="L1141" s="11"/>
      <c r="M1141" s="11"/>
      <c r="N1141" s="11"/>
      <c r="O1141" s="40"/>
      <c r="P1141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41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41" s="7"/>
      <c r="S1141" s="7"/>
      <c r="T1141" s="7"/>
      <c r="U1141" s="7"/>
      <c r="V1141" s="7"/>
      <c r="W1141" s="7"/>
      <c r="X1141" s="7"/>
    </row>
    <row r="1142" spans="6:24" x14ac:dyDescent="0.45">
      <c r="F1142" s="23" t="str">
        <f>IF(Games!F218=0, "",Games!F218)</f>
        <v/>
      </c>
      <c r="G1142" s="23"/>
      <c r="H1142" s="23"/>
      <c r="I1142" s="23"/>
      <c r="J1142" s="11"/>
      <c r="K1142" s="11"/>
      <c r="L1142" s="11"/>
      <c r="M1142" s="11"/>
      <c r="N1142" s="11"/>
      <c r="O1142" s="40"/>
      <c r="P1142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42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42" s="7"/>
      <c r="S1142" s="7"/>
      <c r="T1142" s="7"/>
      <c r="U1142" s="7"/>
      <c r="V1142" s="7"/>
      <c r="W1142" s="7"/>
      <c r="X1142" s="7"/>
    </row>
    <row r="1143" spans="6:24" x14ac:dyDescent="0.45">
      <c r="F1143" s="23" t="str">
        <f>IF(Games!F219=0, "",Games!F219)</f>
        <v/>
      </c>
      <c r="G1143" s="23"/>
      <c r="H1143" s="23"/>
      <c r="I1143" s="23"/>
      <c r="J1143" s="11"/>
      <c r="K1143" s="11"/>
      <c r="L1143" s="11"/>
      <c r="M1143" s="11"/>
      <c r="N1143" s="11"/>
      <c r="O1143" s="40"/>
      <c r="P1143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43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43" s="7"/>
      <c r="S1143" s="7"/>
      <c r="T1143" s="7"/>
      <c r="U1143" s="7"/>
      <c r="V1143" s="7"/>
      <c r="W1143" s="7"/>
      <c r="X1143" s="7"/>
    </row>
    <row r="1144" spans="6:24" x14ac:dyDescent="0.45">
      <c r="F1144" s="23" t="str">
        <f>IF(Games!F220=0, "",Games!F220)</f>
        <v/>
      </c>
      <c r="G1144" s="23"/>
      <c r="H1144" s="23"/>
      <c r="I1144" s="23"/>
      <c r="J1144" s="11"/>
      <c r="K1144" s="11"/>
      <c r="L1144" s="11"/>
      <c r="M1144" s="11"/>
      <c r="N1144" s="11"/>
      <c r="O1144" s="40"/>
      <c r="P1144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44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44" s="7"/>
      <c r="S1144" s="7"/>
      <c r="T1144" s="7"/>
      <c r="U1144" s="7"/>
      <c r="V1144" s="7"/>
      <c r="W1144" s="7"/>
      <c r="X1144" s="7"/>
    </row>
    <row r="1145" spans="6:24" x14ac:dyDescent="0.45">
      <c r="F1145" s="23" t="str">
        <f>IF(Games!F221=0, "",Games!F221)</f>
        <v/>
      </c>
      <c r="G1145" s="23"/>
      <c r="H1145" s="23"/>
      <c r="I1145" s="23"/>
      <c r="J1145" s="11"/>
      <c r="K1145" s="11"/>
      <c r="L1145" s="11"/>
      <c r="M1145" s="11"/>
      <c r="N1145" s="11"/>
      <c r="O1145" s="40"/>
      <c r="P1145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45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45" s="7"/>
      <c r="S1145" s="7"/>
      <c r="T1145" s="7"/>
      <c r="U1145" s="7"/>
      <c r="V1145" s="7"/>
      <c r="W1145" s="7"/>
      <c r="X1145" s="7"/>
    </row>
    <row r="1146" spans="6:24" x14ac:dyDescent="0.45">
      <c r="F1146" s="23" t="str">
        <f>IF(Games!F222=0, "",Games!F222)</f>
        <v/>
      </c>
      <c r="G1146" s="23"/>
      <c r="H1146" s="23"/>
      <c r="I1146" s="23"/>
      <c r="J1146" s="11"/>
      <c r="K1146" s="11"/>
      <c r="L1146" s="11"/>
      <c r="M1146" s="11"/>
      <c r="N1146" s="11"/>
      <c r="O1146" s="40"/>
      <c r="P1146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46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46" s="7"/>
      <c r="S1146" s="7"/>
      <c r="T1146" s="7"/>
      <c r="U1146" s="7"/>
      <c r="V1146" s="7"/>
      <c r="W1146" s="7"/>
      <c r="X1146" s="7"/>
    </row>
    <row r="1147" spans="6:24" x14ac:dyDescent="0.45">
      <c r="F1147" s="23" t="str">
        <f>IF(Games!F223=0, "",Games!F223)</f>
        <v/>
      </c>
      <c r="G1147" s="23"/>
      <c r="H1147" s="23"/>
      <c r="I1147" s="23"/>
      <c r="J1147" s="11"/>
      <c r="K1147" s="11"/>
      <c r="L1147" s="11"/>
      <c r="M1147" s="11"/>
      <c r="N1147" s="11"/>
      <c r="O1147" s="40"/>
      <c r="P1147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47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47" s="7"/>
      <c r="S1147" s="7"/>
      <c r="T1147" s="7"/>
      <c r="U1147" s="7"/>
      <c r="V1147" s="7"/>
      <c r="W1147" s="7"/>
      <c r="X1147" s="7"/>
    </row>
    <row r="1148" spans="6:24" x14ac:dyDescent="0.45">
      <c r="F1148" s="23" t="str">
        <f>IF(Games!F224=0, "",Games!F224)</f>
        <v/>
      </c>
      <c r="G1148" s="23"/>
      <c r="H1148" s="23"/>
      <c r="I1148" s="23"/>
      <c r="J1148" s="11"/>
      <c r="K1148" s="11"/>
      <c r="L1148" s="11"/>
      <c r="M1148" s="11"/>
      <c r="N1148" s="11"/>
      <c r="O1148" s="40"/>
      <c r="P1148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48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48" s="7"/>
      <c r="S1148" s="7"/>
      <c r="T1148" s="7"/>
      <c r="U1148" s="7"/>
      <c r="V1148" s="7"/>
      <c r="W1148" s="7"/>
      <c r="X1148" s="7"/>
    </row>
    <row r="1149" spans="6:24" x14ac:dyDescent="0.45">
      <c r="F1149" s="23" t="str">
        <f>IF(Games!F225=0, "",Games!F225)</f>
        <v/>
      </c>
      <c r="G1149" s="23"/>
      <c r="H1149" s="23"/>
      <c r="I1149" s="23"/>
      <c r="J1149" s="11"/>
      <c r="K1149" s="11"/>
      <c r="L1149" s="11"/>
      <c r="M1149" s="11"/>
      <c r="N1149" s="11"/>
      <c r="O1149" s="40"/>
      <c r="P1149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49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49" s="7"/>
      <c r="S1149" s="7"/>
      <c r="T1149" s="7"/>
      <c r="U1149" s="7"/>
      <c r="V1149" s="7"/>
      <c r="W1149" s="7"/>
      <c r="X1149" s="7"/>
    </row>
    <row r="1150" spans="6:24" x14ac:dyDescent="0.45">
      <c r="F1150" s="23" t="str">
        <f>IF(Games!F226=0, "",Games!F226)</f>
        <v/>
      </c>
      <c r="G1150" s="23"/>
      <c r="H1150" s="23"/>
      <c r="I1150" s="23"/>
      <c r="J1150" s="11"/>
      <c r="K1150" s="11"/>
      <c r="L1150" s="11"/>
      <c r="M1150" s="11"/>
      <c r="N1150" s="11"/>
      <c r="O1150" s="40"/>
      <c r="P1150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50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50" s="7"/>
      <c r="S1150" s="7"/>
      <c r="T1150" s="7"/>
      <c r="U1150" s="7"/>
      <c r="V1150" s="7"/>
      <c r="W1150" s="7"/>
      <c r="X1150" s="7"/>
    </row>
    <row r="1151" spans="6:24" x14ac:dyDescent="0.45">
      <c r="F1151" s="23" t="str">
        <f>IF(Games!F227=0, "",Games!F227)</f>
        <v/>
      </c>
      <c r="G1151" s="23"/>
      <c r="H1151" s="23"/>
      <c r="I1151" s="23"/>
      <c r="J1151" s="11"/>
      <c r="K1151" s="11"/>
      <c r="L1151" s="11"/>
      <c r="M1151" s="11"/>
      <c r="N1151" s="11"/>
      <c r="O1151" s="40"/>
      <c r="P1151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51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51" s="7"/>
      <c r="S1151" s="7"/>
      <c r="T1151" s="7"/>
      <c r="U1151" s="7"/>
      <c r="V1151" s="7"/>
      <c r="W1151" s="7"/>
      <c r="X1151" s="7"/>
    </row>
    <row r="1152" spans="6:24" x14ac:dyDescent="0.45">
      <c r="F1152" s="23" t="str">
        <f>IF(Games!F228=0, "",Games!F228)</f>
        <v/>
      </c>
      <c r="G1152" s="23"/>
      <c r="H1152" s="23"/>
      <c r="I1152" s="23"/>
      <c r="J1152" s="11"/>
      <c r="K1152" s="11"/>
      <c r="L1152" s="11"/>
      <c r="M1152" s="11"/>
      <c r="N1152" s="11"/>
      <c r="O1152" s="40"/>
      <c r="P1152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52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52" s="7"/>
      <c r="S1152" s="7"/>
      <c r="T1152" s="7"/>
      <c r="U1152" s="7"/>
      <c r="V1152" s="7"/>
      <c r="W1152" s="7"/>
      <c r="X1152" s="7"/>
    </row>
    <row r="1153" spans="6:24" x14ac:dyDescent="0.45">
      <c r="F1153" s="23" t="str">
        <f>IF(Games!F229=0, "",Games!F229)</f>
        <v/>
      </c>
      <c r="G1153" s="23"/>
      <c r="H1153" s="23"/>
      <c r="I1153" s="23"/>
      <c r="J1153" s="11"/>
      <c r="K1153" s="11"/>
      <c r="L1153" s="11"/>
      <c r="M1153" s="11"/>
      <c r="N1153" s="11"/>
      <c r="O1153" s="40"/>
      <c r="P1153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53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53" s="7"/>
      <c r="S1153" s="7"/>
      <c r="T1153" s="7"/>
      <c r="U1153" s="7"/>
      <c r="V1153" s="7"/>
      <c r="W1153" s="7"/>
      <c r="X1153" s="7"/>
    </row>
    <row r="1154" spans="6:24" x14ac:dyDescent="0.45">
      <c r="F1154" s="23" t="str">
        <f>IF(Games!F230=0, "",Games!F230)</f>
        <v/>
      </c>
      <c r="G1154" s="23"/>
      <c r="H1154" s="23"/>
      <c r="I1154" s="23"/>
      <c r="J1154" s="11"/>
      <c r="K1154" s="11"/>
      <c r="L1154" s="11"/>
      <c r="M1154" s="11"/>
      <c r="N1154" s="11"/>
      <c r="O1154" s="40"/>
      <c r="P1154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54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54" s="7"/>
      <c r="S1154" s="7"/>
      <c r="T1154" s="7"/>
      <c r="U1154" s="7"/>
      <c r="V1154" s="7"/>
      <c r="W1154" s="7"/>
      <c r="X1154" s="7"/>
    </row>
    <row r="1155" spans="6:24" x14ac:dyDescent="0.45">
      <c r="F1155" s="23" t="str">
        <f>IF(Games!F231=0, "",Games!F231)</f>
        <v/>
      </c>
      <c r="G1155" s="23"/>
      <c r="H1155" s="23"/>
      <c r="I1155" s="23"/>
      <c r="J1155" s="11"/>
      <c r="K1155" s="11"/>
      <c r="L1155" s="11"/>
      <c r="M1155" s="11"/>
      <c r="N1155" s="11"/>
      <c r="O1155" s="40"/>
      <c r="P1155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55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55" s="7"/>
      <c r="S1155" s="7"/>
      <c r="T1155" s="7"/>
      <c r="U1155" s="7"/>
      <c r="V1155" s="7"/>
      <c r="W1155" s="7"/>
      <c r="X1155" s="7"/>
    </row>
    <row r="1156" spans="6:24" x14ac:dyDescent="0.45">
      <c r="F1156" s="23" t="str">
        <f>IF(Games!F232=0, "",Games!F232)</f>
        <v/>
      </c>
      <c r="G1156" s="23"/>
      <c r="H1156" s="23"/>
      <c r="I1156" s="23"/>
      <c r="J1156" s="11"/>
      <c r="K1156" s="11"/>
      <c r="L1156" s="11"/>
      <c r="M1156" s="11"/>
      <c r="N1156" s="11"/>
      <c r="O1156" s="40"/>
      <c r="P1156" s="5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Q1156" s="8" t="e">
        <f>IF(Table13[[#This Row],[Model Winner Predicted Cover]]=Table13[[#This Row],[Market - Winning Team Covered (Y/N)]], "Y", IF(AND(ISBLANK(Table13[[#This Row],[Market - Winning Team Covered (Y/N)]]),Table13[[#This Row],[Model Winner Predicted Cover]]&lt;&gt;Table13[[#This Row],[Market - Winning Team Covered (Y/N)]]),"TBD",IF(Table13[[#This Row],[Model Winner Predicted Cover]]&lt;&gt;Table13[[#This Row],[Market - Winning Team Covered (Y/N)]], "N", "")))</f>
        <v>#VALUE!</v>
      </c>
      <c r="R1156" s="7"/>
      <c r="S1156" s="7"/>
      <c r="T1156" s="7"/>
      <c r="U1156" s="7"/>
      <c r="V1156" s="7"/>
      <c r="W1156" s="7"/>
      <c r="X1156" s="7"/>
    </row>
    <row r="1157" spans="6:24" x14ac:dyDescent="0.45">
      <c r="F1157" s="23" t="str">
        <f>IF(Games!F233=0, "",Games!F233)</f>
        <v/>
      </c>
      <c r="G1157" s="23"/>
      <c r="H1157" s="23"/>
      <c r="I1157" s="23"/>
      <c r="J1157" s="11"/>
      <c r="K1157" s="11"/>
      <c r="L1157" s="11"/>
      <c r="M1157" s="11"/>
      <c r="N1157" s="11"/>
      <c r="O1157" s="40"/>
      <c r="Q1157" s="8" t="str">
        <f>IF(P1157="W",#REF!, IF( P1157="L",-#REF!, ""))</f>
        <v/>
      </c>
      <c r="R1157" s="7"/>
      <c r="S1157" s="7"/>
      <c r="T1157" s="7"/>
      <c r="U1157" s="7"/>
      <c r="V1157" s="7"/>
      <c r="W1157" s="7"/>
      <c r="X1157" s="7"/>
    </row>
    <row r="1158" spans="6:24" x14ac:dyDescent="0.45">
      <c r="F1158" s="23" t="str">
        <f>IF(Games!F234=0, "",Games!F234)</f>
        <v/>
      </c>
      <c r="G1158" s="23"/>
      <c r="H1158" s="23"/>
      <c r="I1158" s="23"/>
      <c r="J1158" s="11"/>
      <c r="K1158" s="11"/>
      <c r="L1158" s="11"/>
      <c r="M1158" s="11"/>
      <c r="N1158" s="11"/>
      <c r="O1158" s="40"/>
      <c r="Q1158" s="8" t="str">
        <f>IF(P1158="W",#REF!, IF( P1158="L",-#REF!, ""))</f>
        <v/>
      </c>
      <c r="R1158" s="7"/>
      <c r="S1158" s="7"/>
      <c r="T1158" s="7"/>
      <c r="U1158" s="7"/>
      <c r="V1158" s="7"/>
      <c r="W1158" s="7"/>
      <c r="X1158" s="7"/>
    </row>
    <row r="1159" spans="6:24" x14ac:dyDescent="0.45">
      <c r="F1159" s="23" t="str">
        <f>IF(Games!F235=0, "",Games!F235)</f>
        <v/>
      </c>
      <c r="G1159" s="23"/>
      <c r="H1159" s="23"/>
      <c r="I1159" s="23"/>
      <c r="J1159" s="11"/>
      <c r="K1159" s="11"/>
      <c r="L1159" s="11"/>
      <c r="M1159" s="11"/>
      <c r="N1159" s="11"/>
      <c r="O1159" s="40"/>
      <c r="Q1159" s="8" t="str">
        <f>IF(P1159="W",#REF!, IF( P1159="L",-#REF!, ""))</f>
        <v/>
      </c>
      <c r="R1159" s="7"/>
      <c r="S1159" s="7"/>
      <c r="T1159" s="7"/>
      <c r="U1159" s="7"/>
      <c r="V1159" s="7"/>
      <c r="W1159" s="7"/>
      <c r="X1159" s="7"/>
    </row>
    <row r="1160" spans="6:24" x14ac:dyDescent="0.45">
      <c r="F1160" s="23" t="str">
        <f>IF(Games!F236=0, "",Games!F236)</f>
        <v/>
      </c>
      <c r="G1160" s="23"/>
      <c r="H1160" s="23"/>
      <c r="I1160" s="23"/>
      <c r="J1160" s="11"/>
      <c r="K1160" s="11"/>
      <c r="L1160" s="11"/>
      <c r="M1160" s="11"/>
      <c r="N1160" s="11"/>
      <c r="O1160" s="40"/>
      <c r="Q1160" s="8" t="str">
        <f>IF(P1160="W",#REF!, IF( P1160="L",-#REF!, ""))</f>
        <v/>
      </c>
      <c r="R1160" s="7"/>
      <c r="S1160" s="7"/>
      <c r="T1160" s="7"/>
      <c r="U1160" s="7"/>
      <c r="V1160" s="7"/>
      <c r="W1160" s="7"/>
      <c r="X1160" s="7"/>
    </row>
    <row r="1161" spans="6:24" x14ac:dyDescent="0.45">
      <c r="F1161" s="23" t="str">
        <f>IF(Games!F237=0, "",Games!F237)</f>
        <v/>
      </c>
      <c r="G1161" s="23"/>
      <c r="H1161" s="23"/>
      <c r="I1161" s="23"/>
      <c r="J1161" s="11"/>
      <c r="K1161" s="11"/>
      <c r="L1161" s="11"/>
      <c r="M1161" s="11"/>
      <c r="N1161" s="11"/>
      <c r="O1161" s="40"/>
      <c r="Q1161" s="8" t="str">
        <f>IF(P1161="W",#REF!, IF( P1161="L",-#REF!, ""))</f>
        <v/>
      </c>
      <c r="R1161" s="7"/>
      <c r="S1161" s="7"/>
      <c r="T1161" s="7"/>
      <c r="U1161" s="7"/>
      <c r="V1161" s="7"/>
      <c r="W1161" s="7"/>
      <c r="X1161" s="7"/>
    </row>
    <row r="1162" spans="6:24" x14ac:dyDescent="0.45">
      <c r="F1162" s="23" t="str">
        <f>IF(Games!F238=0, "",Games!F238)</f>
        <v/>
      </c>
      <c r="G1162" s="23"/>
      <c r="H1162" s="23"/>
      <c r="I1162" s="23"/>
      <c r="J1162" s="11"/>
      <c r="K1162" s="11"/>
      <c r="L1162" s="11"/>
      <c r="M1162" s="11"/>
      <c r="N1162" s="11"/>
      <c r="O1162" s="40"/>
      <c r="Q1162" s="8" t="str">
        <f>IF(P1162="W",#REF!, IF( P1162="L",-#REF!, ""))</f>
        <v/>
      </c>
      <c r="R1162" s="7"/>
      <c r="S1162" s="7"/>
      <c r="T1162" s="7"/>
      <c r="U1162" s="7"/>
      <c r="V1162" s="7"/>
      <c r="W1162" s="7"/>
      <c r="X1162" s="7"/>
    </row>
    <row r="1163" spans="6:24" x14ac:dyDescent="0.45">
      <c r="F1163" s="23" t="str">
        <f>IF(Games!F239=0, "",Games!F239)</f>
        <v/>
      </c>
      <c r="G1163" s="23"/>
      <c r="H1163" s="23"/>
      <c r="I1163" s="23"/>
      <c r="J1163" s="11"/>
      <c r="K1163" s="11"/>
      <c r="L1163" s="11"/>
      <c r="M1163" s="11"/>
      <c r="N1163" s="11"/>
      <c r="O1163" s="40"/>
      <c r="Q1163" s="8" t="str">
        <f>IF(P1163="W",#REF!, IF( P1163="L",-#REF!, ""))</f>
        <v/>
      </c>
      <c r="R1163" s="7"/>
      <c r="S1163" s="7"/>
      <c r="T1163" s="7"/>
      <c r="U1163" s="7"/>
      <c r="V1163" s="7"/>
      <c r="W1163" s="7"/>
      <c r="X1163" s="7"/>
    </row>
    <row r="1164" spans="6:24" x14ac:dyDescent="0.45">
      <c r="F1164" s="23" t="str">
        <f>IF(Games!F240=0, "",Games!F240)</f>
        <v/>
      </c>
      <c r="G1164" s="23"/>
      <c r="H1164" s="23"/>
      <c r="I1164" s="23"/>
      <c r="J1164" s="11"/>
      <c r="K1164" s="11"/>
      <c r="L1164" s="11"/>
      <c r="M1164" s="11"/>
      <c r="N1164" s="11"/>
      <c r="O1164" s="40"/>
      <c r="Q1164" s="8" t="str">
        <f>IF(P1164="W",#REF!, IF( P1164="L",-#REF!, ""))</f>
        <v/>
      </c>
      <c r="R1164" s="7"/>
      <c r="S1164" s="7"/>
      <c r="T1164" s="7"/>
      <c r="U1164" s="7"/>
      <c r="V1164" s="7"/>
      <c r="W1164" s="7"/>
      <c r="X1164" s="7"/>
    </row>
    <row r="1165" spans="6:24" x14ac:dyDescent="0.45">
      <c r="F1165" s="23" t="str">
        <f>IF(Games!F241=0, "",Games!F241)</f>
        <v/>
      </c>
      <c r="G1165" s="23"/>
      <c r="H1165" s="23"/>
      <c r="I1165" s="23"/>
      <c r="J1165" s="11"/>
      <c r="K1165" s="11"/>
      <c r="L1165" s="11"/>
      <c r="M1165" s="11"/>
      <c r="N1165" s="11"/>
      <c r="O1165" s="40"/>
      <c r="Q1165" s="8" t="str">
        <f>IF(P1165="W",#REF!, IF( P1165="L",-#REF!, ""))</f>
        <v/>
      </c>
      <c r="R1165" s="7"/>
      <c r="S1165" s="7"/>
      <c r="T1165" s="7"/>
      <c r="U1165" s="7"/>
      <c r="V1165" s="7"/>
      <c r="W1165" s="7"/>
      <c r="X1165" s="7"/>
    </row>
    <row r="1166" spans="6:24" x14ac:dyDescent="0.45">
      <c r="F1166" s="23" t="str">
        <f>IF(Games!F242=0, "",Games!F242)</f>
        <v/>
      </c>
      <c r="G1166" s="23"/>
      <c r="H1166" s="23"/>
      <c r="I1166" s="23"/>
      <c r="J1166" s="11"/>
      <c r="K1166" s="11"/>
      <c r="L1166" s="11"/>
      <c r="M1166" s="11"/>
      <c r="N1166" s="11"/>
      <c r="O1166" s="40"/>
      <c r="Q1166" s="8" t="str">
        <f>IF(P1166="W",#REF!, IF( P1166="L",-#REF!, ""))</f>
        <v/>
      </c>
      <c r="R1166" s="7"/>
      <c r="S1166" s="7"/>
      <c r="T1166" s="7"/>
      <c r="U1166" s="7"/>
      <c r="V1166" s="7"/>
      <c r="W1166" s="7"/>
      <c r="X1166" s="7"/>
    </row>
    <row r="1167" spans="6:24" x14ac:dyDescent="0.45">
      <c r="F1167" s="23" t="str">
        <f>IF(Games!F243=0, "",Games!F243)</f>
        <v/>
      </c>
      <c r="G1167" s="23"/>
      <c r="H1167" s="23"/>
      <c r="I1167" s="23"/>
      <c r="J1167" s="11"/>
      <c r="K1167" s="11"/>
      <c r="L1167" s="11"/>
      <c r="M1167" s="11"/>
      <c r="N1167" s="11"/>
      <c r="O1167" s="40"/>
      <c r="Q1167" s="8" t="str">
        <f>IF(P1167="W",#REF!, IF( P1167="L",-#REF!, ""))</f>
        <v/>
      </c>
      <c r="R1167" s="7"/>
      <c r="S1167" s="7"/>
      <c r="T1167" s="7"/>
      <c r="U1167" s="7"/>
      <c r="V1167" s="7"/>
      <c r="W1167" s="7"/>
      <c r="X1167" s="7"/>
    </row>
    <row r="1168" spans="6:24" x14ac:dyDescent="0.45">
      <c r="F1168" s="23" t="str">
        <f>IF(Games!F244=0, "",Games!F244)</f>
        <v/>
      </c>
      <c r="G1168" s="23"/>
      <c r="H1168" s="23"/>
      <c r="I1168" s="23"/>
      <c r="J1168" s="11"/>
      <c r="K1168" s="11"/>
      <c r="L1168" s="11"/>
      <c r="M1168" s="11"/>
      <c r="N1168" s="11"/>
      <c r="O1168" s="40"/>
      <c r="Q1168" s="8" t="str">
        <f>IF(P1168="W",#REF!, IF( P1168="L",-#REF!, ""))</f>
        <v/>
      </c>
      <c r="R1168" s="7"/>
      <c r="S1168" s="7"/>
      <c r="T1168" s="7"/>
      <c r="U1168" s="7"/>
      <c r="V1168" s="7"/>
      <c r="W1168" s="7"/>
      <c r="X1168" s="7"/>
    </row>
    <row r="1169" spans="6:24" x14ac:dyDescent="0.45">
      <c r="F1169" s="23" t="str">
        <f>IF(Games!F245=0, "",Games!F245)</f>
        <v/>
      </c>
      <c r="G1169" s="23"/>
      <c r="H1169" s="23"/>
      <c r="I1169" s="23"/>
      <c r="J1169" s="11"/>
      <c r="K1169" s="11"/>
      <c r="L1169" s="11"/>
      <c r="M1169" s="11"/>
      <c r="N1169" s="11"/>
      <c r="O1169" s="40"/>
      <c r="Q1169" s="8" t="str">
        <f>IF(P1169="W",#REF!, IF( P1169="L",-#REF!, ""))</f>
        <v/>
      </c>
      <c r="R1169" s="7"/>
      <c r="S1169" s="7"/>
      <c r="T1169" s="7"/>
      <c r="U1169" s="7"/>
      <c r="V1169" s="7"/>
      <c r="W1169" s="7"/>
      <c r="X1169" s="7"/>
    </row>
    <row r="1170" spans="6:24" x14ac:dyDescent="0.45">
      <c r="F1170" s="23" t="str">
        <f>IF(Games!F246=0, "",Games!F246)</f>
        <v/>
      </c>
      <c r="G1170" s="23"/>
      <c r="H1170" s="23"/>
      <c r="I1170" s="23"/>
      <c r="J1170" s="11"/>
      <c r="K1170" s="11"/>
      <c r="L1170" s="11"/>
      <c r="M1170" s="11"/>
      <c r="N1170" s="11"/>
      <c r="O1170" s="40"/>
      <c r="Q1170" s="8" t="str">
        <f>IF(P1170="W",#REF!, IF( P1170="L",-#REF!, ""))</f>
        <v/>
      </c>
      <c r="R1170" s="7"/>
      <c r="S1170" s="7"/>
      <c r="T1170" s="7"/>
      <c r="U1170" s="7"/>
      <c r="V1170" s="7"/>
      <c r="W1170" s="7"/>
      <c r="X1170" s="7"/>
    </row>
    <row r="1171" spans="6:24" x14ac:dyDescent="0.45">
      <c r="F1171" s="23" t="str">
        <f>IF(Games!F247=0, "",Games!F247)</f>
        <v/>
      </c>
      <c r="G1171" s="23"/>
      <c r="H1171" s="23"/>
      <c r="I1171" s="23"/>
      <c r="J1171" s="11"/>
      <c r="K1171" s="11"/>
      <c r="L1171" s="11"/>
      <c r="M1171" s="11"/>
      <c r="N1171" s="11"/>
      <c r="O1171" s="40"/>
      <c r="Q1171" s="8" t="str">
        <f>IF(P1171="W",#REF!, IF( P1171="L",-#REF!, ""))</f>
        <v/>
      </c>
      <c r="R1171" s="7"/>
      <c r="S1171" s="7"/>
      <c r="T1171" s="7"/>
      <c r="U1171" s="7"/>
      <c r="V1171" s="7"/>
      <c r="W1171" s="7"/>
      <c r="X1171" s="7"/>
    </row>
    <row r="1172" spans="6:24" x14ac:dyDescent="0.45">
      <c r="F1172" s="23" t="str">
        <f>IF(Games!F248=0, "",Games!F248)</f>
        <v/>
      </c>
      <c r="G1172" s="23"/>
      <c r="H1172" s="23"/>
      <c r="I1172" s="23"/>
      <c r="J1172" s="11"/>
      <c r="K1172" s="11"/>
      <c r="L1172" s="11"/>
      <c r="M1172" s="11"/>
      <c r="N1172" s="11"/>
      <c r="O1172" s="40"/>
      <c r="Q1172" s="8" t="str">
        <f>IF(P1172="W",#REF!, IF( P1172="L",-#REF!, ""))</f>
        <v/>
      </c>
      <c r="R1172" s="7"/>
      <c r="S1172" s="7"/>
      <c r="T1172" s="7"/>
      <c r="U1172" s="7"/>
      <c r="V1172" s="7"/>
      <c r="W1172" s="7"/>
      <c r="X1172" s="7"/>
    </row>
    <row r="1173" spans="6:24" x14ac:dyDescent="0.45">
      <c r="F1173" s="23" t="str">
        <f>IF(Games!F249=0, "",Games!F249)</f>
        <v/>
      </c>
      <c r="G1173" s="23"/>
      <c r="H1173" s="23"/>
      <c r="I1173" s="23"/>
      <c r="J1173" s="11"/>
      <c r="K1173" s="11"/>
      <c r="L1173" s="11"/>
      <c r="M1173" s="11"/>
      <c r="N1173" s="11"/>
      <c r="O1173" s="40"/>
      <c r="Q1173" s="8" t="str">
        <f>IF(P1173="W",#REF!, IF( P1173="L",-#REF!, ""))</f>
        <v/>
      </c>
      <c r="R1173" s="7"/>
      <c r="S1173" s="7"/>
      <c r="T1173" s="7"/>
      <c r="U1173" s="7"/>
      <c r="V1173" s="7"/>
      <c r="W1173" s="7"/>
      <c r="X1173" s="7"/>
    </row>
    <row r="1174" spans="6:24" x14ac:dyDescent="0.45">
      <c r="F1174" s="23" t="str">
        <f>IF(Games!F250=0, "",Games!F250)</f>
        <v/>
      </c>
      <c r="G1174" s="23"/>
      <c r="H1174" s="23"/>
      <c r="I1174" s="23"/>
      <c r="J1174" s="11"/>
      <c r="K1174" s="11"/>
      <c r="L1174" s="11"/>
      <c r="M1174" s="11"/>
      <c r="N1174" s="11"/>
      <c r="O1174" s="40"/>
      <c r="Q1174" s="8" t="str">
        <f>IF(P1174="W",#REF!, IF( P1174="L",-#REF!, ""))</f>
        <v/>
      </c>
      <c r="R1174" s="7"/>
      <c r="S1174" s="7"/>
      <c r="T1174" s="7"/>
      <c r="U1174" s="7"/>
      <c r="V1174" s="7"/>
      <c r="W1174" s="7"/>
      <c r="X1174" s="7"/>
    </row>
    <row r="1175" spans="6:24" x14ac:dyDescent="0.45">
      <c r="F1175" s="23" t="str">
        <f>IF(Games!F251=0, "",Games!F251)</f>
        <v/>
      </c>
      <c r="G1175" s="23"/>
      <c r="H1175" s="23"/>
      <c r="I1175" s="23"/>
      <c r="J1175" s="11"/>
      <c r="K1175" s="11"/>
      <c r="L1175" s="11"/>
      <c r="M1175" s="11"/>
      <c r="N1175" s="11"/>
      <c r="O1175" s="40"/>
      <c r="Q1175" s="8" t="str">
        <f>IF(P1175="W",#REF!, IF( P1175="L",-#REF!, ""))</f>
        <v/>
      </c>
      <c r="R1175" s="7"/>
      <c r="S1175" s="7"/>
      <c r="T1175" s="7"/>
      <c r="U1175" s="7"/>
      <c r="V1175" s="7"/>
      <c r="W1175" s="7"/>
      <c r="X1175" s="7"/>
    </row>
    <row r="1176" spans="6:24" x14ac:dyDescent="0.45">
      <c r="F1176" s="23" t="str">
        <f>IF(Games!F252=0, "",Games!F252)</f>
        <v/>
      </c>
      <c r="G1176" s="23"/>
      <c r="H1176" s="23"/>
      <c r="I1176" s="23"/>
      <c r="J1176" s="11"/>
      <c r="K1176" s="11"/>
      <c r="L1176" s="11"/>
      <c r="M1176" s="11"/>
      <c r="N1176" s="11"/>
      <c r="O1176" s="40"/>
      <c r="Q1176" s="8" t="str">
        <f>IF(P1176="W",#REF!, IF( P1176="L",-#REF!, ""))</f>
        <v/>
      </c>
      <c r="R1176" s="7"/>
      <c r="S1176" s="7"/>
      <c r="T1176" s="7"/>
      <c r="U1176" s="7"/>
      <c r="V1176" s="7"/>
      <c r="W1176" s="7"/>
      <c r="X1176" s="7"/>
    </row>
    <row r="1177" spans="6:24" x14ac:dyDescent="0.45">
      <c r="F1177" s="23" t="str">
        <f>IF(Games!F253=0, "",Games!F253)</f>
        <v/>
      </c>
      <c r="G1177" s="23"/>
      <c r="H1177" s="23"/>
      <c r="I1177" s="23"/>
      <c r="J1177" s="11"/>
      <c r="K1177" s="11"/>
      <c r="L1177" s="11"/>
      <c r="M1177" s="11"/>
      <c r="N1177" s="11"/>
      <c r="O1177" s="40"/>
      <c r="Q1177" s="8" t="str">
        <f>IF(P1177="W",#REF!, IF( P1177="L",-#REF!, ""))</f>
        <v/>
      </c>
      <c r="R1177" s="7"/>
      <c r="S1177" s="7"/>
      <c r="T1177" s="7"/>
      <c r="U1177" s="7"/>
      <c r="V1177" s="7"/>
      <c r="W1177" s="7"/>
      <c r="X1177" s="7"/>
    </row>
    <row r="1178" spans="6:24" x14ac:dyDescent="0.45">
      <c r="F1178" s="23" t="str">
        <f>IF(Games!F254=0, "",Games!F254)</f>
        <v/>
      </c>
      <c r="G1178" s="23"/>
      <c r="H1178" s="23"/>
      <c r="I1178" s="23"/>
      <c r="J1178" s="11"/>
      <c r="K1178" s="11"/>
      <c r="L1178" s="11"/>
      <c r="M1178" s="11"/>
      <c r="N1178" s="11"/>
      <c r="O1178" s="40"/>
      <c r="Q1178" s="8" t="str">
        <f>IF(P1178="W",#REF!, IF( P1178="L",-#REF!, ""))</f>
        <v/>
      </c>
      <c r="R1178" s="7"/>
      <c r="S1178" s="7"/>
      <c r="T1178" s="7"/>
      <c r="U1178" s="7"/>
      <c r="V1178" s="7"/>
      <c r="W1178" s="7"/>
      <c r="X1178" s="7"/>
    </row>
    <row r="1179" spans="6:24" x14ac:dyDescent="0.45">
      <c r="F1179" s="23" t="str">
        <f>IF(Games!F255=0, "",Games!F255)</f>
        <v/>
      </c>
      <c r="G1179" s="23"/>
      <c r="H1179" s="23"/>
      <c r="I1179" s="23"/>
      <c r="J1179" s="11"/>
      <c r="K1179" s="11"/>
      <c r="L1179" s="11"/>
      <c r="M1179" s="11"/>
      <c r="N1179" s="11"/>
      <c r="O1179" s="40"/>
      <c r="Q1179" s="8" t="str">
        <f>IF(P1179="W",#REF!, IF( P1179="L",-#REF!, ""))</f>
        <v/>
      </c>
      <c r="R1179" s="7"/>
      <c r="S1179" s="7"/>
      <c r="T1179" s="7"/>
      <c r="U1179" s="7"/>
      <c r="V1179" s="7"/>
      <c r="W1179" s="7"/>
      <c r="X1179" s="7"/>
    </row>
    <row r="1180" spans="6:24" x14ac:dyDescent="0.45">
      <c r="F1180" s="23" t="str">
        <f>IF(Games!F256=0, "",Games!F256)</f>
        <v/>
      </c>
      <c r="G1180" s="23"/>
      <c r="H1180" s="23"/>
      <c r="I1180" s="23"/>
      <c r="J1180" s="11"/>
      <c r="K1180" s="11"/>
      <c r="L1180" s="11"/>
      <c r="M1180" s="11"/>
      <c r="N1180" s="11"/>
      <c r="O1180" s="40"/>
      <c r="Q1180" s="8" t="str">
        <f>IF(P1180="W",#REF!, IF( P1180="L",-#REF!, ""))</f>
        <v/>
      </c>
      <c r="R1180" s="7"/>
      <c r="S1180" s="7"/>
      <c r="T1180" s="7"/>
      <c r="U1180" s="7"/>
      <c r="V1180" s="7"/>
      <c r="W1180" s="7"/>
      <c r="X1180" s="7"/>
    </row>
    <row r="1181" spans="6:24" x14ac:dyDescent="0.45">
      <c r="F1181" s="23" t="str">
        <f>IF(Games!F257=0, "",Games!F257)</f>
        <v/>
      </c>
      <c r="G1181" s="23"/>
      <c r="H1181" s="23"/>
      <c r="I1181" s="23"/>
      <c r="J1181" s="11"/>
      <c r="K1181" s="11"/>
      <c r="L1181" s="11"/>
      <c r="M1181" s="11"/>
      <c r="N1181" s="11"/>
      <c r="O1181" s="40"/>
      <c r="Q1181" s="8" t="str">
        <f>IF(P1181="W",#REF!, IF( P1181="L",-#REF!, ""))</f>
        <v/>
      </c>
      <c r="R1181" s="7"/>
      <c r="S1181" s="7"/>
      <c r="T1181" s="7"/>
      <c r="U1181" s="7"/>
      <c r="V1181" s="7"/>
      <c r="W1181" s="7"/>
      <c r="X1181" s="7"/>
    </row>
    <row r="1182" spans="6:24" x14ac:dyDescent="0.45">
      <c r="F1182" s="23" t="str">
        <f>IF(Games!F258=0, "",Games!F258)</f>
        <v/>
      </c>
      <c r="G1182" s="23"/>
      <c r="H1182" s="23"/>
      <c r="I1182" s="23"/>
      <c r="J1182" s="11"/>
      <c r="K1182" s="11"/>
      <c r="L1182" s="11"/>
      <c r="M1182" s="11"/>
      <c r="N1182" s="11"/>
      <c r="O1182" s="40"/>
      <c r="Q1182" s="8" t="str">
        <f>IF(P1182="W",#REF!, IF( P1182="L",-#REF!, ""))</f>
        <v/>
      </c>
      <c r="R1182" s="7"/>
      <c r="S1182" s="7"/>
      <c r="T1182" s="7"/>
      <c r="U1182" s="7"/>
      <c r="V1182" s="7"/>
      <c r="W1182" s="7"/>
      <c r="X1182" s="7"/>
    </row>
    <row r="1183" spans="6:24" x14ac:dyDescent="0.45">
      <c r="F1183" s="23" t="str">
        <f>IF(Games!F259=0, "",Games!F259)</f>
        <v/>
      </c>
      <c r="G1183" s="23"/>
      <c r="H1183" s="23"/>
      <c r="I1183" s="23"/>
      <c r="J1183" s="11"/>
      <c r="K1183" s="11"/>
      <c r="L1183" s="11"/>
      <c r="M1183" s="11"/>
      <c r="N1183" s="11"/>
      <c r="O1183" s="40"/>
      <c r="Q1183" s="8" t="str">
        <f>IF(P1183="W",#REF!, IF( P1183="L",-#REF!, ""))</f>
        <v/>
      </c>
      <c r="R1183" s="7"/>
      <c r="S1183" s="7"/>
      <c r="T1183" s="7"/>
      <c r="U1183" s="7"/>
      <c r="V1183" s="7"/>
      <c r="W1183" s="7"/>
      <c r="X1183" s="7"/>
    </row>
    <row r="1184" spans="6:24" x14ac:dyDescent="0.45">
      <c r="F1184" s="23" t="str">
        <f>IF(Games!F260=0, "",Games!F260)</f>
        <v/>
      </c>
      <c r="G1184" s="23"/>
      <c r="H1184" s="23"/>
      <c r="I1184" s="23"/>
      <c r="J1184" s="11"/>
      <c r="K1184" s="11"/>
      <c r="L1184" s="11"/>
      <c r="M1184" s="11"/>
      <c r="N1184" s="11"/>
      <c r="O1184" s="40"/>
      <c r="Q1184" s="8" t="str">
        <f>IF(P1184="W",#REF!, IF( P1184="L",-#REF!, ""))</f>
        <v/>
      </c>
      <c r="R1184" s="7"/>
      <c r="S1184" s="7"/>
      <c r="T1184" s="7"/>
      <c r="U1184" s="7"/>
      <c r="V1184" s="7"/>
      <c r="W1184" s="7"/>
      <c r="X1184" s="7"/>
    </row>
    <row r="1185" spans="6:24" x14ac:dyDescent="0.45">
      <c r="F1185" s="23" t="str">
        <f>IF(Games!F261=0, "",Games!F261)</f>
        <v/>
      </c>
      <c r="G1185" s="23"/>
      <c r="H1185" s="23"/>
      <c r="I1185" s="23"/>
      <c r="J1185" s="11"/>
      <c r="K1185" s="11"/>
      <c r="L1185" s="11"/>
      <c r="M1185" s="11"/>
      <c r="N1185" s="11"/>
      <c r="O1185" s="40"/>
      <c r="Q1185" s="8" t="str">
        <f>IF(P1185="W",#REF!, IF( P1185="L",-#REF!, ""))</f>
        <v/>
      </c>
      <c r="R1185" s="7"/>
      <c r="S1185" s="7"/>
      <c r="T1185" s="7"/>
      <c r="U1185" s="7"/>
      <c r="V1185" s="7"/>
      <c r="W1185" s="7"/>
      <c r="X1185" s="7"/>
    </row>
    <row r="1186" spans="6:24" x14ac:dyDescent="0.45">
      <c r="F1186" s="23" t="str">
        <f>IF(Games!F262=0, "",Games!F262)</f>
        <v/>
      </c>
      <c r="G1186" s="23"/>
      <c r="H1186" s="23"/>
      <c r="I1186" s="23"/>
      <c r="J1186" s="11"/>
      <c r="K1186" s="11"/>
      <c r="L1186" s="11"/>
      <c r="M1186" s="11"/>
      <c r="N1186" s="11"/>
      <c r="O1186" s="40"/>
      <c r="Q1186" s="8" t="str">
        <f>IF(P1186="W",#REF!, IF( P1186="L",-#REF!, ""))</f>
        <v/>
      </c>
      <c r="R1186" s="7"/>
      <c r="S1186" s="7"/>
      <c r="T1186" s="7"/>
      <c r="U1186" s="7"/>
      <c r="V1186" s="7"/>
      <c r="W1186" s="7"/>
      <c r="X1186" s="7"/>
    </row>
    <row r="1187" spans="6:24" x14ac:dyDescent="0.45">
      <c r="F1187" s="23" t="str">
        <f>IF(Games!F263=0, "",Games!F263)</f>
        <v/>
      </c>
      <c r="G1187" s="23"/>
      <c r="H1187" s="23"/>
      <c r="I1187" s="23"/>
      <c r="J1187" s="11"/>
      <c r="K1187" s="11"/>
      <c r="L1187" s="11"/>
      <c r="M1187" s="11"/>
      <c r="N1187" s="11"/>
      <c r="O1187" s="40"/>
      <c r="Q1187" s="8" t="str">
        <f>IF(P1187="W",#REF!, IF( P1187="L",-#REF!, ""))</f>
        <v/>
      </c>
      <c r="R1187" s="7"/>
      <c r="S1187" s="7"/>
      <c r="T1187" s="7"/>
      <c r="U1187" s="7"/>
      <c r="V1187" s="7"/>
      <c r="W1187" s="7"/>
      <c r="X1187" s="7"/>
    </row>
    <row r="1188" spans="6:24" x14ac:dyDescent="0.45">
      <c r="F1188" s="23" t="str">
        <f>IF(Games!F264=0, "",Games!F264)</f>
        <v/>
      </c>
      <c r="G1188" s="23"/>
      <c r="H1188" s="23"/>
      <c r="I1188" s="23"/>
      <c r="J1188" s="11"/>
      <c r="K1188" s="11"/>
      <c r="L1188" s="11"/>
      <c r="M1188" s="11"/>
      <c r="N1188" s="11"/>
      <c r="O1188" s="40"/>
      <c r="Q1188" s="8" t="str">
        <f>IF(P1188="W",#REF!, IF( P1188="L",-#REF!, ""))</f>
        <v/>
      </c>
      <c r="R1188" s="7"/>
      <c r="S1188" s="7"/>
      <c r="T1188" s="7"/>
      <c r="U1188" s="7"/>
      <c r="V1188" s="7"/>
      <c r="W1188" s="7"/>
      <c r="X1188" s="7"/>
    </row>
    <row r="1189" spans="6:24" x14ac:dyDescent="0.45">
      <c r="F1189" s="23" t="str">
        <f>IF(Games!F265=0, "",Games!F265)</f>
        <v/>
      </c>
      <c r="G1189" s="23"/>
      <c r="H1189" s="23"/>
      <c r="I1189" s="23"/>
      <c r="J1189" s="11"/>
      <c r="K1189" s="11"/>
      <c r="L1189" s="11"/>
      <c r="M1189" s="11"/>
      <c r="N1189" s="11"/>
      <c r="O1189" s="40"/>
      <c r="Q1189" s="8" t="str">
        <f>IF(P1189="W",#REF!, IF( P1189="L",-#REF!, ""))</f>
        <v/>
      </c>
      <c r="R1189" s="7"/>
      <c r="S1189" s="7"/>
      <c r="T1189" s="7"/>
      <c r="U1189" s="7"/>
      <c r="V1189" s="7"/>
      <c r="W1189" s="7"/>
      <c r="X1189" s="7"/>
    </row>
    <row r="1190" spans="6:24" x14ac:dyDescent="0.45">
      <c r="F1190" s="23" t="str">
        <f>IF(Games!F266=0, "",Games!F266)</f>
        <v/>
      </c>
      <c r="G1190" s="23"/>
      <c r="H1190" s="23"/>
      <c r="I1190" s="23"/>
      <c r="J1190" s="11"/>
      <c r="K1190" s="11"/>
      <c r="L1190" s="11"/>
      <c r="M1190" s="11"/>
      <c r="N1190" s="11"/>
      <c r="O1190" s="40"/>
      <c r="Q1190" s="8" t="str">
        <f>IF(P1190="W",#REF!, IF( P1190="L",-#REF!, ""))</f>
        <v/>
      </c>
      <c r="R1190" s="7"/>
      <c r="S1190" s="7"/>
      <c r="T1190" s="7"/>
      <c r="U1190" s="7"/>
      <c r="V1190" s="7"/>
      <c r="W1190" s="7"/>
      <c r="X1190" s="7"/>
    </row>
    <row r="1191" spans="6:24" x14ac:dyDescent="0.45">
      <c r="F1191" s="23" t="str">
        <f>IF(Games!F267=0, "",Games!F267)</f>
        <v/>
      </c>
      <c r="G1191" s="23"/>
      <c r="H1191" s="23"/>
      <c r="I1191" s="23"/>
      <c r="J1191" s="11"/>
      <c r="K1191" s="11"/>
      <c r="L1191" s="11"/>
      <c r="M1191" s="11"/>
      <c r="N1191" s="11"/>
      <c r="O1191" s="40"/>
      <c r="Q1191" s="8" t="str">
        <f>IF(P1191="W",#REF!, IF( P1191="L",-#REF!, ""))</f>
        <v/>
      </c>
      <c r="R1191" s="7"/>
      <c r="S1191" s="7"/>
      <c r="T1191" s="7"/>
      <c r="U1191" s="7"/>
      <c r="V1191" s="7"/>
      <c r="W1191" s="7"/>
      <c r="X1191" s="7"/>
    </row>
    <row r="1192" spans="6:24" x14ac:dyDescent="0.45">
      <c r="F1192" s="23" t="str">
        <f>IF(Games!F268=0, "",Games!F268)</f>
        <v/>
      </c>
      <c r="G1192" s="23"/>
      <c r="H1192" s="23"/>
      <c r="I1192" s="23"/>
      <c r="J1192" s="11"/>
      <c r="K1192" s="11"/>
      <c r="L1192" s="11"/>
      <c r="M1192" s="11"/>
      <c r="N1192" s="11"/>
      <c r="O1192" s="40"/>
      <c r="Q1192" s="8" t="str">
        <f>IF(P1192="W",#REF!, IF( P1192="L",-#REF!, ""))</f>
        <v/>
      </c>
      <c r="R1192" s="7"/>
      <c r="S1192" s="7"/>
      <c r="T1192" s="7"/>
      <c r="U1192" s="7"/>
      <c r="V1192" s="7"/>
      <c r="W1192" s="7"/>
      <c r="X1192" s="7"/>
    </row>
    <row r="1193" spans="6:24" x14ac:dyDescent="0.45">
      <c r="F1193" s="23" t="str">
        <f>IF(Games!F269=0, "",Games!F269)</f>
        <v/>
      </c>
      <c r="G1193" s="23"/>
      <c r="H1193" s="23"/>
      <c r="I1193" s="23"/>
      <c r="J1193" s="11"/>
      <c r="K1193" s="11"/>
      <c r="L1193" s="11"/>
      <c r="M1193" s="11"/>
      <c r="N1193" s="11"/>
      <c r="O1193" s="40"/>
      <c r="Q1193" s="8" t="str">
        <f>IF(P1193="W",#REF!, IF( P1193="L",-#REF!, ""))</f>
        <v/>
      </c>
      <c r="R1193" s="7"/>
      <c r="S1193" s="7"/>
      <c r="T1193" s="7"/>
      <c r="U1193" s="7"/>
      <c r="V1193" s="7"/>
      <c r="W1193" s="7"/>
      <c r="X1193" s="7"/>
    </row>
    <row r="1194" spans="6:24" x14ac:dyDescent="0.45">
      <c r="F1194" s="23" t="str">
        <f>IF(Games!F270=0, "",Games!F270)</f>
        <v/>
      </c>
      <c r="G1194" s="23"/>
      <c r="H1194" s="23"/>
      <c r="I1194" s="23"/>
      <c r="J1194" s="11"/>
      <c r="K1194" s="11"/>
      <c r="L1194" s="11"/>
      <c r="M1194" s="11"/>
      <c r="N1194" s="11"/>
      <c r="O1194" s="40"/>
      <c r="Q1194" s="8" t="str">
        <f>IF(P1194="W",#REF!, IF( P1194="L",-#REF!, ""))</f>
        <v/>
      </c>
      <c r="R1194" s="7"/>
      <c r="S1194" s="7"/>
      <c r="T1194" s="7"/>
      <c r="U1194" s="7"/>
      <c r="V1194" s="7"/>
      <c r="W1194" s="7"/>
      <c r="X1194" s="7"/>
    </row>
    <row r="1195" spans="6:24" x14ac:dyDescent="0.45">
      <c r="F1195" s="23" t="str">
        <f>IF(Games!F271=0, "",Games!F271)</f>
        <v/>
      </c>
      <c r="G1195" s="23"/>
      <c r="H1195" s="23"/>
      <c r="I1195" s="23"/>
      <c r="J1195" s="11"/>
      <c r="K1195" s="11"/>
      <c r="L1195" s="11"/>
      <c r="M1195" s="11"/>
      <c r="N1195" s="11"/>
      <c r="O1195" s="40"/>
      <c r="Q1195" s="8" t="str">
        <f>IF(P1195="W",#REF!, IF( P1195="L",-#REF!, ""))</f>
        <v/>
      </c>
      <c r="R1195" s="7"/>
      <c r="S1195" s="7"/>
      <c r="T1195" s="7"/>
      <c r="U1195" s="7"/>
      <c r="V1195" s="7"/>
      <c r="W1195" s="7"/>
      <c r="X1195" s="7"/>
    </row>
    <row r="1196" spans="6:24" x14ac:dyDescent="0.45">
      <c r="F1196" s="23" t="str">
        <f>IF(Games!F272=0, "",Games!F272)</f>
        <v/>
      </c>
      <c r="G1196" s="23"/>
      <c r="H1196" s="23"/>
      <c r="I1196" s="23"/>
      <c r="J1196" s="11"/>
      <c r="K1196" s="11"/>
      <c r="L1196" s="11"/>
      <c r="M1196" s="11"/>
      <c r="N1196" s="11"/>
      <c r="O1196" s="40"/>
      <c r="Q1196" s="8" t="str">
        <f>IF(P1196="W",#REF!, IF( P1196="L",-#REF!, ""))</f>
        <v/>
      </c>
      <c r="R1196" s="7"/>
      <c r="S1196" s="7"/>
      <c r="T1196" s="7"/>
      <c r="U1196" s="7"/>
      <c r="V1196" s="7"/>
      <c r="W1196" s="7"/>
      <c r="X1196" s="7"/>
    </row>
    <row r="1197" spans="6:24" x14ac:dyDescent="0.45">
      <c r="F1197" s="23" t="str">
        <f>IF(Games!F273=0, "",Games!F273)</f>
        <v/>
      </c>
      <c r="G1197" s="23"/>
      <c r="H1197" s="23"/>
      <c r="I1197" s="23"/>
      <c r="J1197" s="11"/>
      <c r="K1197" s="11"/>
      <c r="L1197" s="11"/>
      <c r="M1197" s="11"/>
      <c r="N1197" s="11"/>
      <c r="O1197" s="40"/>
      <c r="Q1197" s="8" t="str">
        <f>IF(P1197="W",#REF!, IF( P1197="L",-#REF!, ""))</f>
        <v/>
      </c>
      <c r="R1197" s="7"/>
      <c r="S1197" s="7"/>
      <c r="T1197" s="7"/>
      <c r="U1197" s="7"/>
      <c r="V1197" s="7"/>
      <c r="W1197" s="7"/>
      <c r="X1197" s="7"/>
    </row>
    <row r="1198" spans="6:24" x14ac:dyDescent="0.45">
      <c r="F1198" s="23" t="str">
        <f>IF(Games!F274=0, "",Games!F274)</f>
        <v/>
      </c>
      <c r="G1198" s="23"/>
      <c r="H1198" s="23"/>
      <c r="I1198" s="23"/>
      <c r="J1198" s="11"/>
      <c r="K1198" s="11"/>
      <c r="L1198" s="11"/>
      <c r="M1198" s="11"/>
      <c r="N1198" s="11"/>
      <c r="O1198" s="40"/>
      <c r="Q1198" s="8" t="str">
        <f>IF(P1198="W",#REF!, IF( P1198="L",-#REF!, ""))</f>
        <v/>
      </c>
      <c r="R1198" s="7"/>
      <c r="S1198" s="7"/>
      <c r="T1198" s="7"/>
      <c r="U1198" s="7"/>
      <c r="V1198" s="7"/>
      <c r="W1198" s="7"/>
      <c r="X1198" s="7"/>
    </row>
    <row r="1199" spans="6:24" x14ac:dyDescent="0.45">
      <c r="F1199" s="23" t="str">
        <f>IF(Games!F275=0, "",Games!F275)</f>
        <v/>
      </c>
      <c r="G1199" s="23"/>
      <c r="H1199" s="23"/>
      <c r="I1199" s="23"/>
      <c r="J1199" s="11"/>
      <c r="K1199" s="11"/>
      <c r="L1199" s="11"/>
      <c r="M1199" s="11"/>
      <c r="N1199" s="11"/>
      <c r="O1199" s="40"/>
      <c r="Q1199" s="8" t="str">
        <f>IF(P1199="W",#REF!, IF( P1199="L",-#REF!, ""))</f>
        <v/>
      </c>
      <c r="R1199" s="7"/>
      <c r="S1199" s="7"/>
      <c r="T1199" s="7"/>
      <c r="U1199" s="7"/>
      <c r="V1199" s="7"/>
      <c r="W1199" s="7"/>
      <c r="X1199" s="7"/>
    </row>
    <row r="1200" spans="6:24" x14ac:dyDescent="0.45">
      <c r="F1200" s="23" t="str">
        <f>IF(Games!F276=0, "",Games!F276)</f>
        <v/>
      </c>
      <c r="G1200" s="23"/>
      <c r="H1200" s="23"/>
      <c r="I1200" s="23"/>
      <c r="J1200" s="11"/>
      <c r="K1200" s="11"/>
      <c r="L1200" s="11"/>
      <c r="M1200" s="11"/>
      <c r="N1200" s="11"/>
      <c r="O1200" s="40"/>
      <c r="Q1200" s="8" t="str">
        <f>IF(P1200="W",#REF!, IF( P1200="L",-#REF!, ""))</f>
        <v/>
      </c>
      <c r="R1200" s="7"/>
      <c r="S1200" s="7"/>
      <c r="T1200" s="7"/>
      <c r="U1200" s="7"/>
      <c r="V1200" s="7"/>
      <c r="W1200" s="7"/>
      <c r="X1200" s="7"/>
    </row>
    <row r="1201" spans="6:24" x14ac:dyDescent="0.45">
      <c r="F1201" s="23" t="str">
        <f>IF(Games!F277=0, "",Games!F277)</f>
        <v/>
      </c>
      <c r="G1201" s="23"/>
      <c r="H1201" s="23"/>
      <c r="I1201" s="23"/>
      <c r="J1201" s="11"/>
      <c r="K1201" s="11"/>
      <c r="L1201" s="11"/>
      <c r="M1201" s="11"/>
      <c r="N1201" s="11"/>
      <c r="O1201" s="40"/>
      <c r="Q1201" s="8" t="str">
        <f>IF(P1201="W",#REF!, IF( P1201="L",-#REF!, ""))</f>
        <v/>
      </c>
      <c r="R1201" s="7"/>
      <c r="S1201" s="7"/>
      <c r="T1201" s="7"/>
      <c r="U1201" s="7"/>
      <c r="V1201" s="7"/>
      <c r="W1201" s="7"/>
      <c r="X1201" s="7"/>
    </row>
    <row r="1202" spans="6:24" x14ac:dyDescent="0.45">
      <c r="F1202" s="23" t="str">
        <f>IF(Games!F278=0, "",Games!F278)</f>
        <v/>
      </c>
      <c r="G1202" s="23"/>
      <c r="H1202" s="23"/>
      <c r="I1202" s="23"/>
      <c r="J1202" s="11"/>
      <c r="K1202" s="11"/>
      <c r="L1202" s="11"/>
      <c r="M1202" s="11"/>
      <c r="N1202" s="11"/>
      <c r="O1202" s="40"/>
      <c r="Q1202" s="8" t="str">
        <f>IF(P1202="W",#REF!, IF( P1202="L",-#REF!, ""))</f>
        <v/>
      </c>
      <c r="R1202" s="7"/>
      <c r="S1202" s="7"/>
      <c r="T1202" s="7"/>
      <c r="U1202" s="7"/>
      <c r="V1202" s="7"/>
      <c r="W1202" s="7"/>
      <c r="X1202" s="7"/>
    </row>
    <row r="1203" spans="6:24" x14ac:dyDescent="0.45">
      <c r="F1203" s="23" t="str">
        <f>IF(Games!F279=0, "",Games!F279)</f>
        <v/>
      </c>
      <c r="G1203" s="23"/>
      <c r="H1203" s="23"/>
      <c r="I1203" s="23"/>
      <c r="J1203" s="11"/>
      <c r="K1203" s="11"/>
      <c r="L1203" s="11"/>
      <c r="M1203" s="11"/>
      <c r="N1203" s="11"/>
      <c r="O1203" s="40"/>
      <c r="Q1203" s="8" t="str">
        <f>IF(P1203="W",#REF!, IF( P1203="L",-#REF!, ""))</f>
        <v/>
      </c>
      <c r="R1203" s="7"/>
      <c r="S1203" s="7"/>
      <c r="T1203" s="7"/>
      <c r="U1203" s="7"/>
      <c r="V1203" s="7"/>
      <c r="W1203" s="7"/>
      <c r="X1203" s="7"/>
    </row>
    <row r="1204" spans="6:24" x14ac:dyDescent="0.45">
      <c r="F1204" s="23" t="str">
        <f>IF(Games!F280=0, "",Games!F280)</f>
        <v/>
      </c>
      <c r="G1204" s="23"/>
      <c r="H1204" s="23"/>
      <c r="I1204" s="23"/>
      <c r="J1204" s="11"/>
      <c r="K1204" s="11"/>
      <c r="L1204" s="11"/>
      <c r="M1204" s="11"/>
      <c r="N1204" s="11"/>
      <c r="O1204" s="40"/>
      <c r="Q1204" s="8" t="str">
        <f>IF(P1204="W",#REF!, IF( P1204="L",-#REF!, ""))</f>
        <v/>
      </c>
      <c r="R1204" s="7"/>
      <c r="S1204" s="7"/>
      <c r="T1204" s="7"/>
      <c r="U1204" s="7"/>
      <c r="V1204" s="7"/>
      <c r="W1204" s="7"/>
      <c r="X1204" s="7"/>
    </row>
    <row r="1205" spans="6:24" x14ac:dyDescent="0.45">
      <c r="F1205" s="23" t="str">
        <f>IF(Games!F281=0, "",Games!F281)</f>
        <v/>
      </c>
      <c r="G1205" s="23"/>
      <c r="H1205" s="23"/>
      <c r="I1205" s="23"/>
      <c r="J1205" s="11"/>
      <c r="K1205" s="11"/>
      <c r="L1205" s="11"/>
      <c r="M1205" s="11"/>
      <c r="N1205" s="11"/>
      <c r="O1205" s="40"/>
      <c r="Q1205" s="8" t="str">
        <f>IF(P1205="W",#REF!, IF( P1205="L",-#REF!, ""))</f>
        <v/>
      </c>
      <c r="R1205" s="7"/>
      <c r="S1205" s="7"/>
      <c r="T1205" s="7"/>
      <c r="U1205" s="7"/>
      <c r="V1205" s="7"/>
      <c r="W1205" s="7"/>
      <c r="X1205" s="7"/>
    </row>
    <row r="1206" spans="6:24" x14ac:dyDescent="0.45">
      <c r="F1206" s="23" t="str">
        <f>IF(Games!F282=0, "",Games!F282)</f>
        <v/>
      </c>
      <c r="G1206" s="23"/>
      <c r="H1206" s="23"/>
      <c r="I1206" s="23"/>
      <c r="J1206" s="11"/>
      <c r="K1206" s="11"/>
      <c r="L1206" s="11"/>
      <c r="M1206" s="11"/>
      <c r="N1206" s="11"/>
      <c r="O1206" s="40"/>
      <c r="Q1206" s="8" t="str">
        <f>IF(P1206="W",#REF!, IF( P1206="L",-#REF!, ""))</f>
        <v/>
      </c>
      <c r="R1206" s="7"/>
      <c r="S1206" s="7"/>
      <c r="T1206" s="7"/>
      <c r="U1206" s="7"/>
      <c r="V1206" s="7"/>
      <c r="W1206" s="7"/>
      <c r="X1206" s="7"/>
    </row>
    <row r="1207" spans="6:24" x14ac:dyDescent="0.45">
      <c r="F1207" s="23" t="str">
        <f>IF(Games!F283=0, "",Games!F283)</f>
        <v/>
      </c>
      <c r="G1207" s="23"/>
      <c r="H1207" s="23"/>
      <c r="I1207" s="23"/>
      <c r="J1207" s="11"/>
      <c r="K1207" s="11"/>
      <c r="L1207" s="11"/>
      <c r="M1207" s="11"/>
      <c r="N1207" s="11"/>
      <c r="O1207" s="40"/>
      <c r="Q1207" s="8" t="str">
        <f>IF(P1207="W",#REF!, IF( P1207="L",-#REF!, ""))</f>
        <v/>
      </c>
      <c r="R1207" s="7"/>
      <c r="S1207" s="7"/>
      <c r="T1207" s="7"/>
      <c r="U1207" s="7"/>
      <c r="V1207" s="7"/>
      <c r="W1207" s="7"/>
      <c r="X1207" s="7"/>
    </row>
    <row r="1208" spans="6:24" x14ac:dyDescent="0.45">
      <c r="F1208" s="23" t="str">
        <f>IF(Games!F284=0, "",Games!F284)</f>
        <v/>
      </c>
      <c r="G1208" s="23"/>
      <c r="H1208" s="23"/>
      <c r="I1208" s="23"/>
      <c r="J1208" s="11"/>
      <c r="K1208" s="11"/>
      <c r="L1208" s="11"/>
      <c r="M1208" s="11"/>
      <c r="N1208" s="11"/>
      <c r="O1208" s="40"/>
      <c r="Q1208" s="8" t="str">
        <f>IF(P1208="W",#REF!, IF( P1208="L",-#REF!, ""))</f>
        <v/>
      </c>
      <c r="R1208" s="7"/>
      <c r="S1208" s="7"/>
      <c r="T1208" s="7"/>
      <c r="U1208" s="7"/>
      <c r="V1208" s="7"/>
      <c r="W1208" s="7"/>
      <c r="X1208" s="7"/>
    </row>
    <row r="1209" spans="6:24" x14ac:dyDescent="0.45">
      <c r="F1209" s="23" t="str">
        <f>IF(Games!F285=0, "",Games!F285)</f>
        <v/>
      </c>
      <c r="G1209" s="23"/>
      <c r="H1209" s="23"/>
      <c r="I1209" s="23"/>
      <c r="J1209" s="11"/>
      <c r="K1209" s="11"/>
      <c r="L1209" s="11"/>
      <c r="M1209" s="11"/>
      <c r="N1209" s="11"/>
      <c r="O1209" s="40"/>
      <c r="Q1209" s="8" t="str">
        <f>IF(P1209="W",#REF!, IF( P1209="L",-#REF!, ""))</f>
        <v/>
      </c>
      <c r="R1209" s="7"/>
      <c r="S1209" s="7"/>
      <c r="T1209" s="7"/>
      <c r="U1209" s="7"/>
      <c r="V1209" s="7"/>
      <c r="W1209" s="7"/>
      <c r="X1209" s="7"/>
    </row>
    <row r="1210" spans="6:24" x14ac:dyDescent="0.45">
      <c r="F1210" s="23" t="str">
        <f>IF(Games!F286=0, "",Games!F286)</f>
        <v/>
      </c>
      <c r="G1210" s="23"/>
      <c r="H1210" s="23"/>
      <c r="I1210" s="23"/>
      <c r="J1210" s="11"/>
      <c r="K1210" s="11"/>
      <c r="L1210" s="11"/>
      <c r="M1210" s="11"/>
      <c r="N1210" s="11"/>
      <c r="O1210" s="40"/>
      <c r="Q1210" s="8" t="str">
        <f>IF(P1210="W",#REF!, IF( P1210="L",-#REF!, ""))</f>
        <v/>
      </c>
      <c r="R1210" s="7"/>
      <c r="S1210" s="7"/>
      <c r="T1210" s="7"/>
      <c r="U1210" s="7"/>
      <c r="V1210" s="7"/>
      <c r="W1210" s="7"/>
      <c r="X1210" s="7"/>
    </row>
    <row r="1211" spans="6:24" x14ac:dyDescent="0.45">
      <c r="F1211" s="23" t="str">
        <f>IF(Games!F287=0, "",Games!F287)</f>
        <v/>
      </c>
      <c r="G1211" s="23"/>
      <c r="H1211" s="23"/>
      <c r="I1211" s="23"/>
      <c r="J1211" s="11"/>
      <c r="K1211" s="11"/>
      <c r="L1211" s="11"/>
      <c r="M1211" s="11"/>
      <c r="N1211" s="11"/>
      <c r="O1211" s="40"/>
      <c r="Q1211" s="8" t="str">
        <f>IF(P1211="W",#REF!, IF( P1211="L",-#REF!, ""))</f>
        <v/>
      </c>
      <c r="R1211" s="7"/>
      <c r="S1211" s="7"/>
      <c r="T1211" s="7"/>
      <c r="U1211" s="7"/>
      <c r="V1211" s="7"/>
      <c r="W1211" s="7"/>
      <c r="X1211" s="7"/>
    </row>
    <row r="1212" spans="6:24" x14ac:dyDescent="0.45">
      <c r="F1212" s="23" t="str">
        <f>IF(Games!F288=0, "",Games!F288)</f>
        <v/>
      </c>
      <c r="G1212" s="23"/>
      <c r="H1212" s="23"/>
      <c r="I1212" s="23"/>
      <c r="J1212" s="11"/>
      <c r="K1212" s="11"/>
      <c r="L1212" s="11"/>
      <c r="M1212" s="11"/>
      <c r="N1212" s="11"/>
      <c r="O1212" s="40"/>
      <c r="Q1212" s="8" t="str">
        <f>IF(P1212="W",#REF!, IF( P1212="L",-#REF!, ""))</f>
        <v/>
      </c>
      <c r="R1212" s="7"/>
      <c r="S1212" s="7"/>
      <c r="T1212" s="7"/>
      <c r="U1212" s="7"/>
      <c r="V1212" s="7"/>
      <c r="W1212" s="7"/>
      <c r="X1212" s="7"/>
    </row>
    <row r="1213" spans="6:24" x14ac:dyDescent="0.45">
      <c r="F1213" s="23" t="str">
        <f>IF(Games!F289=0, "",Games!F289)</f>
        <v/>
      </c>
      <c r="G1213" s="23"/>
      <c r="H1213" s="23"/>
      <c r="I1213" s="23"/>
      <c r="J1213" s="11"/>
      <c r="K1213" s="11"/>
      <c r="L1213" s="11"/>
      <c r="M1213" s="11"/>
      <c r="N1213" s="11"/>
      <c r="O1213" s="40"/>
      <c r="Q1213" s="8" t="str">
        <f>IF(P1213="W",#REF!, IF( P1213="L",-#REF!, ""))</f>
        <v/>
      </c>
      <c r="R1213" s="7"/>
      <c r="S1213" s="7"/>
      <c r="T1213" s="7"/>
      <c r="U1213" s="7"/>
      <c r="V1213" s="7"/>
      <c r="W1213" s="7"/>
      <c r="X1213" s="7"/>
    </row>
    <row r="1214" spans="6:24" x14ac:dyDescent="0.45">
      <c r="F1214" s="23" t="str">
        <f>IF(Games!F290=0, "",Games!F290)</f>
        <v/>
      </c>
      <c r="G1214" s="23"/>
      <c r="H1214" s="23"/>
      <c r="I1214" s="23"/>
      <c r="J1214" s="11"/>
      <c r="K1214" s="11"/>
      <c r="L1214" s="11"/>
      <c r="M1214" s="11"/>
      <c r="N1214" s="11"/>
      <c r="O1214" s="40"/>
      <c r="Q1214" s="8" t="str">
        <f>IF(P1214="W",#REF!, IF( P1214="L",-#REF!, ""))</f>
        <v/>
      </c>
      <c r="R1214" s="7"/>
      <c r="S1214" s="7"/>
      <c r="T1214" s="7"/>
      <c r="U1214" s="7"/>
      <c r="V1214" s="7"/>
      <c r="W1214" s="7"/>
      <c r="X1214" s="7"/>
    </row>
    <row r="1215" spans="6:24" x14ac:dyDescent="0.45">
      <c r="F1215" s="23" t="str">
        <f>IF(Games!F291=0, "",Games!F291)</f>
        <v/>
      </c>
      <c r="G1215" s="23"/>
      <c r="H1215" s="23"/>
      <c r="I1215" s="23"/>
      <c r="J1215" s="11"/>
      <c r="K1215" s="11"/>
      <c r="L1215" s="11"/>
      <c r="M1215" s="11"/>
      <c r="N1215" s="11"/>
      <c r="O1215" s="40"/>
      <c r="Q1215" s="8" t="str">
        <f>IF(P1215="W",#REF!, IF( P1215="L",-#REF!, ""))</f>
        <v/>
      </c>
      <c r="R1215" s="7"/>
      <c r="S1215" s="7"/>
      <c r="T1215" s="7"/>
      <c r="U1215" s="7"/>
      <c r="V1215" s="7"/>
      <c r="W1215" s="7"/>
      <c r="X1215" s="7"/>
    </row>
    <row r="1216" spans="6:24" x14ac:dyDescent="0.45">
      <c r="F1216" s="23" t="str">
        <f>IF(Games!F292=0, "",Games!F292)</f>
        <v/>
      </c>
      <c r="G1216" s="23"/>
      <c r="H1216" s="23"/>
      <c r="I1216" s="23"/>
      <c r="J1216" s="11"/>
      <c r="K1216" s="11"/>
      <c r="L1216" s="11"/>
      <c r="M1216" s="11"/>
      <c r="N1216" s="11"/>
      <c r="O1216" s="40"/>
      <c r="Q1216" s="8" t="str">
        <f>IF(P1216="W",#REF!, IF( P1216="L",-#REF!, ""))</f>
        <v/>
      </c>
      <c r="R1216" s="7"/>
      <c r="S1216" s="7"/>
      <c r="T1216" s="7"/>
      <c r="U1216" s="7"/>
      <c r="V1216" s="7"/>
      <c r="W1216" s="7"/>
      <c r="X1216" s="7"/>
    </row>
    <row r="1217" spans="6:24" x14ac:dyDescent="0.45">
      <c r="F1217" s="23" t="str">
        <f>IF(Games!F293=0, "",Games!F293)</f>
        <v/>
      </c>
      <c r="G1217" s="23"/>
      <c r="H1217" s="23"/>
      <c r="I1217" s="23"/>
      <c r="J1217" s="11"/>
      <c r="K1217" s="11"/>
      <c r="L1217" s="11"/>
      <c r="M1217" s="11"/>
      <c r="N1217" s="11"/>
      <c r="O1217" s="40"/>
      <c r="Q1217" s="8" t="str">
        <f>IF(P1217="W",#REF!, IF( P1217="L",-#REF!, ""))</f>
        <v/>
      </c>
      <c r="R1217" s="7"/>
      <c r="S1217" s="7"/>
      <c r="T1217" s="7"/>
      <c r="U1217" s="7"/>
      <c r="V1217" s="7"/>
      <c r="W1217" s="7"/>
      <c r="X1217" s="7"/>
    </row>
    <row r="1218" spans="6:24" x14ac:dyDescent="0.45">
      <c r="F1218" s="23" t="str">
        <f>IF(Games!F294=0, "",Games!F294)</f>
        <v/>
      </c>
      <c r="G1218" s="23"/>
      <c r="H1218" s="23"/>
      <c r="I1218" s="23"/>
      <c r="J1218" s="11"/>
      <c r="K1218" s="11"/>
      <c r="L1218" s="11"/>
      <c r="M1218" s="11"/>
      <c r="N1218" s="11"/>
      <c r="O1218" s="40"/>
      <c r="Q1218" s="8" t="str">
        <f>IF(P1218="W",#REF!, IF( P1218="L",-#REF!, ""))</f>
        <v/>
      </c>
      <c r="R1218" s="7"/>
      <c r="S1218" s="7"/>
      <c r="T1218" s="7"/>
      <c r="U1218" s="7"/>
      <c r="V1218" s="7"/>
      <c r="W1218" s="7"/>
      <c r="X1218" s="7"/>
    </row>
    <row r="1219" spans="6:24" x14ac:dyDescent="0.45">
      <c r="F1219" s="23" t="str">
        <f>IF(Games!F295=0, "",Games!F295)</f>
        <v/>
      </c>
      <c r="G1219" s="23"/>
      <c r="H1219" s="23"/>
      <c r="I1219" s="23"/>
      <c r="J1219" s="11"/>
      <c r="K1219" s="11"/>
      <c r="L1219" s="11"/>
      <c r="M1219" s="11"/>
      <c r="N1219" s="11"/>
      <c r="O1219" s="40"/>
      <c r="Q1219" s="8" t="str">
        <f>IF(P1219="W",#REF!, IF( P1219="L",-#REF!, ""))</f>
        <v/>
      </c>
      <c r="R1219" s="7"/>
      <c r="S1219" s="7"/>
      <c r="T1219" s="7"/>
      <c r="U1219" s="7"/>
      <c r="V1219" s="7"/>
      <c r="W1219" s="7"/>
      <c r="X1219" s="7"/>
    </row>
    <row r="1220" spans="6:24" x14ac:dyDescent="0.45">
      <c r="F1220" s="23" t="str">
        <f>IF(Games!F296=0, "",Games!F296)</f>
        <v/>
      </c>
      <c r="G1220" s="23"/>
      <c r="H1220" s="23"/>
      <c r="I1220" s="23"/>
      <c r="J1220" s="11"/>
      <c r="K1220" s="11"/>
      <c r="L1220" s="11"/>
      <c r="M1220" s="11"/>
      <c r="N1220" s="11"/>
      <c r="O1220" s="40"/>
      <c r="Q1220" s="8" t="str">
        <f>IF(P1220="W",#REF!, IF( P1220="L",-#REF!, ""))</f>
        <v/>
      </c>
      <c r="R1220" s="7"/>
      <c r="S1220" s="7"/>
      <c r="T1220" s="7"/>
      <c r="U1220" s="7"/>
      <c r="V1220" s="7"/>
      <c r="W1220" s="7"/>
      <c r="X1220" s="7"/>
    </row>
    <row r="1221" spans="6:24" x14ac:dyDescent="0.45">
      <c r="F1221" s="23" t="str">
        <f>IF(Games!F297=0, "",Games!F297)</f>
        <v/>
      </c>
      <c r="G1221" s="23"/>
      <c r="H1221" s="23"/>
      <c r="I1221" s="23"/>
      <c r="J1221" s="11"/>
      <c r="K1221" s="11"/>
      <c r="L1221" s="11"/>
      <c r="M1221" s="11"/>
      <c r="N1221" s="11"/>
      <c r="O1221" s="40"/>
      <c r="Q1221" s="8" t="str">
        <f>IF(P1221="W",#REF!, IF( P1221="L",-#REF!, ""))</f>
        <v/>
      </c>
      <c r="R1221" s="7"/>
      <c r="S1221" s="7"/>
      <c r="T1221" s="7"/>
      <c r="U1221" s="7"/>
      <c r="V1221" s="7"/>
      <c r="W1221" s="7"/>
      <c r="X1221" s="7"/>
    </row>
    <row r="1222" spans="6:24" x14ac:dyDescent="0.45">
      <c r="F1222" s="23" t="str">
        <f>IF(Games!F298=0, "",Games!F298)</f>
        <v/>
      </c>
      <c r="G1222" s="23"/>
      <c r="H1222" s="23"/>
      <c r="I1222" s="23"/>
      <c r="J1222" s="11"/>
      <c r="K1222" s="11"/>
      <c r="L1222" s="11"/>
      <c r="M1222" s="11"/>
      <c r="N1222" s="11"/>
      <c r="O1222" s="40"/>
      <c r="Q1222" s="8" t="str">
        <f>IF(P1222="W",#REF!, IF( P1222="L",-#REF!, ""))</f>
        <v/>
      </c>
      <c r="R1222" s="7"/>
      <c r="S1222" s="7"/>
      <c r="T1222" s="7"/>
      <c r="U1222" s="7"/>
      <c r="V1222" s="7"/>
      <c r="W1222" s="7"/>
      <c r="X1222" s="7"/>
    </row>
    <row r="1223" spans="6:24" x14ac:dyDescent="0.45">
      <c r="F1223" s="23" t="str">
        <f>IF(Games!F299=0, "",Games!F299)</f>
        <v/>
      </c>
      <c r="G1223" s="23"/>
      <c r="H1223" s="23"/>
      <c r="I1223" s="23"/>
      <c r="J1223" s="11"/>
      <c r="K1223" s="11"/>
      <c r="L1223" s="11"/>
      <c r="M1223" s="11"/>
      <c r="N1223" s="11"/>
      <c r="O1223" s="40"/>
      <c r="Q1223" s="8" t="str">
        <f>IF(P1223="W",#REF!, IF( P1223="L",-#REF!, ""))</f>
        <v/>
      </c>
      <c r="R1223" s="7"/>
      <c r="S1223" s="7"/>
      <c r="T1223" s="7"/>
      <c r="U1223" s="7"/>
      <c r="V1223" s="7"/>
      <c r="W1223" s="7"/>
      <c r="X1223" s="7"/>
    </row>
    <row r="1224" spans="6:24" x14ac:dyDescent="0.45">
      <c r="F1224" s="23" t="str">
        <f>IF(Games!F300=0, "",Games!F300)</f>
        <v/>
      </c>
      <c r="G1224" s="23"/>
      <c r="H1224" s="23"/>
      <c r="I1224" s="23"/>
      <c r="J1224" s="11"/>
      <c r="K1224" s="11"/>
      <c r="L1224" s="11"/>
      <c r="M1224" s="11"/>
      <c r="N1224" s="11"/>
      <c r="O1224" s="40"/>
      <c r="Q1224" s="8" t="str">
        <f>IF(P1224="W",#REF!, IF( P1224="L",-#REF!, ""))</f>
        <v/>
      </c>
      <c r="R1224" s="7"/>
      <c r="S1224" s="7"/>
      <c r="T1224" s="7"/>
      <c r="U1224" s="7"/>
      <c r="V1224" s="7"/>
      <c r="W1224" s="7"/>
      <c r="X1224" s="7"/>
    </row>
    <row r="1225" spans="6:24" x14ac:dyDescent="0.45">
      <c r="F1225" s="23" t="str">
        <f>IF(Games!F301=0, "",Games!F301)</f>
        <v/>
      </c>
      <c r="G1225" s="23"/>
      <c r="H1225" s="23"/>
      <c r="I1225" s="23"/>
      <c r="J1225" s="11"/>
      <c r="K1225" s="11"/>
      <c r="L1225" s="11"/>
      <c r="M1225" s="11"/>
      <c r="N1225" s="11"/>
      <c r="O1225" s="40"/>
      <c r="Q1225" s="8" t="str">
        <f>IF(P1225="W",#REF!, IF( P1225="L",-#REF!, ""))</f>
        <v/>
      </c>
      <c r="R1225" s="7"/>
      <c r="S1225" s="7"/>
      <c r="T1225" s="7"/>
      <c r="U1225" s="7"/>
      <c r="V1225" s="7"/>
      <c r="W1225" s="7"/>
      <c r="X1225" s="7"/>
    </row>
    <row r="1226" spans="6:24" x14ac:dyDescent="0.45">
      <c r="F1226" s="23" t="str">
        <f>IF(Games!F302=0, "",Games!F302)</f>
        <v/>
      </c>
      <c r="G1226" s="23"/>
      <c r="H1226" s="23"/>
      <c r="I1226" s="23"/>
      <c r="J1226" s="11"/>
      <c r="K1226" s="11"/>
      <c r="L1226" s="11"/>
      <c r="M1226" s="11"/>
      <c r="N1226" s="11"/>
      <c r="O1226" s="40"/>
      <c r="Q1226" s="8" t="str">
        <f>IF(P1226="W",#REF!, IF( P1226="L",-#REF!, ""))</f>
        <v/>
      </c>
      <c r="R1226" s="7"/>
      <c r="S1226" s="7"/>
      <c r="T1226" s="7"/>
      <c r="U1226" s="7"/>
      <c r="V1226" s="7"/>
      <c r="W1226" s="7"/>
      <c r="X1226" s="7"/>
    </row>
    <row r="1227" spans="6:24" x14ac:dyDescent="0.45">
      <c r="F1227" s="23" t="str">
        <f>IF(Games!F303=0, "",Games!F303)</f>
        <v/>
      </c>
      <c r="G1227" s="23"/>
      <c r="H1227" s="23"/>
      <c r="I1227" s="23"/>
      <c r="J1227" s="11"/>
      <c r="K1227" s="11"/>
      <c r="L1227" s="11"/>
      <c r="M1227" s="11"/>
      <c r="N1227" s="11"/>
      <c r="O1227" s="40"/>
      <c r="Q1227" s="8" t="str">
        <f>IF(P1227="W",#REF!, IF( P1227="L",-#REF!, ""))</f>
        <v/>
      </c>
      <c r="R1227" s="7"/>
      <c r="S1227" s="7"/>
      <c r="T1227" s="7"/>
      <c r="U1227" s="7"/>
      <c r="V1227" s="7"/>
      <c r="W1227" s="7"/>
      <c r="X1227" s="7"/>
    </row>
    <row r="1228" spans="6:24" x14ac:dyDescent="0.45">
      <c r="F1228" s="23" t="str">
        <f>IF(Games!F304=0, "",Games!F304)</f>
        <v/>
      </c>
      <c r="G1228" s="23"/>
      <c r="H1228" s="23"/>
      <c r="I1228" s="23"/>
      <c r="J1228" s="11"/>
      <c r="K1228" s="11"/>
      <c r="L1228" s="11"/>
      <c r="M1228" s="11"/>
      <c r="N1228" s="11"/>
      <c r="O1228" s="40"/>
      <c r="Q1228" s="8" t="str">
        <f>IF(P1228="W",#REF!, IF( P1228="L",-#REF!, ""))</f>
        <v/>
      </c>
      <c r="R1228" s="7"/>
      <c r="S1228" s="7"/>
      <c r="T1228" s="7"/>
      <c r="U1228" s="7"/>
      <c r="V1228" s="7"/>
      <c r="W1228" s="7"/>
      <c r="X1228" s="7"/>
    </row>
    <row r="1229" spans="6:24" x14ac:dyDescent="0.45">
      <c r="F1229" s="23" t="str">
        <f>IF(Games!F305=0, "",Games!F305)</f>
        <v/>
      </c>
      <c r="G1229" s="23"/>
      <c r="H1229" s="23"/>
      <c r="I1229" s="23"/>
      <c r="J1229" s="11"/>
      <c r="K1229" s="11"/>
      <c r="L1229" s="11"/>
      <c r="M1229" s="11"/>
      <c r="N1229" s="11"/>
      <c r="O1229" s="40"/>
      <c r="Q1229" s="8" t="str">
        <f>IF(P1229="W",#REF!, IF( P1229="L",-#REF!, ""))</f>
        <v/>
      </c>
      <c r="R1229" s="7"/>
      <c r="S1229" s="7"/>
      <c r="T1229" s="7"/>
      <c r="U1229" s="7"/>
      <c r="V1229" s="7"/>
      <c r="W1229" s="7"/>
      <c r="X1229" s="7"/>
    </row>
    <row r="1230" spans="6:24" x14ac:dyDescent="0.45">
      <c r="F1230" s="23" t="str">
        <f>IF(Games!F306=0, "",Games!F306)</f>
        <v/>
      </c>
      <c r="G1230" s="23"/>
      <c r="H1230" s="23"/>
      <c r="I1230" s="23"/>
      <c r="J1230" s="11"/>
      <c r="K1230" s="11"/>
      <c r="L1230" s="11"/>
      <c r="M1230" s="11"/>
      <c r="N1230" s="11"/>
      <c r="O1230" s="40"/>
      <c r="Q1230" s="8" t="str">
        <f>IF(P1230="W",#REF!, IF( P1230="L",-#REF!, ""))</f>
        <v/>
      </c>
      <c r="R1230" s="7"/>
      <c r="S1230" s="7"/>
      <c r="T1230" s="7"/>
      <c r="U1230" s="7"/>
      <c r="V1230" s="7"/>
      <c r="W1230" s="7"/>
      <c r="X1230" s="7"/>
    </row>
    <row r="1231" spans="6:24" x14ac:dyDescent="0.45">
      <c r="F1231" s="23" t="str">
        <f>IF(Games!F307=0, "",Games!F307)</f>
        <v/>
      </c>
      <c r="G1231" s="23"/>
      <c r="H1231" s="23"/>
      <c r="I1231" s="23"/>
      <c r="J1231" s="11"/>
      <c r="K1231" s="11"/>
      <c r="L1231" s="11"/>
      <c r="M1231" s="11"/>
      <c r="N1231" s="11"/>
      <c r="O1231" s="40"/>
      <c r="Q1231" s="8" t="str">
        <f>IF(P1231="W",#REF!, IF( P1231="L",-#REF!, ""))</f>
        <v/>
      </c>
      <c r="R1231" s="7"/>
      <c r="S1231" s="7"/>
      <c r="T1231" s="7"/>
      <c r="U1231" s="7"/>
      <c r="V1231" s="7"/>
      <c r="W1231" s="7"/>
      <c r="X1231" s="7"/>
    </row>
    <row r="1232" spans="6:24" x14ac:dyDescent="0.45">
      <c r="F1232" s="23" t="str">
        <f>IF(Games!F308=0, "",Games!F308)</f>
        <v/>
      </c>
      <c r="G1232" s="23"/>
      <c r="H1232" s="23"/>
      <c r="I1232" s="23"/>
      <c r="J1232" s="11"/>
      <c r="K1232" s="11"/>
      <c r="L1232" s="11"/>
      <c r="M1232" s="11"/>
      <c r="N1232" s="11"/>
      <c r="O1232" s="40"/>
      <c r="Q1232" s="8" t="str">
        <f>IF(P1232="W",#REF!, IF( P1232="L",-#REF!, ""))</f>
        <v/>
      </c>
      <c r="R1232" s="7"/>
      <c r="S1232" s="7"/>
      <c r="T1232" s="7"/>
      <c r="U1232" s="7"/>
      <c r="V1232" s="7"/>
      <c r="W1232" s="7"/>
      <c r="X1232" s="7"/>
    </row>
    <row r="1233" spans="6:24" x14ac:dyDescent="0.45">
      <c r="F1233" s="23" t="str">
        <f>IF(Games!F309=0, "",Games!F309)</f>
        <v/>
      </c>
      <c r="G1233" s="23"/>
      <c r="H1233" s="23"/>
      <c r="I1233" s="23"/>
      <c r="J1233" s="11"/>
      <c r="K1233" s="11"/>
      <c r="L1233" s="11"/>
      <c r="M1233" s="11"/>
      <c r="N1233" s="11"/>
      <c r="O1233" s="40"/>
      <c r="Q1233" s="8" t="str">
        <f>IF(P1233="W",#REF!, IF( P1233="L",-#REF!, ""))</f>
        <v/>
      </c>
      <c r="R1233" s="7"/>
      <c r="S1233" s="7"/>
      <c r="T1233" s="7"/>
      <c r="U1233" s="7"/>
      <c r="V1233" s="7"/>
      <c r="W1233" s="7"/>
      <c r="X1233" s="7"/>
    </row>
    <row r="1234" spans="6:24" x14ac:dyDescent="0.45">
      <c r="F1234" s="23" t="str">
        <f>IF(Games!F310=0, "",Games!F310)</f>
        <v/>
      </c>
      <c r="G1234" s="23"/>
      <c r="H1234" s="23"/>
      <c r="I1234" s="23"/>
      <c r="J1234" s="11"/>
      <c r="K1234" s="11"/>
      <c r="L1234" s="11"/>
      <c r="M1234" s="11"/>
      <c r="N1234" s="11"/>
      <c r="O1234" s="40"/>
      <c r="Q1234" s="8" t="str">
        <f>IF(P1234="W",#REF!, IF( P1234="L",-#REF!, ""))</f>
        <v/>
      </c>
      <c r="R1234" s="7"/>
      <c r="S1234" s="7"/>
      <c r="T1234" s="7"/>
      <c r="U1234" s="7"/>
      <c r="V1234" s="7"/>
      <c r="W1234" s="7"/>
      <c r="X1234" s="7"/>
    </row>
    <row r="1235" spans="6:24" x14ac:dyDescent="0.45">
      <c r="F1235" s="23" t="str">
        <f>IF(Games!F311=0, "",Games!F311)</f>
        <v/>
      </c>
      <c r="G1235" s="23"/>
      <c r="H1235" s="23"/>
      <c r="I1235" s="23"/>
      <c r="J1235" s="11"/>
      <c r="K1235" s="11"/>
      <c r="L1235" s="11"/>
      <c r="M1235" s="11"/>
      <c r="N1235" s="11"/>
      <c r="O1235" s="40"/>
      <c r="Q1235" s="8" t="str">
        <f>IF(P1235="W",#REF!, IF( P1235="L",-#REF!, ""))</f>
        <v/>
      </c>
      <c r="R1235" s="7"/>
      <c r="S1235" s="7"/>
      <c r="T1235" s="7"/>
      <c r="U1235" s="7"/>
      <c r="V1235" s="7"/>
      <c r="W1235" s="7"/>
      <c r="X1235" s="7"/>
    </row>
    <row r="1236" spans="6:24" x14ac:dyDescent="0.45">
      <c r="F1236" s="23" t="str">
        <f>IF(Games!F312=0, "",Games!F312)</f>
        <v/>
      </c>
      <c r="G1236" s="23"/>
      <c r="H1236" s="23"/>
      <c r="I1236" s="23"/>
      <c r="J1236" s="11"/>
      <c r="K1236" s="11"/>
      <c r="L1236" s="11"/>
      <c r="M1236" s="11"/>
      <c r="N1236" s="11"/>
      <c r="O1236" s="40"/>
      <c r="Q1236" s="8" t="str">
        <f>IF(P1236="W",#REF!, IF( P1236="L",-#REF!, ""))</f>
        <v/>
      </c>
      <c r="R1236" s="7"/>
      <c r="S1236" s="7"/>
      <c r="T1236" s="7"/>
      <c r="U1236" s="7"/>
      <c r="V1236" s="7"/>
      <c r="W1236" s="7"/>
      <c r="X1236" s="7"/>
    </row>
    <row r="1237" spans="6:24" x14ac:dyDescent="0.45">
      <c r="F1237" s="23" t="str">
        <f>IF(Games!F313=0, "",Games!F313)</f>
        <v/>
      </c>
      <c r="G1237" s="23"/>
      <c r="H1237" s="23"/>
      <c r="I1237" s="23"/>
      <c r="J1237" s="11"/>
      <c r="K1237" s="11"/>
      <c r="L1237" s="11"/>
      <c r="M1237" s="11"/>
      <c r="N1237" s="11"/>
      <c r="O1237" s="40"/>
      <c r="Q1237" s="8" t="str">
        <f>IF(P1237="W",#REF!, IF( P1237="L",-#REF!, ""))</f>
        <v/>
      </c>
      <c r="R1237" s="7"/>
      <c r="S1237" s="7"/>
      <c r="T1237" s="7"/>
      <c r="U1237" s="7"/>
      <c r="V1237" s="7"/>
      <c r="W1237" s="7"/>
      <c r="X1237" s="7"/>
    </row>
    <row r="1238" spans="6:24" x14ac:dyDescent="0.45">
      <c r="F1238" s="23" t="str">
        <f>IF(Games!F314=0, "",Games!F314)</f>
        <v/>
      </c>
      <c r="G1238" s="23"/>
      <c r="H1238" s="23"/>
      <c r="I1238" s="23"/>
      <c r="J1238" s="11"/>
      <c r="K1238" s="11"/>
      <c r="L1238" s="11"/>
      <c r="M1238" s="11"/>
      <c r="N1238" s="11"/>
      <c r="O1238" s="40"/>
      <c r="Q1238" s="8" t="str">
        <f>IF(P1238="W",#REF!, IF( P1238="L",-#REF!, ""))</f>
        <v/>
      </c>
      <c r="R1238" s="7"/>
      <c r="S1238" s="7"/>
      <c r="T1238" s="7"/>
      <c r="U1238" s="7"/>
      <c r="V1238" s="7"/>
      <c r="W1238" s="7"/>
      <c r="X1238" s="7"/>
    </row>
    <row r="1239" spans="6:24" x14ac:dyDescent="0.45">
      <c r="F1239" s="23" t="str">
        <f>IF(Games!F315=0, "",Games!F315)</f>
        <v/>
      </c>
      <c r="G1239" s="23"/>
      <c r="H1239" s="23"/>
      <c r="I1239" s="23"/>
      <c r="J1239" s="11"/>
      <c r="K1239" s="11"/>
      <c r="L1239" s="11"/>
      <c r="M1239" s="11"/>
      <c r="N1239" s="11"/>
      <c r="O1239" s="40"/>
      <c r="Q1239" s="8" t="str">
        <f>IF(P1239="W",#REF!, IF( P1239="L",-#REF!, ""))</f>
        <v/>
      </c>
      <c r="R1239" s="7"/>
      <c r="S1239" s="7"/>
      <c r="T1239" s="7"/>
      <c r="U1239" s="7"/>
      <c r="V1239" s="7"/>
      <c r="W1239" s="7"/>
      <c r="X1239" s="7"/>
    </row>
    <row r="1240" spans="6:24" x14ac:dyDescent="0.45">
      <c r="F1240" s="23" t="str">
        <f>IF(Games!F316=0, "",Games!F316)</f>
        <v/>
      </c>
      <c r="G1240" s="23"/>
      <c r="H1240" s="23"/>
      <c r="I1240" s="23"/>
      <c r="J1240" s="11"/>
      <c r="K1240" s="11"/>
      <c r="L1240" s="11"/>
      <c r="M1240" s="11"/>
      <c r="N1240" s="11"/>
      <c r="O1240" s="40"/>
      <c r="Q1240" s="8" t="str">
        <f>IF(P1240="W",#REF!, IF( P1240="L",-#REF!, ""))</f>
        <v/>
      </c>
      <c r="R1240" s="7"/>
      <c r="S1240" s="7"/>
      <c r="T1240" s="7"/>
      <c r="U1240" s="7"/>
      <c r="V1240" s="7"/>
      <c r="W1240" s="7"/>
      <c r="X1240" s="7"/>
    </row>
    <row r="1241" spans="6:24" x14ac:dyDescent="0.45">
      <c r="F1241" s="23" t="str">
        <f>IF(Games!F317=0, "",Games!F317)</f>
        <v/>
      </c>
      <c r="G1241" s="23"/>
      <c r="H1241" s="23"/>
      <c r="I1241" s="23"/>
      <c r="J1241" s="11"/>
      <c r="K1241" s="11"/>
      <c r="L1241" s="11"/>
      <c r="M1241" s="11"/>
      <c r="N1241" s="11"/>
      <c r="O1241" s="40"/>
      <c r="Q1241" s="8" t="str">
        <f>IF(P1241="W",#REF!, IF( P1241="L",-#REF!, ""))</f>
        <v/>
      </c>
      <c r="R1241" s="7"/>
      <c r="S1241" s="7"/>
      <c r="T1241" s="7"/>
      <c r="U1241" s="7"/>
      <c r="V1241" s="7"/>
      <c r="W1241" s="7"/>
      <c r="X1241" s="7"/>
    </row>
    <row r="1242" spans="6:24" x14ac:dyDescent="0.45">
      <c r="F1242" s="23" t="str">
        <f>IF(Games!F318=0, "",Games!F318)</f>
        <v/>
      </c>
      <c r="G1242" s="23"/>
      <c r="H1242" s="23"/>
      <c r="I1242" s="23"/>
      <c r="J1242" s="11"/>
      <c r="K1242" s="11"/>
      <c r="L1242" s="11"/>
      <c r="M1242" s="11"/>
      <c r="N1242" s="11"/>
      <c r="O1242" s="40"/>
      <c r="Q1242" s="8" t="str">
        <f>IF(P1242="W",#REF!, IF( P1242="L",-#REF!, ""))</f>
        <v/>
      </c>
      <c r="R1242" s="7"/>
      <c r="S1242" s="7"/>
      <c r="T1242" s="7"/>
      <c r="U1242" s="7"/>
      <c r="V1242" s="7"/>
      <c r="W1242" s="7"/>
      <c r="X1242" s="7"/>
    </row>
    <row r="1243" spans="6:24" x14ac:dyDescent="0.45">
      <c r="F1243" s="23" t="str">
        <f>IF(Games!F319=0, "",Games!F319)</f>
        <v/>
      </c>
      <c r="G1243" s="23"/>
      <c r="H1243" s="23"/>
      <c r="I1243" s="23"/>
      <c r="J1243" s="11"/>
      <c r="K1243" s="11"/>
      <c r="L1243" s="11"/>
      <c r="M1243" s="11"/>
      <c r="N1243" s="11"/>
      <c r="O1243" s="40"/>
      <c r="Q1243" s="8" t="str">
        <f>IF(P1243="W",#REF!, IF( P1243="L",-#REF!, ""))</f>
        <v/>
      </c>
      <c r="R1243" s="7"/>
      <c r="S1243" s="7"/>
      <c r="T1243" s="7"/>
      <c r="U1243" s="7"/>
      <c r="V1243" s="7"/>
      <c r="W1243" s="7"/>
      <c r="X1243" s="7"/>
    </row>
    <row r="1244" spans="6:24" x14ac:dyDescent="0.45">
      <c r="F1244" s="23" t="str">
        <f>IF(Games!F320=0, "",Games!F320)</f>
        <v/>
      </c>
      <c r="G1244" s="23"/>
      <c r="H1244" s="23"/>
      <c r="I1244" s="23"/>
      <c r="J1244" s="11"/>
      <c r="K1244" s="11"/>
      <c r="L1244" s="11"/>
      <c r="M1244" s="11"/>
      <c r="N1244" s="11"/>
      <c r="O1244" s="40"/>
      <c r="Q1244" s="8" t="str">
        <f>IF(P1244="W",#REF!, IF( P1244="L",-#REF!, ""))</f>
        <v/>
      </c>
      <c r="R1244" s="7"/>
      <c r="S1244" s="7"/>
      <c r="T1244" s="7"/>
      <c r="U1244" s="7"/>
      <c r="V1244" s="7"/>
      <c r="W1244" s="7"/>
      <c r="X1244" s="7"/>
    </row>
    <row r="1245" spans="6:24" x14ac:dyDescent="0.45">
      <c r="F1245" s="23" t="str">
        <f>IF(Games!F321=0, "",Games!F321)</f>
        <v/>
      </c>
      <c r="G1245" s="23"/>
      <c r="H1245" s="23"/>
      <c r="I1245" s="23"/>
      <c r="J1245" s="11"/>
      <c r="K1245" s="11"/>
      <c r="L1245" s="11"/>
      <c r="M1245" s="11"/>
      <c r="N1245" s="11"/>
      <c r="O1245" s="40"/>
      <c r="Q1245" s="8" t="str">
        <f>IF(P1245="W",#REF!, IF( P1245="L",-#REF!, ""))</f>
        <v/>
      </c>
      <c r="R1245" s="7"/>
      <c r="S1245" s="7"/>
      <c r="T1245" s="7"/>
      <c r="U1245" s="7"/>
      <c r="V1245" s="7"/>
      <c r="W1245" s="7"/>
      <c r="X1245" s="7"/>
    </row>
    <row r="1246" spans="6:24" x14ac:dyDescent="0.45">
      <c r="F1246" s="23" t="str">
        <f>IF(Games!F322=0, "",Games!F322)</f>
        <v/>
      </c>
      <c r="G1246" s="23"/>
      <c r="H1246" s="23"/>
      <c r="I1246" s="23"/>
      <c r="J1246" s="11"/>
      <c r="K1246" s="11"/>
      <c r="L1246" s="11"/>
      <c r="M1246" s="11"/>
      <c r="N1246" s="11"/>
      <c r="O1246" s="40"/>
      <c r="Q1246" s="8" t="str">
        <f>IF(P1246="W",#REF!, IF( P1246="L",-#REF!, ""))</f>
        <v/>
      </c>
      <c r="R1246" s="7"/>
      <c r="S1246" s="7"/>
      <c r="T1246" s="7"/>
      <c r="U1246" s="7"/>
      <c r="V1246" s="7"/>
      <c r="W1246" s="7"/>
      <c r="X1246" s="7"/>
    </row>
    <row r="1247" spans="6:24" x14ac:dyDescent="0.45">
      <c r="F1247" s="23" t="str">
        <f>IF(Games!F323=0, "",Games!F323)</f>
        <v/>
      </c>
      <c r="G1247" s="23"/>
      <c r="H1247" s="23"/>
      <c r="I1247" s="23"/>
      <c r="J1247" s="11"/>
      <c r="K1247" s="11"/>
      <c r="L1247" s="11"/>
      <c r="M1247" s="11"/>
      <c r="N1247" s="11"/>
      <c r="O1247" s="40"/>
      <c r="Q1247" s="8" t="str">
        <f>IF(P1247="W",#REF!, IF( P1247="L",-#REF!, ""))</f>
        <v/>
      </c>
      <c r="R1247" s="7"/>
      <c r="S1247" s="7"/>
      <c r="T1247" s="7"/>
      <c r="U1247" s="7"/>
      <c r="V1247" s="7"/>
      <c r="W1247" s="7"/>
      <c r="X1247" s="7"/>
    </row>
    <row r="1248" spans="6:24" x14ac:dyDescent="0.45">
      <c r="F1248" s="23" t="str">
        <f>IF(Games!F324=0, "",Games!F324)</f>
        <v/>
      </c>
      <c r="G1248" s="23"/>
      <c r="H1248" s="23"/>
      <c r="I1248" s="23"/>
      <c r="J1248" s="11"/>
      <c r="K1248" s="11"/>
      <c r="L1248" s="11"/>
      <c r="M1248" s="11"/>
      <c r="N1248" s="11"/>
      <c r="O1248" s="40"/>
      <c r="Q1248" s="8" t="str">
        <f>IF(P1248="W",#REF!, IF( P1248="L",-#REF!, ""))</f>
        <v/>
      </c>
      <c r="R1248" s="7"/>
      <c r="S1248" s="7"/>
      <c r="T1248" s="7"/>
      <c r="U1248" s="7"/>
      <c r="V1248" s="7"/>
      <c r="W1248" s="7"/>
      <c r="X1248" s="7"/>
    </row>
    <row r="1249" spans="6:24" x14ac:dyDescent="0.45">
      <c r="F1249" s="23" t="str">
        <f>IF(Games!F325=0, "",Games!F325)</f>
        <v/>
      </c>
      <c r="G1249" s="23"/>
      <c r="H1249" s="23"/>
      <c r="I1249" s="23"/>
      <c r="J1249" s="11"/>
      <c r="K1249" s="11"/>
      <c r="L1249" s="11"/>
      <c r="M1249" s="11"/>
      <c r="N1249" s="11"/>
      <c r="O1249" s="40"/>
      <c r="Q1249" s="8" t="str">
        <f>IF(P1249="W",#REF!, IF( P1249="L",-#REF!, ""))</f>
        <v/>
      </c>
      <c r="R1249" s="7"/>
      <c r="S1249" s="7"/>
      <c r="T1249" s="7"/>
      <c r="U1249" s="7"/>
      <c r="V1249" s="7"/>
      <c r="W1249" s="7"/>
      <c r="X1249" s="7"/>
    </row>
    <row r="1250" spans="6:24" x14ac:dyDescent="0.45">
      <c r="F1250" s="23" t="str">
        <f>IF(Games!F326=0, "",Games!F326)</f>
        <v/>
      </c>
      <c r="G1250" s="23"/>
      <c r="H1250" s="23"/>
      <c r="I1250" s="23"/>
      <c r="J1250" s="11"/>
      <c r="K1250" s="11"/>
      <c r="L1250" s="11"/>
      <c r="M1250" s="11"/>
      <c r="N1250" s="11"/>
      <c r="O1250" s="40"/>
      <c r="Q1250" s="8" t="str">
        <f>IF(P1250="W",#REF!, IF( P1250="L",-#REF!, ""))</f>
        <v/>
      </c>
      <c r="R1250" s="7"/>
      <c r="S1250" s="7"/>
      <c r="T1250" s="7"/>
      <c r="U1250" s="7"/>
      <c r="V1250" s="7"/>
      <c r="W1250" s="7"/>
      <c r="X1250" s="7"/>
    </row>
    <row r="1251" spans="6:24" x14ac:dyDescent="0.45">
      <c r="F1251" s="23" t="str">
        <f>IF(Games!F327=0, "",Games!F327)</f>
        <v/>
      </c>
      <c r="G1251" s="23"/>
      <c r="H1251" s="23"/>
      <c r="I1251" s="23"/>
      <c r="J1251" s="11"/>
      <c r="K1251" s="11"/>
      <c r="L1251" s="11"/>
      <c r="M1251" s="11"/>
      <c r="N1251" s="11"/>
      <c r="O1251" s="40"/>
      <c r="Q1251" s="8" t="str">
        <f>IF(P1251="W",#REF!, IF( P1251="L",-#REF!, ""))</f>
        <v/>
      </c>
      <c r="R1251" s="7"/>
      <c r="S1251" s="7"/>
      <c r="T1251" s="7"/>
      <c r="U1251" s="7"/>
      <c r="V1251" s="7"/>
      <c r="W1251" s="7"/>
      <c r="X1251" s="7"/>
    </row>
    <row r="1252" spans="6:24" x14ac:dyDescent="0.45">
      <c r="F1252" s="23" t="str">
        <f>IF(Games!F328=0, "",Games!F328)</f>
        <v/>
      </c>
      <c r="G1252" s="23"/>
      <c r="H1252" s="23"/>
      <c r="I1252" s="23"/>
      <c r="J1252" s="11"/>
      <c r="K1252" s="11"/>
      <c r="L1252" s="11"/>
      <c r="M1252" s="11"/>
      <c r="N1252" s="11"/>
      <c r="O1252" s="40"/>
      <c r="Q1252" s="8" t="str">
        <f>IF(P1252="W",#REF!, IF( P1252="L",-#REF!, ""))</f>
        <v/>
      </c>
      <c r="R1252" s="7"/>
      <c r="S1252" s="7"/>
      <c r="T1252" s="7"/>
      <c r="U1252" s="7"/>
      <c r="V1252" s="7"/>
      <c r="W1252" s="7"/>
      <c r="X1252" s="7"/>
    </row>
    <row r="1253" spans="6:24" x14ac:dyDescent="0.45">
      <c r="F1253" s="23" t="str">
        <f>IF(Games!F329=0, "",Games!F329)</f>
        <v/>
      </c>
      <c r="G1253" s="23"/>
      <c r="H1253" s="23"/>
      <c r="I1253" s="23"/>
      <c r="J1253" s="11"/>
      <c r="K1253" s="11"/>
      <c r="L1253" s="11"/>
      <c r="M1253" s="11"/>
      <c r="N1253" s="11"/>
      <c r="O1253" s="40"/>
      <c r="Q1253" s="8" t="str">
        <f>IF(P1253="W",#REF!, IF( P1253="L",-#REF!, ""))</f>
        <v/>
      </c>
      <c r="R1253" s="7"/>
      <c r="S1253" s="7"/>
      <c r="T1253" s="7"/>
      <c r="U1253" s="7"/>
      <c r="V1253" s="7"/>
      <c r="W1253" s="7"/>
      <c r="X1253" s="7"/>
    </row>
    <row r="1254" spans="6:24" x14ac:dyDescent="0.45">
      <c r="F1254" s="23" t="str">
        <f>IF(Games!F330=0, "",Games!F330)</f>
        <v/>
      </c>
      <c r="G1254" s="23"/>
      <c r="H1254" s="23"/>
      <c r="I1254" s="23"/>
      <c r="J1254" s="11"/>
      <c r="K1254" s="11"/>
      <c r="L1254" s="11"/>
      <c r="M1254" s="11"/>
      <c r="N1254" s="11"/>
      <c r="O1254" s="40"/>
      <c r="Q1254" s="8" t="str">
        <f>IF(P1254="W",#REF!, IF( P1254="L",-#REF!, ""))</f>
        <v/>
      </c>
      <c r="R1254" s="7"/>
      <c r="S1254" s="7"/>
      <c r="T1254" s="7"/>
      <c r="U1254" s="7"/>
      <c r="V1254" s="7"/>
      <c r="W1254" s="7"/>
      <c r="X1254" s="7"/>
    </row>
    <row r="1255" spans="6:24" x14ac:dyDescent="0.45">
      <c r="F1255" s="23" t="str">
        <f>IF(Games!F331=0, "",Games!F331)</f>
        <v/>
      </c>
      <c r="G1255" s="23"/>
      <c r="H1255" s="23"/>
      <c r="I1255" s="23"/>
      <c r="J1255" s="11"/>
      <c r="K1255" s="11"/>
      <c r="L1255" s="11"/>
      <c r="M1255" s="11"/>
      <c r="N1255" s="11"/>
      <c r="O1255" s="40"/>
      <c r="Q1255" s="8" t="str">
        <f>IF(P1255="W",#REF!, IF( P1255="L",-#REF!, ""))</f>
        <v/>
      </c>
      <c r="R1255" s="7"/>
      <c r="S1255" s="7"/>
      <c r="T1255" s="7"/>
      <c r="U1255" s="7"/>
      <c r="V1255" s="7"/>
      <c r="W1255" s="7"/>
      <c r="X1255" s="7"/>
    </row>
    <row r="1256" spans="6:24" x14ac:dyDescent="0.45">
      <c r="F1256" s="23" t="str">
        <f>IF(Games!F332=0, "",Games!F332)</f>
        <v/>
      </c>
      <c r="G1256" s="23"/>
      <c r="H1256" s="23"/>
      <c r="I1256" s="23"/>
      <c r="J1256" s="11"/>
      <c r="K1256" s="11"/>
      <c r="L1256" s="11"/>
      <c r="M1256" s="11"/>
      <c r="N1256" s="11"/>
      <c r="O1256" s="40"/>
      <c r="Q1256" s="8" t="str">
        <f>IF(P1256="W",#REF!, IF( P1256="L",-#REF!, ""))</f>
        <v/>
      </c>
      <c r="R1256" s="7"/>
      <c r="S1256" s="7"/>
      <c r="T1256" s="7"/>
      <c r="U1256" s="7"/>
      <c r="V1256" s="7"/>
      <c r="W1256" s="7"/>
      <c r="X1256" s="7"/>
    </row>
    <row r="1257" spans="6:24" x14ac:dyDescent="0.45">
      <c r="F1257" s="23" t="str">
        <f>IF(Games!F333=0, "",Games!F333)</f>
        <v/>
      </c>
      <c r="G1257" s="23"/>
      <c r="H1257" s="23"/>
      <c r="I1257" s="23"/>
      <c r="J1257" s="11"/>
      <c r="K1257" s="11"/>
      <c r="L1257" s="11"/>
      <c r="M1257" s="11"/>
      <c r="N1257" s="11"/>
      <c r="O1257" s="40"/>
      <c r="Q1257" s="8" t="str">
        <f>IF(P1257="W",#REF!, IF( P1257="L",-#REF!, ""))</f>
        <v/>
      </c>
      <c r="R1257" s="7"/>
      <c r="S1257" s="7"/>
      <c r="T1257" s="7"/>
      <c r="U1257" s="7"/>
      <c r="V1257" s="7"/>
      <c r="W1257" s="7"/>
      <c r="X1257" s="7"/>
    </row>
    <row r="1258" spans="6:24" x14ac:dyDescent="0.45">
      <c r="F1258" s="23" t="str">
        <f>IF(Games!F334=0, "",Games!F334)</f>
        <v/>
      </c>
      <c r="G1258" s="23"/>
      <c r="H1258" s="23"/>
      <c r="I1258" s="23"/>
      <c r="J1258" s="11"/>
      <c r="K1258" s="11"/>
      <c r="L1258" s="11"/>
      <c r="M1258" s="11"/>
      <c r="N1258" s="11"/>
      <c r="O1258" s="40"/>
      <c r="Q1258" s="8" t="str">
        <f>IF(P1258="W",#REF!, IF( P1258="L",-#REF!, ""))</f>
        <v/>
      </c>
      <c r="R1258" s="7"/>
      <c r="S1258" s="7"/>
      <c r="T1258" s="7"/>
      <c r="U1258" s="7"/>
      <c r="V1258" s="7"/>
      <c r="W1258" s="7"/>
      <c r="X1258" s="7"/>
    </row>
    <row r="1259" spans="6:24" x14ac:dyDescent="0.45">
      <c r="F1259" s="23" t="str">
        <f>IF(Games!F335=0, "",Games!F335)</f>
        <v/>
      </c>
      <c r="G1259" s="23"/>
      <c r="H1259" s="23"/>
      <c r="I1259" s="23"/>
      <c r="J1259" s="11"/>
      <c r="K1259" s="11"/>
      <c r="L1259" s="11"/>
      <c r="M1259" s="11"/>
      <c r="N1259" s="11"/>
      <c r="O1259" s="40"/>
      <c r="Q1259" s="8" t="str">
        <f>IF(P1259="W",#REF!, IF( P1259="L",-#REF!, ""))</f>
        <v/>
      </c>
      <c r="R1259" s="7"/>
      <c r="S1259" s="7"/>
      <c r="T1259" s="7"/>
      <c r="U1259" s="7"/>
      <c r="V1259" s="7"/>
      <c r="W1259" s="7"/>
      <c r="X1259" s="7"/>
    </row>
    <row r="1260" spans="6:24" x14ac:dyDescent="0.45">
      <c r="F1260" s="23" t="str">
        <f>IF(Games!F336=0, "",Games!F336)</f>
        <v/>
      </c>
      <c r="G1260" s="23"/>
      <c r="H1260" s="23"/>
      <c r="I1260" s="23"/>
      <c r="J1260" s="11"/>
      <c r="K1260" s="11"/>
      <c r="L1260" s="11"/>
      <c r="M1260" s="11"/>
      <c r="N1260" s="11"/>
      <c r="O1260" s="40"/>
      <c r="Q1260" s="8" t="str">
        <f>IF(P1260="W",#REF!, IF( P1260="L",-#REF!, ""))</f>
        <v/>
      </c>
      <c r="R1260" s="7"/>
      <c r="S1260" s="7"/>
      <c r="T1260" s="7"/>
      <c r="U1260" s="7"/>
      <c r="V1260" s="7"/>
      <c r="W1260" s="7"/>
      <c r="X1260" s="7"/>
    </row>
    <row r="1261" spans="6:24" x14ac:dyDescent="0.45">
      <c r="F1261" s="23" t="str">
        <f>IF(Games!F337=0, "",Games!F337)</f>
        <v/>
      </c>
      <c r="G1261" s="23"/>
      <c r="H1261" s="23"/>
      <c r="I1261" s="23"/>
      <c r="J1261" s="11"/>
      <c r="K1261" s="11"/>
      <c r="L1261" s="11"/>
      <c r="M1261" s="11"/>
      <c r="N1261" s="11"/>
      <c r="O1261" s="40"/>
      <c r="Q1261" s="8" t="str">
        <f>IF(P1261="W",#REF!, IF( P1261="L",-#REF!, ""))</f>
        <v/>
      </c>
      <c r="R1261" s="7"/>
      <c r="S1261" s="7"/>
      <c r="T1261" s="7"/>
      <c r="U1261" s="7"/>
      <c r="V1261" s="7"/>
      <c r="W1261" s="7"/>
      <c r="X1261" s="7"/>
    </row>
    <row r="1262" spans="6:24" x14ac:dyDescent="0.45">
      <c r="F1262" s="23" t="str">
        <f>IF(Games!F338=0, "",Games!F338)</f>
        <v/>
      </c>
      <c r="G1262" s="23"/>
      <c r="H1262" s="23"/>
      <c r="I1262" s="23"/>
      <c r="J1262" s="11"/>
      <c r="K1262" s="11"/>
      <c r="L1262" s="11"/>
      <c r="M1262" s="11"/>
      <c r="N1262" s="11"/>
      <c r="O1262" s="40"/>
      <c r="Q1262" s="8" t="str">
        <f>IF(P1262="W",#REF!, IF( P1262="L",-#REF!, ""))</f>
        <v/>
      </c>
      <c r="R1262" s="7"/>
      <c r="S1262" s="7"/>
      <c r="T1262" s="7"/>
      <c r="U1262" s="7"/>
      <c r="V1262" s="7"/>
      <c r="W1262" s="7"/>
      <c r="X1262" s="7"/>
    </row>
    <row r="1263" spans="6:24" x14ac:dyDescent="0.45">
      <c r="F1263" s="23" t="str">
        <f>IF(Games!F339=0, "",Games!F339)</f>
        <v/>
      </c>
      <c r="G1263" s="23"/>
      <c r="H1263" s="23"/>
      <c r="I1263" s="23"/>
      <c r="J1263" s="11"/>
      <c r="K1263" s="11"/>
      <c r="L1263" s="11"/>
      <c r="M1263" s="11"/>
      <c r="N1263" s="11"/>
      <c r="O1263" s="40"/>
      <c r="Q1263" s="8" t="str">
        <f>IF(P1263="W",#REF!, IF( P1263="L",-#REF!, ""))</f>
        <v/>
      </c>
      <c r="R1263" s="7"/>
      <c r="S1263" s="7"/>
      <c r="T1263" s="7"/>
      <c r="U1263" s="7"/>
      <c r="V1263" s="7"/>
      <c r="W1263" s="7"/>
      <c r="X1263" s="7"/>
    </row>
    <row r="1264" spans="6:24" x14ac:dyDescent="0.45">
      <c r="F1264" s="23" t="str">
        <f>IF(Games!F340=0, "",Games!F340)</f>
        <v/>
      </c>
      <c r="G1264" s="23"/>
      <c r="H1264" s="23"/>
      <c r="I1264" s="23"/>
      <c r="J1264" s="11"/>
      <c r="K1264" s="11"/>
      <c r="L1264" s="11"/>
      <c r="M1264" s="11"/>
      <c r="N1264" s="11"/>
      <c r="O1264" s="40"/>
      <c r="Q1264" s="8" t="str">
        <f>IF(P1264="W",#REF!, IF( P1264="L",-#REF!, ""))</f>
        <v/>
      </c>
      <c r="R1264" s="7"/>
      <c r="S1264" s="7"/>
      <c r="T1264" s="7"/>
      <c r="U1264" s="7"/>
      <c r="V1264" s="7"/>
      <c r="W1264" s="7"/>
      <c r="X1264" s="7"/>
    </row>
    <row r="1265" spans="6:24" x14ac:dyDescent="0.45">
      <c r="F1265" s="23" t="str">
        <f>IF(Games!F341=0, "",Games!F341)</f>
        <v/>
      </c>
      <c r="G1265" s="23"/>
      <c r="H1265" s="23"/>
      <c r="I1265" s="23"/>
      <c r="J1265" s="11"/>
      <c r="K1265" s="11"/>
      <c r="L1265" s="11"/>
      <c r="M1265" s="11"/>
      <c r="N1265" s="11"/>
      <c r="O1265" s="40"/>
      <c r="Q1265" s="8" t="str">
        <f>IF(P1265="W",#REF!, IF( P1265="L",-#REF!, ""))</f>
        <v/>
      </c>
      <c r="R1265" s="7"/>
      <c r="S1265" s="7"/>
      <c r="T1265" s="7"/>
      <c r="U1265" s="7"/>
      <c r="V1265" s="7"/>
      <c r="W1265" s="7"/>
      <c r="X1265" s="7"/>
    </row>
    <row r="1266" spans="6:24" x14ac:dyDescent="0.45">
      <c r="F1266" s="23" t="str">
        <f>IF(Games!F342=0, "",Games!F342)</f>
        <v/>
      </c>
      <c r="G1266" s="23"/>
      <c r="H1266" s="23"/>
      <c r="I1266" s="23"/>
      <c r="J1266" s="11"/>
      <c r="K1266" s="11"/>
      <c r="L1266" s="11"/>
      <c r="M1266" s="11"/>
      <c r="N1266" s="11"/>
      <c r="O1266" s="40"/>
      <c r="Q1266" s="8" t="str">
        <f>IF(P1266="W",#REF!, IF( P1266="L",-#REF!, ""))</f>
        <v/>
      </c>
      <c r="R1266" s="7"/>
      <c r="S1266" s="7"/>
      <c r="T1266" s="7"/>
      <c r="U1266" s="7"/>
      <c r="V1266" s="7"/>
      <c r="W1266" s="7"/>
      <c r="X1266" s="7"/>
    </row>
    <row r="1267" spans="6:24" x14ac:dyDescent="0.45">
      <c r="F1267" s="23" t="str">
        <f>IF(Games!F343=0, "",Games!F343)</f>
        <v/>
      </c>
      <c r="G1267" s="23"/>
      <c r="H1267" s="23"/>
      <c r="I1267" s="23"/>
      <c r="J1267" s="11"/>
      <c r="K1267" s="11"/>
      <c r="L1267" s="11"/>
      <c r="M1267" s="11"/>
      <c r="N1267" s="11"/>
      <c r="O1267" s="40"/>
      <c r="Q1267" s="8" t="str">
        <f>IF(P1267="W",#REF!, IF( P1267="L",-#REF!, ""))</f>
        <v/>
      </c>
      <c r="R1267" s="7"/>
      <c r="S1267" s="7"/>
      <c r="T1267" s="7"/>
      <c r="U1267" s="7"/>
      <c r="V1267" s="7"/>
      <c r="W1267" s="7"/>
      <c r="X1267" s="7"/>
    </row>
    <row r="1268" spans="6:24" x14ac:dyDescent="0.45">
      <c r="F1268" s="23" t="str">
        <f>IF(Games!F344=0, "",Games!F344)</f>
        <v/>
      </c>
      <c r="G1268" s="23"/>
      <c r="H1268" s="23"/>
      <c r="I1268" s="23"/>
      <c r="J1268" s="11"/>
      <c r="K1268" s="11"/>
      <c r="L1268" s="11"/>
      <c r="M1268" s="11"/>
      <c r="N1268" s="11"/>
      <c r="O1268" s="40"/>
      <c r="Q1268" s="8" t="str">
        <f>IF(P1268="W",#REF!, IF( P1268="L",-#REF!, ""))</f>
        <v/>
      </c>
      <c r="R1268" s="7"/>
      <c r="S1268" s="7"/>
      <c r="T1268" s="7"/>
      <c r="U1268" s="7"/>
      <c r="V1268" s="7"/>
      <c r="W1268" s="7"/>
      <c r="X1268" s="7"/>
    </row>
    <row r="1269" spans="6:24" x14ac:dyDescent="0.45">
      <c r="F1269" s="23" t="str">
        <f>IF(Games!F345=0, "",Games!F345)</f>
        <v/>
      </c>
      <c r="G1269" s="23"/>
      <c r="H1269" s="23"/>
      <c r="I1269" s="23"/>
      <c r="J1269" s="11"/>
      <c r="K1269" s="11"/>
      <c r="L1269" s="11"/>
      <c r="M1269" s="11"/>
      <c r="N1269" s="11"/>
      <c r="O1269" s="40"/>
      <c r="Q1269" s="8" t="str">
        <f>IF(P1269="W",#REF!, IF( P1269="L",-#REF!, ""))</f>
        <v/>
      </c>
      <c r="R1269" s="7"/>
      <c r="S1269" s="7"/>
      <c r="T1269" s="7"/>
      <c r="U1269" s="7"/>
      <c r="V1269" s="7"/>
      <c r="W1269" s="7"/>
      <c r="X1269" s="7"/>
    </row>
    <row r="1270" spans="6:24" x14ac:dyDescent="0.45">
      <c r="F1270" s="23" t="str">
        <f>IF(Games!F346=0, "",Games!F346)</f>
        <v/>
      </c>
      <c r="G1270" s="23"/>
      <c r="H1270" s="23"/>
      <c r="I1270" s="23"/>
      <c r="J1270" s="11"/>
      <c r="K1270" s="11"/>
      <c r="L1270" s="11"/>
      <c r="M1270" s="11"/>
      <c r="N1270" s="11"/>
      <c r="O1270" s="40"/>
      <c r="Q1270" s="8" t="str">
        <f>IF(P1270="W",#REF!, IF( P1270="L",-#REF!, ""))</f>
        <v/>
      </c>
      <c r="R1270" s="7"/>
      <c r="S1270" s="7"/>
      <c r="T1270" s="7"/>
      <c r="U1270" s="7"/>
      <c r="V1270" s="7"/>
      <c r="W1270" s="7"/>
      <c r="X1270" s="7"/>
    </row>
    <row r="1271" spans="6:24" x14ac:dyDescent="0.45">
      <c r="F1271" s="23" t="str">
        <f>IF(Games!F347=0, "",Games!F347)</f>
        <v/>
      </c>
      <c r="G1271" s="23"/>
      <c r="H1271" s="23"/>
      <c r="I1271" s="23"/>
      <c r="J1271" s="11"/>
      <c r="K1271" s="11"/>
      <c r="L1271" s="11"/>
      <c r="M1271" s="11"/>
      <c r="N1271" s="11"/>
      <c r="O1271" s="40"/>
      <c r="Q1271" s="8" t="str">
        <f>IF(P1271="W",#REF!, IF( P1271="L",-#REF!, ""))</f>
        <v/>
      </c>
      <c r="R1271" s="7"/>
      <c r="S1271" s="7"/>
      <c r="T1271" s="7"/>
      <c r="U1271" s="7"/>
      <c r="V1271" s="7"/>
      <c r="W1271" s="7"/>
      <c r="X1271" s="7"/>
    </row>
    <row r="1272" spans="6:24" x14ac:dyDescent="0.45">
      <c r="F1272" s="23" t="str">
        <f>IF(Games!F348=0, "",Games!F348)</f>
        <v/>
      </c>
      <c r="G1272" s="23"/>
      <c r="H1272" s="23"/>
      <c r="I1272" s="23"/>
      <c r="J1272" s="11"/>
      <c r="K1272" s="11"/>
      <c r="L1272" s="11"/>
      <c r="M1272" s="11"/>
      <c r="N1272" s="11"/>
      <c r="O1272" s="40"/>
      <c r="Q1272" s="8" t="str">
        <f>IF(P1272="W",#REF!, IF( P1272="L",-#REF!, ""))</f>
        <v/>
      </c>
      <c r="R1272" s="7"/>
      <c r="S1272" s="7"/>
      <c r="T1272" s="7"/>
      <c r="U1272" s="7"/>
      <c r="V1272" s="7"/>
      <c r="W1272" s="7"/>
      <c r="X1272" s="7"/>
    </row>
    <row r="1273" spans="6:24" x14ac:dyDescent="0.45">
      <c r="F1273" s="23" t="str">
        <f>IF(Games!F349=0, "",Games!F349)</f>
        <v/>
      </c>
      <c r="G1273" s="23"/>
      <c r="H1273" s="23"/>
      <c r="I1273" s="23"/>
      <c r="J1273" s="11"/>
      <c r="K1273" s="11"/>
      <c r="L1273" s="11"/>
      <c r="M1273" s="11"/>
      <c r="N1273" s="11"/>
      <c r="O1273" s="40"/>
      <c r="Q1273" s="8" t="str">
        <f>IF(P1273="W",#REF!, IF( P1273="L",-#REF!, ""))</f>
        <v/>
      </c>
      <c r="R1273" s="7"/>
      <c r="S1273" s="7"/>
      <c r="T1273" s="7"/>
      <c r="U1273" s="7"/>
      <c r="V1273" s="7"/>
      <c r="W1273" s="7"/>
      <c r="X1273" s="7"/>
    </row>
    <row r="1274" spans="6:24" x14ac:dyDescent="0.45">
      <c r="F1274" s="23" t="str">
        <f>IF(Games!F350=0, "",Games!F350)</f>
        <v/>
      </c>
      <c r="G1274" s="23"/>
      <c r="H1274" s="23"/>
      <c r="I1274" s="23"/>
      <c r="J1274" s="11"/>
      <c r="K1274" s="11"/>
      <c r="L1274" s="11"/>
      <c r="M1274" s="11"/>
      <c r="N1274" s="11"/>
      <c r="O1274" s="40"/>
      <c r="Q1274" s="8" t="str">
        <f>IF(P1274="W",#REF!, IF( P1274="L",-#REF!, ""))</f>
        <v/>
      </c>
      <c r="R1274" s="7"/>
      <c r="S1274" s="7"/>
      <c r="T1274" s="7"/>
      <c r="U1274" s="7"/>
      <c r="V1274" s="7"/>
      <c r="W1274" s="7"/>
      <c r="X1274" s="7"/>
    </row>
    <row r="1275" spans="6:24" x14ac:dyDescent="0.45">
      <c r="F1275" s="23" t="str">
        <f>IF(Games!F351=0, "",Games!F351)</f>
        <v/>
      </c>
      <c r="G1275" s="23"/>
      <c r="H1275" s="23"/>
      <c r="I1275" s="23"/>
      <c r="J1275" s="11"/>
      <c r="K1275" s="11"/>
      <c r="L1275" s="11"/>
      <c r="M1275" s="11"/>
      <c r="N1275" s="11"/>
      <c r="O1275" s="40"/>
      <c r="Q1275" s="8" t="str">
        <f>IF(P1275="W",#REF!, IF( P1275="L",-#REF!, ""))</f>
        <v/>
      </c>
      <c r="R1275" s="7"/>
      <c r="S1275" s="7"/>
      <c r="T1275" s="7"/>
      <c r="U1275" s="7"/>
      <c r="V1275" s="7"/>
      <c r="W1275" s="7"/>
      <c r="X1275" s="7"/>
    </row>
    <row r="1276" spans="6:24" x14ac:dyDescent="0.45">
      <c r="F1276" s="23" t="str">
        <f>IF(Games!F352=0, "",Games!F352)</f>
        <v/>
      </c>
      <c r="G1276" s="23"/>
      <c r="H1276" s="23"/>
      <c r="I1276" s="23"/>
      <c r="J1276" s="11"/>
      <c r="K1276" s="11"/>
      <c r="L1276" s="11"/>
      <c r="M1276" s="11"/>
      <c r="N1276" s="11"/>
      <c r="O1276" s="40"/>
      <c r="Q1276" s="8" t="str">
        <f>IF(P1276="W",#REF!, IF( P1276="L",-#REF!, ""))</f>
        <v/>
      </c>
      <c r="R1276" s="7"/>
      <c r="S1276" s="7"/>
      <c r="T1276" s="7"/>
      <c r="U1276" s="7"/>
      <c r="V1276" s="7"/>
      <c r="W1276" s="7"/>
      <c r="X1276" s="7"/>
    </row>
    <row r="1277" spans="6:24" x14ac:dyDescent="0.45">
      <c r="F1277" s="23" t="str">
        <f>IF(Games!F353=0, "",Games!F353)</f>
        <v/>
      </c>
      <c r="G1277" s="23"/>
      <c r="H1277" s="23"/>
      <c r="I1277" s="23"/>
      <c r="J1277" s="11"/>
      <c r="K1277" s="11"/>
      <c r="L1277" s="11"/>
      <c r="M1277" s="11"/>
      <c r="N1277" s="11"/>
      <c r="O1277" s="40"/>
      <c r="Q1277" s="8" t="str">
        <f>IF(P1277="W",#REF!, IF( P1277="L",-#REF!, ""))</f>
        <v/>
      </c>
      <c r="R1277" s="7"/>
      <c r="S1277" s="7"/>
      <c r="T1277" s="7"/>
      <c r="U1277" s="7"/>
      <c r="V1277" s="7"/>
      <c r="W1277" s="7"/>
      <c r="X1277" s="7"/>
    </row>
    <row r="1278" spans="6:24" x14ac:dyDescent="0.45">
      <c r="F1278" s="23" t="str">
        <f>IF(Games!F354=0, "",Games!F354)</f>
        <v/>
      </c>
      <c r="G1278" s="23"/>
      <c r="H1278" s="23"/>
      <c r="I1278" s="23"/>
      <c r="J1278" s="11"/>
      <c r="K1278" s="11"/>
      <c r="L1278" s="11"/>
      <c r="M1278" s="11"/>
      <c r="N1278" s="11"/>
      <c r="O1278" s="40"/>
      <c r="Q1278" s="8" t="str">
        <f>IF(P1278="W",#REF!, IF( P1278="L",-#REF!, ""))</f>
        <v/>
      </c>
      <c r="R1278" s="7"/>
      <c r="S1278" s="7"/>
      <c r="T1278" s="7"/>
      <c r="U1278" s="7"/>
      <c r="V1278" s="7"/>
      <c r="W1278" s="7"/>
      <c r="X1278" s="7"/>
    </row>
    <row r="1279" spans="6:24" x14ac:dyDescent="0.45">
      <c r="F1279" s="23" t="str">
        <f>IF(Games!F355=0, "",Games!F355)</f>
        <v/>
      </c>
      <c r="G1279" s="23"/>
      <c r="H1279" s="23"/>
      <c r="I1279" s="23"/>
      <c r="J1279" s="11"/>
      <c r="K1279" s="11"/>
      <c r="L1279" s="11"/>
      <c r="M1279" s="11"/>
      <c r="N1279" s="11"/>
      <c r="O1279" s="40"/>
      <c r="Q1279" s="8" t="str">
        <f>IF(P1279="W",#REF!, IF( P1279="L",-#REF!, ""))</f>
        <v/>
      </c>
      <c r="R1279" s="7"/>
      <c r="S1279" s="7"/>
      <c r="T1279" s="7"/>
      <c r="U1279" s="7"/>
      <c r="V1279" s="7"/>
      <c r="W1279" s="7"/>
      <c r="X1279" s="7"/>
    </row>
    <row r="1280" spans="6:24" x14ac:dyDescent="0.45">
      <c r="F1280" s="23" t="str">
        <f>IF(Games!F356=0, "",Games!F356)</f>
        <v/>
      </c>
      <c r="G1280" s="23"/>
      <c r="H1280" s="23"/>
      <c r="I1280" s="23"/>
      <c r="J1280" s="11"/>
      <c r="K1280" s="11"/>
      <c r="L1280" s="11"/>
      <c r="M1280" s="11"/>
      <c r="N1280" s="11"/>
      <c r="O1280" s="40"/>
      <c r="Q1280" s="8" t="str">
        <f>IF(P1280="W",#REF!, IF( P1280="L",-#REF!, ""))</f>
        <v/>
      </c>
      <c r="R1280" s="7"/>
      <c r="S1280" s="7"/>
      <c r="T1280" s="7"/>
      <c r="U1280" s="7"/>
      <c r="V1280" s="7"/>
      <c r="W1280" s="7"/>
      <c r="X1280" s="7"/>
    </row>
    <row r="1281" spans="6:24" x14ac:dyDescent="0.45">
      <c r="F1281" s="23" t="str">
        <f>IF(Games!F357=0, "",Games!F357)</f>
        <v/>
      </c>
      <c r="G1281" s="23"/>
      <c r="H1281" s="23"/>
      <c r="I1281" s="23"/>
      <c r="J1281" s="11"/>
      <c r="K1281" s="11"/>
      <c r="L1281" s="11"/>
      <c r="M1281" s="11"/>
      <c r="N1281" s="11"/>
      <c r="O1281" s="40"/>
      <c r="Q1281" s="8" t="str">
        <f>IF(P1281="W",#REF!, IF( P1281="L",-#REF!, ""))</f>
        <v/>
      </c>
      <c r="R1281" s="7"/>
      <c r="S1281" s="7"/>
      <c r="T1281" s="7"/>
      <c r="U1281" s="7"/>
      <c r="V1281" s="7"/>
      <c r="W1281" s="7"/>
      <c r="X1281" s="7"/>
    </row>
    <row r="1282" spans="6:24" x14ac:dyDescent="0.45">
      <c r="F1282" s="23" t="str">
        <f>IF(Games!F358=0, "",Games!F358)</f>
        <v/>
      </c>
      <c r="G1282" s="23"/>
      <c r="H1282" s="23"/>
      <c r="I1282" s="23"/>
      <c r="J1282" s="11"/>
      <c r="K1282" s="11"/>
      <c r="L1282" s="11"/>
      <c r="M1282" s="11"/>
      <c r="N1282" s="11"/>
      <c r="O1282" s="40"/>
      <c r="Q1282" s="8" t="str">
        <f>IF(P1282="W",#REF!, IF( P1282="L",-#REF!, ""))</f>
        <v/>
      </c>
      <c r="R1282" s="7"/>
      <c r="S1282" s="7"/>
      <c r="T1282" s="7"/>
      <c r="U1282" s="7"/>
      <c r="V1282" s="7"/>
      <c r="W1282" s="7"/>
      <c r="X1282" s="7"/>
    </row>
    <row r="1283" spans="6:24" x14ac:dyDescent="0.45">
      <c r="F1283" s="23" t="str">
        <f>IF(Games!F359=0, "",Games!F359)</f>
        <v/>
      </c>
      <c r="G1283" s="23"/>
      <c r="H1283" s="23"/>
      <c r="I1283" s="23"/>
      <c r="J1283" s="11"/>
      <c r="K1283" s="11"/>
      <c r="L1283" s="11"/>
      <c r="M1283" s="11"/>
      <c r="N1283" s="11"/>
      <c r="O1283" s="40"/>
      <c r="Q1283" s="8" t="str">
        <f>IF(P1283="W",#REF!, IF( P1283="L",-#REF!, ""))</f>
        <v/>
      </c>
      <c r="R1283" s="7"/>
      <c r="S1283" s="7"/>
      <c r="T1283" s="7"/>
      <c r="U1283" s="7"/>
      <c r="V1283" s="7"/>
      <c r="W1283" s="7"/>
      <c r="X1283" s="7"/>
    </row>
    <row r="1284" spans="6:24" x14ac:dyDescent="0.45">
      <c r="F1284" s="23" t="str">
        <f>IF(Games!F360=0, "",Games!F360)</f>
        <v/>
      </c>
      <c r="G1284" s="23"/>
      <c r="H1284" s="23"/>
      <c r="I1284" s="23"/>
      <c r="J1284" s="11"/>
      <c r="K1284" s="11"/>
      <c r="L1284" s="11"/>
      <c r="M1284" s="11"/>
      <c r="N1284" s="11"/>
      <c r="O1284" s="40"/>
      <c r="Q1284" s="8" t="str">
        <f>IF(P1284="W",#REF!, IF( P1284="L",-#REF!, ""))</f>
        <v/>
      </c>
      <c r="R1284" s="7"/>
      <c r="S1284" s="7"/>
      <c r="T1284" s="7"/>
      <c r="U1284" s="7"/>
      <c r="V1284" s="7"/>
      <c r="W1284" s="7"/>
      <c r="X1284" s="7"/>
    </row>
    <row r="1285" spans="6:24" x14ac:dyDescent="0.45">
      <c r="F1285" s="23" t="str">
        <f>IF(Games!F361=0, "",Games!F361)</f>
        <v/>
      </c>
      <c r="G1285" s="23"/>
      <c r="H1285" s="23"/>
      <c r="I1285" s="23"/>
      <c r="J1285" s="11"/>
      <c r="K1285" s="11"/>
      <c r="L1285" s="11"/>
      <c r="M1285" s="11"/>
      <c r="N1285" s="11"/>
      <c r="O1285" s="40"/>
      <c r="Q1285" s="8" t="str">
        <f>IF(P1285="W",#REF!, IF( P1285="L",-#REF!, ""))</f>
        <v/>
      </c>
      <c r="R1285" s="7"/>
      <c r="S1285" s="7"/>
      <c r="T1285" s="7"/>
      <c r="U1285" s="7"/>
      <c r="V1285" s="7"/>
      <c r="W1285" s="7"/>
      <c r="X1285" s="7"/>
    </row>
    <row r="1286" spans="6:24" x14ac:dyDescent="0.45">
      <c r="F1286" s="23" t="str">
        <f>IF(Games!F362=0, "",Games!F362)</f>
        <v/>
      </c>
      <c r="G1286" s="23"/>
      <c r="H1286" s="23"/>
      <c r="I1286" s="23"/>
      <c r="J1286" s="11"/>
      <c r="K1286" s="11"/>
      <c r="L1286" s="11"/>
      <c r="M1286" s="11"/>
      <c r="N1286" s="11"/>
      <c r="O1286" s="40"/>
      <c r="Q1286" s="8" t="str">
        <f>IF(P1286="W",#REF!, IF( P1286="L",-#REF!, ""))</f>
        <v/>
      </c>
      <c r="R1286" s="7"/>
      <c r="S1286" s="7"/>
      <c r="T1286" s="7"/>
      <c r="U1286" s="7"/>
      <c r="V1286" s="7"/>
      <c r="W1286" s="7"/>
      <c r="X1286" s="7"/>
    </row>
    <row r="1287" spans="6:24" x14ac:dyDescent="0.45">
      <c r="F1287" s="23" t="str">
        <f>IF(Games!F363=0, "",Games!F363)</f>
        <v/>
      </c>
      <c r="G1287" s="23"/>
      <c r="H1287" s="23"/>
      <c r="I1287" s="23"/>
      <c r="J1287" s="11"/>
      <c r="K1287" s="11"/>
      <c r="L1287" s="11"/>
      <c r="M1287" s="11"/>
      <c r="N1287" s="11"/>
      <c r="O1287" s="40"/>
      <c r="Q1287" s="8" t="str">
        <f>IF(P1287="W",#REF!, IF( P1287="L",-#REF!, ""))</f>
        <v/>
      </c>
      <c r="R1287" s="7"/>
      <c r="S1287" s="7"/>
      <c r="T1287" s="7"/>
      <c r="U1287" s="7"/>
      <c r="V1287" s="7"/>
      <c r="W1287" s="7"/>
      <c r="X1287" s="7"/>
    </row>
    <row r="1288" spans="6:24" x14ac:dyDescent="0.45">
      <c r="F1288" s="23" t="str">
        <f>IF(Games!F364=0, "",Games!F364)</f>
        <v/>
      </c>
      <c r="G1288" s="23"/>
      <c r="H1288" s="23"/>
      <c r="I1288" s="23"/>
      <c r="J1288" s="11"/>
      <c r="K1288" s="11"/>
      <c r="L1288" s="11"/>
      <c r="M1288" s="11"/>
      <c r="N1288" s="11"/>
      <c r="O1288" s="40"/>
      <c r="Q1288" s="8" t="str">
        <f>IF(P1288="W",#REF!, IF( P1288="L",-#REF!, ""))</f>
        <v/>
      </c>
      <c r="R1288" s="7"/>
      <c r="S1288" s="7"/>
      <c r="T1288" s="7"/>
      <c r="U1288" s="7"/>
      <c r="V1288" s="7"/>
      <c r="W1288" s="7"/>
      <c r="X1288" s="7"/>
    </row>
    <row r="1289" spans="6:24" x14ac:dyDescent="0.45">
      <c r="F1289" s="23" t="str">
        <f>IF(Games!F365=0, "",Games!F365)</f>
        <v/>
      </c>
      <c r="G1289" s="23"/>
      <c r="H1289" s="23"/>
      <c r="I1289" s="23"/>
      <c r="J1289" s="11"/>
      <c r="K1289" s="11"/>
      <c r="L1289" s="11"/>
      <c r="M1289" s="11"/>
      <c r="N1289" s="11"/>
      <c r="O1289" s="40"/>
      <c r="Q1289" s="8" t="str">
        <f>IF(P1289="W",#REF!, IF( P1289="L",-#REF!, ""))</f>
        <v/>
      </c>
      <c r="R1289" s="7"/>
      <c r="S1289" s="7"/>
      <c r="T1289" s="7"/>
      <c r="U1289" s="7"/>
      <c r="V1289" s="7"/>
      <c r="W1289" s="7"/>
      <c r="X1289" s="7"/>
    </row>
    <row r="1290" spans="6:24" x14ac:dyDescent="0.45">
      <c r="F1290" s="23" t="str">
        <f>IF(Games!F366=0, "",Games!F366)</f>
        <v/>
      </c>
      <c r="G1290" s="23"/>
      <c r="H1290" s="23"/>
      <c r="I1290" s="23"/>
      <c r="J1290" s="11"/>
      <c r="K1290" s="11"/>
      <c r="L1290" s="11"/>
      <c r="M1290" s="11"/>
      <c r="N1290" s="11"/>
      <c r="O1290" s="40"/>
      <c r="Q1290" s="8" t="str">
        <f>IF(P1290="W",#REF!, IF( P1290="L",-#REF!, ""))</f>
        <v/>
      </c>
      <c r="R1290" s="7"/>
      <c r="S1290" s="7"/>
      <c r="T1290" s="7"/>
      <c r="U1290" s="7"/>
      <c r="V1290" s="7"/>
      <c r="W1290" s="7"/>
      <c r="X1290" s="7"/>
    </row>
    <row r="1291" spans="6:24" x14ac:dyDescent="0.45">
      <c r="F1291" s="23" t="str">
        <f>IF(Games!F367=0, "",Games!F367)</f>
        <v/>
      </c>
      <c r="G1291" s="23"/>
      <c r="H1291" s="23"/>
      <c r="I1291" s="23"/>
      <c r="J1291" s="11"/>
      <c r="K1291" s="11"/>
      <c r="L1291" s="11"/>
      <c r="M1291" s="11"/>
      <c r="N1291" s="11"/>
      <c r="O1291" s="40"/>
      <c r="Q1291" s="8" t="str">
        <f>IF(P1291="W",#REF!, IF( P1291="L",-#REF!, ""))</f>
        <v/>
      </c>
      <c r="R1291" s="7"/>
      <c r="S1291" s="7"/>
      <c r="T1291" s="7"/>
      <c r="U1291" s="7"/>
      <c r="V1291" s="7"/>
      <c r="W1291" s="7"/>
      <c r="X1291" s="7"/>
    </row>
    <row r="1292" spans="6:24" x14ac:dyDescent="0.45">
      <c r="F1292" s="23" t="str">
        <f>IF(Games!F368=0, "",Games!F368)</f>
        <v/>
      </c>
      <c r="G1292" s="23"/>
      <c r="H1292" s="23"/>
      <c r="I1292" s="23"/>
      <c r="J1292" s="11"/>
      <c r="K1292" s="11"/>
      <c r="L1292" s="11"/>
      <c r="M1292" s="11"/>
      <c r="N1292" s="11"/>
      <c r="O1292" s="40"/>
      <c r="Q1292" s="8" t="str">
        <f>IF(P1292="W",#REF!, IF( P1292="L",-#REF!, ""))</f>
        <v/>
      </c>
      <c r="R1292" s="7"/>
      <c r="S1292" s="7"/>
      <c r="T1292" s="7"/>
      <c r="U1292" s="7"/>
      <c r="V1292" s="7"/>
      <c r="W1292" s="7"/>
      <c r="X1292" s="7"/>
    </row>
    <row r="1293" spans="6:24" x14ac:dyDescent="0.45">
      <c r="F1293" s="23" t="str">
        <f>IF(Games!F369=0, "",Games!F369)</f>
        <v/>
      </c>
      <c r="G1293" s="23"/>
      <c r="H1293" s="23"/>
      <c r="I1293" s="23"/>
      <c r="J1293" s="11"/>
      <c r="K1293" s="11"/>
      <c r="L1293" s="11"/>
      <c r="M1293" s="11"/>
      <c r="N1293" s="11"/>
      <c r="O1293" s="40"/>
      <c r="Q1293" s="8" t="str">
        <f>IF(P1293="W",#REF!, IF( P1293="L",-#REF!, ""))</f>
        <v/>
      </c>
      <c r="R1293" s="7"/>
      <c r="S1293" s="7"/>
      <c r="T1293" s="7"/>
      <c r="U1293" s="7"/>
      <c r="V1293" s="7"/>
      <c r="W1293" s="7"/>
      <c r="X1293" s="7"/>
    </row>
    <row r="1294" spans="6:24" x14ac:dyDescent="0.45">
      <c r="F1294" s="23" t="str">
        <f>IF(Games!F370=0, "",Games!F370)</f>
        <v/>
      </c>
      <c r="G1294" s="23"/>
      <c r="H1294" s="23"/>
      <c r="I1294" s="23"/>
      <c r="J1294" s="11"/>
      <c r="K1294" s="11"/>
      <c r="L1294" s="11"/>
      <c r="M1294" s="11"/>
      <c r="N1294" s="11"/>
      <c r="O1294" s="40"/>
      <c r="Q1294" s="8" t="str">
        <f>IF(P1294="W",#REF!, IF( P1294="L",-#REF!, ""))</f>
        <v/>
      </c>
      <c r="R1294" s="7"/>
      <c r="S1294" s="7"/>
      <c r="T1294" s="7"/>
      <c r="U1294" s="7"/>
      <c r="V1294" s="7"/>
      <c r="W1294" s="7"/>
      <c r="X1294" s="7"/>
    </row>
    <row r="1295" spans="6:24" x14ac:dyDescent="0.45">
      <c r="F1295" s="23" t="str">
        <f>IF(Games!F371=0, "",Games!F371)</f>
        <v/>
      </c>
      <c r="G1295" s="23"/>
      <c r="H1295" s="23"/>
      <c r="I1295" s="23"/>
      <c r="J1295" s="11"/>
      <c r="K1295" s="11"/>
      <c r="L1295" s="11"/>
      <c r="M1295" s="11"/>
      <c r="N1295" s="11"/>
      <c r="O1295" s="40"/>
      <c r="Q1295" s="8" t="str">
        <f>IF(P1295="W",#REF!, IF( P1295="L",-#REF!, ""))</f>
        <v/>
      </c>
      <c r="R1295" s="7"/>
      <c r="S1295" s="7"/>
      <c r="T1295" s="7"/>
      <c r="U1295" s="7"/>
      <c r="V1295" s="7"/>
      <c r="W1295" s="7"/>
      <c r="X1295" s="7"/>
    </row>
    <row r="1296" spans="6:24" x14ac:dyDescent="0.45">
      <c r="F1296" s="23" t="str">
        <f>IF(Games!F372=0, "",Games!F372)</f>
        <v/>
      </c>
      <c r="G1296" s="23"/>
      <c r="H1296" s="23"/>
      <c r="I1296" s="23"/>
      <c r="J1296" s="11"/>
      <c r="K1296" s="11"/>
      <c r="L1296" s="11"/>
      <c r="M1296" s="11"/>
      <c r="N1296" s="11"/>
      <c r="O1296" s="40"/>
      <c r="Q1296" s="8" t="str">
        <f>IF(P1296="W",#REF!, IF( P1296="L",-#REF!, ""))</f>
        <v/>
      </c>
      <c r="R1296" s="7"/>
      <c r="S1296" s="7"/>
      <c r="T1296" s="7"/>
      <c r="U1296" s="7"/>
      <c r="V1296" s="7"/>
      <c r="W1296" s="7"/>
      <c r="X1296" s="7"/>
    </row>
    <row r="1297" spans="6:24" x14ac:dyDescent="0.45">
      <c r="F1297" s="23" t="str">
        <f>IF(Games!F373=0, "",Games!F373)</f>
        <v/>
      </c>
      <c r="G1297" s="23"/>
      <c r="H1297" s="23"/>
      <c r="I1297" s="23"/>
      <c r="J1297" s="11"/>
      <c r="K1297" s="11"/>
      <c r="L1297" s="11"/>
      <c r="M1297" s="11"/>
      <c r="N1297" s="11"/>
      <c r="O1297" s="40"/>
      <c r="Q1297" s="8" t="str">
        <f>IF(P1297="W",#REF!, IF( P1297="L",-#REF!, ""))</f>
        <v/>
      </c>
      <c r="R1297" s="7"/>
      <c r="S1297" s="7"/>
      <c r="T1297" s="7"/>
      <c r="U1297" s="7"/>
      <c r="V1297" s="7"/>
      <c r="W1297" s="7"/>
      <c r="X1297" s="7"/>
    </row>
    <row r="1298" spans="6:24" x14ac:dyDescent="0.45">
      <c r="F1298" s="23" t="str">
        <f>IF(Games!F374=0, "",Games!F374)</f>
        <v/>
      </c>
      <c r="G1298" s="23"/>
      <c r="H1298" s="23"/>
      <c r="I1298" s="23"/>
      <c r="J1298" s="11"/>
      <c r="K1298" s="11"/>
      <c r="L1298" s="11"/>
      <c r="M1298" s="11"/>
      <c r="N1298" s="11"/>
      <c r="O1298" s="40"/>
      <c r="Q1298" s="8" t="str">
        <f>IF(P1298="W",#REF!, IF( P1298="L",-#REF!, ""))</f>
        <v/>
      </c>
      <c r="R1298" s="7"/>
      <c r="S1298" s="7"/>
      <c r="T1298" s="7"/>
      <c r="U1298" s="7"/>
      <c r="V1298" s="7"/>
      <c r="W1298" s="7"/>
      <c r="X1298" s="7"/>
    </row>
    <row r="1299" spans="6:24" x14ac:dyDescent="0.45">
      <c r="F1299" s="23" t="str">
        <f>IF(Games!F375=0, "",Games!F375)</f>
        <v/>
      </c>
      <c r="G1299" s="23"/>
      <c r="H1299" s="23"/>
      <c r="I1299" s="23"/>
      <c r="J1299" s="11"/>
      <c r="K1299" s="11"/>
      <c r="L1299" s="11"/>
      <c r="M1299" s="11"/>
      <c r="N1299" s="11"/>
      <c r="O1299" s="40"/>
      <c r="Q1299" s="8" t="str">
        <f>IF(P1299="W",#REF!, IF( P1299="L",-#REF!, ""))</f>
        <v/>
      </c>
      <c r="R1299" s="7"/>
      <c r="S1299" s="7"/>
      <c r="T1299" s="7"/>
      <c r="U1299" s="7"/>
      <c r="V1299" s="7"/>
      <c r="W1299" s="7"/>
      <c r="X1299" s="7"/>
    </row>
    <row r="1300" spans="6:24" x14ac:dyDescent="0.45">
      <c r="F1300" s="23" t="str">
        <f>IF(Games!F376=0, "",Games!F376)</f>
        <v/>
      </c>
      <c r="G1300" s="23"/>
      <c r="H1300" s="23"/>
      <c r="I1300" s="23"/>
      <c r="J1300" s="11"/>
      <c r="K1300" s="11"/>
      <c r="L1300" s="11"/>
      <c r="M1300" s="11"/>
      <c r="N1300" s="11"/>
      <c r="O1300" s="40"/>
      <c r="Q1300" s="8" t="str">
        <f>IF(P1300="W",#REF!, IF( P1300="L",-#REF!, ""))</f>
        <v/>
      </c>
      <c r="R1300" s="7"/>
      <c r="S1300" s="7"/>
      <c r="T1300" s="7"/>
      <c r="U1300" s="7"/>
      <c r="V1300" s="7"/>
      <c r="W1300" s="7"/>
      <c r="X1300" s="7"/>
    </row>
    <row r="1301" spans="6:24" x14ac:dyDescent="0.45">
      <c r="F1301" s="23" t="str">
        <f>IF(Games!F377=0, "",Games!F377)</f>
        <v/>
      </c>
      <c r="G1301" s="23"/>
      <c r="H1301" s="23"/>
      <c r="I1301" s="23"/>
      <c r="J1301" s="11"/>
      <c r="K1301" s="11"/>
      <c r="L1301" s="11"/>
      <c r="M1301" s="11"/>
      <c r="N1301" s="11"/>
      <c r="O1301" s="40"/>
      <c r="Q1301" s="8" t="str">
        <f>IF(P1301="W",#REF!, IF( P1301="L",-#REF!, ""))</f>
        <v/>
      </c>
      <c r="R1301" s="7"/>
      <c r="S1301" s="7"/>
      <c r="T1301" s="7"/>
      <c r="U1301" s="7"/>
      <c r="V1301" s="7"/>
      <c r="W1301" s="7"/>
      <c r="X1301" s="7"/>
    </row>
    <row r="1302" spans="6:24" x14ac:dyDescent="0.45">
      <c r="F1302" s="23" t="str">
        <f>IF(Games!F378=0, "",Games!F378)</f>
        <v/>
      </c>
      <c r="G1302" s="23"/>
      <c r="H1302" s="23"/>
      <c r="I1302" s="23"/>
      <c r="J1302" s="11"/>
      <c r="K1302" s="11"/>
      <c r="L1302" s="11"/>
      <c r="M1302" s="11"/>
      <c r="N1302" s="11"/>
      <c r="O1302" s="40"/>
      <c r="Q1302" s="8" t="str">
        <f>IF(P1302="W",#REF!, IF( P1302="L",-#REF!, ""))</f>
        <v/>
      </c>
      <c r="R1302" s="7"/>
      <c r="S1302" s="7"/>
      <c r="T1302" s="7"/>
      <c r="U1302" s="7"/>
      <c r="V1302" s="7"/>
      <c r="W1302" s="7"/>
      <c r="X1302" s="7"/>
    </row>
    <row r="1303" spans="6:24" x14ac:dyDescent="0.45">
      <c r="F1303" s="23" t="str">
        <f>IF(Games!F379=0, "",Games!F379)</f>
        <v/>
      </c>
      <c r="G1303" s="23"/>
      <c r="H1303" s="23"/>
      <c r="I1303" s="23"/>
      <c r="J1303" s="11"/>
      <c r="K1303" s="11"/>
      <c r="L1303" s="11"/>
      <c r="M1303" s="11"/>
      <c r="N1303" s="11"/>
      <c r="O1303" s="40"/>
      <c r="Q1303" s="8" t="str">
        <f>IF(P1303="W",#REF!, IF( P1303="L",-#REF!, ""))</f>
        <v/>
      </c>
      <c r="R1303" s="7"/>
      <c r="S1303" s="7"/>
      <c r="T1303" s="7"/>
      <c r="U1303" s="7"/>
      <c r="V1303" s="7"/>
      <c r="W1303" s="7"/>
      <c r="X1303" s="7"/>
    </row>
    <row r="1304" spans="6:24" x14ac:dyDescent="0.45">
      <c r="F1304" s="23" t="str">
        <f>IF(Games!F380=0, "",Games!F380)</f>
        <v/>
      </c>
      <c r="G1304" s="23"/>
      <c r="H1304" s="23"/>
      <c r="I1304" s="23"/>
      <c r="J1304" s="11"/>
      <c r="K1304" s="11"/>
      <c r="L1304" s="11"/>
      <c r="M1304" s="11"/>
      <c r="N1304" s="11"/>
      <c r="O1304" s="40"/>
      <c r="Q1304" s="8" t="str">
        <f>IF(P1304="W",#REF!, IF( P1304="L",-#REF!, ""))</f>
        <v/>
      </c>
      <c r="R1304" s="7"/>
      <c r="S1304" s="7"/>
      <c r="T1304" s="7"/>
      <c r="U1304" s="7"/>
      <c r="V1304" s="7"/>
      <c r="W1304" s="7"/>
      <c r="X1304" s="7"/>
    </row>
    <row r="1305" spans="6:24" x14ac:dyDescent="0.45">
      <c r="F1305" s="23" t="str">
        <f>IF(Games!F381=0, "",Games!F381)</f>
        <v/>
      </c>
      <c r="G1305" s="23"/>
      <c r="H1305" s="23"/>
      <c r="I1305" s="23"/>
      <c r="J1305" s="11"/>
      <c r="K1305" s="11"/>
      <c r="L1305" s="11"/>
      <c r="M1305" s="11"/>
      <c r="N1305" s="11"/>
      <c r="O1305" s="40"/>
      <c r="Q1305" s="8" t="str">
        <f>IF(P1305="W",#REF!, IF( P1305="L",-#REF!, ""))</f>
        <v/>
      </c>
      <c r="R1305" s="7"/>
      <c r="S1305" s="7"/>
      <c r="T1305" s="7"/>
      <c r="U1305" s="7"/>
      <c r="V1305" s="7"/>
      <c r="W1305" s="7"/>
      <c r="X1305" s="7"/>
    </row>
    <row r="1306" spans="6:24" x14ac:dyDescent="0.45">
      <c r="F1306" s="23" t="str">
        <f>IF(Games!F382=0, "",Games!F382)</f>
        <v/>
      </c>
      <c r="G1306" s="23"/>
      <c r="H1306" s="23"/>
      <c r="I1306" s="23"/>
      <c r="J1306" s="11"/>
      <c r="K1306" s="11"/>
      <c r="L1306" s="11"/>
      <c r="M1306" s="11"/>
      <c r="N1306" s="11"/>
      <c r="O1306" s="40"/>
      <c r="Q1306" s="8" t="str">
        <f>IF(P1306="W",#REF!, IF( P1306="L",-#REF!, ""))</f>
        <v/>
      </c>
      <c r="R1306" s="7"/>
      <c r="S1306" s="7"/>
      <c r="T1306" s="7"/>
      <c r="U1306" s="7"/>
      <c r="V1306" s="7"/>
      <c r="W1306" s="7"/>
      <c r="X1306" s="7"/>
    </row>
    <row r="1307" spans="6:24" x14ac:dyDescent="0.45">
      <c r="F1307" s="23" t="str">
        <f>IF(Games!F383=0, "",Games!F383)</f>
        <v/>
      </c>
      <c r="G1307" s="23"/>
      <c r="H1307" s="23"/>
      <c r="I1307" s="23"/>
      <c r="J1307" s="11"/>
      <c r="K1307" s="11"/>
      <c r="L1307" s="11"/>
      <c r="M1307" s="11"/>
      <c r="N1307" s="11"/>
      <c r="O1307" s="40"/>
      <c r="Q1307" s="8" t="str">
        <f>IF(P1307="W",#REF!, IF( P1307="L",-#REF!, ""))</f>
        <v/>
      </c>
      <c r="R1307" s="7"/>
      <c r="S1307" s="7"/>
      <c r="T1307" s="7"/>
      <c r="U1307" s="7"/>
      <c r="V1307" s="7"/>
      <c r="W1307" s="7"/>
      <c r="X1307" s="7"/>
    </row>
    <row r="1308" spans="6:24" x14ac:dyDescent="0.45">
      <c r="F1308" s="23" t="str">
        <f>IF(Games!F384=0, "",Games!F384)</f>
        <v/>
      </c>
      <c r="G1308" s="23"/>
      <c r="H1308" s="23"/>
      <c r="I1308" s="23"/>
      <c r="J1308" s="11"/>
      <c r="K1308" s="11"/>
      <c r="L1308" s="11"/>
      <c r="M1308" s="11"/>
      <c r="N1308" s="11"/>
      <c r="O1308" s="40"/>
      <c r="Q1308" s="8" t="str">
        <f>IF(P1308="W",#REF!, IF( P1308="L",-#REF!, ""))</f>
        <v/>
      </c>
      <c r="R1308" s="7"/>
      <c r="S1308" s="7"/>
      <c r="T1308" s="7"/>
      <c r="U1308" s="7"/>
      <c r="V1308" s="7"/>
      <c r="W1308" s="7"/>
      <c r="X1308" s="7"/>
    </row>
    <row r="1309" spans="6:24" x14ac:dyDescent="0.45">
      <c r="F1309" s="23" t="str">
        <f>IF(Games!F385=0, "",Games!F385)</f>
        <v/>
      </c>
      <c r="G1309" s="23"/>
      <c r="H1309" s="23"/>
      <c r="I1309" s="23"/>
      <c r="J1309" s="11"/>
      <c r="K1309" s="11"/>
      <c r="L1309" s="11"/>
      <c r="M1309" s="11"/>
      <c r="N1309" s="11"/>
      <c r="O1309" s="40"/>
      <c r="Q1309" s="8" t="str">
        <f>IF(P1309="W",#REF!, IF( P1309="L",-#REF!, ""))</f>
        <v/>
      </c>
      <c r="R1309" s="7"/>
      <c r="S1309" s="7"/>
      <c r="T1309" s="7"/>
      <c r="U1309" s="7"/>
      <c r="V1309" s="7"/>
      <c r="W1309" s="7"/>
      <c r="X1309" s="7"/>
    </row>
    <row r="1310" spans="6:24" x14ac:dyDescent="0.45">
      <c r="F1310" s="23" t="str">
        <f>IF(Games!F386=0, "",Games!F386)</f>
        <v/>
      </c>
      <c r="G1310" s="23"/>
      <c r="H1310" s="23"/>
      <c r="I1310" s="23"/>
      <c r="J1310" s="11"/>
      <c r="K1310" s="11"/>
      <c r="L1310" s="11"/>
      <c r="M1310" s="11"/>
      <c r="N1310" s="11"/>
      <c r="O1310" s="40"/>
      <c r="Q1310" s="8" t="str">
        <f>IF(P1310="W",#REF!, IF( P1310="L",-#REF!, ""))</f>
        <v/>
      </c>
      <c r="R1310" s="7"/>
      <c r="S1310" s="7"/>
      <c r="T1310" s="7"/>
      <c r="U1310" s="7"/>
      <c r="V1310" s="7"/>
      <c r="W1310" s="7"/>
      <c r="X1310" s="7"/>
    </row>
    <row r="1311" spans="6:24" x14ac:dyDescent="0.45">
      <c r="F1311" s="23" t="str">
        <f>IF(Games!F387=0, "",Games!F387)</f>
        <v/>
      </c>
      <c r="G1311" s="23"/>
      <c r="H1311" s="23"/>
      <c r="I1311" s="23"/>
      <c r="J1311" s="11"/>
      <c r="K1311" s="11"/>
      <c r="L1311" s="11"/>
      <c r="M1311" s="11"/>
      <c r="N1311" s="11"/>
      <c r="O1311" s="40"/>
      <c r="Q1311" s="8" t="str">
        <f>IF(P1311="W",#REF!, IF( P1311="L",-#REF!, ""))</f>
        <v/>
      </c>
      <c r="R1311" s="7"/>
      <c r="S1311" s="7"/>
      <c r="T1311" s="7"/>
      <c r="U1311" s="7"/>
      <c r="V1311" s="7"/>
      <c r="W1311" s="7"/>
      <c r="X1311" s="7"/>
    </row>
    <row r="1312" spans="6:24" x14ac:dyDescent="0.45">
      <c r="F1312" s="23" t="str">
        <f>IF(Games!F388=0, "",Games!F388)</f>
        <v/>
      </c>
      <c r="G1312" s="23"/>
      <c r="H1312" s="23"/>
      <c r="I1312" s="23"/>
      <c r="J1312" s="11"/>
      <c r="K1312" s="11"/>
      <c r="L1312" s="11"/>
      <c r="M1312" s="11"/>
      <c r="N1312" s="11"/>
      <c r="O1312" s="40"/>
      <c r="Q1312" s="8" t="str">
        <f>IF(P1312="W",#REF!, IF( P1312="L",-#REF!, ""))</f>
        <v/>
      </c>
      <c r="R1312" s="7"/>
      <c r="S1312" s="7"/>
      <c r="T1312" s="7"/>
      <c r="U1312" s="7"/>
      <c r="V1312" s="7"/>
      <c r="W1312" s="7"/>
      <c r="X1312" s="7"/>
    </row>
    <row r="1313" spans="6:24" x14ac:dyDescent="0.45">
      <c r="F1313" s="23" t="str">
        <f>IF(Games!F389=0, "",Games!F389)</f>
        <v/>
      </c>
      <c r="G1313" s="23"/>
      <c r="H1313" s="23"/>
      <c r="I1313" s="23"/>
      <c r="J1313" s="11"/>
      <c r="K1313" s="11"/>
      <c r="L1313" s="11"/>
      <c r="M1313" s="11"/>
      <c r="N1313" s="11"/>
      <c r="O1313" s="40"/>
      <c r="Q1313" s="8" t="str">
        <f>IF(P1313="W",#REF!, IF( P1313="L",-#REF!, ""))</f>
        <v/>
      </c>
      <c r="R1313" s="7"/>
      <c r="S1313" s="7"/>
      <c r="T1313" s="7"/>
      <c r="U1313" s="7"/>
      <c r="V1313" s="7"/>
      <c r="W1313" s="7"/>
      <c r="X1313" s="7"/>
    </row>
    <row r="1314" spans="6:24" x14ac:dyDescent="0.45">
      <c r="F1314" s="23" t="str">
        <f>IF(Games!F390=0, "",Games!F390)</f>
        <v/>
      </c>
      <c r="G1314" s="23"/>
      <c r="H1314" s="23"/>
      <c r="I1314" s="23"/>
      <c r="J1314" s="11"/>
      <c r="K1314" s="11"/>
      <c r="L1314" s="11"/>
      <c r="M1314" s="11"/>
      <c r="N1314" s="11"/>
      <c r="O1314" s="40"/>
      <c r="Q1314" s="8" t="str">
        <f>IF(P1314="W",#REF!, IF( P1314="L",-#REF!, ""))</f>
        <v/>
      </c>
      <c r="R1314" s="7"/>
      <c r="S1314" s="7"/>
      <c r="T1314" s="7"/>
      <c r="U1314" s="7"/>
      <c r="V1314" s="7"/>
      <c r="W1314" s="7"/>
      <c r="X1314" s="7"/>
    </row>
    <row r="1315" spans="6:24" x14ac:dyDescent="0.45">
      <c r="F1315" s="23" t="str">
        <f>IF(Games!F391=0, "",Games!F391)</f>
        <v/>
      </c>
      <c r="G1315" s="23"/>
      <c r="H1315" s="23"/>
      <c r="I1315" s="23"/>
      <c r="J1315" s="11"/>
      <c r="K1315" s="11"/>
      <c r="L1315" s="11"/>
      <c r="M1315" s="11"/>
      <c r="N1315" s="11"/>
      <c r="O1315" s="40"/>
      <c r="Q1315" s="8" t="str">
        <f>IF(P1315="W",#REF!, IF( P1315="L",-#REF!, ""))</f>
        <v/>
      </c>
      <c r="R1315" s="7"/>
      <c r="S1315" s="7"/>
      <c r="T1315" s="7"/>
      <c r="U1315" s="7"/>
      <c r="V1315" s="7"/>
      <c r="W1315" s="7"/>
      <c r="X1315" s="7"/>
    </row>
    <row r="1316" spans="6:24" x14ac:dyDescent="0.45">
      <c r="F1316" s="23" t="str">
        <f>IF(Games!F392=0, "",Games!F392)</f>
        <v/>
      </c>
      <c r="G1316" s="23"/>
      <c r="H1316" s="23"/>
      <c r="I1316" s="23"/>
      <c r="J1316" s="11"/>
      <c r="K1316" s="11"/>
      <c r="L1316" s="11"/>
      <c r="M1316" s="11"/>
      <c r="N1316" s="11"/>
      <c r="O1316" s="40"/>
      <c r="Q1316" s="8" t="str">
        <f>IF(P1316="W",#REF!, IF( P1316="L",-#REF!, ""))</f>
        <v/>
      </c>
      <c r="R1316" s="7"/>
      <c r="S1316" s="7"/>
      <c r="T1316" s="7"/>
      <c r="U1316" s="7"/>
      <c r="V1316" s="7"/>
      <c r="W1316" s="7"/>
      <c r="X1316" s="7"/>
    </row>
    <row r="1317" spans="6:24" x14ac:dyDescent="0.45">
      <c r="F1317" s="23" t="str">
        <f>IF(Games!F393=0, "",Games!F393)</f>
        <v/>
      </c>
      <c r="G1317" s="23"/>
      <c r="H1317" s="23"/>
      <c r="I1317" s="23"/>
      <c r="J1317" s="11"/>
      <c r="K1317" s="11"/>
      <c r="L1317" s="11"/>
      <c r="M1317" s="11"/>
      <c r="N1317" s="11"/>
      <c r="O1317" s="40"/>
      <c r="Q1317" s="8" t="str">
        <f>IF(P1317="W",#REF!, IF( P1317="L",-#REF!, ""))</f>
        <v/>
      </c>
      <c r="R1317" s="7"/>
      <c r="S1317" s="7"/>
      <c r="T1317" s="7"/>
      <c r="U1317" s="7"/>
      <c r="V1317" s="7"/>
      <c r="W1317" s="7"/>
      <c r="X1317" s="7"/>
    </row>
    <row r="1318" spans="6:24" x14ac:dyDescent="0.45">
      <c r="F1318" s="23" t="str">
        <f>IF(Games!F394=0, "",Games!F394)</f>
        <v/>
      </c>
      <c r="G1318" s="23"/>
      <c r="H1318" s="23"/>
      <c r="I1318" s="23"/>
      <c r="J1318" s="11"/>
      <c r="K1318" s="11"/>
      <c r="L1318" s="11"/>
      <c r="M1318" s="11"/>
      <c r="N1318" s="11"/>
      <c r="O1318" s="40"/>
      <c r="Q1318" s="8" t="str">
        <f>IF(P1318="W",#REF!, IF( P1318="L",-#REF!, ""))</f>
        <v/>
      </c>
      <c r="R1318" s="7"/>
      <c r="S1318" s="7"/>
      <c r="T1318" s="7"/>
      <c r="U1318" s="7"/>
      <c r="V1318" s="7"/>
      <c r="W1318" s="7"/>
      <c r="X1318" s="7"/>
    </row>
    <row r="1319" spans="6:24" x14ac:dyDescent="0.45">
      <c r="F1319" s="23" t="str">
        <f>IF(Games!F395=0, "",Games!F395)</f>
        <v/>
      </c>
      <c r="G1319" s="23"/>
      <c r="H1319" s="23"/>
      <c r="I1319" s="23"/>
      <c r="J1319" s="11"/>
      <c r="K1319" s="11"/>
      <c r="L1319" s="11"/>
      <c r="M1319" s="11"/>
      <c r="N1319" s="11"/>
      <c r="O1319" s="40"/>
      <c r="Q1319" s="8" t="str">
        <f>IF(P1319="W",#REF!, IF( P1319="L",-#REF!, ""))</f>
        <v/>
      </c>
      <c r="R1319" s="7"/>
      <c r="S1319" s="7"/>
      <c r="T1319" s="7"/>
      <c r="U1319" s="7"/>
      <c r="V1319" s="7"/>
      <c r="W1319" s="7"/>
      <c r="X1319" s="7"/>
    </row>
    <row r="1320" spans="6:24" x14ac:dyDescent="0.45">
      <c r="F1320" s="23" t="str">
        <f>IF(Games!F396=0, "",Games!F396)</f>
        <v/>
      </c>
      <c r="G1320" s="23"/>
      <c r="H1320" s="23"/>
      <c r="I1320" s="23"/>
      <c r="J1320" s="11"/>
      <c r="K1320" s="11"/>
      <c r="L1320" s="11"/>
      <c r="M1320" s="11"/>
      <c r="N1320" s="11"/>
      <c r="O1320" s="40"/>
      <c r="Q1320" s="8" t="str">
        <f>IF(P1320="W",#REF!, IF( P1320="L",-#REF!, ""))</f>
        <v/>
      </c>
      <c r="R1320" s="7"/>
      <c r="S1320" s="7"/>
      <c r="T1320" s="7"/>
      <c r="U1320" s="7"/>
      <c r="V1320" s="7"/>
      <c r="W1320" s="7"/>
      <c r="X1320" s="7"/>
    </row>
    <row r="1321" spans="6:24" x14ac:dyDescent="0.45">
      <c r="F1321" s="23" t="str">
        <f>IF(Games!F397=0, "",Games!F397)</f>
        <v/>
      </c>
      <c r="G1321" s="23"/>
      <c r="H1321" s="23"/>
      <c r="I1321" s="23"/>
      <c r="J1321" s="11"/>
      <c r="K1321" s="11"/>
      <c r="L1321" s="11"/>
      <c r="M1321" s="11"/>
      <c r="N1321" s="11"/>
      <c r="O1321" s="40"/>
      <c r="Q1321" s="8" t="str">
        <f>IF(P1321="W",#REF!, IF( P1321="L",-#REF!, ""))</f>
        <v/>
      </c>
      <c r="R1321" s="7"/>
      <c r="S1321" s="7"/>
      <c r="T1321" s="7"/>
      <c r="U1321" s="7"/>
      <c r="V1321" s="7"/>
      <c r="W1321" s="7"/>
      <c r="X1321" s="7"/>
    </row>
    <row r="1322" spans="6:24" x14ac:dyDescent="0.45">
      <c r="F1322" s="23" t="str">
        <f>IF(Games!F398=0, "",Games!F398)</f>
        <v/>
      </c>
      <c r="G1322" s="23"/>
      <c r="H1322" s="23"/>
      <c r="I1322" s="23"/>
      <c r="J1322" s="11"/>
      <c r="K1322" s="11"/>
      <c r="L1322" s="11"/>
      <c r="M1322" s="11"/>
      <c r="N1322" s="11"/>
      <c r="O1322" s="40"/>
      <c r="Q1322" s="8" t="str">
        <f>IF(P1322="W",#REF!, IF( P1322="L",-#REF!, ""))</f>
        <v/>
      </c>
      <c r="R1322" s="7"/>
      <c r="S1322" s="7"/>
      <c r="T1322" s="7"/>
      <c r="U1322" s="7"/>
      <c r="V1322" s="7"/>
      <c r="W1322" s="7"/>
      <c r="X1322" s="7"/>
    </row>
    <row r="1323" spans="6:24" x14ac:dyDescent="0.45">
      <c r="F1323" s="23" t="str">
        <f>IF(Games!F399=0, "",Games!F399)</f>
        <v/>
      </c>
      <c r="G1323" s="23"/>
      <c r="H1323" s="23"/>
      <c r="I1323" s="23"/>
      <c r="J1323" s="11"/>
      <c r="K1323" s="11"/>
      <c r="L1323" s="11"/>
      <c r="M1323" s="11"/>
      <c r="N1323" s="11"/>
      <c r="O1323" s="40"/>
      <c r="Q1323" s="8" t="str">
        <f>IF(P1323="W",#REF!, IF( P1323="L",-#REF!, ""))</f>
        <v/>
      </c>
      <c r="R1323" s="7"/>
      <c r="S1323" s="7"/>
      <c r="T1323" s="7"/>
      <c r="U1323" s="7"/>
      <c r="V1323" s="7"/>
      <c r="W1323" s="7"/>
      <c r="X1323" s="7"/>
    </row>
    <row r="1324" spans="6:24" x14ac:dyDescent="0.45">
      <c r="F1324" s="23" t="str">
        <f>IF(Games!F400=0, "",Games!F400)</f>
        <v/>
      </c>
      <c r="G1324" s="23"/>
      <c r="H1324" s="23"/>
      <c r="I1324" s="23"/>
      <c r="J1324" s="11"/>
      <c r="K1324" s="11"/>
      <c r="L1324" s="11"/>
      <c r="M1324" s="11"/>
      <c r="N1324" s="11"/>
      <c r="O1324" s="40"/>
      <c r="Q1324" s="8" t="str">
        <f>IF(P1324="W",#REF!, IF( P1324="L",-#REF!, ""))</f>
        <v/>
      </c>
      <c r="R1324" s="7"/>
      <c r="S1324" s="7"/>
      <c r="T1324" s="7"/>
      <c r="U1324" s="7"/>
      <c r="V1324" s="7"/>
      <c r="W1324" s="7"/>
      <c r="X1324" s="7"/>
    </row>
    <row r="1325" spans="6:24" x14ac:dyDescent="0.45">
      <c r="F1325" s="23" t="str">
        <f>IF(Games!F401=0, "",Games!F401)</f>
        <v/>
      </c>
      <c r="G1325" s="23"/>
      <c r="H1325" s="23"/>
      <c r="I1325" s="23"/>
      <c r="J1325" s="11"/>
      <c r="K1325" s="11"/>
      <c r="L1325" s="11"/>
      <c r="M1325" s="11"/>
      <c r="N1325" s="11"/>
      <c r="O1325" s="40"/>
      <c r="Q1325" s="8" t="str">
        <f>IF(P1325="W",#REF!, IF( P1325="L",-#REF!, ""))</f>
        <v/>
      </c>
      <c r="R1325" s="7"/>
      <c r="S1325" s="7"/>
      <c r="T1325" s="7"/>
      <c r="U1325" s="7"/>
      <c r="V1325" s="7"/>
      <c r="W1325" s="7"/>
      <c r="X1325" s="7"/>
    </row>
    <row r="1326" spans="6:24" x14ac:dyDescent="0.45">
      <c r="F1326" s="23" t="str">
        <f>IF(Games!F402=0, "",Games!F402)</f>
        <v/>
      </c>
      <c r="G1326" s="23"/>
      <c r="H1326" s="23"/>
      <c r="I1326" s="23"/>
      <c r="J1326" s="11"/>
      <c r="K1326" s="11"/>
      <c r="L1326" s="11"/>
      <c r="M1326" s="11"/>
      <c r="N1326" s="11"/>
      <c r="O1326" s="40"/>
      <c r="Q1326" s="8" t="str">
        <f>IF(P1326="W",#REF!, IF( P1326="L",-#REF!, ""))</f>
        <v/>
      </c>
      <c r="R1326" s="7"/>
      <c r="S1326" s="7"/>
      <c r="T1326" s="7"/>
      <c r="U1326" s="7"/>
      <c r="V1326" s="7"/>
      <c r="W1326" s="7"/>
      <c r="X1326" s="7"/>
    </row>
    <row r="1327" spans="6:24" x14ac:dyDescent="0.45">
      <c r="F1327" s="23" t="str">
        <f>IF(Games!F403=0, "",Games!F403)</f>
        <v/>
      </c>
      <c r="G1327" s="23"/>
      <c r="H1327" s="23"/>
      <c r="I1327" s="23"/>
      <c r="J1327" s="11"/>
      <c r="K1327" s="11"/>
      <c r="L1327" s="11"/>
      <c r="M1327" s="11"/>
      <c r="N1327" s="11"/>
      <c r="O1327" s="40"/>
      <c r="Q1327" s="8" t="str">
        <f>IF(P1327="W",#REF!, IF( P1327="L",-#REF!, ""))</f>
        <v/>
      </c>
      <c r="R1327" s="7"/>
      <c r="S1327" s="7"/>
      <c r="T1327" s="7"/>
      <c r="U1327" s="7"/>
      <c r="V1327" s="7"/>
      <c r="W1327" s="7"/>
      <c r="X1327" s="7"/>
    </row>
    <row r="1328" spans="6:24" x14ac:dyDescent="0.45">
      <c r="F1328" s="23" t="str">
        <f>IF(Games!F404=0, "",Games!F404)</f>
        <v/>
      </c>
      <c r="G1328" s="23"/>
      <c r="H1328" s="23"/>
      <c r="I1328" s="23"/>
      <c r="J1328" s="11"/>
      <c r="K1328" s="11"/>
      <c r="L1328" s="11"/>
      <c r="M1328" s="11"/>
      <c r="N1328" s="11"/>
      <c r="O1328" s="40"/>
      <c r="Q1328" s="8" t="str">
        <f>IF(P1328="W",#REF!, IF( P1328="L",-#REF!, ""))</f>
        <v/>
      </c>
      <c r="R1328" s="7"/>
      <c r="S1328" s="7"/>
      <c r="T1328" s="7"/>
      <c r="U1328" s="7"/>
      <c r="V1328" s="7"/>
      <c r="W1328" s="7"/>
      <c r="X1328" s="7"/>
    </row>
    <row r="1329" spans="6:24" x14ac:dyDescent="0.45">
      <c r="F1329" s="23" t="str">
        <f>IF(Games!F405=0, "",Games!F405)</f>
        <v/>
      </c>
      <c r="G1329" s="23"/>
      <c r="H1329" s="23"/>
      <c r="I1329" s="23"/>
      <c r="J1329" s="11"/>
      <c r="K1329" s="11"/>
      <c r="L1329" s="11"/>
      <c r="M1329" s="11"/>
      <c r="N1329" s="11"/>
      <c r="O1329" s="40"/>
      <c r="Q1329" s="8" t="str">
        <f>IF(P1329="W",#REF!, IF( P1329="L",-#REF!, ""))</f>
        <v/>
      </c>
      <c r="R1329" s="7"/>
      <c r="S1329" s="7"/>
      <c r="T1329" s="7"/>
      <c r="U1329" s="7"/>
      <c r="V1329" s="7"/>
      <c r="W1329" s="7"/>
      <c r="X1329" s="7"/>
    </row>
    <row r="1330" spans="6:24" x14ac:dyDescent="0.45">
      <c r="F1330" s="23" t="str">
        <f>IF(Games!F406=0, "",Games!F406)</f>
        <v/>
      </c>
      <c r="G1330" s="23"/>
      <c r="H1330" s="23"/>
      <c r="I1330" s="23"/>
      <c r="J1330" s="11"/>
      <c r="K1330" s="11"/>
      <c r="L1330" s="11"/>
      <c r="M1330" s="11"/>
      <c r="N1330" s="11"/>
      <c r="O1330" s="40"/>
      <c r="Q1330" s="8" t="str">
        <f>IF(P1330="W",#REF!, IF( P1330="L",-#REF!, ""))</f>
        <v/>
      </c>
      <c r="R1330" s="7"/>
      <c r="S1330" s="7"/>
      <c r="T1330" s="7"/>
      <c r="U1330" s="7"/>
      <c r="V1330" s="7"/>
      <c r="W1330" s="7"/>
      <c r="X1330" s="7"/>
    </row>
    <row r="1331" spans="6:24" x14ac:dyDescent="0.45">
      <c r="F1331" s="23" t="str">
        <f>IF(Games!F407=0, "",Games!F407)</f>
        <v/>
      </c>
      <c r="G1331" s="23"/>
      <c r="H1331" s="23"/>
      <c r="I1331" s="23"/>
      <c r="J1331" s="11"/>
      <c r="K1331" s="11"/>
      <c r="L1331" s="11"/>
      <c r="M1331" s="11"/>
      <c r="N1331" s="11"/>
      <c r="O1331" s="40"/>
      <c r="Q1331" s="8" t="str">
        <f>IF(P1331="W",#REF!, IF( P1331="L",-#REF!, ""))</f>
        <v/>
      </c>
      <c r="R1331" s="7"/>
      <c r="S1331" s="7"/>
      <c r="T1331" s="7"/>
      <c r="U1331" s="7"/>
      <c r="V1331" s="7"/>
      <c r="W1331" s="7"/>
      <c r="X1331" s="7"/>
    </row>
    <row r="1332" spans="6:24" x14ac:dyDescent="0.45">
      <c r="F1332" s="23" t="str">
        <f>IF(Games!F408=0, "",Games!F408)</f>
        <v/>
      </c>
      <c r="G1332" s="23"/>
      <c r="H1332" s="23"/>
      <c r="I1332" s="23"/>
      <c r="J1332" s="11"/>
      <c r="K1332" s="11"/>
      <c r="L1332" s="11"/>
      <c r="M1332" s="11"/>
      <c r="N1332" s="11"/>
      <c r="O1332" s="40"/>
      <c r="Q1332" s="8" t="str">
        <f>IF(P1332="W",#REF!, IF( P1332="L",-#REF!, ""))</f>
        <v/>
      </c>
      <c r="R1332" s="7"/>
      <c r="S1332" s="7"/>
      <c r="T1332" s="7"/>
      <c r="U1332" s="7"/>
      <c r="V1332" s="7"/>
      <c r="W1332" s="7"/>
      <c r="X1332" s="7"/>
    </row>
    <row r="1333" spans="6:24" x14ac:dyDescent="0.45">
      <c r="F1333" s="23" t="str">
        <f>IF(Games!F409=0, "",Games!F409)</f>
        <v/>
      </c>
      <c r="G1333" s="23"/>
      <c r="H1333" s="23"/>
      <c r="I1333" s="23"/>
      <c r="J1333" s="11"/>
      <c r="K1333" s="11"/>
      <c r="L1333" s="11"/>
      <c r="M1333" s="11"/>
      <c r="N1333" s="11"/>
      <c r="O1333" s="40"/>
      <c r="Q1333" s="8" t="str">
        <f>IF(P1333="W",#REF!, IF( P1333="L",-#REF!, ""))</f>
        <v/>
      </c>
      <c r="R1333" s="7"/>
      <c r="S1333" s="7"/>
      <c r="T1333" s="7"/>
      <c r="U1333" s="7"/>
      <c r="V1333" s="7"/>
      <c r="W1333" s="7"/>
      <c r="X1333" s="7"/>
    </row>
    <row r="1334" spans="6:24" x14ac:dyDescent="0.45">
      <c r="F1334" s="23" t="str">
        <f>IF(Games!F410=0, "",Games!F410)</f>
        <v/>
      </c>
      <c r="G1334" s="23"/>
      <c r="H1334" s="23"/>
      <c r="I1334" s="23"/>
      <c r="J1334" s="11"/>
      <c r="K1334" s="11"/>
      <c r="L1334" s="11"/>
      <c r="M1334" s="11"/>
      <c r="N1334" s="11"/>
      <c r="O1334" s="40"/>
      <c r="Q1334" s="8" t="str">
        <f>IF(P1334="W",#REF!, IF( P1334="L",-#REF!, ""))</f>
        <v/>
      </c>
      <c r="R1334" s="7"/>
      <c r="S1334" s="7"/>
      <c r="T1334" s="7"/>
      <c r="U1334" s="7"/>
      <c r="V1334" s="7"/>
      <c r="W1334" s="7"/>
      <c r="X1334" s="7"/>
    </row>
    <row r="1335" spans="6:24" x14ac:dyDescent="0.45">
      <c r="F1335" s="23" t="str">
        <f>IF(Games!F411=0, "",Games!F411)</f>
        <v/>
      </c>
      <c r="G1335" s="23"/>
      <c r="H1335" s="23"/>
      <c r="I1335" s="23"/>
      <c r="J1335" s="11"/>
      <c r="K1335" s="11"/>
      <c r="L1335" s="11"/>
      <c r="M1335" s="11"/>
      <c r="N1335" s="11"/>
      <c r="O1335" s="40"/>
      <c r="Q1335" s="8" t="str">
        <f>IF(P1335="W",#REF!, IF( P1335="L",-#REF!, ""))</f>
        <v/>
      </c>
      <c r="R1335" s="7"/>
      <c r="S1335" s="7"/>
      <c r="T1335" s="7"/>
      <c r="U1335" s="7"/>
      <c r="V1335" s="7"/>
      <c r="W1335" s="7"/>
      <c r="X1335" s="7"/>
    </row>
    <row r="1336" spans="6:24" x14ac:dyDescent="0.45">
      <c r="F1336" s="23" t="str">
        <f>IF(Games!F412=0, "",Games!F412)</f>
        <v/>
      </c>
      <c r="G1336" s="23"/>
      <c r="H1336" s="23"/>
      <c r="I1336" s="23"/>
      <c r="J1336" s="11"/>
      <c r="K1336" s="11"/>
      <c r="L1336" s="11"/>
      <c r="M1336" s="11"/>
      <c r="N1336" s="11"/>
      <c r="O1336" s="40"/>
      <c r="Q1336" s="8" t="str">
        <f>IF(P1336="W",#REF!, IF( P1336="L",-#REF!, ""))</f>
        <v/>
      </c>
      <c r="R1336" s="7"/>
      <c r="S1336" s="7"/>
      <c r="T1336" s="7"/>
      <c r="U1336" s="7"/>
      <c r="V1336" s="7"/>
      <c r="W1336" s="7"/>
      <c r="X1336" s="7"/>
    </row>
    <row r="1337" spans="6:24" x14ac:dyDescent="0.45">
      <c r="F1337" s="23" t="str">
        <f>IF(Games!F413=0, "",Games!F413)</f>
        <v/>
      </c>
      <c r="G1337" s="23"/>
      <c r="H1337" s="23"/>
      <c r="I1337" s="23"/>
      <c r="J1337" s="11"/>
      <c r="K1337" s="11"/>
      <c r="L1337" s="11"/>
      <c r="M1337" s="11"/>
      <c r="N1337" s="11"/>
      <c r="O1337" s="40"/>
      <c r="Q1337" s="8" t="str">
        <f>IF(P1337="W",#REF!, IF( P1337="L",-#REF!, ""))</f>
        <v/>
      </c>
      <c r="R1337" s="7"/>
      <c r="S1337" s="7"/>
      <c r="T1337" s="7"/>
      <c r="U1337" s="7"/>
      <c r="V1337" s="7"/>
      <c r="W1337" s="7"/>
      <c r="X1337" s="7"/>
    </row>
    <row r="1338" spans="6:24" x14ac:dyDescent="0.45">
      <c r="F1338" s="23" t="str">
        <f>IF(Games!F414=0, "",Games!F414)</f>
        <v/>
      </c>
      <c r="G1338" s="23"/>
      <c r="H1338" s="23"/>
      <c r="I1338" s="23"/>
      <c r="J1338" s="11"/>
      <c r="K1338" s="11"/>
      <c r="L1338" s="11"/>
      <c r="M1338" s="11"/>
      <c r="N1338" s="11"/>
      <c r="O1338" s="40"/>
      <c r="Q1338" s="8" t="str">
        <f>IF(P1338="W",#REF!, IF( P1338="L",-#REF!, ""))</f>
        <v/>
      </c>
      <c r="R1338" s="7"/>
      <c r="S1338" s="7"/>
      <c r="T1338" s="7"/>
      <c r="U1338" s="7"/>
      <c r="V1338" s="7"/>
      <c r="W1338" s="7"/>
      <c r="X1338" s="7"/>
    </row>
    <row r="1339" spans="6:24" x14ac:dyDescent="0.45">
      <c r="F1339" s="23" t="str">
        <f>IF(Games!F415=0, "",Games!F415)</f>
        <v/>
      </c>
      <c r="G1339" s="23"/>
      <c r="H1339" s="23"/>
      <c r="I1339" s="23"/>
      <c r="J1339" s="11"/>
      <c r="K1339" s="11"/>
      <c r="L1339" s="11"/>
      <c r="M1339" s="11"/>
      <c r="N1339" s="11"/>
      <c r="O1339" s="40"/>
      <c r="Q1339" s="8" t="str">
        <f>IF(P1339="W",#REF!, IF( P1339="L",-#REF!, ""))</f>
        <v/>
      </c>
      <c r="R1339" s="7"/>
      <c r="S1339" s="7"/>
      <c r="T1339" s="7"/>
      <c r="U1339" s="7"/>
      <c r="V1339" s="7"/>
      <c r="W1339" s="7"/>
      <c r="X1339" s="7"/>
    </row>
    <row r="1340" spans="6:24" x14ac:dyDescent="0.45">
      <c r="F1340" s="23" t="str">
        <f>IF(Games!F416=0, "",Games!F416)</f>
        <v/>
      </c>
      <c r="G1340" s="23"/>
      <c r="H1340" s="23"/>
      <c r="I1340" s="23"/>
      <c r="J1340" s="11"/>
      <c r="K1340" s="11"/>
      <c r="L1340" s="11"/>
      <c r="M1340" s="11"/>
      <c r="N1340" s="11"/>
      <c r="O1340" s="40"/>
      <c r="Q1340" s="8" t="str">
        <f>IF(P1340="W",#REF!, IF( P1340="L",-#REF!, ""))</f>
        <v/>
      </c>
      <c r="R1340" s="7"/>
      <c r="S1340" s="7"/>
      <c r="T1340" s="7"/>
      <c r="U1340" s="7"/>
      <c r="V1340" s="7"/>
      <c r="W1340" s="7"/>
      <c r="X1340" s="7"/>
    </row>
    <row r="1341" spans="6:24" x14ac:dyDescent="0.45">
      <c r="F1341" s="23" t="str">
        <f>IF(Games!F417=0, "",Games!F417)</f>
        <v/>
      </c>
      <c r="G1341" s="23"/>
      <c r="H1341" s="23"/>
      <c r="I1341" s="23"/>
      <c r="J1341" s="11"/>
      <c r="K1341" s="11"/>
      <c r="L1341" s="11"/>
      <c r="M1341" s="11"/>
      <c r="N1341" s="11"/>
      <c r="O1341" s="40"/>
      <c r="Q1341" s="8" t="str">
        <f>IF(P1341="W",#REF!, IF( P1341="L",-#REF!, ""))</f>
        <v/>
      </c>
      <c r="R1341" s="7"/>
      <c r="S1341" s="7"/>
      <c r="T1341" s="7"/>
      <c r="U1341" s="7"/>
      <c r="V1341" s="7"/>
      <c r="W1341" s="7"/>
      <c r="X1341" s="7"/>
    </row>
    <row r="1342" spans="6:24" x14ac:dyDescent="0.45">
      <c r="F1342" s="23" t="str">
        <f>IF(Games!F418=0, "",Games!F418)</f>
        <v/>
      </c>
      <c r="G1342" s="23"/>
      <c r="H1342" s="23"/>
      <c r="I1342" s="23"/>
      <c r="J1342" s="11"/>
      <c r="K1342" s="11"/>
      <c r="L1342" s="11"/>
      <c r="M1342" s="11"/>
      <c r="N1342" s="11"/>
      <c r="O1342" s="40"/>
      <c r="Q1342" s="8" t="str">
        <f>IF(P1342="W",#REF!, IF( P1342="L",-#REF!, ""))</f>
        <v/>
      </c>
      <c r="R1342" s="7"/>
      <c r="S1342" s="7"/>
      <c r="T1342" s="7"/>
      <c r="U1342" s="7"/>
      <c r="V1342" s="7"/>
      <c r="W1342" s="7"/>
      <c r="X1342" s="7"/>
    </row>
    <row r="1343" spans="6:24" x14ac:dyDescent="0.45">
      <c r="F1343" s="23" t="str">
        <f>IF(Games!F419=0, "",Games!F419)</f>
        <v/>
      </c>
      <c r="G1343" s="23"/>
      <c r="H1343" s="23"/>
      <c r="I1343" s="23"/>
      <c r="J1343" s="11"/>
      <c r="K1343" s="11"/>
      <c r="L1343" s="11"/>
      <c r="M1343" s="11"/>
      <c r="N1343" s="11"/>
      <c r="O1343" s="40"/>
      <c r="Q1343" s="8" t="str">
        <f>IF(P1343="W",#REF!, IF( P1343="L",-#REF!, ""))</f>
        <v/>
      </c>
      <c r="R1343" s="7"/>
      <c r="S1343" s="7"/>
      <c r="T1343" s="7"/>
      <c r="U1343" s="7"/>
      <c r="V1343" s="7"/>
      <c r="W1343" s="7"/>
      <c r="X1343" s="7"/>
    </row>
    <row r="1344" spans="6:24" x14ac:dyDescent="0.45">
      <c r="F1344" s="23" t="str">
        <f>IF(Games!F420=0, "",Games!F420)</f>
        <v/>
      </c>
      <c r="G1344" s="23"/>
      <c r="H1344" s="23"/>
      <c r="I1344" s="23"/>
      <c r="J1344" s="11"/>
      <c r="K1344" s="11"/>
      <c r="L1344" s="11"/>
      <c r="M1344" s="11"/>
      <c r="N1344" s="11"/>
      <c r="O1344" s="40"/>
      <c r="Q1344" s="8" t="str">
        <f>IF(P1344="W",#REF!, IF( P1344="L",-#REF!, ""))</f>
        <v/>
      </c>
      <c r="R1344" s="7"/>
      <c r="S1344" s="7"/>
      <c r="T1344" s="7"/>
      <c r="U1344" s="7"/>
      <c r="V1344" s="7"/>
      <c r="W1344" s="7"/>
      <c r="X1344" s="7"/>
    </row>
    <row r="1345" spans="6:24" x14ac:dyDescent="0.45">
      <c r="F1345" s="23" t="str">
        <f>IF(Games!F421=0, "",Games!F421)</f>
        <v/>
      </c>
      <c r="G1345" s="23"/>
      <c r="H1345" s="23"/>
      <c r="I1345" s="23"/>
      <c r="J1345" s="11"/>
      <c r="K1345" s="11"/>
      <c r="L1345" s="11"/>
      <c r="M1345" s="11"/>
      <c r="N1345" s="11"/>
      <c r="O1345" s="40"/>
      <c r="Q1345" s="8" t="str">
        <f>IF(P1345="W",#REF!, IF( P1345="L",-#REF!, ""))</f>
        <v/>
      </c>
      <c r="R1345" s="7"/>
      <c r="S1345" s="7"/>
      <c r="T1345" s="7"/>
      <c r="U1345" s="7"/>
      <c r="V1345" s="7"/>
      <c r="W1345" s="7"/>
      <c r="X1345" s="7"/>
    </row>
    <row r="1346" spans="6:24" x14ac:dyDescent="0.45">
      <c r="F1346" s="23" t="str">
        <f>IF(Games!F422=0, "",Games!F422)</f>
        <v/>
      </c>
      <c r="G1346" s="23"/>
      <c r="H1346" s="23"/>
      <c r="I1346" s="23"/>
      <c r="J1346" s="11"/>
      <c r="K1346" s="11"/>
      <c r="L1346" s="11"/>
      <c r="M1346" s="11"/>
      <c r="N1346" s="11"/>
      <c r="O1346" s="40"/>
      <c r="Q1346" s="8" t="str">
        <f>IF(P1346="W",#REF!, IF( P1346="L",-#REF!, ""))</f>
        <v/>
      </c>
      <c r="R1346" s="7"/>
      <c r="S1346" s="7"/>
      <c r="T1346" s="7"/>
      <c r="U1346" s="7"/>
      <c r="V1346" s="7"/>
      <c r="W1346" s="7"/>
      <c r="X1346" s="7"/>
    </row>
    <row r="1347" spans="6:24" x14ac:dyDescent="0.45">
      <c r="F1347" s="23" t="str">
        <f>IF(Games!F423=0, "",Games!F423)</f>
        <v/>
      </c>
      <c r="G1347" s="23"/>
      <c r="H1347" s="23"/>
      <c r="I1347" s="23"/>
      <c r="J1347" s="11"/>
      <c r="K1347" s="11"/>
      <c r="L1347" s="11"/>
      <c r="M1347" s="11"/>
      <c r="N1347" s="11"/>
      <c r="O1347" s="40"/>
      <c r="Q1347" s="8" t="str">
        <f>IF(P1347="W",#REF!, IF( P1347="L",-#REF!, ""))</f>
        <v/>
      </c>
      <c r="R1347" s="7"/>
      <c r="S1347" s="7"/>
      <c r="T1347" s="7"/>
      <c r="U1347" s="7"/>
      <c r="V1347" s="7"/>
      <c r="W1347" s="7"/>
      <c r="X1347" s="7"/>
    </row>
    <row r="1348" spans="6:24" x14ac:dyDescent="0.45">
      <c r="F1348" s="23" t="str">
        <f>IF(Games!F424=0, "",Games!F424)</f>
        <v/>
      </c>
      <c r="G1348" s="23"/>
      <c r="H1348" s="23"/>
      <c r="I1348" s="23"/>
      <c r="J1348" s="11"/>
      <c r="K1348" s="11"/>
      <c r="L1348" s="11"/>
      <c r="M1348" s="11"/>
      <c r="N1348" s="11"/>
      <c r="O1348" s="40"/>
      <c r="Q1348" s="8" t="str">
        <f>IF(P1348="W",#REF!, IF( P1348="L",-#REF!, ""))</f>
        <v/>
      </c>
      <c r="R1348" s="7"/>
      <c r="S1348" s="7"/>
      <c r="T1348" s="7"/>
      <c r="U1348" s="7"/>
      <c r="V1348" s="7"/>
      <c r="W1348" s="7"/>
      <c r="X1348" s="7"/>
    </row>
    <row r="1349" spans="6:24" x14ac:dyDescent="0.45">
      <c r="F1349" s="23" t="str">
        <f>IF(Games!F425=0, "",Games!F425)</f>
        <v/>
      </c>
      <c r="G1349" s="23"/>
      <c r="H1349" s="23"/>
      <c r="I1349" s="23"/>
      <c r="J1349" s="11"/>
      <c r="K1349" s="11"/>
      <c r="L1349" s="11"/>
      <c r="M1349" s="11"/>
      <c r="N1349" s="11"/>
      <c r="O1349" s="40"/>
      <c r="Q1349" s="8" t="str">
        <f>IF(P1349="W",#REF!, IF( P1349="L",-#REF!, ""))</f>
        <v/>
      </c>
      <c r="R1349" s="7"/>
      <c r="S1349" s="7"/>
      <c r="T1349" s="7"/>
      <c r="U1349" s="7"/>
      <c r="V1349" s="7"/>
      <c r="W1349" s="7"/>
      <c r="X1349" s="7"/>
    </row>
    <row r="1350" spans="6:24" x14ac:dyDescent="0.45">
      <c r="F1350" s="23" t="str">
        <f>IF(Games!F426=0, "",Games!F426)</f>
        <v/>
      </c>
      <c r="G1350" s="23"/>
      <c r="H1350" s="23"/>
      <c r="I1350" s="23"/>
      <c r="J1350" s="11"/>
      <c r="K1350" s="11"/>
      <c r="L1350" s="11"/>
      <c r="M1350" s="11"/>
      <c r="N1350" s="11"/>
      <c r="O1350" s="40"/>
      <c r="Q1350" s="8" t="str">
        <f>IF(P1350="W",#REF!, IF( P1350="L",-#REF!, ""))</f>
        <v/>
      </c>
      <c r="R1350" s="7"/>
      <c r="S1350" s="7"/>
      <c r="T1350" s="7"/>
      <c r="U1350" s="7"/>
      <c r="V1350" s="7"/>
      <c r="W1350" s="7"/>
      <c r="X1350" s="7"/>
    </row>
    <row r="1351" spans="6:24" x14ac:dyDescent="0.45">
      <c r="F1351" s="23" t="str">
        <f>IF(Games!F427=0, "",Games!F427)</f>
        <v/>
      </c>
      <c r="G1351" s="23"/>
      <c r="H1351" s="23"/>
      <c r="I1351" s="23"/>
      <c r="J1351" s="11"/>
      <c r="K1351" s="11"/>
      <c r="L1351" s="11"/>
      <c r="M1351" s="11"/>
      <c r="N1351" s="11"/>
      <c r="O1351" s="40"/>
      <c r="Q1351" s="8" t="str">
        <f>IF(P1351="W",#REF!, IF( P1351="L",-#REF!, ""))</f>
        <v/>
      </c>
      <c r="R1351" s="7"/>
      <c r="S1351" s="7"/>
      <c r="T1351" s="7"/>
      <c r="U1351" s="7"/>
      <c r="V1351" s="7"/>
      <c r="W1351" s="7"/>
      <c r="X1351" s="7"/>
    </row>
    <row r="1352" spans="6:24" x14ac:dyDescent="0.45">
      <c r="F1352" s="23" t="str">
        <f>IF(Games!F428=0, "",Games!F428)</f>
        <v/>
      </c>
      <c r="G1352" s="23"/>
      <c r="H1352" s="23"/>
      <c r="I1352" s="23"/>
      <c r="J1352" s="11"/>
      <c r="K1352" s="11"/>
      <c r="L1352" s="11"/>
      <c r="M1352" s="11"/>
      <c r="N1352" s="11"/>
      <c r="O1352" s="40"/>
      <c r="Q1352" s="8" t="str">
        <f>IF(P1352="W",#REF!, IF( P1352="L",-#REF!, ""))</f>
        <v/>
      </c>
      <c r="R1352" s="7"/>
      <c r="S1352" s="7"/>
      <c r="T1352" s="7"/>
      <c r="U1352" s="7"/>
      <c r="V1352" s="7"/>
      <c r="W1352" s="7"/>
      <c r="X1352" s="7"/>
    </row>
    <row r="1353" spans="6:24" x14ac:dyDescent="0.45">
      <c r="F1353" s="23" t="str">
        <f>IF(Games!F429=0, "",Games!F429)</f>
        <v/>
      </c>
      <c r="G1353" s="23"/>
      <c r="H1353" s="23"/>
      <c r="I1353" s="23"/>
      <c r="J1353" s="11"/>
      <c r="K1353" s="11"/>
      <c r="L1353" s="11"/>
      <c r="M1353" s="11"/>
      <c r="N1353" s="11"/>
      <c r="O1353" s="40"/>
      <c r="Q1353" s="8" t="str">
        <f>IF(P1353="W",#REF!, IF( P1353="L",-#REF!, ""))</f>
        <v/>
      </c>
      <c r="R1353" s="7"/>
      <c r="S1353" s="7"/>
      <c r="T1353" s="7"/>
      <c r="U1353" s="7"/>
      <c r="V1353" s="7"/>
      <c r="W1353" s="7"/>
      <c r="X1353" s="7"/>
    </row>
    <row r="1354" spans="6:24" x14ac:dyDescent="0.45">
      <c r="F1354" s="23" t="str">
        <f>IF(Games!F430=0, "",Games!F430)</f>
        <v/>
      </c>
      <c r="G1354" s="23"/>
      <c r="H1354" s="23"/>
      <c r="I1354" s="23"/>
      <c r="J1354" s="11"/>
      <c r="K1354" s="11"/>
      <c r="L1354" s="11"/>
      <c r="M1354" s="11"/>
      <c r="N1354" s="11"/>
      <c r="O1354" s="40"/>
      <c r="Q1354" s="8" t="str">
        <f>IF(P1354="W",#REF!, IF( P1354="L",-#REF!, ""))</f>
        <v/>
      </c>
      <c r="R1354" s="7"/>
      <c r="S1354" s="7"/>
      <c r="T1354" s="7"/>
      <c r="U1354" s="7"/>
      <c r="V1354" s="7"/>
      <c r="W1354" s="7"/>
      <c r="X1354" s="7"/>
    </row>
    <row r="1355" spans="6:24" x14ac:dyDescent="0.45">
      <c r="F1355" s="23" t="str">
        <f>IF(Games!F431=0, "",Games!F431)</f>
        <v/>
      </c>
      <c r="G1355" s="23"/>
      <c r="H1355" s="23"/>
      <c r="I1355" s="23"/>
      <c r="J1355" s="11"/>
      <c r="K1355" s="11"/>
      <c r="L1355" s="11"/>
      <c r="M1355" s="11"/>
      <c r="N1355" s="11"/>
      <c r="O1355" s="40"/>
      <c r="Q1355" s="8" t="str">
        <f>IF(P1355="W",#REF!, IF( P1355="L",-#REF!, ""))</f>
        <v/>
      </c>
      <c r="R1355" s="7"/>
      <c r="S1355" s="7"/>
      <c r="T1355" s="7"/>
      <c r="U1355" s="7"/>
      <c r="V1355" s="7"/>
      <c r="W1355" s="7"/>
      <c r="X1355" s="7"/>
    </row>
    <row r="1356" spans="6:24" x14ac:dyDescent="0.45">
      <c r="F1356" s="23" t="str">
        <f>IF(Games!F432=0, "",Games!F432)</f>
        <v/>
      </c>
      <c r="G1356" s="23"/>
      <c r="H1356" s="23"/>
      <c r="I1356" s="23"/>
      <c r="J1356" s="11"/>
      <c r="K1356" s="11"/>
      <c r="L1356" s="11"/>
      <c r="M1356" s="11"/>
      <c r="N1356" s="11"/>
      <c r="O1356" s="40"/>
      <c r="Q1356" s="8" t="str">
        <f>IF(P1356="W",#REF!, IF( P1356="L",-#REF!, ""))</f>
        <v/>
      </c>
      <c r="R1356" s="7"/>
      <c r="S1356" s="7"/>
      <c r="T1356" s="7"/>
      <c r="U1356" s="7"/>
      <c r="V1356" s="7"/>
      <c r="W1356" s="7"/>
      <c r="X1356" s="7"/>
    </row>
    <row r="1357" spans="6:24" x14ac:dyDescent="0.45">
      <c r="F1357" s="23" t="str">
        <f>IF(Games!F433=0, "",Games!F433)</f>
        <v/>
      </c>
      <c r="G1357" s="23"/>
      <c r="H1357" s="23"/>
      <c r="I1357" s="23"/>
      <c r="J1357" s="11"/>
      <c r="K1357" s="11"/>
      <c r="L1357" s="11"/>
      <c r="M1357" s="11"/>
      <c r="N1357" s="11"/>
      <c r="O1357" s="40"/>
      <c r="Q1357" s="8" t="str">
        <f>IF(P1357="W",#REF!, IF( P1357="L",-#REF!, ""))</f>
        <v/>
      </c>
      <c r="R1357" s="7"/>
      <c r="S1357" s="7"/>
      <c r="T1357" s="7"/>
      <c r="U1357" s="7"/>
      <c r="V1357" s="7"/>
      <c r="W1357" s="7"/>
      <c r="X1357" s="7"/>
    </row>
    <row r="1358" spans="6:24" x14ac:dyDescent="0.45">
      <c r="F1358" s="23" t="str">
        <f>IF(Games!F434=0, "",Games!F434)</f>
        <v/>
      </c>
      <c r="G1358" s="23"/>
      <c r="H1358" s="23"/>
      <c r="I1358" s="23"/>
      <c r="J1358" s="11"/>
      <c r="K1358" s="11"/>
      <c r="L1358" s="11"/>
      <c r="M1358" s="11"/>
      <c r="N1358" s="11"/>
      <c r="O1358" s="40"/>
      <c r="Q1358" s="8" t="str">
        <f>IF(P1358="W",#REF!, IF( P1358="L",-#REF!, ""))</f>
        <v/>
      </c>
      <c r="R1358" s="7"/>
      <c r="S1358" s="7"/>
      <c r="T1358" s="7"/>
      <c r="U1358" s="7"/>
      <c r="V1358" s="7"/>
      <c r="W1358" s="7"/>
      <c r="X1358" s="7"/>
    </row>
    <row r="1359" spans="6:24" x14ac:dyDescent="0.45">
      <c r="F1359" s="23" t="str">
        <f>IF(Games!F435=0, "",Games!F435)</f>
        <v/>
      </c>
      <c r="G1359" s="23"/>
      <c r="H1359" s="23"/>
      <c r="I1359" s="23"/>
      <c r="J1359" s="11"/>
      <c r="K1359" s="11"/>
      <c r="L1359" s="11"/>
      <c r="M1359" s="11"/>
      <c r="N1359" s="11"/>
      <c r="O1359" s="40"/>
      <c r="Q1359" s="8" t="str">
        <f>IF(P1359="W",#REF!, IF( P1359="L",-#REF!, ""))</f>
        <v/>
      </c>
      <c r="R1359" s="7"/>
      <c r="S1359" s="7"/>
      <c r="T1359" s="7"/>
      <c r="U1359" s="7"/>
      <c r="V1359" s="7"/>
      <c r="W1359" s="7"/>
      <c r="X1359" s="7"/>
    </row>
    <row r="1360" spans="6:24" x14ac:dyDescent="0.45">
      <c r="F1360" s="23" t="str">
        <f>IF(Games!F436=0, "",Games!F436)</f>
        <v/>
      </c>
      <c r="G1360" s="23"/>
      <c r="H1360" s="23"/>
      <c r="I1360" s="23"/>
      <c r="J1360" s="11"/>
      <c r="K1360" s="11"/>
      <c r="L1360" s="11"/>
      <c r="M1360" s="11"/>
      <c r="N1360" s="11"/>
      <c r="O1360" s="40"/>
      <c r="Q1360" s="8" t="str">
        <f>IF(P1360="W",#REF!, IF( P1360="L",-#REF!, ""))</f>
        <v/>
      </c>
      <c r="R1360" s="7"/>
      <c r="S1360" s="7"/>
      <c r="T1360" s="7"/>
      <c r="U1360" s="7"/>
      <c r="V1360" s="7"/>
      <c r="W1360" s="7"/>
      <c r="X1360" s="7"/>
    </row>
    <row r="1361" spans="6:24" x14ac:dyDescent="0.45">
      <c r="F1361" s="23" t="str">
        <f>IF(Games!F437=0, "",Games!F437)</f>
        <v/>
      </c>
      <c r="G1361" s="23"/>
      <c r="H1361" s="23"/>
      <c r="I1361" s="23"/>
      <c r="J1361" s="11"/>
      <c r="K1361" s="11"/>
      <c r="L1361" s="11"/>
      <c r="M1361" s="11"/>
      <c r="N1361" s="11"/>
      <c r="O1361" s="40"/>
      <c r="Q1361" s="8" t="str">
        <f>IF(P1361="W",#REF!, IF( P1361="L",-#REF!, ""))</f>
        <v/>
      </c>
      <c r="R1361" s="7"/>
      <c r="S1361" s="7"/>
      <c r="T1361" s="7"/>
      <c r="U1361" s="7"/>
      <c r="V1361" s="7"/>
      <c r="W1361" s="7"/>
      <c r="X1361" s="7"/>
    </row>
    <row r="1362" spans="6:24" x14ac:dyDescent="0.45">
      <c r="F1362" s="23" t="str">
        <f>IF(Games!F438=0, "",Games!F438)</f>
        <v/>
      </c>
      <c r="G1362" s="23"/>
      <c r="H1362" s="23"/>
      <c r="I1362" s="23"/>
      <c r="J1362" s="11"/>
      <c r="K1362" s="11"/>
      <c r="L1362" s="11"/>
      <c r="M1362" s="11"/>
      <c r="N1362" s="11"/>
      <c r="O1362" s="40"/>
      <c r="Q1362" s="8" t="str">
        <f>IF(P1362="W",#REF!, IF( P1362="L",-#REF!, ""))</f>
        <v/>
      </c>
      <c r="R1362" s="7"/>
      <c r="S1362" s="7"/>
      <c r="T1362" s="7"/>
      <c r="U1362" s="7"/>
      <c r="V1362" s="7"/>
      <c r="W1362" s="7"/>
      <c r="X1362" s="7"/>
    </row>
    <row r="1363" spans="6:24" x14ac:dyDescent="0.45">
      <c r="F1363" s="23" t="str">
        <f>IF(Games!F439=0, "",Games!F439)</f>
        <v/>
      </c>
      <c r="G1363" s="23"/>
      <c r="H1363" s="23"/>
      <c r="I1363" s="23"/>
      <c r="J1363" s="11"/>
      <c r="K1363" s="11"/>
      <c r="L1363" s="11"/>
      <c r="M1363" s="11"/>
      <c r="N1363" s="11"/>
      <c r="O1363" s="40"/>
      <c r="Q1363" s="8" t="str">
        <f>IF(P1363="W",#REF!, IF( P1363="L",-#REF!, ""))</f>
        <v/>
      </c>
      <c r="R1363" s="7"/>
      <c r="S1363" s="7"/>
      <c r="T1363" s="7"/>
      <c r="U1363" s="7"/>
      <c r="V1363" s="7"/>
      <c r="W1363" s="7"/>
      <c r="X1363" s="7"/>
    </row>
    <row r="1364" spans="6:24" x14ac:dyDescent="0.45">
      <c r="F1364" s="23" t="str">
        <f>IF(Games!F440=0, "",Games!F440)</f>
        <v/>
      </c>
      <c r="G1364" s="23"/>
      <c r="H1364" s="23"/>
      <c r="I1364" s="23"/>
      <c r="J1364" s="11"/>
      <c r="K1364" s="11"/>
      <c r="L1364" s="11"/>
      <c r="M1364" s="11"/>
      <c r="N1364" s="11"/>
      <c r="O1364" s="40"/>
      <c r="Q1364" s="8" t="str">
        <f>IF(P1364="W",#REF!, IF( P1364="L",-#REF!, ""))</f>
        <v/>
      </c>
      <c r="R1364" s="7"/>
      <c r="S1364" s="7"/>
      <c r="T1364" s="7"/>
      <c r="U1364" s="7"/>
      <c r="V1364" s="7"/>
      <c r="W1364" s="7"/>
      <c r="X1364" s="7"/>
    </row>
    <row r="1365" spans="6:24" x14ac:dyDescent="0.45">
      <c r="F1365" s="23" t="str">
        <f>IF(Games!F441=0, "",Games!F441)</f>
        <v/>
      </c>
      <c r="G1365" s="23"/>
      <c r="H1365" s="23"/>
      <c r="I1365" s="23"/>
      <c r="J1365" s="11"/>
      <c r="K1365" s="11"/>
      <c r="L1365" s="11"/>
      <c r="M1365" s="11"/>
      <c r="N1365" s="11"/>
      <c r="O1365" s="40"/>
      <c r="Q1365" s="8" t="str">
        <f>IF(P1365="W",#REF!, IF( P1365="L",-#REF!, ""))</f>
        <v/>
      </c>
      <c r="R1365" s="7"/>
      <c r="S1365" s="7"/>
      <c r="T1365" s="7"/>
      <c r="U1365" s="7"/>
      <c r="V1365" s="7"/>
      <c r="W1365" s="7"/>
      <c r="X1365" s="7"/>
    </row>
    <row r="1366" spans="6:24" x14ac:dyDescent="0.45">
      <c r="F1366" s="23" t="str">
        <f>IF(Games!F442=0, "",Games!F442)</f>
        <v/>
      </c>
      <c r="G1366" s="23"/>
      <c r="H1366" s="23"/>
      <c r="I1366" s="23"/>
      <c r="J1366" s="11"/>
      <c r="K1366" s="11"/>
      <c r="L1366" s="11"/>
      <c r="M1366" s="11"/>
      <c r="N1366" s="11"/>
      <c r="O1366" s="40"/>
      <c r="Q1366" s="8" t="str">
        <f>IF(P1366="W",#REF!, IF( P1366="L",-#REF!, ""))</f>
        <v/>
      </c>
      <c r="R1366" s="7"/>
      <c r="S1366" s="7"/>
      <c r="T1366" s="7"/>
      <c r="U1366" s="7"/>
      <c r="V1366" s="7"/>
      <c r="W1366" s="7"/>
      <c r="X1366" s="7"/>
    </row>
    <row r="1367" spans="6:24" x14ac:dyDescent="0.45">
      <c r="F1367" s="23" t="str">
        <f>IF(Games!F443=0, "",Games!F443)</f>
        <v/>
      </c>
      <c r="G1367" s="23"/>
      <c r="H1367" s="23"/>
      <c r="I1367" s="23"/>
      <c r="J1367" s="11"/>
      <c r="K1367" s="11"/>
      <c r="L1367" s="11"/>
      <c r="M1367" s="11"/>
      <c r="N1367" s="11"/>
      <c r="O1367" s="40"/>
      <c r="Q1367" s="8" t="str">
        <f>IF(P1367="W",#REF!, IF( P1367="L",-#REF!, ""))</f>
        <v/>
      </c>
      <c r="R1367" s="7"/>
      <c r="S1367" s="7"/>
      <c r="T1367" s="7"/>
      <c r="U1367" s="7"/>
      <c r="V1367" s="7"/>
      <c r="W1367" s="7"/>
      <c r="X1367" s="7"/>
    </row>
    <row r="1368" spans="6:24" x14ac:dyDescent="0.45">
      <c r="F1368" s="23" t="str">
        <f>IF(Games!F444=0, "",Games!F444)</f>
        <v/>
      </c>
      <c r="G1368" s="23"/>
      <c r="H1368" s="23"/>
      <c r="I1368" s="23"/>
      <c r="J1368" s="11"/>
      <c r="K1368" s="11"/>
      <c r="L1368" s="11"/>
      <c r="M1368" s="11"/>
      <c r="N1368" s="11"/>
      <c r="O1368" s="40"/>
      <c r="Q1368" s="8" t="str">
        <f>IF(P1368="W",#REF!, IF( P1368="L",-#REF!, ""))</f>
        <v/>
      </c>
      <c r="R1368" s="7"/>
      <c r="S1368" s="7"/>
      <c r="T1368" s="7"/>
      <c r="U1368" s="7"/>
      <c r="V1368" s="7"/>
      <c r="W1368" s="7"/>
      <c r="X1368" s="7"/>
    </row>
    <row r="1369" spans="6:24" x14ac:dyDescent="0.45">
      <c r="F1369" s="23" t="str">
        <f>IF(Games!F445=0, "",Games!F445)</f>
        <v/>
      </c>
      <c r="G1369" s="23"/>
      <c r="H1369" s="23"/>
      <c r="I1369" s="23"/>
      <c r="J1369" s="11"/>
      <c r="K1369" s="11"/>
      <c r="L1369" s="11"/>
      <c r="M1369" s="11"/>
      <c r="N1369" s="11"/>
      <c r="O1369" s="40"/>
      <c r="Q1369" s="8" t="str">
        <f>IF(P1369="W",#REF!, IF( P1369="L",-#REF!, ""))</f>
        <v/>
      </c>
      <c r="R1369" s="7"/>
      <c r="S1369" s="7"/>
      <c r="T1369" s="7"/>
      <c r="U1369" s="7"/>
      <c r="V1369" s="7"/>
      <c r="W1369" s="7"/>
      <c r="X1369" s="7"/>
    </row>
    <row r="1370" spans="6:24" x14ac:dyDescent="0.45">
      <c r="F1370" s="23" t="str">
        <f>IF(Games!F446=0, "",Games!F446)</f>
        <v/>
      </c>
      <c r="G1370" s="23"/>
      <c r="H1370" s="23"/>
      <c r="I1370" s="23"/>
      <c r="J1370" s="11"/>
      <c r="K1370" s="11"/>
      <c r="L1370" s="11"/>
      <c r="M1370" s="11"/>
      <c r="N1370" s="11"/>
      <c r="O1370" s="40"/>
      <c r="Q1370" s="8" t="str">
        <f>IF(P1370="W",#REF!, IF( P1370="L",-#REF!, ""))</f>
        <v/>
      </c>
      <c r="R1370" s="7"/>
      <c r="S1370" s="7"/>
      <c r="T1370" s="7"/>
      <c r="U1370" s="7"/>
      <c r="V1370" s="7"/>
      <c r="W1370" s="7"/>
      <c r="X1370" s="7"/>
    </row>
    <row r="1371" spans="6:24" x14ac:dyDescent="0.45">
      <c r="F1371" s="23" t="str">
        <f>IF(Games!F447=0, "",Games!F447)</f>
        <v/>
      </c>
      <c r="G1371" s="23"/>
      <c r="H1371" s="23"/>
      <c r="I1371" s="23"/>
      <c r="J1371" s="11"/>
      <c r="K1371" s="11"/>
      <c r="L1371" s="11"/>
      <c r="M1371" s="11"/>
      <c r="N1371" s="11"/>
      <c r="O1371" s="40"/>
      <c r="Q1371" s="8" t="str">
        <f>IF(P1371="W",#REF!, IF( P1371="L",-#REF!, ""))</f>
        <v/>
      </c>
      <c r="R1371" s="7"/>
      <c r="S1371" s="7"/>
      <c r="T1371" s="7"/>
      <c r="U1371" s="7"/>
      <c r="V1371" s="7"/>
      <c r="W1371" s="7"/>
      <c r="X1371" s="7"/>
    </row>
    <row r="1372" spans="6:24" x14ac:dyDescent="0.45">
      <c r="F1372" s="23" t="str">
        <f>IF(Games!F448=0, "",Games!F448)</f>
        <v/>
      </c>
      <c r="G1372" s="23"/>
      <c r="H1372" s="23"/>
      <c r="I1372" s="23"/>
      <c r="J1372" s="11"/>
      <c r="K1372" s="11"/>
      <c r="L1372" s="11"/>
      <c r="M1372" s="11"/>
      <c r="N1372" s="11"/>
      <c r="O1372" s="40"/>
      <c r="Q1372" s="8" t="str">
        <f>IF(P1372="W",#REF!, IF( P1372="L",-#REF!, ""))</f>
        <v/>
      </c>
      <c r="R1372" s="7"/>
      <c r="S1372" s="7"/>
      <c r="T1372" s="7"/>
      <c r="U1372" s="7"/>
      <c r="V1372" s="7"/>
      <c r="W1372" s="7"/>
      <c r="X1372" s="7"/>
    </row>
    <row r="1373" spans="6:24" x14ac:dyDescent="0.45">
      <c r="F1373" s="23" t="str">
        <f>IF(Games!F449=0, "",Games!F449)</f>
        <v/>
      </c>
      <c r="G1373" s="23"/>
      <c r="H1373" s="23"/>
      <c r="I1373" s="23"/>
      <c r="J1373" s="11"/>
      <c r="K1373" s="11"/>
      <c r="L1373" s="11"/>
      <c r="M1373" s="11"/>
      <c r="N1373" s="11"/>
      <c r="O1373" s="40"/>
      <c r="Q1373" s="8" t="str">
        <f>IF(P1373="W",#REF!, IF( P1373="L",-#REF!, ""))</f>
        <v/>
      </c>
      <c r="R1373" s="7"/>
      <c r="S1373" s="7"/>
      <c r="T1373" s="7"/>
      <c r="U1373" s="7"/>
      <c r="V1373" s="7"/>
      <c r="W1373" s="7"/>
      <c r="X1373" s="7"/>
    </row>
    <row r="1374" spans="6:24" x14ac:dyDescent="0.45">
      <c r="F1374" s="23" t="str">
        <f>IF(Games!F450=0, "",Games!F450)</f>
        <v/>
      </c>
      <c r="G1374" s="23"/>
      <c r="H1374" s="23"/>
      <c r="I1374" s="23"/>
      <c r="J1374" s="11"/>
      <c r="K1374" s="11"/>
      <c r="L1374" s="11"/>
      <c r="M1374" s="11"/>
      <c r="N1374" s="11"/>
      <c r="O1374" s="40"/>
      <c r="Q1374" s="8" t="str">
        <f>IF(P1374="W",#REF!, IF( P1374="L",-#REF!, ""))</f>
        <v/>
      </c>
      <c r="R1374" s="7"/>
      <c r="S1374" s="7"/>
      <c r="T1374" s="7"/>
      <c r="U1374" s="7"/>
      <c r="V1374" s="7"/>
      <c r="W1374" s="7"/>
      <c r="X1374" s="7"/>
    </row>
    <row r="1375" spans="6:24" x14ac:dyDescent="0.45">
      <c r="F1375" s="23" t="str">
        <f>IF(Games!F451=0, "",Games!F451)</f>
        <v/>
      </c>
      <c r="G1375" s="23"/>
      <c r="H1375" s="23"/>
      <c r="I1375" s="23"/>
      <c r="J1375" s="11"/>
      <c r="K1375" s="11"/>
      <c r="L1375" s="11"/>
      <c r="M1375" s="11"/>
      <c r="N1375" s="11"/>
      <c r="O1375" s="40"/>
      <c r="Q1375" s="8" t="str">
        <f>IF(P1375="W",#REF!, IF( P1375="L",-#REF!, ""))</f>
        <v/>
      </c>
      <c r="R1375" s="7"/>
      <c r="S1375" s="7"/>
      <c r="T1375" s="7"/>
      <c r="U1375" s="7"/>
      <c r="V1375" s="7"/>
      <c r="W1375" s="7"/>
      <c r="X1375" s="7"/>
    </row>
    <row r="1376" spans="6:24" x14ac:dyDescent="0.45">
      <c r="F1376" s="23" t="str">
        <f>IF(Games!F452=0, "",Games!F452)</f>
        <v/>
      </c>
      <c r="G1376" s="23"/>
      <c r="H1376" s="23"/>
      <c r="I1376" s="23"/>
      <c r="J1376" s="11"/>
      <c r="K1376" s="11"/>
      <c r="L1376" s="11"/>
      <c r="M1376" s="11"/>
      <c r="N1376" s="11"/>
      <c r="O1376" s="40"/>
      <c r="Q1376" s="8" t="str">
        <f>IF(P1376="W",#REF!, IF( P1376="L",-#REF!, ""))</f>
        <v/>
      </c>
      <c r="R1376" s="7"/>
      <c r="S1376" s="7"/>
      <c r="T1376" s="7"/>
      <c r="U1376" s="7"/>
      <c r="V1376" s="7"/>
      <c r="W1376" s="7"/>
      <c r="X1376" s="7"/>
    </row>
    <row r="1377" spans="6:24" x14ac:dyDescent="0.45">
      <c r="F1377" s="23" t="str">
        <f>IF(Games!F453=0, "",Games!F453)</f>
        <v/>
      </c>
      <c r="G1377" s="23"/>
      <c r="H1377" s="23"/>
      <c r="I1377" s="23"/>
      <c r="J1377" s="11"/>
      <c r="K1377" s="11"/>
      <c r="L1377" s="11"/>
      <c r="M1377" s="11"/>
      <c r="N1377" s="11"/>
      <c r="O1377" s="40"/>
      <c r="Q1377" s="8" t="str">
        <f>IF(P1377="W",#REF!, IF( P1377="L",-#REF!, ""))</f>
        <v/>
      </c>
      <c r="R1377" s="7"/>
      <c r="S1377" s="7"/>
      <c r="T1377" s="7"/>
      <c r="U1377" s="7"/>
      <c r="V1377" s="7"/>
      <c r="W1377" s="7"/>
      <c r="X1377" s="7"/>
    </row>
    <row r="1378" spans="6:24" x14ac:dyDescent="0.45">
      <c r="F1378" s="23" t="str">
        <f>IF(Games!F454=0, "",Games!F454)</f>
        <v/>
      </c>
      <c r="G1378" s="23"/>
      <c r="H1378" s="23"/>
      <c r="I1378" s="23"/>
      <c r="J1378" s="11"/>
      <c r="K1378" s="11"/>
      <c r="L1378" s="11"/>
      <c r="M1378" s="11"/>
      <c r="N1378" s="11"/>
      <c r="O1378" s="40"/>
      <c r="Q1378" s="8" t="str">
        <f>IF(P1378="W",#REF!, IF( P1378="L",-#REF!, ""))</f>
        <v/>
      </c>
      <c r="R1378" s="7"/>
      <c r="S1378" s="7"/>
      <c r="T1378" s="7"/>
      <c r="U1378" s="7"/>
      <c r="V1378" s="7"/>
      <c r="W1378" s="7"/>
      <c r="X1378" s="7"/>
    </row>
    <row r="1379" spans="6:24" x14ac:dyDescent="0.45">
      <c r="F1379" s="23" t="str">
        <f>IF(Games!F455=0, "",Games!F455)</f>
        <v/>
      </c>
      <c r="G1379" s="23"/>
      <c r="H1379" s="23"/>
      <c r="I1379" s="23"/>
      <c r="J1379" s="11"/>
      <c r="K1379" s="11"/>
      <c r="L1379" s="11"/>
      <c r="M1379" s="11"/>
      <c r="N1379" s="11"/>
      <c r="O1379" s="40"/>
      <c r="Q1379" s="8" t="str">
        <f>IF(P1379="W",#REF!, IF( P1379="L",-#REF!, ""))</f>
        <v/>
      </c>
      <c r="R1379" s="7"/>
      <c r="S1379" s="7"/>
      <c r="T1379" s="7"/>
      <c r="U1379" s="7"/>
      <c r="V1379" s="7"/>
      <c r="W1379" s="7"/>
      <c r="X1379" s="7"/>
    </row>
    <row r="1380" spans="6:24" x14ac:dyDescent="0.45">
      <c r="F1380" s="23" t="str">
        <f>IF(Games!F456=0, "",Games!F456)</f>
        <v/>
      </c>
      <c r="G1380" s="23"/>
      <c r="H1380" s="23"/>
      <c r="I1380" s="23"/>
      <c r="J1380" s="11"/>
      <c r="K1380" s="11"/>
      <c r="L1380" s="11"/>
      <c r="M1380" s="11"/>
      <c r="N1380" s="11"/>
      <c r="O1380" s="40"/>
      <c r="Q1380" s="8" t="str">
        <f>IF(P1380="W",#REF!, IF( P1380="L",-#REF!, ""))</f>
        <v/>
      </c>
      <c r="R1380" s="7"/>
      <c r="S1380" s="7"/>
      <c r="T1380" s="7"/>
      <c r="U1380" s="7"/>
      <c r="V1380" s="7"/>
      <c r="W1380" s="7"/>
      <c r="X1380" s="7"/>
    </row>
    <row r="1381" spans="6:24" x14ac:dyDescent="0.45">
      <c r="F1381" s="23" t="str">
        <f>IF(Games!F457=0, "",Games!F457)</f>
        <v/>
      </c>
      <c r="G1381" s="23"/>
      <c r="H1381" s="23"/>
      <c r="I1381" s="23"/>
      <c r="J1381" s="11"/>
      <c r="K1381" s="11"/>
      <c r="L1381" s="11"/>
      <c r="M1381" s="11"/>
      <c r="N1381" s="11"/>
      <c r="O1381" s="40"/>
      <c r="Q1381" s="8" t="str">
        <f>IF(P1381="W",#REF!, IF( P1381="L",-#REF!, ""))</f>
        <v/>
      </c>
      <c r="R1381" s="7"/>
      <c r="S1381" s="7"/>
      <c r="T1381" s="7"/>
      <c r="U1381" s="7"/>
      <c r="V1381" s="7"/>
      <c r="W1381" s="7"/>
      <c r="X1381" s="7"/>
    </row>
    <row r="1382" spans="6:24" x14ac:dyDescent="0.45">
      <c r="F1382" s="23" t="str">
        <f>IF(Games!F458=0, "",Games!F458)</f>
        <v/>
      </c>
      <c r="G1382" s="23"/>
      <c r="H1382" s="23"/>
      <c r="I1382" s="23"/>
      <c r="J1382" s="11"/>
      <c r="K1382" s="11"/>
      <c r="L1382" s="11"/>
      <c r="M1382" s="11"/>
      <c r="N1382" s="11"/>
      <c r="O1382" s="40"/>
      <c r="Q1382" s="8" t="str">
        <f>IF(P1382="W",#REF!, IF( P1382="L",-#REF!, ""))</f>
        <v/>
      </c>
      <c r="R1382" s="7"/>
      <c r="S1382" s="7"/>
      <c r="T1382" s="7"/>
      <c r="U1382" s="7"/>
      <c r="V1382" s="7"/>
      <c r="W1382" s="7"/>
      <c r="X1382" s="7"/>
    </row>
    <row r="1383" spans="6:24" x14ac:dyDescent="0.45">
      <c r="F1383" s="23" t="str">
        <f>IF(Games!F459=0, "",Games!F459)</f>
        <v/>
      </c>
      <c r="G1383" s="23"/>
      <c r="H1383" s="23"/>
      <c r="I1383" s="23"/>
      <c r="J1383" s="11"/>
      <c r="K1383" s="11"/>
      <c r="L1383" s="11"/>
      <c r="M1383" s="11"/>
      <c r="N1383" s="11"/>
      <c r="O1383" s="40"/>
      <c r="Q1383" s="8" t="str">
        <f>IF(P1383="W",#REF!, IF( P1383="L",-#REF!, ""))</f>
        <v/>
      </c>
      <c r="R1383" s="7"/>
      <c r="S1383" s="7"/>
      <c r="T1383" s="7"/>
      <c r="U1383" s="7"/>
      <c r="V1383" s="7"/>
      <c r="W1383" s="7"/>
      <c r="X1383" s="7"/>
    </row>
    <row r="1384" spans="6:24" x14ac:dyDescent="0.45">
      <c r="F1384" s="23" t="str">
        <f>IF(Games!F460=0, "",Games!F460)</f>
        <v/>
      </c>
      <c r="G1384" s="23"/>
      <c r="H1384" s="23"/>
      <c r="I1384" s="23"/>
      <c r="J1384" s="11"/>
      <c r="K1384" s="11"/>
      <c r="L1384" s="11"/>
      <c r="M1384" s="11"/>
      <c r="N1384" s="11"/>
      <c r="O1384" s="40"/>
      <c r="Q1384" s="8" t="str">
        <f>IF(P1384="W",#REF!, IF( P1384="L",-#REF!, ""))</f>
        <v/>
      </c>
      <c r="R1384" s="7"/>
      <c r="S1384" s="7"/>
      <c r="T1384" s="7"/>
      <c r="U1384" s="7"/>
      <c r="V1384" s="7"/>
      <c r="W1384" s="7"/>
      <c r="X1384" s="7"/>
    </row>
    <row r="1385" spans="6:24" x14ac:dyDescent="0.45">
      <c r="F1385" s="23" t="str">
        <f>IF(Games!F461=0, "",Games!F461)</f>
        <v/>
      </c>
      <c r="G1385" s="23"/>
      <c r="H1385" s="23"/>
      <c r="I1385" s="23"/>
      <c r="J1385" s="11"/>
      <c r="K1385" s="11"/>
      <c r="L1385" s="11"/>
      <c r="M1385" s="11"/>
      <c r="N1385" s="11"/>
      <c r="O1385" s="40"/>
      <c r="Q1385" s="8" t="str">
        <f>IF(P1385="W",#REF!, IF( P1385="L",-#REF!, ""))</f>
        <v/>
      </c>
      <c r="R1385" s="7"/>
      <c r="S1385" s="7"/>
      <c r="T1385" s="7"/>
      <c r="U1385" s="7"/>
      <c r="V1385" s="7"/>
      <c r="W1385" s="7"/>
      <c r="X1385" s="7"/>
    </row>
    <row r="1386" spans="6:24" x14ac:dyDescent="0.45">
      <c r="F1386" s="23" t="str">
        <f>IF(Games!F462=0, "",Games!F462)</f>
        <v/>
      </c>
      <c r="G1386" s="23"/>
      <c r="H1386" s="23"/>
      <c r="I1386" s="23"/>
      <c r="J1386" s="11"/>
      <c r="K1386" s="11"/>
      <c r="L1386" s="11"/>
      <c r="M1386" s="11"/>
      <c r="N1386" s="11"/>
      <c r="O1386" s="40"/>
      <c r="Q1386" s="8" t="str">
        <f>IF(P1386="W",#REF!, IF( P1386="L",-#REF!, ""))</f>
        <v/>
      </c>
      <c r="R1386" s="7"/>
      <c r="S1386" s="7"/>
      <c r="T1386" s="7"/>
      <c r="U1386" s="7"/>
      <c r="V1386" s="7"/>
      <c r="W1386" s="7"/>
      <c r="X1386" s="7"/>
    </row>
    <row r="1387" spans="6:24" x14ac:dyDescent="0.45">
      <c r="F1387" s="23" t="str">
        <f>IF(Games!F463=0, "",Games!F463)</f>
        <v/>
      </c>
      <c r="G1387" s="23"/>
      <c r="H1387" s="23"/>
      <c r="I1387" s="23"/>
      <c r="J1387" s="11"/>
      <c r="K1387" s="11"/>
      <c r="L1387" s="11"/>
      <c r="M1387" s="11"/>
      <c r="N1387" s="11"/>
      <c r="O1387" s="40"/>
      <c r="Q1387" s="8" t="str">
        <f>IF(P1387="W",#REF!, IF( P1387="L",-#REF!, ""))</f>
        <v/>
      </c>
      <c r="R1387" s="7"/>
      <c r="S1387" s="7"/>
      <c r="T1387" s="7"/>
      <c r="U1387" s="7"/>
      <c r="V1387" s="7"/>
      <c r="W1387" s="7"/>
      <c r="X1387" s="7"/>
    </row>
    <row r="1388" spans="6:24" x14ac:dyDescent="0.45">
      <c r="F1388" s="23" t="str">
        <f>IF(Games!F464=0, "",Games!F464)</f>
        <v/>
      </c>
      <c r="G1388" s="23"/>
      <c r="H1388" s="23"/>
      <c r="I1388" s="23"/>
      <c r="J1388" s="11"/>
      <c r="K1388" s="11"/>
      <c r="L1388" s="11"/>
      <c r="M1388" s="11"/>
      <c r="N1388" s="11"/>
      <c r="O1388" s="40"/>
      <c r="Q1388" s="8" t="str">
        <f>IF(P1388="W",#REF!, IF( P1388="L",-#REF!, ""))</f>
        <v/>
      </c>
      <c r="R1388" s="7"/>
      <c r="S1388" s="7"/>
      <c r="T1388" s="7"/>
      <c r="U1388" s="7"/>
      <c r="V1388" s="7"/>
      <c r="W1388" s="7"/>
      <c r="X1388" s="7"/>
    </row>
    <row r="1389" spans="6:24" x14ac:dyDescent="0.45">
      <c r="F1389" s="23" t="str">
        <f>IF(Games!F465=0, "",Games!F465)</f>
        <v/>
      </c>
      <c r="G1389" s="23"/>
      <c r="H1389" s="23"/>
      <c r="I1389" s="23"/>
      <c r="J1389" s="11"/>
      <c r="K1389" s="11"/>
      <c r="L1389" s="11"/>
      <c r="M1389" s="11"/>
      <c r="N1389" s="11"/>
      <c r="O1389" s="40"/>
      <c r="Q1389" s="8" t="str">
        <f>IF(P1389="W",#REF!, IF( P1389="L",-#REF!, ""))</f>
        <v/>
      </c>
      <c r="R1389" s="7"/>
      <c r="S1389" s="7"/>
      <c r="T1389" s="7"/>
      <c r="U1389" s="7"/>
      <c r="V1389" s="7"/>
      <c r="W1389" s="7"/>
      <c r="X1389" s="7"/>
    </row>
    <row r="1390" spans="6:24" x14ac:dyDescent="0.45">
      <c r="F1390" s="23" t="str">
        <f>IF(Games!F466=0, "",Games!F466)</f>
        <v/>
      </c>
      <c r="G1390" s="23"/>
      <c r="H1390" s="23"/>
      <c r="I1390" s="23"/>
      <c r="J1390" s="11"/>
      <c r="K1390" s="11"/>
      <c r="L1390" s="11"/>
      <c r="M1390" s="11"/>
      <c r="N1390" s="11"/>
      <c r="O1390" s="40"/>
      <c r="Q1390" s="8" t="str">
        <f>IF(P1390="W",#REF!, IF( P1390="L",-#REF!, ""))</f>
        <v/>
      </c>
      <c r="R1390" s="7"/>
      <c r="S1390" s="7"/>
      <c r="T1390" s="7"/>
      <c r="U1390" s="7"/>
      <c r="V1390" s="7"/>
      <c r="W1390" s="7"/>
      <c r="X1390" s="7"/>
    </row>
    <row r="1391" spans="6:24" x14ac:dyDescent="0.45">
      <c r="F1391" s="23" t="str">
        <f>IF(Games!F467=0, "",Games!F467)</f>
        <v/>
      </c>
      <c r="G1391" s="23"/>
      <c r="H1391" s="23"/>
      <c r="I1391" s="23"/>
      <c r="J1391" s="11"/>
      <c r="K1391" s="11"/>
      <c r="L1391" s="11"/>
      <c r="M1391" s="11"/>
      <c r="N1391" s="11"/>
      <c r="O1391" s="40"/>
      <c r="Q1391" s="8" t="str">
        <f>IF(P1391="W",#REF!, IF( P1391="L",-#REF!, ""))</f>
        <v/>
      </c>
      <c r="R1391" s="7"/>
      <c r="S1391" s="7"/>
      <c r="T1391" s="7"/>
      <c r="U1391" s="7"/>
      <c r="V1391" s="7"/>
      <c r="W1391" s="7"/>
      <c r="X1391" s="7"/>
    </row>
    <row r="1392" spans="6:24" x14ac:dyDescent="0.45">
      <c r="F1392" s="23" t="str">
        <f>IF(Games!F468=0, "",Games!F468)</f>
        <v/>
      </c>
      <c r="G1392" s="23"/>
      <c r="H1392" s="23"/>
      <c r="I1392" s="23"/>
      <c r="J1392" s="11"/>
      <c r="K1392" s="11"/>
      <c r="L1392" s="11"/>
      <c r="M1392" s="11"/>
      <c r="N1392" s="11"/>
      <c r="O1392" s="40"/>
      <c r="Q1392" s="8" t="str">
        <f>IF(P1392="W",#REF!, IF( P1392="L",-#REF!, ""))</f>
        <v/>
      </c>
      <c r="R1392" s="7"/>
      <c r="S1392" s="7"/>
      <c r="T1392" s="7"/>
      <c r="U1392" s="7"/>
      <c r="V1392" s="7"/>
      <c r="W1392" s="7"/>
      <c r="X1392" s="7"/>
    </row>
    <row r="1393" spans="6:24" x14ac:dyDescent="0.45">
      <c r="F1393" s="23" t="str">
        <f>IF(Games!F469=0, "",Games!F469)</f>
        <v/>
      </c>
      <c r="G1393" s="23"/>
      <c r="H1393" s="23"/>
      <c r="I1393" s="23"/>
      <c r="J1393" s="11"/>
      <c r="K1393" s="11"/>
      <c r="L1393" s="11"/>
      <c r="M1393" s="11"/>
      <c r="N1393" s="11"/>
      <c r="O1393" s="40"/>
      <c r="Q1393" s="8" t="str">
        <f>IF(P1393="W",#REF!, IF( P1393="L",-#REF!, ""))</f>
        <v/>
      </c>
      <c r="R1393" s="7"/>
      <c r="S1393" s="7"/>
      <c r="T1393" s="7"/>
      <c r="U1393" s="7"/>
      <c r="V1393" s="7"/>
      <c r="W1393" s="7"/>
      <c r="X1393" s="7"/>
    </row>
    <row r="1394" spans="6:24" x14ac:dyDescent="0.45">
      <c r="F1394" s="23" t="str">
        <f>IF(Games!F470=0, "",Games!F470)</f>
        <v/>
      </c>
      <c r="G1394" s="23"/>
      <c r="H1394" s="23"/>
      <c r="I1394" s="23"/>
      <c r="J1394" s="11"/>
      <c r="K1394" s="11"/>
      <c r="L1394" s="11"/>
      <c r="M1394" s="11"/>
      <c r="N1394" s="11"/>
      <c r="O1394" s="40"/>
      <c r="Q1394" s="8" t="str">
        <f>IF(P1394="W",#REF!, IF( P1394="L",-#REF!, ""))</f>
        <v/>
      </c>
      <c r="R1394" s="7"/>
      <c r="S1394" s="7"/>
      <c r="T1394" s="7"/>
      <c r="U1394" s="7"/>
      <c r="V1394" s="7"/>
      <c r="W1394" s="7"/>
      <c r="X1394" s="7"/>
    </row>
    <row r="1395" spans="6:24" x14ac:dyDescent="0.45">
      <c r="F1395" s="23" t="str">
        <f>IF(Games!F471=0, "",Games!F471)</f>
        <v/>
      </c>
      <c r="G1395" s="23"/>
      <c r="H1395" s="23"/>
      <c r="I1395" s="23"/>
      <c r="J1395" s="11"/>
      <c r="K1395" s="11"/>
      <c r="L1395" s="11"/>
      <c r="M1395" s="11"/>
      <c r="N1395" s="11"/>
      <c r="O1395" s="40"/>
      <c r="Q1395" s="8" t="str">
        <f>IF(P1395="W",#REF!, IF( P1395="L",-#REF!, ""))</f>
        <v/>
      </c>
      <c r="R1395" s="7"/>
      <c r="S1395" s="7"/>
      <c r="T1395" s="7"/>
      <c r="U1395" s="7"/>
      <c r="V1395" s="7"/>
      <c r="W1395" s="7"/>
      <c r="X1395" s="7"/>
    </row>
    <row r="1396" spans="6:24" x14ac:dyDescent="0.45">
      <c r="F1396" s="23" t="str">
        <f>IF(Games!F472=0, "",Games!F472)</f>
        <v/>
      </c>
      <c r="G1396" s="23"/>
      <c r="H1396" s="23"/>
      <c r="I1396" s="23"/>
      <c r="J1396" s="11"/>
      <c r="K1396" s="11"/>
      <c r="L1396" s="11"/>
      <c r="M1396" s="11"/>
      <c r="N1396" s="11"/>
      <c r="O1396" s="40"/>
      <c r="Q1396" s="8" t="str">
        <f>IF(P1396="W",#REF!, IF( P1396="L",-#REF!, ""))</f>
        <v/>
      </c>
      <c r="R1396" s="7"/>
      <c r="S1396" s="7"/>
      <c r="T1396" s="7"/>
      <c r="U1396" s="7"/>
      <c r="V1396" s="7"/>
      <c r="W1396" s="7"/>
      <c r="X1396" s="7"/>
    </row>
    <row r="1397" spans="6:24" x14ac:dyDescent="0.45">
      <c r="F1397" s="23" t="str">
        <f>IF(Games!F473=0, "",Games!F473)</f>
        <v/>
      </c>
      <c r="G1397" s="23"/>
      <c r="H1397" s="23"/>
      <c r="I1397" s="23"/>
      <c r="J1397" s="11"/>
      <c r="K1397" s="11"/>
      <c r="L1397" s="11"/>
      <c r="M1397" s="11"/>
      <c r="N1397" s="11"/>
      <c r="O1397" s="40"/>
      <c r="Q1397" s="8" t="str">
        <f>IF(P1397="W",#REF!, IF( P1397="L",-#REF!, ""))</f>
        <v/>
      </c>
      <c r="R1397" s="7"/>
      <c r="S1397" s="7"/>
      <c r="T1397" s="7"/>
      <c r="U1397" s="7"/>
      <c r="V1397" s="7"/>
      <c r="W1397" s="7"/>
      <c r="X1397" s="7"/>
    </row>
    <row r="1398" spans="6:24" x14ac:dyDescent="0.45">
      <c r="F1398" s="23" t="str">
        <f>IF(Games!F474=0, "",Games!F474)</f>
        <v/>
      </c>
      <c r="G1398" s="23"/>
      <c r="H1398" s="23"/>
      <c r="I1398" s="23"/>
      <c r="J1398" s="11"/>
      <c r="K1398" s="11"/>
      <c r="L1398" s="11"/>
      <c r="M1398" s="11"/>
      <c r="N1398" s="11"/>
      <c r="O1398" s="40"/>
      <c r="Q1398" s="8" t="str">
        <f>IF(P1398="W",#REF!, IF( P1398="L",-#REF!, ""))</f>
        <v/>
      </c>
      <c r="R1398" s="7"/>
      <c r="S1398" s="7"/>
      <c r="T1398" s="7"/>
      <c r="U1398" s="7"/>
      <c r="V1398" s="7"/>
      <c r="W1398" s="7"/>
      <c r="X1398" s="7"/>
    </row>
    <row r="1399" spans="6:24" x14ac:dyDescent="0.45">
      <c r="F1399" s="23" t="str">
        <f>IF(Games!F475=0, "",Games!F475)</f>
        <v/>
      </c>
      <c r="G1399" s="23"/>
      <c r="H1399" s="23"/>
      <c r="I1399" s="23"/>
      <c r="J1399" s="11"/>
      <c r="K1399" s="11"/>
      <c r="L1399" s="11"/>
      <c r="M1399" s="11"/>
      <c r="N1399" s="11"/>
      <c r="O1399" s="40"/>
      <c r="Q1399" s="8" t="str">
        <f>IF(P1399="W",#REF!, IF( P1399="L",-#REF!, ""))</f>
        <v/>
      </c>
      <c r="R1399" s="7"/>
      <c r="S1399" s="7"/>
      <c r="T1399" s="7"/>
      <c r="U1399" s="7"/>
      <c r="V1399" s="7"/>
      <c r="W1399" s="7"/>
      <c r="X1399" s="7"/>
    </row>
    <row r="1400" spans="6:24" x14ac:dyDescent="0.45">
      <c r="F1400" s="23" t="str">
        <f>IF(Games!F476=0, "",Games!F476)</f>
        <v/>
      </c>
      <c r="G1400" s="23"/>
      <c r="H1400" s="23"/>
      <c r="I1400" s="23"/>
      <c r="J1400" s="11"/>
      <c r="K1400" s="11"/>
      <c r="L1400" s="11"/>
      <c r="M1400" s="11"/>
      <c r="N1400" s="11"/>
      <c r="O1400" s="40"/>
      <c r="Q1400" s="8" t="str">
        <f>IF(P1400="W",#REF!, IF( P1400="L",-#REF!, ""))</f>
        <v/>
      </c>
      <c r="R1400" s="7"/>
      <c r="S1400" s="7"/>
      <c r="T1400" s="7"/>
      <c r="U1400" s="7"/>
      <c r="V1400" s="7"/>
      <c r="W1400" s="7"/>
      <c r="X1400" s="7"/>
    </row>
    <row r="1401" spans="6:24" x14ac:dyDescent="0.45">
      <c r="F1401" s="23" t="str">
        <f>IF(Games!F477=0, "",Games!F477)</f>
        <v/>
      </c>
      <c r="G1401" s="23"/>
      <c r="H1401" s="23"/>
      <c r="I1401" s="23"/>
      <c r="J1401" s="11"/>
      <c r="K1401" s="11"/>
      <c r="L1401" s="11"/>
      <c r="M1401" s="11"/>
      <c r="N1401" s="11"/>
      <c r="O1401" s="40"/>
      <c r="Q1401" s="8" t="str">
        <f>IF(P1401="W",#REF!, IF( P1401="L",-#REF!, ""))</f>
        <v/>
      </c>
      <c r="R1401" s="7"/>
      <c r="S1401" s="7"/>
      <c r="T1401" s="7"/>
      <c r="U1401" s="7"/>
      <c r="V1401" s="7"/>
      <c r="W1401" s="7"/>
      <c r="X1401" s="7"/>
    </row>
    <row r="1402" spans="6:24" x14ac:dyDescent="0.45">
      <c r="F1402" s="23" t="str">
        <f>IF(Games!F478=0, "",Games!F478)</f>
        <v/>
      </c>
      <c r="G1402" s="23"/>
      <c r="H1402" s="23"/>
      <c r="I1402" s="23"/>
      <c r="J1402" s="11"/>
      <c r="K1402" s="11"/>
      <c r="L1402" s="11"/>
      <c r="M1402" s="11"/>
      <c r="N1402" s="11"/>
      <c r="O1402" s="40"/>
      <c r="Q1402" s="8" t="str">
        <f>IF(P1402="W",#REF!, IF( P1402="L",-#REF!, ""))</f>
        <v/>
      </c>
      <c r="R1402" s="7"/>
      <c r="S1402" s="7"/>
      <c r="T1402" s="7"/>
      <c r="U1402" s="7"/>
      <c r="V1402" s="7"/>
      <c r="W1402" s="7"/>
      <c r="X1402" s="7"/>
    </row>
    <row r="1403" spans="6:24" x14ac:dyDescent="0.45">
      <c r="F1403" s="23" t="str">
        <f>IF(Games!F479=0, "",Games!F479)</f>
        <v/>
      </c>
      <c r="G1403" s="23"/>
      <c r="H1403" s="23"/>
      <c r="I1403" s="23"/>
      <c r="J1403" s="11"/>
      <c r="K1403" s="11"/>
      <c r="L1403" s="11"/>
      <c r="M1403" s="11"/>
      <c r="N1403" s="11"/>
      <c r="O1403" s="40"/>
      <c r="Q1403" s="8" t="str">
        <f>IF(P1403="W",#REF!, IF( P1403="L",-#REF!, ""))</f>
        <v/>
      </c>
      <c r="R1403" s="7"/>
      <c r="S1403" s="7"/>
      <c r="T1403" s="7"/>
      <c r="U1403" s="7"/>
      <c r="V1403" s="7"/>
      <c r="W1403" s="7"/>
      <c r="X1403" s="7"/>
    </row>
    <row r="1404" spans="6:24" x14ac:dyDescent="0.45">
      <c r="F1404" s="23" t="str">
        <f>IF(Games!F480=0, "",Games!F480)</f>
        <v/>
      </c>
      <c r="G1404" s="23"/>
      <c r="H1404" s="23"/>
      <c r="I1404" s="23"/>
      <c r="J1404" s="11"/>
      <c r="K1404" s="11"/>
      <c r="L1404" s="11"/>
      <c r="M1404" s="11"/>
      <c r="N1404" s="11"/>
      <c r="O1404" s="40"/>
      <c r="Q1404" s="8" t="str">
        <f>IF(P1404="W",#REF!, IF( P1404="L",-#REF!, ""))</f>
        <v/>
      </c>
      <c r="R1404" s="7"/>
      <c r="S1404" s="7"/>
      <c r="T1404" s="7"/>
      <c r="U1404" s="7"/>
      <c r="V1404" s="7"/>
      <c r="W1404" s="7"/>
      <c r="X1404" s="7"/>
    </row>
    <row r="1405" spans="6:24" x14ac:dyDescent="0.45">
      <c r="F1405" s="23" t="str">
        <f>IF(Games!F481=0, "",Games!F481)</f>
        <v/>
      </c>
      <c r="G1405" s="23"/>
      <c r="H1405" s="23"/>
      <c r="I1405" s="23"/>
      <c r="J1405" s="11"/>
      <c r="K1405" s="11"/>
      <c r="L1405" s="11"/>
      <c r="M1405" s="11"/>
      <c r="N1405" s="11"/>
      <c r="O1405" s="40"/>
      <c r="Q1405" s="8" t="str">
        <f>IF(P1405="W",#REF!, IF( P1405="L",-#REF!, ""))</f>
        <v/>
      </c>
      <c r="R1405" s="7"/>
      <c r="S1405" s="7"/>
      <c r="T1405" s="7"/>
      <c r="U1405" s="7"/>
      <c r="V1405" s="7"/>
      <c r="W1405" s="7"/>
      <c r="X1405" s="7"/>
    </row>
    <row r="1406" spans="6:24" x14ac:dyDescent="0.45">
      <c r="F1406" s="23" t="str">
        <f>IF(Games!F482=0, "",Games!F482)</f>
        <v/>
      </c>
      <c r="G1406" s="23"/>
      <c r="H1406" s="23"/>
      <c r="I1406" s="23"/>
      <c r="J1406" s="11"/>
      <c r="K1406" s="11"/>
      <c r="L1406" s="11"/>
      <c r="M1406" s="11"/>
      <c r="N1406" s="11"/>
      <c r="O1406" s="40"/>
      <c r="Q1406" s="8" t="str">
        <f>IF(P1406="W",#REF!, IF( P1406="L",-#REF!, ""))</f>
        <v/>
      </c>
      <c r="R1406" s="7"/>
      <c r="S1406" s="7"/>
      <c r="T1406" s="7"/>
      <c r="U1406" s="7"/>
      <c r="V1406" s="7"/>
      <c r="W1406" s="7"/>
      <c r="X1406" s="7"/>
    </row>
    <row r="1407" spans="6:24" x14ac:dyDescent="0.45">
      <c r="F1407" s="23" t="str">
        <f>IF(Games!F483=0, "",Games!F483)</f>
        <v/>
      </c>
      <c r="G1407" s="23"/>
      <c r="H1407" s="23"/>
      <c r="I1407" s="23"/>
      <c r="J1407" s="11"/>
      <c r="K1407" s="11"/>
      <c r="L1407" s="11"/>
      <c r="M1407" s="11"/>
      <c r="N1407" s="11"/>
      <c r="O1407" s="40"/>
      <c r="Q1407" s="8" t="str">
        <f>IF(P1407="W",#REF!, IF( P1407="L",-#REF!, ""))</f>
        <v/>
      </c>
      <c r="R1407" s="7"/>
      <c r="S1407" s="7"/>
      <c r="T1407" s="7"/>
      <c r="U1407" s="7"/>
      <c r="V1407" s="7"/>
      <c r="W1407" s="7"/>
      <c r="X1407" s="7"/>
    </row>
    <row r="1408" spans="6:24" x14ac:dyDescent="0.45">
      <c r="F1408" s="23" t="str">
        <f>IF(Games!F484=0, "",Games!F484)</f>
        <v/>
      </c>
      <c r="G1408" s="23"/>
      <c r="H1408" s="23"/>
      <c r="I1408" s="23"/>
      <c r="J1408" s="11"/>
      <c r="K1408" s="11"/>
      <c r="L1408" s="11"/>
      <c r="M1408" s="11"/>
      <c r="N1408" s="11"/>
      <c r="O1408" s="40"/>
      <c r="Q1408" s="8" t="str">
        <f>IF(P1408="W",#REF!, IF( P1408="L",-#REF!, ""))</f>
        <v/>
      </c>
      <c r="R1408" s="7"/>
      <c r="S1408" s="7"/>
      <c r="T1408" s="7"/>
      <c r="U1408" s="7"/>
      <c r="V1408" s="7"/>
      <c r="W1408" s="7"/>
      <c r="X1408" s="7"/>
    </row>
    <row r="1409" spans="6:24" x14ac:dyDescent="0.45">
      <c r="F1409" s="23" t="str">
        <f>IF(Games!F485=0, "",Games!F485)</f>
        <v/>
      </c>
      <c r="G1409" s="23"/>
      <c r="H1409" s="23"/>
      <c r="I1409" s="23"/>
      <c r="J1409" s="11"/>
      <c r="K1409" s="11"/>
      <c r="L1409" s="11"/>
      <c r="M1409" s="11"/>
      <c r="N1409" s="11"/>
      <c r="O1409" s="40"/>
      <c r="Q1409" s="8" t="str">
        <f>IF(P1409="W",#REF!, IF( P1409="L",-#REF!, ""))</f>
        <v/>
      </c>
      <c r="R1409" s="7"/>
      <c r="S1409" s="7"/>
      <c r="T1409" s="7"/>
      <c r="U1409" s="7"/>
      <c r="V1409" s="7"/>
      <c r="W1409" s="7"/>
      <c r="X1409" s="7"/>
    </row>
    <row r="1410" spans="6:24" x14ac:dyDescent="0.45">
      <c r="F1410" s="23" t="str">
        <f>IF(Games!F486=0, "",Games!F486)</f>
        <v/>
      </c>
      <c r="G1410" s="23"/>
      <c r="H1410" s="23"/>
      <c r="I1410" s="23"/>
      <c r="J1410" s="11"/>
      <c r="K1410" s="11"/>
      <c r="L1410" s="11"/>
      <c r="M1410" s="11"/>
      <c r="N1410" s="11"/>
      <c r="O1410" s="40"/>
      <c r="Q1410" s="8" t="str">
        <f>IF(P1410="W",#REF!, IF( P1410="L",-#REF!, ""))</f>
        <v/>
      </c>
      <c r="R1410" s="7"/>
      <c r="S1410" s="7"/>
      <c r="T1410" s="7"/>
      <c r="U1410" s="7"/>
      <c r="V1410" s="7"/>
      <c r="W1410" s="7"/>
      <c r="X1410" s="7"/>
    </row>
    <row r="1411" spans="6:24" x14ac:dyDescent="0.45">
      <c r="F1411" s="23" t="str">
        <f>IF(Games!F487=0, "",Games!F487)</f>
        <v/>
      </c>
      <c r="G1411" s="23"/>
      <c r="H1411" s="23"/>
      <c r="I1411" s="23"/>
      <c r="J1411" s="11"/>
      <c r="K1411" s="11"/>
      <c r="L1411" s="11"/>
      <c r="M1411" s="11"/>
      <c r="N1411" s="11"/>
      <c r="O1411" s="40"/>
      <c r="Q1411" s="8" t="str">
        <f>IF(P1411="W",#REF!, IF( P1411="L",-#REF!, ""))</f>
        <v/>
      </c>
      <c r="R1411" s="7"/>
      <c r="S1411" s="7"/>
      <c r="T1411" s="7"/>
      <c r="U1411" s="7"/>
      <c r="V1411" s="7"/>
      <c r="W1411" s="7"/>
      <c r="X1411" s="7"/>
    </row>
    <row r="1412" spans="6:24" x14ac:dyDescent="0.45">
      <c r="F1412" s="23" t="str">
        <f>IF(Games!F488=0, "",Games!F488)</f>
        <v/>
      </c>
      <c r="G1412" s="23"/>
      <c r="H1412" s="23"/>
      <c r="I1412" s="23"/>
      <c r="J1412" s="11"/>
      <c r="K1412" s="11"/>
      <c r="L1412" s="11"/>
      <c r="M1412" s="11"/>
      <c r="N1412" s="11"/>
      <c r="O1412" s="40"/>
      <c r="Q1412" s="8" t="str">
        <f>IF(P1412="W",#REF!, IF( P1412="L",-#REF!, ""))</f>
        <v/>
      </c>
      <c r="R1412" s="7"/>
      <c r="S1412" s="7"/>
      <c r="T1412" s="7"/>
      <c r="U1412" s="7"/>
      <c r="V1412" s="7"/>
      <c r="W1412" s="7"/>
      <c r="X1412" s="7"/>
    </row>
    <row r="1413" spans="6:24" x14ac:dyDescent="0.45">
      <c r="F1413" s="23" t="str">
        <f>IF(Games!F489=0, "",Games!F489)</f>
        <v/>
      </c>
      <c r="G1413" s="23"/>
      <c r="H1413" s="23"/>
      <c r="I1413" s="23"/>
      <c r="J1413" s="11"/>
      <c r="K1413" s="11"/>
      <c r="L1413" s="11"/>
      <c r="M1413" s="11"/>
      <c r="N1413" s="11"/>
      <c r="O1413" s="40"/>
      <c r="Q1413" s="8" t="str">
        <f>IF(P1413="W",#REF!, IF( P1413="L",-#REF!, ""))</f>
        <v/>
      </c>
      <c r="R1413" s="7"/>
      <c r="S1413" s="7"/>
      <c r="T1413" s="7"/>
      <c r="U1413" s="7"/>
      <c r="V1413" s="7"/>
      <c r="W1413" s="7"/>
      <c r="X1413" s="7"/>
    </row>
    <row r="1414" spans="6:24" x14ac:dyDescent="0.45">
      <c r="F1414" s="23" t="str">
        <f>IF(Games!F490=0, "",Games!F490)</f>
        <v/>
      </c>
      <c r="G1414" s="23"/>
      <c r="H1414" s="23"/>
      <c r="I1414" s="23"/>
      <c r="J1414" s="11"/>
      <c r="K1414" s="11"/>
      <c r="L1414" s="11"/>
      <c r="M1414" s="11"/>
      <c r="N1414" s="11"/>
      <c r="O1414" s="40"/>
      <c r="Q1414" s="8" t="str">
        <f>IF(P1414="W",#REF!, IF( P1414="L",-#REF!, ""))</f>
        <v/>
      </c>
      <c r="R1414" s="7"/>
      <c r="S1414" s="7"/>
      <c r="T1414" s="7"/>
      <c r="U1414" s="7"/>
      <c r="V1414" s="7"/>
      <c r="W1414" s="7"/>
      <c r="X1414" s="7"/>
    </row>
    <row r="1415" spans="6:24" x14ac:dyDescent="0.45">
      <c r="F1415" s="23" t="str">
        <f>IF(Games!F491=0, "",Games!F491)</f>
        <v/>
      </c>
      <c r="G1415" s="23"/>
      <c r="H1415" s="23"/>
      <c r="I1415" s="23"/>
      <c r="J1415" s="11"/>
      <c r="K1415" s="11"/>
      <c r="L1415" s="11"/>
      <c r="M1415" s="11"/>
      <c r="N1415" s="11"/>
      <c r="O1415" s="40"/>
      <c r="Q1415" s="8" t="str">
        <f>IF(P1415="W",#REF!, IF( P1415="L",-#REF!, ""))</f>
        <v/>
      </c>
      <c r="R1415" s="7"/>
      <c r="S1415" s="7"/>
      <c r="T1415" s="7"/>
      <c r="U1415" s="7"/>
      <c r="V1415" s="7"/>
      <c r="W1415" s="7"/>
      <c r="X1415" s="7"/>
    </row>
    <row r="1416" spans="6:24" x14ac:dyDescent="0.45">
      <c r="F1416" s="23" t="str">
        <f>IF(Games!F492=0, "",Games!F492)</f>
        <v/>
      </c>
      <c r="G1416" s="23"/>
      <c r="H1416" s="23"/>
      <c r="I1416" s="23"/>
      <c r="J1416" s="11"/>
      <c r="K1416" s="11"/>
      <c r="L1416" s="11"/>
      <c r="M1416" s="11"/>
      <c r="N1416" s="11"/>
      <c r="O1416" s="40"/>
      <c r="Q1416" s="8" t="str">
        <f>IF(P1416="W",#REF!, IF( P1416="L",-#REF!, ""))</f>
        <v/>
      </c>
      <c r="R1416" s="7"/>
      <c r="S1416" s="7"/>
      <c r="T1416" s="7"/>
      <c r="U1416" s="7"/>
      <c r="V1416" s="7"/>
      <c r="W1416" s="7"/>
      <c r="X1416" s="7"/>
    </row>
    <row r="1417" spans="6:24" x14ac:dyDescent="0.45">
      <c r="F1417" s="23" t="str">
        <f>IF(Games!F493=0, "",Games!F493)</f>
        <v/>
      </c>
      <c r="G1417" s="23"/>
      <c r="H1417" s="23"/>
      <c r="I1417" s="23"/>
      <c r="J1417" s="11"/>
      <c r="K1417" s="11"/>
      <c r="L1417" s="11"/>
      <c r="M1417" s="11"/>
      <c r="N1417" s="11"/>
      <c r="O1417" s="40"/>
      <c r="Q1417" s="8" t="str">
        <f>IF(P1417="W",#REF!, IF( P1417="L",-#REF!, ""))</f>
        <v/>
      </c>
      <c r="R1417" s="7"/>
      <c r="S1417" s="7"/>
      <c r="T1417" s="7"/>
      <c r="U1417" s="7"/>
      <c r="V1417" s="7"/>
      <c r="W1417" s="7"/>
      <c r="X1417" s="7"/>
    </row>
    <row r="1418" spans="6:24" x14ac:dyDescent="0.45">
      <c r="F1418" s="23" t="str">
        <f>IF(Games!F494=0, "",Games!F494)</f>
        <v/>
      </c>
      <c r="G1418" s="23"/>
      <c r="H1418" s="23"/>
      <c r="I1418" s="23"/>
      <c r="J1418" s="11"/>
      <c r="K1418" s="11"/>
      <c r="L1418" s="11"/>
      <c r="M1418" s="11"/>
      <c r="N1418" s="11"/>
      <c r="O1418" s="40"/>
      <c r="Q1418" s="8" t="str">
        <f>IF(P1418="W",#REF!, IF( P1418="L",-#REF!, ""))</f>
        <v/>
      </c>
      <c r="R1418" s="7"/>
      <c r="S1418" s="7"/>
      <c r="T1418" s="7"/>
      <c r="U1418" s="7"/>
      <c r="V1418" s="7"/>
      <c r="W1418" s="7"/>
      <c r="X1418" s="7"/>
    </row>
    <row r="1419" spans="6:24" x14ac:dyDescent="0.45">
      <c r="F1419" s="23" t="str">
        <f>IF(Games!F495=0, "",Games!F495)</f>
        <v/>
      </c>
      <c r="G1419" s="23"/>
      <c r="H1419" s="23"/>
      <c r="I1419" s="23"/>
      <c r="J1419" s="11"/>
      <c r="K1419" s="11"/>
      <c r="L1419" s="11"/>
      <c r="M1419" s="11"/>
      <c r="N1419" s="11"/>
      <c r="O1419" s="40"/>
      <c r="Q1419" s="8" t="str">
        <f>IF(P1419="W",#REF!, IF( P1419="L",-#REF!, ""))</f>
        <v/>
      </c>
      <c r="R1419" s="7"/>
      <c r="S1419" s="7"/>
      <c r="T1419" s="7"/>
      <c r="U1419" s="7"/>
      <c r="V1419" s="7"/>
      <c r="W1419" s="7"/>
      <c r="X1419" s="7"/>
    </row>
    <row r="1420" spans="6:24" x14ac:dyDescent="0.45">
      <c r="F1420" s="23" t="str">
        <f>IF(Games!F496=0, "",Games!F496)</f>
        <v/>
      </c>
      <c r="G1420" s="23"/>
      <c r="H1420" s="23"/>
      <c r="I1420" s="23"/>
      <c r="J1420" s="11"/>
      <c r="K1420" s="11"/>
      <c r="L1420" s="11"/>
      <c r="M1420" s="11"/>
      <c r="N1420" s="11"/>
      <c r="O1420" s="40"/>
      <c r="Q1420" s="8" t="str">
        <f>IF(P1420="W",#REF!, IF( P1420="L",-#REF!, ""))</f>
        <v/>
      </c>
      <c r="R1420" s="7"/>
      <c r="S1420" s="7"/>
      <c r="T1420" s="7"/>
      <c r="U1420" s="7"/>
      <c r="V1420" s="7"/>
      <c r="W1420" s="7"/>
      <c r="X1420" s="7"/>
    </row>
    <row r="1421" spans="6:24" x14ac:dyDescent="0.45">
      <c r="F1421" s="23" t="str">
        <f>IF(Games!F497=0, "",Games!F497)</f>
        <v/>
      </c>
      <c r="G1421" s="23"/>
      <c r="H1421" s="23"/>
      <c r="I1421" s="23"/>
      <c r="J1421" s="11"/>
      <c r="K1421" s="11"/>
      <c r="L1421" s="11"/>
      <c r="M1421" s="11"/>
      <c r="N1421" s="11"/>
      <c r="O1421" s="40"/>
      <c r="Q1421" s="8" t="str">
        <f>IF(P1421="W",#REF!, IF( P1421="L",-#REF!, ""))</f>
        <v/>
      </c>
      <c r="R1421" s="7"/>
      <c r="S1421" s="7"/>
      <c r="T1421" s="7"/>
      <c r="U1421" s="7"/>
      <c r="V1421" s="7"/>
      <c r="W1421" s="7"/>
      <c r="X1421" s="7"/>
    </row>
    <row r="1422" spans="6:24" x14ac:dyDescent="0.45">
      <c r="F1422" s="23" t="str">
        <f>IF(Games!F498=0, "",Games!F498)</f>
        <v/>
      </c>
      <c r="G1422" s="23"/>
      <c r="H1422" s="23"/>
      <c r="I1422" s="23"/>
      <c r="J1422" s="11"/>
      <c r="K1422" s="11"/>
      <c r="L1422" s="11"/>
      <c r="M1422" s="11"/>
      <c r="N1422" s="11"/>
      <c r="O1422" s="40"/>
      <c r="Q1422" s="8" t="str">
        <f>IF(P1422="W",#REF!, IF( P1422="L",-#REF!, ""))</f>
        <v/>
      </c>
      <c r="R1422" s="7"/>
      <c r="S1422" s="7"/>
      <c r="T1422" s="7"/>
      <c r="U1422" s="7"/>
      <c r="V1422" s="7"/>
      <c r="W1422" s="7"/>
      <c r="X1422" s="7"/>
    </row>
    <row r="1423" spans="6:24" x14ac:dyDescent="0.45">
      <c r="F1423" s="23" t="str">
        <f>IF(Games!F499=0, "",Games!F499)</f>
        <v/>
      </c>
      <c r="G1423" s="23"/>
      <c r="H1423" s="23"/>
      <c r="I1423" s="23"/>
      <c r="J1423" s="11"/>
      <c r="K1423" s="11"/>
      <c r="L1423" s="11"/>
      <c r="M1423" s="11"/>
      <c r="N1423" s="11"/>
      <c r="O1423" s="40"/>
      <c r="Q1423" s="8" t="str">
        <f>IF(P1423="W",#REF!, IF( P1423="L",-#REF!, ""))</f>
        <v/>
      </c>
      <c r="R1423" s="7"/>
      <c r="S1423" s="7"/>
      <c r="T1423" s="7"/>
      <c r="U1423" s="7"/>
      <c r="V1423" s="7"/>
      <c r="W1423" s="7"/>
      <c r="X1423" s="7"/>
    </row>
    <row r="1424" spans="6:24" x14ac:dyDescent="0.45">
      <c r="F1424" s="23" t="str">
        <f>IF(Games!F500=0, "",Games!F500)</f>
        <v/>
      </c>
      <c r="G1424" s="23"/>
      <c r="H1424" s="23"/>
      <c r="I1424" s="23"/>
      <c r="J1424" s="11"/>
      <c r="K1424" s="11"/>
      <c r="L1424" s="11"/>
      <c r="M1424" s="11"/>
      <c r="N1424" s="11"/>
      <c r="O1424" s="40"/>
      <c r="Q1424" s="8" t="str">
        <f>IF(P1424="W",#REF!, IF( P1424="L",-#REF!, ""))</f>
        <v/>
      </c>
      <c r="R1424" s="7"/>
      <c r="S1424" s="7"/>
      <c r="T1424" s="7"/>
      <c r="U1424" s="7"/>
      <c r="V1424" s="7"/>
      <c r="W1424" s="7"/>
      <c r="X1424" s="7"/>
    </row>
    <row r="1425" spans="6:24" x14ac:dyDescent="0.45">
      <c r="F1425" s="23" t="str">
        <f>IF(Games!F501=0, "",Games!F501)</f>
        <v/>
      </c>
      <c r="G1425" s="23"/>
      <c r="H1425" s="23"/>
      <c r="I1425" s="23"/>
      <c r="J1425" s="11"/>
      <c r="K1425" s="11"/>
      <c r="L1425" s="11"/>
      <c r="M1425" s="11"/>
      <c r="N1425" s="11"/>
      <c r="O1425" s="40"/>
      <c r="Q1425" s="8" t="str">
        <f>IF(P1425="W",#REF!, IF( P1425="L",-#REF!, ""))</f>
        <v/>
      </c>
      <c r="R1425" s="7"/>
      <c r="S1425" s="7"/>
      <c r="T1425" s="7"/>
      <c r="U1425" s="7"/>
      <c r="V1425" s="7"/>
      <c r="W1425" s="7"/>
      <c r="X1425" s="7"/>
    </row>
    <row r="1426" spans="6:24" x14ac:dyDescent="0.45">
      <c r="F1426" s="23" t="str">
        <f>IF(Games!F502=0, "",Games!F502)</f>
        <v/>
      </c>
      <c r="G1426" s="23"/>
      <c r="H1426" s="23"/>
      <c r="I1426" s="23"/>
      <c r="J1426" s="11"/>
      <c r="K1426" s="11"/>
      <c r="L1426" s="11"/>
      <c r="M1426" s="11"/>
      <c r="N1426" s="11"/>
      <c r="O1426" s="40"/>
      <c r="Q1426" s="8" t="str">
        <f>IF(P1426="W",#REF!, IF( P1426="L",-#REF!, ""))</f>
        <v/>
      </c>
      <c r="R1426" s="7"/>
      <c r="S1426" s="7"/>
      <c r="T1426" s="7"/>
      <c r="U1426" s="7"/>
      <c r="V1426" s="7"/>
      <c r="W1426" s="7"/>
      <c r="X1426" s="7"/>
    </row>
    <row r="1427" spans="6:24" x14ac:dyDescent="0.45">
      <c r="F1427" s="23" t="str">
        <f>IF(Games!F503=0, "",Games!F503)</f>
        <v/>
      </c>
      <c r="G1427" s="23"/>
      <c r="H1427" s="23"/>
      <c r="I1427" s="23"/>
      <c r="J1427" s="11"/>
      <c r="K1427" s="11"/>
      <c r="L1427" s="11"/>
      <c r="M1427" s="11"/>
      <c r="N1427" s="11"/>
      <c r="O1427" s="40"/>
      <c r="Q1427" s="8" t="str">
        <f>IF(P1427="W",#REF!, IF( P1427="L",-#REF!, ""))</f>
        <v/>
      </c>
      <c r="R1427" s="7"/>
      <c r="S1427" s="7"/>
      <c r="T1427" s="7"/>
      <c r="U1427" s="7"/>
      <c r="V1427" s="7"/>
      <c r="W1427" s="7"/>
      <c r="X1427" s="7"/>
    </row>
    <row r="1428" spans="6:24" x14ac:dyDescent="0.45">
      <c r="F1428" s="23" t="str">
        <f>IF(Games!F504=0, "",Games!F504)</f>
        <v/>
      </c>
      <c r="G1428" s="23"/>
      <c r="H1428" s="23"/>
      <c r="I1428" s="23"/>
      <c r="J1428" s="11"/>
      <c r="K1428" s="11"/>
      <c r="L1428" s="11"/>
      <c r="M1428" s="11"/>
      <c r="N1428" s="11"/>
      <c r="O1428" s="40"/>
      <c r="Q1428" s="8" t="str">
        <f>IF(P1428="W",#REF!, IF( P1428="L",-#REF!, ""))</f>
        <v/>
      </c>
      <c r="R1428" s="7"/>
      <c r="S1428" s="7"/>
      <c r="T1428" s="7"/>
      <c r="U1428" s="7"/>
      <c r="V1428" s="7"/>
      <c r="W1428" s="7"/>
      <c r="X1428" s="7"/>
    </row>
    <row r="1429" spans="6:24" x14ac:dyDescent="0.45">
      <c r="F1429" s="23" t="str">
        <f>IF(Games!F505=0, "",Games!F505)</f>
        <v/>
      </c>
      <c r="G1429" s="23"/>
      <c r="H1429" s="23"/>
      <c r="I1429" s="23"/>
      <c r="J1429" s="11"/>
      <c r="K1429" s="11"/>
      <c r="L1429" s="11"/>
      <c r="M1429" s="11"/>
      <c r="N1429" s="11"/>
      <c r="O1429" s="40"/>
      <c r="Q1429" s="8" t="str">
        <f>IF(P1429="W",#REF!, IF( P1429="L",-#REF!, ""))</f>
        <v/>
      </c>
      <c r="R1429" s="7"/>
      <c r="S1429" s="7"/>
      <c r="T1429" s="7"/>
      <c r="U1429" s="7"/>
      <c r="V1429" s="7"/>
      <c r="W1429" s="7"/>
      <c r="X1429" s="7"/>
    </row>
    <row r="1430" spans="6:24" x14ac:dyDescent="0.45">
      <c r="F1430" s="23" t="str">
        <f>IF(Games!F506=0, "",Games!F506)</f>
        <v/>
      </c>
      <c r="G1430" s="23"/>
      <c r="H1430" s="23"/>
      <c r="I1430" s="23"/>
      <c r="J1430" s="11"/>
      <c r="K1430" s="11"/>
      <c r="L1430" s="11"/>
      <c r="M1430" s="11"/>
      <c r="N1430" s="11"/>
      <c r="O1430" s="40"/>
      <c r="Q1430" s="8" t="str">
        <f>IF(P1430="W",#REF!, IF( P1430="L",-#REF!, ""))</f>
        <v/>
      </c>
      <c r="R1430" s="7"/>
      <c r="S1430" s="7"/>
      <c r="T1430" s="7"/>
      <c r="U1430" s="7"/>
      <c r="V1430" s="7"/>
      <c r="W1430" s="7"/>
      <c r="X1430" s="7"/>
    </row>
    <row r="1431" spans="6:24" x14ac:dyDescent="0.45">
      <c r="F1431" s="23" t="str">
        <f>IF(Games!F507=0, "",Games!F507)</f>
        <v/>
      </c>
      <c r="G1431" s="23"/>
      <c r="H1431" s="23"/>
      <c r="I1431" s="23"/>
      <c r="J1431" s="11"/>
      <c r="K1431" s="11"/>
      <c r="L1431" s="11"/>
      <c r="M1431" s="11"/>
      <c r="N1431" s="11"/>
      <c r="O1431" s="40"/>
      <c r="Q1431" s="8" t="str">
        <f>IF(P1431="W",#REF!, IF( P1431="L",-#REF!, ""))</f>
        <v/>
      </c>
      <c r="R1431" s="7"/>
      <c r="S1431" s="7"/>
      <c r="T1431" s="7"/>
      <c r="U1431" s="7"/>
      <c r="V1431" s="7"/>
      <c r="W1431" s="7"/>
      <c r="X1431" s="7"/>
    </row>
    <row r="1432" spans="6:24" x14ac:dyDescent="0.45">
      <c r="F1432" s="23" t="str">
        <f>IF(Games!F508=0, "",Games!F508)</f>
        <v/>
      </c>
      <c r="G1432" s="23"/>
      <c r="H1432" s="23"/>
      <c r="I1432" s="23"/>
      <c r="J1432" s="11"/>
      <c r="K1432" s="11"/>
      <c r="L1432" s="11"/>
      <c r="M1432" s="11"/>
      <c r="N1432" s="11"/>
      <c r="O1432" s="40"/>
      <c r="Q1432" s="8" t="str">
        <f>IF(P1432="W",#REF!, IF( P1432="L",-#REF!, ""))</f>
        <v/>
      </c>
      <c r="R1432" s="7"/>
      <c r="S1432" s="7"/>
      <c r="T1432" s="7"/>
      <c r="U1432" s="7"/>
      <c r="V1432" s="7"/>
      <c r="W1432" s="7"/>
      <c r="X1432" s="7"/>
    </row>
    <row r="1433" spans="6:24" x14ac:dyDescent="0.45">
      <c r="F1433" s="23" t="str">
        <f>IF(Games!F509=0, "",Games!F509)</f>
        <v/>
      </c>
      <c r="G1433" s="23"/>
      <c r="H1433" s="23"/>
      <c r="I1433" s="23"/>
      <c r="J1433" s="11"/>
      <c r="K1433" s="11"/>
      <c r="L1433" s="11"/>
      <c r="M1433" s="11"/>
      <c r="N1433" s="11"/>
      <c r="O1433" s="40"/>
      <c r="Q1433" s="8" t="str">
        <f>IF(P1433="W",#REF!, IF( P1433="L",-#REF!, ""))</f>
        <v/>
      </c>
      <c r="R1433" s="7"/>
      <c r="S1433" s="7"/>
      <c r="T1433" s="7"/>
      <c r="U1433" s="7"/>
      <c r="V1433" s="7"/>
      <c r="W1433" s="7"/>
      <c r="X1433" s="7"/>
    </row>
    <row r="1434" spans="6:24" x14ac:dyDescent="0.45">
      <c r="F1434" s="23" t="str">
        <f>IF(Games!F510=0, "",Games!F510)</f>
        <v/>
      </c>
      <c r="G1434" s="23"/>
      <c r="H1434" s="23"/>
      <c r="I1434" s="23"/>
      <c r="J1434" s="11"/>
      <c r="K1434" s="11"/>
      <c r="L1434" s="11"/>
      <c r="M1434" s="11"/>
      <c r="N1434" s="11"/>
      <c r="O1434" s="40"/>
      <c r="Q1434" s="8" t="str">
        <f>IF(P1434="W",#REF!, IF( P1434="L",-#REF!, ""))</f>
        <v/>
      </c>
      <c r="R1434" s="7"/>
      <c r="S1434" s="7"/>
      <c r="T1434" s="7"/>
      <c r="U1434" s="7"/>
      <c r="V1434" s="7"/>
      <c r="W1434" s="7"/>
      <c r="X1434" s="7"/>
    </row>
    <row r="1435" spans="6:24" x14ac:dyDescent="0.45">
      <c r="F1435" s="23" t="str">
        <f>IF(Games!F511=0, "",Games!F511)</f>
        <v/>
      </c>
      <c r="G1435" s="23"/>
      <c r="H1435" s="23"/>
      <c r="I1435" s="23"/>
      <c r="J1435" s="11"/>
      <c r="K1435" s="11"/>
      <c r="L1435" s="11"/>
      <c r="M1435" s="11"/>
      <c r="N1435" s="11"/>
      <c r="O1435" s="40"/>
      <c r="Q1435" s="8" t="str">
        <f>IF(P1435="W",#REF!, IF( P1435="L",-#REF!, ""))</f>
        <v/>
      </c>
      <c r="R1435" s="7"/>
      <c r="S1435" s="7"/>
      <c r="T1435" s="7"/>
      <c r="U1435" s="7"/>
      <c r="V1435" s="7"/>
      <c r="W1435" s="7"/>
      <c r="X1435" s="7"/>
    </row>
    <row r="1436" spans="6:24" x14ac:dyDescent="0.45">
      <c r="F1436" s="23" t="str">
        <f>IF(Games!F512=0, "",Games!F512)</f>
        <v/>
      </c>
      <c r="G1436" s="23"/>
      <c r="H1436" s="23"/>
      <c r="I1436" s="23"/>
      <c r="J1436" s="11"/>
      <c r="K1436" s="11"/>
      <c r="L1436" s="11"/>
      <c r="M1436" s="11"/>
      <c r="N1436" s="11"/>
      <c r="O1436" s="40"/>
      <c r="Q1436" s="8" t="str">
        <f>IF(P1436="W",#REF!, IF( P1436="L",-#REF!, ""))</f>
        <v/>
      </c>
      <c r="R1436" s="7"/>
      <c r="S1436" s="7"/>
      <c r="T1436" s="7"/>
      <c r="U1436" s="7"/>
      <c r="V1436" s="7"/>
      <c r="W1436" s="7"/>
      <c r="X1436" s="7"/>
    </row>
    <row r="1437" spans="6:24" x14ac:dyDescent="0.45">
      <c r="F1437" s="23" t="str">
        <f>IF(Games!F513=0, "",Games!F513)</f>
        <v/>
      </c>
      <c r="G1437" s="23"/>
      <c r="H1437" s="23"/>
      <c r="I1437" s="23"/>
      <c r="J1437" s="11"/>
      <c r="K1437" s="11"/>
      <c r="L1437" s="11"/>
      <c r="M1437" s="11"/>
      <c r="N1437" s="11"/>
      <c r="O1437" s="40"/>
      <c r="Q1437" s="8" t="str">
        <f>IF(P1437="W",#REF!, IF( P1437="L",-#REF!, ""))</f>
        <v/>
      </c>
      <c r="R1437" s="7"/>
      <c r="S1437" s="7"/>
      <c r="T1437" s="7"/>
      <c r="U1437" s="7"/>
      <c r="V1437" s="7"/>
      <c r="W1437" s="7"/>
      <c r="X1437" s="7"/>
    </row>
    <row r="1438" spans="6:24" x14ac:dyDescent="0.45">
      <c r="F1438" s="23" t="str">
        <f>IF(Games!F514=0, "",Games!F514)</f>
        <v/>
      </c>
      <c r="G1438" s="23"/>
      <c r="H1438" s="23"/>
      <c r="I1438" s="23"/>
      <c r="J1438" s="11"/>
      <c r="K1438" s="11"/>
      <c r="L1438" s="11"/>
      <c r="M1438" s="11"/>
      <c r="N1438" s="11"/>
      <c r="O1438" s="40"/>
      <c r="Q1438" s="8" t="str">
        <f>IF(P1438="W",#REF!, IF( P1438="L",-#REF!, ""))</f>
        <v/>
      </c>
      <c r="R1438" s="7"/>
      <c r="S1438" s="7"/>
      <c r="T1438" s="7"/>
      <c r="U1438" s="7"/>
      <c r="V1438" s="7"/>
      <c r="W1438" s="7"/>
      <c r="X1438" s="7"/>
    </row>
    <row r="1439" spans="6:24" x14ac:dyDescent="0.45">
      <c r="F1439" s="23" t="str">
        <f>IF(Games!F515=0, "",Games!F515)</f>
        <v/>
      </c>
      <c r="G1439" s="23"/>
      <c r="H1439" s="23"/>
      <c r="I1439" s="23"/>
      <c r="J1439" s="11"/>
      <c r="K1439" s="11"/>
      <c r="L1439" s="11"/>
      <c r="M1439" s="11"/>
      <c r="N1439" s="11"/>
      <c r="O1439" s="40"/>
      <c r="Q1439" s="8" t="str">
        <f>IF(P1439="W",#REF!, IF( P1439="L",-#REF!, ""))</f>
        <v/>
      </c>
      <c r="R1439" s="7"/>
      <c r="S1439" s="7"/>
      <c r="T1439" s="7"/>
      <c r="U1439" s="7"/>
      <c r="V1439" s="7"/>
      <c r="W1439" s="7"/>
      <c r="X1439" s="7"/>
    </row>
    <row r="1440" spans="6:24" x14ac:dyDescent="0.45">
      <c r="F1440" s="23" t="str">
        <f>IF(Games!F516=0, "",Games!F516)</f>
        <v/>
      </c>
      <c r="G1440" s="23"/>
      <c r="H1440" s="23"/>
      <c r="I1440" s="23"/>
      <c r="J1440" s="11"/>
      <c r="K1440" s="11"/>
      <c r="L1440" s="11"/>
      <c r="M1440" s="11"/>
      <c r="N1440" s="11"/>
      <c r="O1440" s="40"/>
      <c r="Q1440" s="8" t="str">
        <f>IF(P1440="W",#REF!, IF( P1440="L",-#REF!, ""))</f>
        <v/>
      </c>
      <c r="R1440" s="7"/>
      <c r="S1440" s="7"/>
      <c r="T1440" s="7"/>
      <c r="U1440" s="7"/>
      <c r="V1440" s="7"/>
      <c r="W1440" s="7"/>
      <c r="X1440" s="7"/>
    </row>
    <row r="1441" spans="6:24" x14ac:dyDescent="0.45">
      <c r="F1441" s="23" t="str">
        <f>IF(Games!F517=0, "",Games!F517)</f>
        <v/>
      </c>
      <c r="G1441" s="23"/>
      <c r="H1441" s="23"/>
      <c r="I1441" s="23"/>
      <c r="J1441" s="11"/>
      <c r="K1441" s="11"/>
      <c r="L1441" s="11"/>
      <c r="M1441" s="11"/>
      <c r="N1441" s="11"/>
      <c r="O1441" s="40"/>
      <c r="Q1441" s="8" t="str">
        <f>IF(P1441="W",#REF!, IF( P1441="L",-#REF!, ""))</f>
        <v/>
      </c>
      <c r="R1441" s="7"/>
      <c r="S1441" s="7"/>
      <c r="T1441" s="7"/>
      <c r="U1441" s="7"/>
      <c r="V1441" s="7"/>
      <c r="W1441" s="7"/>
      <c r="X1441" s="7"/>
    </row>
    <row r="1442" spans="6:24" x14ac:dyDescent="0.45">
      <c r="F1442" s="23" t="str">
        <f>IF(Games!F518=0, "",Games!F518)</f>
        <v/>
      </c>
      <c r="G1442" s="23"/>
      <c r="H1442" s="23"/>
      <c r="I1442" s="23"/>
      <c r="J1442" s="11"/>
      <c r="K1442" s="11"/>
      <c r="L1442" s="11"/>
      <c r="M1442" s="11"/>
      <c r="N1442" s="11"/>
      <c r="O1442" s="40"/>
      <c r="Q1442" s="8" t="str">
        <f>IF(P1442="W",#REF!, IF( P1442="L",-#REF!, ""))</f>
        <v/>
      </c>
      <c r="R1442" s="7"/>
      <c r="S1442" s="7"/>
      <c r="T1442" s="7"/>
      <c r="U1442" s="7"/>
      <c r="V1442" s="7"/>
      <c r="W1442" s="7"/>
      <c r="X1442" s="7"/>
    </row>
    <row r="1443" spans="6:24" x14ac:dyDescent="0.45">
      <c r="F1443" s="23" t="str">
        <f>IF(Games!F519=0, "",Games!F519)</f>
        <v/>
      </c>
      <c r="G1443" s="23"/>
      <c r="H1443" s="23"/>
      <c r="I1443" s="23"/>
      <c r="J1443" s="11"/>
      <c r="K1443" s="11"/>
      <c r="L1443" s="11"/>
      <c r="M1443" s="11"/>
      <c r="N1443" s="11"/>
      <c r="O1443" s="40"/>
      <c r="Q1443" s="8" t="str">
        <f>IF(P1443="W",#REF!, IF( P1443="L",-#REF!, ""))</f>
        <v/>
      </c>
      <c r="R1443" s="7"/>
      <c r="S1443" s="7"/>
      <c r="T1443" s="7"/>
      <c r="U1443" s="7"/>
      <c r="V1443" s="7"/>
      <c r="W1443" s="7"/>
      <c r="X1443" s="7"/>
    </row>
    <row r="1444" spans="6:24" x14ac:dyDescent="0.45">
      <c r="F1444" s="23" t="str">
        <f>IF(Games!F520=0, "",Games!F520)</f>
        <v/>
      </c>
      <c r="G1444" s="23"/>
      <c r="H1444" s="23"/>
      <c r="I1444" s="23"/>
      <c r="J1444" s="11"/>
      <c r="K1444" s="11"/>
      <c r="L1444" s="11"/>
      <c r="M1444" s="11"/>
      <c r="N1444" s="11"/>
      <c r="O1444" s="40"/>
      <c r="Q1444" s="8" t="str">
        <f>IF(P1444="W",#REF!, IF( P1444="L",-#REF!, ""))</f>
        <v/>
      </c>
      <c r="R1444" s="7"/>
      <c r="S1444" s="7"/>
      <c r="T1444" s="7"/>
      <c r="U1444" s="7"/>
      <c r="V1444" s="7"/>
      <c r="W1444" s="7"/>
      <c r="X1444" s="7"/>
    </row>
    <row r="1445" spans="6:24" x14ac:dyDescent="0.45">
      <c r="F1445" s="23" t="str">
        <f>IF(Games!F521=0, "",Games!F521)</f>
        <v/>
      </c>
      <c r="G1445" s="23"/>
      <c r="H1445" s="23"/>
      <c r="I1445" s="23"/>
      <c r="J1445" s="11"/>
      <c r="K1445" s="11"/>
      <c r="L1445" s="11"/>
      <c r="M1445" s="11"/>
      <c r="N1445" s="11"/>
      <c r="O1445" s="40"/>
      <c r="Q1445" s="8" t="str">
        <f>IF(P1445="W",#REF!, IF( P1445="L",-#REF!, ""))</f>
        <v/>
      </c>
      <c r="R1445" s="7"/>
      <c r="S1445" s="7"/>
      <c r="T1445" s="7"/>
      <c r="U1445" s="7"/>
      <c r="V1445" s="7"/>
      <c r="W1445" s="7"/>
      <c r="X1445" s="7"/>
    </row>
    <row r="1446" spans="6:24" x14ac:dyDescent="0.45">
      <c r="F1446" s="23" t="str">
        <f>IF(Games!F522=0, "",Games!F522)</f>
        <v/>
      </c>
      <c r="G1446" s="23"/>
      <c r="H1446" s="23"/>
      <c r="I1446" s="23"/>
      <c r="J1446" s="11"/>
      <c r="K1446" s="11"/>
      <c r="L1446" s="11"/>
      <c r="M1446" s="11"/>
      <c r="N1446" s="11"/>
      <c r="O1446" s="40"/>
      <c r="Q1446" s="8" t="str">
        <f>IF(P1446="W",#REF!, IF( P1446="L",-#REF!, ""))</f>
        <v/>
      </c>
      <c r="R1446" s="7"/>
      <c r="S1446" s="7"/>
      <c r="T1446" s="7"/>
      <c r="U1446" s="7"/>
      <c r="V1446" s="7"/>
      <c r="W1446" s="7"/>
      <c r="X1446" s="7"/>
    </row>
    <row r="1447" spans="6:24" x14ac:dyDescent="0.45">
      <c r="F1447" s="23" t="str">
        <f>IF(Games!F523=0, "",Games!F523)</f>
        <v/>
      </c>
      <c r="G1447" s="23"/>
      <c r="H1447" s="23"/>
      <c r="I1447" s="23"/>
      <c r="J1447" s="11"/>
      <c r="K1447" s="11"/>
      <c r="L1447" s="11"/>
      <c r="M1447" s="11"/>
      <c r="N1447" s="11"/>
      <c r="O1447" s="40"/>
      <c r="Q1447" s="8" t="str">
        <f>IF(P1447="W",#REF!, IF( P1447="L",-#REF!, ""))</f>
        <v/>
      </c>
      <c r="R1447" s="7"/>
      <c r="S1447" s="7"/>
      <c r="T1447" s="7"/>
      <c r="U1447" s="7"/>
      <c r="V1447" s="7"/>
      <c r="W1447" s="7"/>
      <c r="X1447" s="7"/>
    </row>
    <row r="1448" spans="6:24" x14ac:dyDescent="0.45">
      <c r="F1448" s="23" t="str">
        <f>IF(Games!F524=0, "",Games!F524)</f>
        <v/>
      </c>
      <c r="G1448" s="23"/>
      <c r="H1448" s="23"/>
      <c r="I1448" s="23"/>
      <c r="J1448" s="11"/>
      <c r="K1448" s="11"/>
      <c r="L1448" s="11"/>
      <c r="M1448" s="11"/>
      <c r="N1448" s="11"/>
      <c r="O1448" s="40"/>
      <c r="Q1448" s="8" t="str">
        <f>IF(P1448="W",#REF!, IF( P1448="L",-#REF!, ""))</f>
        <v/>
      </c>
      <c r="R1448" s="7"/>
      <c r="S1448" s="7"/>
      <c r="T1448" s="7"/>
      <c r="U1448" s="7"/>
      <c r="V1448" s="7"/>
      <c r="W1448" s="7"/>
      <c r="X1448" s="7"/>
    </row>
    <row r="1449" spans="6:24" x14ac:dyDescent="0.45">
      <c r="F1449" s="23" t="str">
        <f>IF(Games!F525=0, "",Games!F525)</f>
        <v/>
      </c>
      <c r="G1449" s="23"/>
      <c r="H1449" s="23"/>
      <c r="I1449" s="23"/>
      <c r="J1449" s="11"/>
      <c r="K1449" s="11"/>
      <c r="L1449" s="11"/>
      <c r="M1449" s="11"/>
      <c r="N1449" s="11"/>
      <c r="O1449" s="40"/>
      <c r="Q1449" s="8" t="str">
        <f>IF(P1449="W",#REF!, IF( P1449="L",-#REF!, ""))</f>
        <v/>
      </c>
      <c r="R1449" s="7"/>
      <c r="S1449" s="7"/>
      <c r="T1449" s="7"/>
      <c r="U1449" s="7"/>
      <c r="V1449" s="7"/>
      <c r="W1449" s="7"/>
      <c r="X1449" s="7"/>
    </row>
    <row r="1450" spans="6:24" x14ac:dyDescent="0.45">
      <c r="F1450" s="23" t="str">
        <f>IF(Games!F526=0, "",Games!F526)</f>
        <v/>
      </c>
      <c r="G1450" s="23"/>
      <c r="H1450" s="23"/>
      <c r="I1450" s="23"/>
      <c r="J1450" s="11"/>
      <c r="K1450" s="11"/>
      <c r="L1450" s="11"/>
      <c r="M1450" s="11"/>
      <c r="N1450" s="11"/>
      <c r="O1450" s="40"/>
      <c r="Q1450" s="8" t="str">
        <f>IF(P1450="W",#REF!, IF( P1450="L",-#REF!, ""))</f>
        <v/>
      </c>
      <c r="R1450" s="7"/>
      <c r="S1450" s="7"/>
      <c r="T1450" s="7"/>
      <c r="U1450" s="7"/>
      <c r="V1450" s="7"/>
      <c r="W1450" s="7"/>
      <c r="X1450" s="7"/>
    </row>
    <row r="1451" spans="6:24" x14ac:dyDescent="0.45">
      <c r="F1451" s="23" t="str">
        <f>IF(Games!F527=0, "",Games!F527)</f>
        <v/>
      </c>
      <c r="G1451" s="23"/>
      <c r="H1451" s="23"/>
      <c r="I1451" s="23"/>
      <c r="J1451" s="11"/>
      <c r="K1451" s="11"/>
      <c r="L1451" s="11"/>
      <c r="M1451" s="11"/>
      <c r="N1451" s="11"/>
      <c r="O1451" s="40"/>
      <c r="Q1451" s="8" t="str">
        <f>IF(P1451="W",#REF!, IF( P1451="L",-#REF!, ""))</f>
        <v/>
      </c>
      <c r="R1451" s="7"/>
      <c r="S1451" s="7"/>
      <c r="T1451" s="7"/>
      <c r="U1451" s="7"/>
      <c r="V1451" s="7"/>
      <c r="W1451" s="7"/>
      <c r="X1451" s="7"/>
    </row>
    <row r="1452" spans="6:24" x14ac:dyDescent="0.45">
      <c r="F1452" s="23" t="str">
        <f>IF(Games!F528=0, "",Games!F528)</f>
        <v/>
      </c>
      <c r="G1452" s="23"/>
      <c r="H1452" s="23"/>
      <c r="I1452" s="23"/>
      <c r="J1452" s="11"/>
      <c r="K1452" s="11"/>
      <c r="L1452" s="11"/>
      <c r="M1452" s="11"/>
      <c r="N1452" s="11"/>
      <c r="O1452" s="40"/>
      <c r="Q1452" s="8" t="str">
        <f>IF(P1452="W",#REF!, IF( P1452="L",-#REF!, ""))</f>
        <v/>
      </c>
      <c r="R1452" s="7"/>
      <c r="S1452" s="7"/>
      <c r="T1452" s="7"/>
      <c r="U1452" s="7"/>
      <c r="V1452" s="7"/>
      <c r="W1452" s="7"/>
      <c r="X1452" s="7"/>
    </row>
    <row r="1453" spans="6:24" x14ac:dyDescent="0.45">
      <c r="F1453" s="23" t="str">
        <f>IF(Games!F529=0, "",Games!F529)</f>
        <v/>
      </c>
      <c r="G1453" s="23"/>
      <c r="H1453" s="23"/>
      <c r="I1453" s="23"/>
      <c r="J1453" s="11"/>
      <c r="K1453" s="11"/>
      <c r="L1453" s="11"/>
      <c r="M1453" s="11"/>
      <c r="N1453" s="11"/>
      <c r="O1453" s="40"/>
      <c r="Q1453" s="8" t="str">
        <f>IF(P1453="W",#REF!, IF( P1453="L",-#REF!, ""))</f>
        <v/>
      </c>
      <c r="R1453" s="7"/>
      <c r="S1453" s="7"/>
      <c r="T1453" s="7"/>
      <c r="U1453" s="7"/>
      <c r="V1453" s="7"/>
      <c r="W1453" s="7"/>
      <c r="X1453" s="7"/>
    </row>
    <row r="1454" spans="6:24" x14ac:dyDescent="0.45">
      <c r="F1454" s="23" t="str">
        <f>IF(Games!F530=0, "",Games!F530)</f>
        <v/>
      </c>
      <c r="G1454" s="23"/>
      <c r="H1454" s="23"/>
      <c r="I1454" s="23"/>
      <c r="J1454" s="11"/>
      <c r="K1454" s="11"/>
      <c r="L1454" s="11"/>
      <c r="M1454" s="11"/>
      <c r="N1454" s="11"/>
      <c r="O1454" s="40"/>
      <c r="Q1454" s="8" t="str">
        <f>IF(P1454="W",#REF!, IF( P1454="L",-#REF!, ""))</f>
        <v/>
      </c>
      <c r="R1454" s="7"/>
      <c r="S1454" s="7"/>
      <c r="T1454" s="7"/>
      <c r="U1454" s="7"/>
      <c r="V1454" s="7"/>
      <c r="W1454" s="7"/>
      <c r="X1454" s="7"/>
    </row>
    <row r="1455" spans="6:24" x14ac:dyDescent="0.45">
      <c r="F1455" s="23" t="str">
        <f>IF(Games!F531=0, "",Games!F531)</f>
        <v/>
      </c>
      <c r="G1455" s="23"/>
      <c r="H1455" s="23"/>
      <c r="I1455" s="23"/>
      <c r="J1455" s="11"/>
      <c r="K1455" s="11"/>
      <c r="L1455" s="11"/>
      <c r="M1455" s="11"/>
      <c r="N1455" s="11"/>
      <c r="O1455" s="40"/>
      <c r="Q1455" s="8" t="str">
        <f>IF(P1455="W",#REF!, IF( P1455="L",-#REF!, ""))</f>
        <v/>
      </c>
      <c r="R1455" s="7"/>
      <c r="S1455" s="7"/>
      <c r="T1455" s="7"/>
      <c r="U1455" s="7"/>
      <c r="V1455" s="7"/>
      <c r="W1455" s="7"/>
      <c r="X1455" s="7"/>
    </row>
    <row r="1456" spans="6:24" x14ac:dyDescent="0.45">
      <c r="F1456" s="23" t="str">
        <f>IF(Games!F532=0, "",Games!F532)</f>
        <v/>
      </c>
      <c r="G1456" s="23"/>
      <c r="H1456" s="23"/>
      <c r="I1456" s="23"/>
      <c r="J1456" s="11"/>
      <c r="K1456" s="11"/>
      <c r="L1456" s="11"/>
      <c r="M1456" s="11"/>
      <c r="N1456" s="11"/>
      <c r="O1456" s="40"/>
      <c r="Q1456" s="8" t="str">
        <f>IF(P1456="W",#REF!, IF( P1456="L",-#REF!, ""))</f>
        <v/>
      </c>
      <c r="R1456" s="7"/>
      <c r="S1456" s="7"/>
      <c r="T1456" s="7"/>
      <c r="U1456" s="7"/>
      <c r="V1456" s="7"/>
      <c r="W1456" s="7"/>
      <c r="X1456" s="7"/>
    </row>
    <row r="1457" spans="6:24" x14ac:dyDescent="0.45">
      <c r="F1457" s="23" t="str">
        <f>IF(Games!F533=0, "",Games!F533)</f>
        <v/>
      </c>
      <c r="G1457" s="23"/>
      <c r="H1457" s="23"/>
      <c r="I1457" s="23"/>
      <c r="J1457" s="11"/>
      <c r="K1457" s="11"/>
      <c r="L1457" s="11"/>
      <c r="M1457" s="11"/>
      <c r="N1457" s="11"/>
      <c r="O1457" s="40"/>
      <c r="Q1457" s="8" t="str">
        <f>IF(P1457="W",#REF!, IF( P1457="L",-#REF!, ""))</f>
        <v/>
      </c>
      <c r="R1457" s="7"/>
      <c r="S1457" s="7"/>
      <c r="T1457" s="7"/>
      <c r="U1457" s="7"/>
      <c r="V1457" s="7"/>
      <c r="W1457" s="7"/>
      <c r="X1457" s="7"/>
    </row>
    <row r="1458" spans="6:24" x14ac:dyDescent="0.45">
      <c r="F1458" s="23" t="str">
        <f>IF(Games!F534=0, "",Games!F534)</f>
        <v/>
      </c>
      <c r="G1458" s="23"/>
      <c r="H1458" s="23"/>
      <c r="I1458" s="23"/>
      <c r="J1458" s="11"/>
      <c r="K1458" s="11"/>
      <c r="L1458" s="11"/>
      <c r="M1458" s="11"/>
      <c r="N1458" s="11"/>
      <c r="O1458" s="40"/>
      <c r="Q1458" s="8" t="str">
        <f>IF(P1458="W",#REF!, IF( P1458="L",-#REF!, ""))</f>
        <v/>
      </c>
      <c r="R1458" s="7"/>
      <c r="S1458" s="7"/>
      <c r="T1458" s="7"/>
      <c r="U1458" s="7"/>
      <c r="V1458" s="7"/>
      <c r="W1458" s="7"/>
      <c r="X1458" s="7"/>
    </row>
    <row r="1459" spans="6:24" x14ac:dyDescent="0.45">
      <c r="F1459" s="23" t="str">
        <f>IF(Games!F535=0, "",Games!F535)</f>
        <v/>
      </c>
      <c r="G1459" s="23"/>
      <c r="H1459" s="23"/>
      <c r="I1459" s="23"/>
      <c r="J1459" s="11"/>
      <c r="K1459" s="11"/>
      <c r="L1459" s="11"/>
      <c r="M1459" s="11"/>
      <c r="N1459" s="11"/>
      <c r="O1459" s="40"/>
      <c r="Q1459" s="8" t="str">
        <f>IF(P1459="W",#REF!, IF( P1459="L",-#REF!, ""))</f>
        <v/>
      </c>
      <c r="R1459" s="7"/>
      <c r="S1459" s="7"/>
      <c r="T1459" s="7"/>
      <c r="U1459" s="7"/>
      <c r="V1459" s="7"/>
      <c r="W1459" s="7"/>
      <c r="X1459" s="7"/>
    </row>
    <row r="1460" spans="6:24" x14ac:dyDescent="0.45">
      <c r="F1460" s="23" t="str">
        <f>IF(Games!F536=0, "",Games!F536)</f>
        <v/>
      </c>
      <c r="G1460" s="23"/>
      <c r="H1460" s="23"/>
      <c r="I1460" s="23"/>
      <c r="J1460" s="11"/>
      <c r="K1460" s="11"/>
      <c r="L1460" s="11"/>
      <c r="M1460" s="11"/>
      <c r="N1460" s="11"/>
      <c r="O1460" s="40"/>
      <c r="Q1460" s="8" t="str">
        <f>IF(P1460="W",#REF!, IF( P1460="L",-#REF!, ""))</f>
        <v/>
      </c>
      <c r="R1460" s="7"/>
      <c r="S1460" s="7"/>
      <c r="T1460" s="7"/>
      <c r="U1460" s="7"/>
      <c r="V1460" s="7"/>
      <c r="W1460" s="7"/>
      <c r="X1460" s="7"/>
    </row>
    <row r="1461" spans="6:24" x14ac:dyDescent="0.45">
      <c r="F1461" s="23" t="str">
        <f>IF(Games!F537=0, "",Games!F537)</f>
        <v/>
      </c>
      <c r="G1461" s="23"/>
      <c r="H1461" s="23"/>
      <c r="I1461" s="23"/>
      <c r="J1461" s="11"/>
      <c r="K1461" s="11"/>
      <c r="L1461" s="11"/>
      <c r="M1461" s="11"/>
      <c r="N1461" s="11"/>
      <c r="O1461" s="40"/>
      <c r="Q1461" s="8" t="str">
        <f>IF(P1461="W",#REF!, IF( P1461="L",-#REF!, ""))</f>
        <v/>
      </c>
      <c r="R1461" s="7"/>
      <c r="S1461" s="7"/>
      <c r="T1461" s="7"/>
      <c r="U1461" s="7"/>
      <c r="V1461" s="7"/>
      <c r="W1461" s="7"/>
      <c r="X1461" s="7"/>
    </row>
    <row r="1462" spans="6:24" x14ac:dyDescent="0.45">
      <c r="F1462" s="23" t="str">
        <f>IF(Games!F538=0, "",Games!F538)</f>
        <v/>
      </c>
      <c r="G1462" s="23"/>
      <c r="H1462" s="23"/>
      <c r="I1462" s="23"/>
      <c r="J1462" s="11"/>
      <c r="K1462" s="11"/>
      <c r="L1462" s="11"/>
      <c r="M1462" s="11"/>
      <c r="N1462" s="11"/>
      <c r="O1462" s="40"/>
      <c r="Q1462" s="8" t="str">
        <f>IF(P1462="W",#REF!, IF( P1462="L",-#REF!, ""))</f>
        <v/>
      </c>
      <c r="R1462" s="7"/>
      <c r="S1462" s="7"/>
      <c r="T1462" s="7"/>
      <c r="U1462" s="7"/>
      <c r="V1462" s="7"/>
      <c r="W1462" s="7"/>
      <c r="X1462" s="7"/>
    </row>
    <row r="1463" spans="6:24" x14ac:dyDescent="0.45">
      <c r="F1463" s="23" t="str">
        <f>IF(Games!F539=0, "",Games!F539)</f>
        <v/>
      </c>
      <c r="G1463" s="23"/>
      <c r="H1463" s="23"/>
      <c r="I1463" s="23"/>
      <c r="J1463" s="11"/>
      <c r="K1463" s="11"/>
      <c r="L1463" s="11"/>
      <c r="M1463" s="11"/>
      <c r="N1463" s="11"/>
      <c r="O1463" s="40"/>
      <c r="Q1463" s="8" t="str">
        <f>IF(P1463="W",#REF!, IF( P1463="L",-#REF!, ""))</f>
        <v/>
      </c>
      <c r="R1463" s="7"/>
      <c r="S1463" s="7"/>
      <c r="T1463" s="7"/>
      <c r="U1463" s="7"/>
      <c r="V1463" s="7"/>
      <c r="W1463" s="7"/>
      <c r="X1463" s="7"/>
    </row>
    <row r="1464" spans="6:24" x14ac:dyDescent="0.45">
      <c r="F1464" s="23" t="str">
        <f>IF(Games!F540=0, "",Games!F540)</f>
        <v/>
      </c>
      <c r="G1464" s="23"/>
      <c r="H1464" s="23"/>
      <c r="I1464" s="23"/>
      <c r="J1464" s="11"/>
      <c r="K1464" s="11"/>
      <c r="L1464" s="11"/>
      <c r="M1464" s="11"/>
      <c r="N1464" s="11"/>
      <c r="O1464" s="40"/>
      <c r="Q1464" s="8" t="str">
        <f>IF(P1464="W",#REF!, IF( P1464="L",-#REF!, ""))</f>
        <v/>
      </c>
      <c r="R1464" s="7"/>
      <c r="S1464" s="7"/>
      <c r="T1464" s="7"/>
      <c r="U1464" s="7"/>
      <c r="V1464" s="7"/>
      <c r="W1464" s="7"/>
      <c r="X1464" s="7"/>
    </row>
    <row r="1465" spans="6:24" x14ac:dyDescent="0.45">
      <c r="F1465" s="23" t="str">
        <f>IF(Games!F541=0, "",Games!F541)</f>
        <v/>
      </c>
      <c r="G1465" s="23"/>
      <c r="H1465" s="23"/>
      <c r="I1465" s="23"/>
      <c r="J1465" s="11"/>
      <c r="K1465" s="11"/>
      <c r="L1465" s="11"/>
      <c r="M1465" s="11"/>
      <c r="N1465" s="11"/>
      <c r="O1465" s="40"/>
      <c r="Q1465" s="8" t="str">
        <f>IF(P1465="W",#REF!, IF( P1465="L",-#REF!, ""))</f>
        <v/>
      </c>
      <c r="R1465" s="7"/>
      <c r="S1465" s="7"/>
      <c r="T1465" s="7"/>
      <c r="U1465" s="7"/>
      <c r="V1465" s="7"/>
      <c r="W1465" s="7"/>
      <c r="X1465" s="7"/>
    </row>
    <row r="1466" spans="6:24" x14ac:dyDescent="0.45">
      <c r="F1466" s="23" t="str">
        <f>IF(Games!F542=0, "",Games!F542)</f>
        <v/>
      </c>
      <c r="G1466" s="23"/>
      <c r="H1466" s="23"/>
      <c r="I1466" s="23"/>
      <c r="J1466" s="11"/>
      <c r="K1466" s="11"/>
      <c r="L1466" s="11"/>
      <c r="M1466" s="11"/>
      <c r="N1466" s="11"/>
      <c r="O1466" s="40"/>
      <c r="Q1466" s="8" t="str">
        <f>IF(P1466="W",#REF!, IF( P1466="L",-#REF!, ""))</f>
        <v/>
      </c>
      <c r="R1466" s="7"/>
      <c r="S1466" s="7"/>
      <c r="T1466" s="7"/>
      <c r="U1466" s="7"/>
      <c r="V1466" s="7"/>
      <c r="W1466" s="7"/>
      <c r="X1466" s="7"/>
    </row>
    <row r="1467" spans="6:24" x14ac:dyDescent="0.45">
      <c r="F1467" s="23" t="str">
        <f>IF(Games!F543=0, "",Games!F543)</f>
        <v/>
      </c>
      <c r="G1467" s="23"/>
      <c r="H1467" s="23"/>
      <c r="I1467" s="23"/>
      <c r="J1467" s="11"/>
      <c r="K1467" s="11"/>
      <c r="L1467" s="11"/>
      <c r="M1467" s="11"/>
      <c r="N1467" s="11"/>
      <c r="O1467" s="40"/>
      <c r="Q1467" s="8" t="str">
        <f>IF(P1467="W",#REF!, IF( P1467="L",-#REF!, ""))</f>
        <v/>
      </c>
      <c r="R1467" s="7"/>
      <c r="S1467" s="7"/>
      <c r="T1467" s="7"/>
      <c r="U1467" s="7"/>
      <c r="V1467" s="7"/>
      <c r="W1467" s="7"/>
      <c r="X1467" s="7"/>
    </row>
    <row r="1468" spans="6:24" x14ac:dyDescent="0.45">
      <c r="F1468" s="23" t="str">
        <f>IF(Games!F544=0, "",Games!F544)</f>
        <v/>
      </c>
      <c r="G1468" s="23"/>
      <c r="H1468" s="23"/>
      <c r="I1468" s="23"/>
      <c r="J1468" s="11"/>
      <c r="K1468" s="11"/>
      <c r="L1468" s="11"/>
      <c r="M1468" s="11"/>
      <c r="N1468" s="11"/>
      <c r="O1468" s="40"/>
      <c r="Q1468" s="8" t="str">
        <f>IF(P1468="W",#REF!, IF( P1468="L",-#REF!, ""))</f>
        <v/>
      </c>
      <c r="R1468" s="7"/>
      <c r="S1468" s="7"/>
      <c r="T1468" s="7"/>
      <c r="U1468" s="7"/>
      <c r="V1468" s="7"/>
      <c r="W1468" s="7"/>
      <c r="X1468" s="7"/>
    </row>
    <row r="1469" spans="6:24" x14ac:dyDescent="0.45">
      <c r="F1469" s="23" t="str">
        <f>IF(Games!F545=0, "",Games!F545)</f>
        <v/>
      </c>
      <c r="G1469" s="23"/>
      <c r="H1469" s="23"/>
      <c r="I1469" s="23"/>
      <c r="J1469" s="11"/>
      <c r="K1469" s="11"/>
      <c r="L1469" s="11"/>
      <c r="M1469" s="11"/>
      <c r="N1469" s="11"/>
      <c r="O1469" s="40"/>
      <c r="Q1469" s="8" t="str">
        <f>IF(P1469="W",#REF!, IF( P1469="L",-#REF!, ""))</f>
        <v/>
      </c>
      <c r="R1469" s="7"/>
      <c r="S1469" s="7"/>
      <c r="T1469" s="7"/>
      <c r="U1469" s="7"/>
      <c r="V1469" s="7"/>
      <c r="W1469" s="7"/>
      <c r="X1469" s="7"/>
    </row>
    <row r="1470" spans="6:24" x14ac:dyDescent="0.45">
      <c r="F1470" s="23" t="str">
        <f>IF(Games!F546=0, "",Games!F546)</f>
        <v/>
      </c>
      <c r="G1470" s="23"/>
      <c r="H1470" s="23"/>
      <c r="I1470" s="23"/>
      <c r="J1470" s="11"/>
      <c r="K1470" s="11"/>
      <c r="L1470" s="11"/>
      <c r="M1470" s="11"/>
      <c r="N1470" s="11"/>
      <c r="O1470" s="40"/>
      <c r="Q1470" s="8" t="str">
        <f>IF(P1470="W",#REF!, IF( P1470="L",-#REF!, ""))</f>
        <v/>
      </c>
      <c r="R1470" s="7"/>
      <c r="S1470" s="7"/>
      <c r="T1470" s="7"/>
      <c r="U1470" s="7"/>
      <c r="V1470" s="7"/>
      <c r="W1470" s="7"/>
      <c r="X1470" s="7"/>
    </row>
    <row r="1471" spans="6:24" x14ac:dyDescent="0.45">
      <c r="F1471" s="23" t="str">
        <f>IF(Games!F547=0, "",Games!F547)</f>
        <v/>
      </c>
      <c r="G1471" s="23"/>
      <c r="H1471" s="23"/>
      <c r="I1471" s="23"/>
      <c r="J1471" s="11"/>
      <c r="K1471" s="11"/>
      <c r="L1471" s="11"/>
      <c r="M1471" s="11"/>
      <c r="N1471" s="11"/>
      <c r="O1471" s="40"/>
      <c r="Q1471" s="8" t="str">
        <f>IF(P1471="W",#REF!, IF( P1471="L",-#REF!, ""))</f>
        <v/>
      </c>
      <c r="R1471" s="7"/>
      <c r="S1471" s="7"/>
      <c r="T1471" s="7"/>
      <c r="U1471" s="7"/>
      <c r="V1471" s="7"/>
      <c r="W1471" s="7"/>
      <c r="X1471" s="7"/>
    </row>
    <row r="1472" spans="6:24" x14ac:dyDescent="0.45">
      <c r="F1472" s="23" t="str">
        <f>IF(Games!F548=0, "",Games!F548)</f>
        <v/>
      </c>
      <c r="G1472" s="23"/>
      <c r="H1472" s="23"/>
      <c r="I1472" s="23"/>
      <c r="J1472" s="11"/>
      <c r="K1472" s="11"/>
      <c r="L1472" s="11"/>
      <c r="M1472" s="11"/>
      <c r="N1472" s="11"/>
      <c r="O1472" s="40"/>
      <c r="Q1472" s="8" t="str">
        <f>IF(P1472="W",#REF!, IF( P1472="L",-#REF!, ""))</f>
        <v/>
      </c>
      <c r="R1472" s="7"/>
      <c r="S1472" s="7"/>
      <c r="T1472" s="7"/>
      <c r="U1472" s="7"/>
      <c r="V1472" s="7"/>
      <c r="W1472" s="7"/>
      <c r="X1472" s="7"/>
    </row>
    <row r="1473" spans="6:24" x14ac:dyDescent="0.45">
      <c r="F1473" s="23" t="str">
        <f>IF(Games!F549=0, "",Games!F549)</f>
        <v/>
      </c>
      <c r="G1473" s="23"/>
      <c r="H1473" s="23"/>
      <c r="I1473" s="23"/>
      <c r="J1473" s="11"/>
      <c r="K1473" s="11"/>
      <c r="L1473" s="11"/>
      <c r="M1473" s="11"/>
      <c r="N1473" s="11"/>
      <c r="O1473" s="40"/>
      <c r="Q1473" s="8" t="str">
        <f>IF(P1473="W",#REF!, IF( P1473="L",-#REF!, ""))</f>
        <v/>
      </c>
      <c r="R1473" s="7"/>
      <c r="S1473" s="7"/>
      <c r="T1473" s="7"/>
      <c r="U1473" s="7"/>
      <c r="V1473" s="7"/>
      <c r="W1473" s="7"/>
      <c r="X1473" s="7"/>
    </row>
    <row r="1474" spans="6:24" x14ac:dyDescent="0.45">
      <c r="F1474" s="23" t="str">
        <f>IF(Games!F550=0, "",Games!F550)</f>
        <v/>
      </c>
      <c r="G1474" s="23"/>
      <c r="H1474" s="23"/>
      <c r="I1474" s="23"/>
      <c r="J1474" s="11"/>
      <c r="K1474" s="11"/>
      <c r="L1474" s="11"/>
      <c r="M1474" s="11"/>
      <c r="N1474" s="11"/>
      <c r="O1474" s="40"/>
      <c r="Q1474" s="8" t="str">
        <f>IF(P1474="W",#REF!, IF( P1474="L",-#REF!, ""))</f>
        <v/>
      </c>
      <c r="R1474" s="7"/>
      <c r="S1474" s="7"/>
      <c r="T1474" s="7"/>
      <c r="U1474" s="7"/>
      <c r="V1474" s="7"/>
      <c r="W1474" s="7"/>
      <c r="X1474" s="7"/>
    </row>
    <row r="1475" spans="6:24" x14ac:dyDescent="0.45">
      <c r="F1475" s="23" t="str">
        <f>IF(Games!F551=0, "",Games!F551)</f>
        <v/>
      </c>
      <c r="G1475" s="23"/>
      <c r="H1475" s="23"/>
      <c r="I1475" s="23"/>
      <c r="J1475" s="11"/>
      <c r="K1475" s="11"/>
      <c r="L1475" s="11"/>
      <c r="M1475" s="11"/>
      <c r="N1475" s="11"/>
      <c r="O1475" s="40"/>
      <c r="Q1475" s="8" t="str">
        <f>IF(P1475="W",#REF!, IF( P1475="L",-#REF!, ""))</f>
        <v/>
      </c>
      <c r="R1475" s="7"/>
      <c r="S1475" s="7"/>
      <c r="T1475" s="7"/>
      <c r="U1475" s="7"/>
      <c r="V1475" s="7"/>
      <c r="W1475" s="7"/>
      <c r="X1475" s="7"/>
    </row>
    <row r="1476" spans="6:24" x14ac:dyDescent="0.45">
      <c r="F1476" s="23" t="str">
        <f>IF(Games!F552=0, "",Games!F552)</f>
        <v/>
      </c>
      <c r="G1476" s="23"/>
      <c r="H1476" s="23"/>
      <c r="I1476" s="23"/>
      <c r="J1476" s="11"/>
      <c r="K1476" s="11"/>
      <c r="L1476" s="11"/>
      <c r="M1476" s="11"/>
      <c r="N1476" s="11"/>
      <c r="O1476" s="40"/>
      <c r="Q1476" s="8" t="str">
        <f>IF(P1476="W",#REF!, IF( P1476="L",-#REF!, ""))</f>
        <v/>
      </c>
      <c r="R1476" s="7"/>
      <c r="S1476" s="7"/>
      <c r="T1476" s="7"/>
      <c r="U1476" s="7"/>
      <c r="V1476" s="7"/>
      <c r="W1476" s="7"/>
      <c r="X1476" s="7"/>
    </row>
    <row r="1477" spans="6:24" x14ac:dyDescent="0.45">
      <c r="F1477" s="23" t="str">
        <f>IF(Games!F553=0, "",Games!F553)</f>
        <v/>
      </c>
      <c r="G1477" s="23"/>
      <c r="H1477" s="23"/>
      <c r="I1477" s="23"/>
      <c r="J1477" s="11"/>
      <c r="K1477" s="11"/>
      <c r="L1477" s="11"/>
      <c r="M1477" s="11"/>
      <c r="N1477" s="11"/>
      <c r="O1477" s="40"/>
      <c r="Q1477" s="8" t="str">
        <f>IF(P1477="W",#REF!, IF( P1477="L",-#REF!, ""))</f>
        <v/>
      </c>
      <c r="R1477" s="7"/>
      <c r="S1477" s="7"/>
      <c r="T1477" s="7"/>
      <c r="U1477" s="7"/>
      <c r="V1477" s="7"/>
      <c r="W1477" s="7"/>
      <c r="X1477" s="7"/>
    </row>
    <row r="1478" spans="6:24" x14ac:dyDescent="0.45">
      <c r="F1478" s="23" t="str">
        <f>IF(Games!F554=0, "",Games!F554)</f>
        <v/>
      </c>
      <c r="G1478" s="23"/>
      <c r="H1478" s="23"/>
      <c r="I1478" s="23"/>
      <c r="J1478" s="11"/>
      <c r="K1478" s="11"/>
      <c r="L1478" s="11"/>
      <c r="M1478" s="11"/>
      <c r="N1478" s="11"/>
      <c r="O1478" s="40"/>
      <c r="Q1478" s="8" t="str">
        <f>IF(P1478="W",#REF!, IF( P1478="L",-#REF!, ""))</f>
        <v/>
      </c>
      <c r="R1478" s="7"/>
      <c r="S1478" s="7"/>
      <c r="T1478" s="7"/>
      <c r="U1478" s="7"/>
      <c r="V1478" s="7"/>
      <c r="W1478" s="7"/>
      <c r="X1478" s="7"/>
    </row>
    <row r="1479" spans="6:24" x14ac:dyDescent="0.45">
      <c r="F1479" s="23" t="str">
        <f>IF(Games!F555=0, "",Games!F555)</f>
        <v/>
      </c>
      <c r="G1479" s="23"/>
      <c r="H1479" s="23"/>
      <c r="I1479" s="23"/>
      <c r="J1479" s="11"/>
      <c r="K1479" s="11"/>
      <c r="L1479" s="11"/>
      <c r="M1479" s="11"/>
      <c r="N1479" s="11"/>
      <c r="O1479" s="40"/>
      <c r="Q1479" s="8" t="str">
        <f>IF(P1479="W",#REF!, IF( P1479="L",-#REF!, ""))</f>
        <v/>
      </c>
      <c r="R1479" s="7"/>
      <c r="S1479" s="7"/>
      <c r="T1479" s="7"/>
      <c r="U1479" s="7"/>
      <c r="V1479" s="7"/>
      <c r="W1479" s="7"/>
      <c r="X1479" s="7"/>
    </row>
    <row r="1480" spans="6:24" x14ac:dyDescent="0.45">
      <c r="F1480" s="23" t="str">
        <f>IF(Games!F556=0, "",Games!F556)</f>
        <v/>
      </c>
      <c r="G1480" s="23"/>
      <c r="H1480" s="23"/>
      <c r="I1480" s="23"/>
      <c r="J1480" s="11"/>
      <c r="K1480" s="11"/>
      <c r="L1480" s="11"/>
      <c r="M1480" s="11"/>
      <c r="N1480" s="11"/>
      <c r="O1480" s="40"/>
      <c r="Q1480" s="8" t="str">
        <f>IF(P1480="W",#REF!, IF( P1480="L",-#REF!, ""))</f>
        <v/>
      </c>
      <c r="R1480" s="7"/>
      <c r="S1480" s="7"/>
      <c r="T1480" s="7"/>
      <c r="U1480" s="7"/>
      <c r="V1480" s="7"/>
      <c r="W1480" s="7"/>
      <c r="X1480" s="7"/>
    </row>
    <row r="1481" spans="6:24" x14ac:dyDescent="0.45">
      <c r="F1481" s="23" t="str">
        <f>IF(Games!F557=0, "",Games!F557)</f>
        <v/>
      </c>
      <c r="G1481" s="23"/>
      <c r="H1481" s="23"/>
      <c r="I1481" s="23"/>
      <c r="J1481" s="11"/>
      <c r="K1481" s="11"/>
      <c r="L1481" s="11"/>
      <c r="M1481" s="11"/>
      <c r="N1481" s="11"/>
      <c r="O1481" s="40"/>
      <c r="Q1481" s="8" t="str">
        <f>IF(P1481="W",#REF!, IF( P1481="L",-#REF!, ""))</f>
        <v/>
      </c>
      <c r="R1481" s="7"/>
      <c r="S1481" s="7"/>
      <c r="T1481" s="7"/>
      <c r="U1481" s="7"/>
      <c r="V1481" s="7"/>
      <c r="W1481" s="7"/>
      <c r="X1481" s="7"/>
    </row>
    <row r="1482" spans="6:24" x14ac:dyDescent="0.45">
      <c r="F1482" s="23" t="str">
        <f>IF(Games!F558=0, "",Games!F558)</f>
        <v/>
      </c>
      <c r="G1482" s="23"/>
      <c r="H1482" s="23"/>
      <c r="I1482" s="23"/>
      <c r="J1482" s="11"/>
      <c r="K1482" s="11"/>
      <c r="L1482" s="11"/>
      <c r="M1482" s="11"/>
      <c r="N1482" s="11"/>
      <c r="O1482" s="40"/>
      <c r="Q1482" s="8" t="str">
        <f>IF(P1482="W",#REF!, IF( P1482="L",-#REF!, ""))</f>
        <v/>
      </c>
      <c r="R1482" s="7"/>
      <c r="S1482" s="7"/>
      <c r="T1482" s="7"/>
      <c r="U1482" s="7"/>
      <c r="V1482" s="7"/>
      <c r="W1482" s="7"/>
      <c r="X1482" s="7"/>
    </row>
    <row r="1483" spans="6:24" x14ac:dyDescent="0.45">
      <c r="F1483" s="23" t="str">
        <f>IF(Games!F559=0, "",Games!F559)</f>
        <v/>
      </c>
      <c r="G1483" s="23"/>
      <c r="H1483" s="23"/>
      <c r="I1483" s="23"/>
      <c r="J1483" s="11"/>
      <c r="K1483" s="11"/>
      <c r="L1483" s="11"/>
      <c r="M1483" s="11"/>
      <c r="N1483" s="11"/>
      <c r="O1483" s="40"/>
      <c r="Q1483" s="8" t="str">
        <f>IF(P1483="W",#REF!, IF( P1483="L",-#REF!, ""))</f>
        <v/>
      </c>
      <c r="R1483" s="7"/>
      <c r="S1483" s="7"/>
      <c r="T1483" s="7"/>
      <c r="U1483" s="7"/>
      <c r="V1483" s="7"/>
      <c r="W1483" s="7"/>
      <c r="X1483" s="7"/>
    </row>
    <row r="1484" spans="6:24" x14ac:dyDescent="0.45">
      <c r="F1484" s="23" t="str">
        <f>IF(Games!F560=0, "",Games!F560)</f>
        <v/>
      </c>
      <c r="G1484" s="23"/>
      <c r="H1484" s="23"/>
      <c r="I1484" s="23"/>
      <c r="J1484" s="11"/>
      <c r="K1484" s="11"/>
      <c r="L1484" s="11"/>
      <c r="M1484" s="11"/>
      <c r="N1484" s="11"/>
      <c r="O1484" s="40"/>
      <c r="Q1484" s="8" t="str">
        <f>IF(P1484="W",#REF!, IF( P1484="L",-#REF!, ""))</f>
        <v/>
      </c>
      <c r="R1484" s="7"/>
      <c r="S1484" s="7"/>
      <c r="T1484" s="7"/>
      <c r="U1484" s="7"/>
      <c r="V1484" s="7"/>
      <c r="W1484" s="7"/>
      <c r="X1484" s="7"/>
    </row>
    <row r="1485" spans="6:24" x14ac:dyDescent="0.45">
      <c r="F1485" s="23" t="str">
        <f>IF(Games!F561=0, "",Games!F561)</f>
        <v/>
      </c>
      <c r="G1485" s="23"/>
      <c r="H1485" s="23"/>
      <c r="I1485" s="23"/>
      <c r="J1485" s="11"/>
      <c r="K1485" s="11"/>
      <c r="L1485" s="11"/>
      <c r="M1485" s="11"/>
      <c r="N1485" s="11"/>
      <c r="O1485" s="40"/>
      <c r="Q1485" s="8" t="str">
        <f>IF(P1485="W",#REF!, IF( P1485="L",-#REF!, ""))</f>
        <v/>
      </c>
      <c r="R1485" s="7"/>
      <c r="S1485" s="7"/>
      <c r="T1485" s="7"/>
      <c r="U1485" s="7"/>
      <c r="V1485" s="7"/>
      <c r="W1485" s="7"/>
      <c r="X1485" s="7"/>
    </row>
    <row r="1486" spans="6:24" x14ac:dyDescent="0.45">
      <c r="F1486" s="23" t="str">
        <f>IF(Games!F562=0, "",Games!F562)</f>
        <v/>
      </c>
      <c r="G1486" s="23"/>
      <c r="H1486" s="23"/>
      <c r="I1486" s="23"/>
      <c r="J1486" s="11"/>
      <c r="K1486" s="11"/>
      <c r="L1486" s="11"/>
      <c r="M1486" s="11"/>
      <c r="N1486" s="11"/>
      <c r="O1486" s="40"/>
      <c r="Q1486" s="8" t="str">
        <f>IF(P1486="W",#REF!, IF( P1486="L",-#REF!, ""))</f>
        <v/>
      </c>
      <c r="R1486" s="7"/>
      <c r="S1486" s="7"/>
      <c r="T1486" s="7"/>
      <c r="U1486" s="7"/>
      <c r="V1486" s="7"/>
      <c r="W1486" s="7"/>
      <c r="X1486" s="7"/>
    </row>
    <row r="1487" spans="6:24" x14ac:dyDescent="0.45">
      <c r="F1487" s="23" t="str">
        <f>IF(Games!F563=0, "",Games!F563)</f>
        <v/>
      </c>
      <c r="G1487" s="23"/>
      <c r="H1487" s="23"/>
      <c r="I1487" s="23"/>
      <c r="J1487" s="11"/>
      <c r="K1487" s="11"/>
      <c r="L1487" s="11"/>
      <c r="M1487" s="11"/>
      <c r="N1487" s="11"/>
      <c r="O1487" s="40"/>
      <c r="Q1487" s="8" t="str">
        <f>IF(P1487="W",#REF!, IF( P1487="L",-#REF!, ""))</f>
        <v/>
      </c>
      <c r="R1487" s="7"/>
      <c r="S1487" s="7"/>
      <c r="T1487" s="7"/>
      <c r="U1487" s="7"/>
      <c r="V1487" s="7"/>
      <c r="W1487" s="7"/>
      <c r="X1487" s="7"/>
    </row>
    <row r="1488" spans="6:24" x14ac:dyDescent="0.45">
      <c r="F1488" s="23" t="str">
        <f>IF(Games!F564=0, "",Games!F564)</f>
        <v/>
      </c>
      <c r="G1488" s="23"/>
      <c r="H1488" s="23"/>
      <c r="I1488" s="23"/>
      <c r="J1488" s="11"/>
      <c r="K1488" s="11"/>
      <c r="L1488" s="11"/>
      <c r="M1488" s="11"/>
      <c r="N1488" s="11"/>
      <c r="O1488" s="40"/>
      <c r="Q1488" s="8" t="str">
        <f>IF(P1488="W",#REF!, IF( P1488="L",-#REF!, ""))</f>
        <v/>
      </c>
      <c r="R1488" s="7"/>
      <c r="S1488" s="7"/>
      <c r="T1488" s="7"/>
      <c r="U1488" s="7"/>
      <c r="V1488" s="7"/>
      <c r="W1488" s="7"/>
      <c r="X1488" s="7"/>
    </row>
    <row r="1489" spans="6:24" x14ac:dyDescent="0.45">
      <c r="F1489" s="23" t="str">
        <f>IF(Games!F565=0, "",Games!F565)</f>
        <v/>
      </c>
      <c r="G1489" s="23"/>
      <c r="H1489" s="23"/>
      <c r="I1489" s="23"/>
      <c r="J1489" s="11"/>
      <c r="K1489" s="11"/>
      <c r="L1489" s="11"/>
      <c r="M1489" s="11"/>
      <c r="N1489" s="11"/>
      <c r="O1489" s="40"/>
      <c r="Q1489" s="8" t="str">
        <f>IF(P1489="W",#REF!, IF( P1489="L",-#REF!, ""))</f>
        <v/>
      </c>
      <c r="R1489" s="7"/>
      <c r="S1489" s="7"/>
      <c r="T1489" s="7"/>
      <c r="U1489" s="7"/>
      <c r="V1489" s="7"/>
      <c r="W1489" s="7"/>
      <c r="X1489" s="7"/>
    </row>
    <row r="1490" spans="6:24" x14ac:dyDescent="0.45">
      <c r="F1490" s="23" t="str">
        <f>IF(Games!F566=0, "",Games!F566)</f>
        <v/>
      </c>
      <c r="G1490" s="23"/>
      <c r="H1490" s="23"/>
      <c r="I1490" s="23"/>
      <c r="J1490" s="11"/>
      <c r="K1490" s="11"/>
      <c r="L1490" s="11"/>
      <c r="M1490" s="11"/>
      <c r="N1490" s="11"/>
      <c r="O1490" s="40"/>
      <c r="Q1490" s="8" t="str">
        <f>IF(P1490="W",#REF!, IF( P1490="L",-#REF!, ""))</f>
        <v/>
      </c>
      <c r="R1490" s="7"/>
      <c r="S1490" s="7"/>
      <c r="T1490" s="7"/>
      <c r="U1490" s="7"/>
      <c r="V1490" s="7"/>
      <c r="W1490" s="7"/>
      <c r="X1490" s="7"/>
    </row>
    <row r="1491" spans="6:24" x14ac:dyDescent="0.45">
      <c r="F1491" s="23" t="str">
        <f>IF(Games!F567=0, "",Games!F567)</f>
        <v/>
      </c>
      <c r="G1491" s="23"/>
      <c r="H1491" s="23"/>
      <c r="I1491" s="23"/>
      <c r="J1491" s="11"/>
      <c r="K1491" s="11"/>
      <c r="L1491" s="11"/>
      <c r="M1491" s="11"/>
      <c r="N1491" s="11"/>
      <c r="O1491" s="40"/>
      <c r="Q1491" s="8" t="str">
        <f>IF(P1491="W",#REF!, IF( P1491="L",-#REF!, ""))</f>
        <v/>
      </c>
      <c r="R1491" s="7"/>
      <c r="S1491" s="7"/>
      <c r="T1491" s="7"/>
      <c r="U1491" s="7"/>
      <c r="V1491" s="7"/>
      <c r="W1491" s="7"/>
      <c r="X1491" s="7"/>
    </row>
    <row r="1492" spans="6:24" x14ac:dyDescent="0.45">
      <c r="F1492" s="23" t="str">
        <f>IF(Games!F568=0, "",Games!F568)</f>
        <v/>
      </c>
      <c r="G1492" s="23"/>
      <c r="H1492" s="23"/>
      <c r="I1492" s="23"/>
      <c r="J1492" s="11"/>
      <c r="K1492" s="11"/>
      <c r="L1492" s="11"/>
      <c r="M1492" s="11"/>
      <c r="N1492" s="11"/>
      <c r="O1492" s="40"/>
      <c r="Q1492" s="8" t="str">
        <f>IF(P1492="W",#REF!, IF( P1492="L",-#REF!, ""))</f>
        <v/>
      </c>
      <c r="R1492" s="7"/>
      <c r="S1492" s="7"/>
      <c r="T1492" s="7"/>
      <c r="U1492" s="7"/>
      <c r="V1492" s="7"/>
      <c r="W1492" s="7"/>
      <c r="X1492" s="7"/>
    </row>
    <row r="1493" spans="6:24" x14ac:dyDescent="0.45">
      <c r="F1493" s="23" t="str">
        <f>IF(Games!F569=0, "",Games!F569)</f>
        <v/>
      </c>
      <c r="G1493" s="23"/>
      <c r="H1493" s="23"/>
      <c r="I1493" s="23"/>
      <c r="J1493" s="11"/>
      <c r="K1493" s="11"/>
      <c r="L1493" s="11"/>
      <c r="M1493" s="11"/>
      <c r="N1493" s="11"/>
      <c r="O1493" s="40"/>
      <c r="Q1493" s="8" t="str">
        <f>IF(P1493="W",#REF!, IF( P1493="L",-#REF!, ""))</f>
        <v/>
      </c>
      <c r="R1493" s="7"/>
      <c r="S1493" s="7"/>
      <c r="T1493" s="7"/>
      <c r="U1493" s="7"/>
      <c r="V1493" s="7"/>
      <c r="W1493" s="7"/>
      <c r="X1493" s="7"/>
    </row>
    <row r="1494" spans="6:24" x14ac:dyDescent="0.45">
      <c r="F1494" s="23" t="str">
        <f>IF(Games!F570=0, "",Games!F570)</f>
        <v/>
      </c>
      <c r="G1494" s="23"/>
      <c r="H1494" s="23"/>
      <c r="I1494" s="23"/>
      <c r="J1494" s="11"/>
      <c r="K1494" s="11"/>
      <c r="L1494" s="11"/>
      <c r="M1494" s="11"/>
      <c r="N1494" s="11"/>
      <c r="O1494" s="40"/>
      <c r="Q1494" s="8" t="str">
        <f>IF(P1494="W",#REF!, IF( P1494="L",-#REF!, ""))</f>
        <v/>
      </c>
      <c r="R1494" s="7"/>
      <c r="S1494" s="7"/>
      <c r="T1494" s="7"/>
      <c r="U1494" s="7"/>
      <c r="V1494" s="7"/>
      <c r="W1494" s="7"/>
      <c r="X1494" s="7"/>
    </row>
    <row r="1495" spans="6:24" x14ac:dyDescent="0.45">
      <c r="F1495" s="23" t="str">
        <f>IF(Games!F571=0, "",Games!F571)</f>
        <v/>
      </c>
      <c r="G1495" s="23"/>
      <c r="H1495" s="23"/>
      <c r="I1495" s="23"/>
      <c r="J1495" s="11"/>
      <c r="K1495" s="11"/>
      <c r="L1495" s="11"/>
      <c r="M1495" s="11"/>
      <c r="N1495" s="11"/>
      <c r="O1495" s="40"/>
      <c r="Q1495" s="8" t="str">
        <f>IF(P1495="W",#REF!, IF( P1495="L",-#REF!, ""))</f>
        <v/>
      </c>
      <c r="R1495" s="7"/>
      <c r="S1495" s="7"/>
      <c r="T1495" s="7"/>
      <c r="U1495" s="7"/>
      <c r="V1495" s="7"/>
      <c r="W1495" s="7"/>
      <c r="X1495" s="7"/>
    </row>
    <row r="1496" spans="6:24" x14ac:dyDescent="0.45">
      <c r="F1496" s="23" t="str">
        <f>IF(Games!F572=0, "",Games!F572)</f>
        <v/>
      </c>
      <c r="G1496" s="23"/>
      <c r="H1496" s="23"/>
      <c r="I1496" s="23"/>
      <c r="J1496" s="11"/>
      <c r="K1496" s="11"/>
      <c r="L1496" s="11"/>
      <c r="M1496" s="11"/>
      <c r="N1496" s="11"/>
      <c r="O1496" s="40"/>
      <c r="Q1496" s="8" t="str">
        <f>IF(P1496="W",#REF!, IF( P1496="L",-#REF!, ""))</f>
        <v/>
      </c>
      <c r="R1496" s="7"/>
      <c r="S1496" s="7"/>
      <c r="T1496" s="7"/>
      <c r="U1496" s="7"/>
      <c r="V1496" s="7"/>
      <c r="W1496" s="7"/>
      <c r="X1496" s="7"/>
    </row>
    <row r="1497" spans="6:24" x14ac:dyDescent="0.45">
      <c r="F1497" s="23" t="str">
        <f>IF(Games!F573=0, "",Games!F573)</f>
        <v/>
      </c>
      <c r="G1497" s="23"/>
      <c r="H1497" s="23"/>
      <c r="I1497" s="23"/>
      <c r="J1497" s="11"/>
      <c r="K1497" s="11"/>
      <c r="L1497" s="11"/>
      <c r="M1497" s="11"/>
      <c r="N1497" s="11"/>
      <c r="O1497" s="40"/>
      <c r="Q1497" s="8" t="str">
        <f>IF(P1497="W",#REF!, IF( P1497="L",-#REF!, ""))</f>
        <v/>
      </c>
      <c r="R1497" s="7"/>
      <c r="S1497" s="7"/>
      <c r="T1497" s="7"/>
      <c r="U1497" s="7"/>
      <c r="V1497" s="7"/>
      <c r="W1497" s="7"/>
      <c r="X1497" s="7"/>
    </row>
    <row r="1498" spans="6:24" x14ac:dyDescent="0.45">
      <c r="F1498" s="23" t="str">
        <f>IF(Games!F574=0, "",Games!F574)</f>
        <v/>
      </c>
      <c r="G1498" s="23"/>
      <c r="H1498" s="23"/>
      <c r="I1498" s="23"/>
      <c r="J1498" s="11"/>
      <c r="K1498" s="11"/>
      <c r="L1498" s="11"/>
      <c r="M1498" s="11"/>
      <c r="N1498" s="11"/>
      <c r="O1498" s="40"/>
      <c r="Q1498" s="8" t="str">
        <f>IF(P1498="W",#REF!, IF( P1498="L",-#REF!, ""))</f>
        <v/>
      </c>
      <c r="R1498" s="7"/>
      <c r="S1498" s="7"/>
      <c r="T1498" s="7"/>
      <c r="U1498" s="7"/>
      <c r="V1498" s="7"/>
      <c r="W1498" s="7"/>
      <c r="X1498" s="7"/>
    </row>
    <row r="1499" spans="6:24" x14ac:dyDescent="0.45">
      <c r="F1499" s="23" t="str">
        <f>IF(Games!F575=0, "",Games!F575)</f>
        <v/>
      </c>
      <c r="G1499" s="23"/>
      <c r="H1499" s="23"/>
      <c r="I1499" s="23"/>
      <c r="J1499" s="11"/>
      <c r="K1499" s="11"/>
      <c r="L1499" s="11"/>
      <c r="M1499" s="11"/>
      <c r="N1499" s="11"/>
      <c r="O1499" s="40"/>
      <c r="Q1499" s="8" t="str">
        <f>IF(P1499="W",#REF!, IF( P1499="L",-#REF!, ""))</f>
        <v/>
      </c>
      <c r="R1499" s="7"/>
      <c r="S1499" s="7"/>
      <c r="T1499" s="7"/>
      <c r="U1499" s="7"/>
      <c r="V1499" s="7"/>
      <c r="W1499" s="7"/>
      <c r="X1499" s="7"/>
    </row>
    <row r="1500" spans="6:24" x14ac:dyDescent="0.45">
      <c r="F1500" s="23" t="str">
        <f>IF(Games!F576=0, "",Games!F576)</f>
        <v/>
      </c>
      <c r="G1500" s="23"/>
      <c r="H1500" s="23"/>
      <c r="I1500" s="23"/>
      <c r="J1500" s="11"/>
      <c r="K1500" s="11"/>
      <c r="L1500" s="11"/>
      <c r="M1500" s="11"/>
      <c r="N1500" s="11"/>
      <c r="O1500" s="40"/>
      <c r="Q1500" s="8" t="str">
        <f>IF(P1500="W",#REF!, IF( P1500="L",-#REF!, ""))</f>
        <v/>
      </c>
      <c r="R1500" s="7"/>
      <c r="S1500" s="7"/>
      <c r="T1500" s="7"/>
      <c r="U1500" s="7"/>
      <c r="V1500" s="7"/>
      <c r="W1500" s="7"/>
      <c r="X1500" s="7"/>
    </row>
    <row r="1501" spans="6:24" x14ac:dyDescent="0.45">
      <c r="F1501" s="23" t="str">
        <f>IF(Games!F577=0, "",Games!F577)</f>
        <v/>
      </c>
      <c r="G1501" s="23"/>
      <c r="H1501" s="23"/>
      <c r="I1501" s="23"/>
      <c r="J1501" s="11"/>
      <c r="K1501" s="11"/>
      <c r="L1501" s="11"/>
      <c r="M1501" s="11"/>
      <c r="N1501" s="11"/>
      <c r="O1501" s="40"/>
      <c r="Q1501" s="8" t="str">
        <f>IF(P1501="W",#REF!, IF( P1501="L",-#REF!, ""))</f>
        <v/>
      </c>
      <c r="R1501" s="7"/>
      <c r="S1501" s="7"/>
      <c r="T1501" s="7"/>
      <c r="U1501" s="7"/>
      <c r="V1501" s="7"/>
      <c r="W1501" s="7"/>
      <c r="X1501" s="7"/>
    </row>
    <row r="1502" spans="6:24" x14ac:dyDescent="0.45">
      <c r="F1502" s="23" t="str">
        <f>IF(Games!F578=0, "",Games!F578)</f>
        <v/>
      </c>
      <c r="G1502" s="23"/>
      <c r="H1502" s="23"/>
      <c r="I1502" s="23"/>
      <c r="J1502" s="11"/>
      <c r="K1502" s="11"/>
      <c r="L1502" s="11"/>
      <c r="M1502" s="11"/>
      <c r="N1502" s="11"/>
      <c r="O1502" s="40"/>
      <c r="Q1502" s="8" t="str">
        <f>IF(P1502="W",#REF!, IF( P1502="L",-#REF!, ""))</f>
        <v/>
      </c>
      <c r="R1502" s="7"/>
      <c r="S1502" s="7"/>
      <c r="T1502" s="7"/>
      <c r="U1502" s="7"/>
      <c r="V1502" s="7"/>
      <c r="W1502" s="7"/>
      <c r="X1502" s="7"/>
    </row>
    <row r="1503" spans="6:24" x14ac:dyDescent="0.45">
      <c r="F1503" s="23" t="str">
        <f>IF(Games!F579=0, "",Games!F579)</f>
        <v/>
      </c>
      <c r="G1503" s="23"/>
      <c r="H1503" s="23"/>
      <c r="I1503" s="23"/>
      <c r="J1503" s="11"/>
      <c r="K1503" s="11"/>
      <c r="L1503" s="11"/>
      <c r="M1503" s="11"/>
      <c r="N1503" s="11"/>
      <c r="O1503" s="40"/>
      <c r="Q1503" s="8" t="str">
        <f>IF(P1503="W",#REF!, IF( P1503="L",-#REF!, ""))</f>
        <v/>
      </c>
      <c r="R1503" s="7"/>
      <c r="S1503" s="7"/>
      <c r="T1503" s="7"/>
      <c r="U1503" s="7"/>
      <c r="V1503" s="7"/>
      <c r="W1503" s="7"/>
      <c r="X1503" s="7"/>
    </row>
    <row r="1504" spans="6:24" x14ac:dyDescent="0.45">
      <c r="F1504" s="23" t="str">
        <f>IF(Games!F580=0, "",Games!F580)</f>
        <v/>
      </c>
      <c r="G1504" s="23"/>
      <c r="H1504" s="23"/>
      <c r="I1504" s="23"/>
      <c r="J1504" s="11"/>
      <c r="K1504" s="11"/>
      <c r="L1504" s="11"/>
      <c r="M1504" s="11"/>
      <c r="N1504" s="11"/>
      <c r="O1504" s="40"/>
      <c r="Q1504" s="8" t="str">
        <f>IF(P1504="W",#REF!, IF( P1504="L",-#REF!, ""))</f>
        <v/>
      </c>
      <c r="R1504" s="7"/>
      <c r="S1504" s="7"/>
      <c r="T1504" s="7"/>
      <c r="U1504" s="7"/>
      <c r="V1504" s="7"/>
      <c r="W1504" s="7"/>
      <c r="X1504" s="7"/>
    </row>
    <row r="1505" spans="6:24" x14ac:dyDescent="0.45">
      <c r="F1505" s="23" t="str">
        <f>IF(Games!F581=0, "",Games!F581)</f>
        <v/>
      </c>
      <c r="G1505" s="23"/>
      <c r="H1505" s="23"/>
      <c r="I1505" s="23"/>
      <c r="J1505" s="11"/>
      <c r="K1505" s="11"/>
      <c r="L1505" s="11"/>
      <c r="M1505" s="11"/>
      <c r="N1505" s="11"/>
      <c r="O1505" s="40"/>
      <c r="Q1505" s="8" t="str">
        <f>IF(P1505="W",#REF!, IF( P1505="L",-#REF!, ""))</f>
        <v/>
      </c>
      <c r="R1505" s="7"/>
      <c r="S1505" s="7"/>
      <c r="T1505" s="7"/>
      <c r="U1505" s="7"/>
      <c r="V1505" s="7"/>
      <c r="W1505" s="7"/>
      <c r="X1505" s="7"/>
    </row>
    <row r="1506" spans="6:24" x14ac:dyDescent="0.45">
      <c r="F1506" s="23" t="str">
        <f>IF(Games!F582=0, "",Games!F582)</f>
        <v/>
      </c>
      <c r="G1506" s="23"/>
      <c r="H1506" s="23"/>
      <c r="I1506" s="23"/>
      <c r="J1506" s="11"/>
      <c r="K1506" s="11"/>
      <c r="L1506" s="11"/>
      <c r="M1506" s="11"/>
      <c r="N1506" s="11"/>
      <c r="O1506" s="40"/>
      <c r="Q1506" s="8" t="str">
        <f>IF(P1506="W",#REF!, IF( P1506="L",-#REF!, ""))</f>
        <v/>
      </c>
      <c r="R1506" s="7"/>
      <c r="S1506" s="7"/>
      <c r="T1506" s="7"/>
      <c r="U1506" s="7"/>
      <c r="V1506" s="7"/>
      <c r="W1506" s="7"/>
      <c r="X1506" s="7"/>
    </row>
    <row r="1507" spans="6:24" x14ac:dyDescent="0.45">
      <c r="F1507" s="23" t="str">
        <f>IF(Games!F583=0, "",Games!F583)</f>
        <v/>
      </c>
      <c r="G1507" s="23"/>
      <c r="H1507" s="23"/>
      <c r="I1507" s="23"/>
      <c r="J1507" s="11"/>
      <c r="K1507" s="11"/>
      <c r="L1507" s="11"/>
      <c r="M1507" s="11"/>
      <c r="N1507" s="11"/>
      <c r="O1507" s="40"/>
      <c r="Q1507" s="8" t="str">
        <f>IF(P1507="W",#REF!, IF( P1507="L",-#REF!, ""))</f>
        <v/>
      </c>
      <c r="R1507" s="7"/>
      <c r="S1507" s="7"/>
      <c r="T1507" s="7"/>
      <c r="U1507" s="7"/>
      <c r="V1507" s="7"/>
      <c r="W1507" s="7"/>
      <c r="X1507" s="7"/>
    </row>
    <row r="1508" spans="6:24" x14ac:dyDescent="0.45">
      <c r="F1508" s="23" t="str">
        <f>IF(Games!F584=0, "",Games!F584)</f>
        <v/>
      </c>
      <c r="G1508" s="23"/>
      <c r="H1508" s="23"/>
      <c r="I1508" s="23"/>
      <c r="J1508" s="11"/>
      <c r="K1508" s="11"/>
      <c r="L1508" s="11"/>
      <c r="M1508" s="11"/>
      <c r="N1508" s="11"/>
      <c r="O1508" s="40"/>
      <c r="Q1508" s="8" t="str">
        <f>IF(P1508="W",#REF!, IF( P1508="L",-#REF!, ""))</f>
        <v/>
      </c>
      <c r="R1508" s="7"/>
      <c r="S1508" s="7"/>
      <c r="T1508" s="7"/>
      <c r="U1508" s="7"/>
      <c r="V1508" s="7"/>
      <c r="W1508" s="7"/>
      <c r="X1508" s="7"/>
    </row>
    <row r="1509" spans="6:24" x14ac:dyDescent="0.45">
      <c r="F1509" s="23" t="str">
        <f>IF(Games!F585=0, "",Games!F585)</f>
        <v/>
      </c>
      <c r="G1509" s="23"/>
      <c r="H1509" s="23"/>
      <c r="I1509" s="23"/>
      <c r="J1509" s="11"/>
      <c r="K1509" s="11"/>
      <c r="L1509" s="11"/>
      <c r="M1509" s="11"/>
      <c r="N1509" s="11"/>
      <c r="O1509" s="40"/>
      <c r="Q1509" s="8" t="str">
        <f>IF(P1509="W",#REF!, IF( P1509="L",-#REF!, ""))</f>
        <v/>
      </c>
      <c r="R1509" s="7"/>
      <c r="S1509" s="7"/>
      <c r="T1509" s="7"/>
      <c r="U1509" s="7"/>
      <c r="V1509" s="7"/>
      <c r="W1509" s="7"/>
      <c r="X1509" s="7"/>
    </row>
    <row r="1510" spans="6:24" x14ac:dyDescent="0.45">
      <c r="F1510" s="23" t="str">
        <f>IF(Games!F586=0, "",Games!F586)</f>
        <v/>
      </c>
      <c r="G1510" s="23"/>
      <c r="H1510" s="23"/>
      <c r="I1510" s="23"/>
      <c r="J1510" s="11"/>
      <c r="K1510" s="11"/>
      <c r="L1510" s="11"/>
      <c r="M1510" s="11"/>
      <c r="N1510" s="11"/>
      <c r="O1510" s="40"/>
      <c r="Q1510" s="8" t="str">
        <f>IF(P1510="W",#REF!, IF( P1510="L",-#REF!, ""))</f>
        <v/>
      </c>
      <c r="R1510" s="7"/>
      <c r="S1510" s="7"/>
      <c r="T1510" s="7"/>
      <c r="U1510" s="7"/>
      <c r="V1510" s="7"/>
      <c r="W1510" s="7"/>
      <c r="X1510" s="7"/>
    </row>
    <row r="1511" spans="6:24" x14ac:dyDescent="0.45">
      <c r="F1511" s="23" t="str">
        <f>IF(Games!F587=0, "",Games!F587)</f>
        <v/>
      </c>
      <c r="G1511" s="23"/>
      <c r="H1511" s="23"/>
      <c r="I1511" s="23"/>
      <c r="J1511" s="11"/>
      <c r="K1511" s="11"/>
      <c r="L1511" s="11"/>
      <c r="M1511" s="11"/>
      <c r="N1511" s="11"/>
      <c r="O1511" s="40"/>
      <c r="Q1511" s="8" t="str">
        <f>IF(P1511="W",#REF!, IF( P1511="L",-#REF!, ""))</f>
        <v/>
      </c>
      <c r="R1511" s="7"/>
      <c r="S1511" s="7"/>
      <c r="T1511" s="7"/>
      <c r="U1511" s="7"/>
      <c r="V1511" s="7"/>
      <c r="W1511" s="7"/>
      <c r="X1511" s="7"/>
    </row>
    <row r="1512" spans="6:24" x14ac:dyDescent="0.45">
      <c r="F1512" s="23" t="str">
        <f>IF(Games!F588=0, "",Games!F588)</f>
        <v/>
      </c>
      <c r="G1512" s="23"/>
      <c r="H1512" s="23"/>
      <c r="I1512" s="23"/>
      <c r="J1512" s="11"/>
      <c r="K1512" s="11"/>
      <c r="L1512" s="11"/>
      <c r="M1512" s="11"/>
      <c r="N1512" s="11"/>
      <c r="O1512" s="40"/>
      <c r="Q1512" s="8" t="str">
        <f>IF(P1512="W",#REF!, IF( P1512="L",-#REF!, ""))</f>
        <v/>
      </c>
      <c r="R1512" s="7"/>
      <c r="S1512" s="7"/>
      <c r="T1512" s="7"/>
      <c r="U1512" s="7"/>
      <c r="V1512" s="7"/>
      <c r="W1512" s="7"/>
      <c r="X1512" s="7"/>
    </row>
    <row r="1513" spans="6:24" x14ac:dyDescent="0.45">
      <c r="F1513" s="23" t="str">
        <f>IF(Games!F589=0, "",Games!F589)</f>
        <v/>
      </c>
      <c r="G1513" s="23"/>
      <c r="H1513" s="23"/>
      <c r="I1513" s="23"/>
      <c r="J1513" s="11"/>
      <c r="K1513" s="11"/>
      <c r="L1513" s="11"/>
      <c r="M1513" s="11"/>
      <c r="N1513" s="11"/>
      <c r="O1513" s="40"/>
      <c r="Q1513" s="8" t="str">
        <f>IF(P1513="W",#REF!, IF( P1513="L",-#REF!, ""))</f>
        <v/>
      </c>
      <c r="R1513" s="7"/>
      <c r="S1513" s="7"/>
      <c r="T1513" s="7"/>
      <c r="U1513" s="7"/>
      <c r="V1513" s="7"/>
      <c r="W1513" s="7"/>
      <c r="X1513" s="7"/>
    </row>
    <row r="1514" spans="6:24" x14ac:dyDescent="0.45">
      <c r="F1514" s="23" t="str">
        <f>IF(Games!F590=0, "",Games!F590)</f>
        <v/>
      </c>
      <c r="G1514" s="23"/>
      <c r="H1514" s="23"/>
      <c r="I1514" s="23"/>
      <c r="J1514" s="11"/>
      <c r="K1514" s="11"/>
      <c r="L1514" s="11"/>
      <c r="M1514" s="11"/>
      <c r="N1514" s="11"/>
      <c r="O1514" s="40"/>
      <c r="Q1514" s="8" t="str">
        <f>IF(P1514="W",#REF!, IF( P1514="L",-#REF!, ""))</f>
        <v/>
      </c>
      <c r="R1514" s="7"/>
      <c r="S1514" s="7"/>
      <c r="T1514" s="7"/>
      <c r="U1514" s="7"/>
      <c r="V1514" s="7"/>
      <c r="W1514" s="7"/>
      <c r="X1514" s="7"/>
    </row>
    <row r="1515" spans="6:24" x14ac:dyDescent="0.45">
      <c r="F1515" s="23" t="str">
        <f>IF(Games!F591=0, "",Games!F591)</f>
        <v/>
      </c>
      <c r="G1515" s="23"/>
      <c r="H1515" s="23"/>
      <c r="I1515" s="23"/>
      <c r="J1515" s="11"/>
      <c r="K1515" s="11"/>
      <c r="L1515" s="11"/>
      <c r="M1515" s="11"/>
      <c r="N1515" s="11"/>
      <c r="O1515" s="40"/>
      <c r="Q1515" s="8" t="str">
        <f>IF(P1515="W",#REF!, IF( P1515="L",-#REF!, ""))</f>
        <v/>
      </c>
      <c r="R1515" s="7"/>
      <c r="S1515" s="7"/>
      <c r="T1515" s="7"/>
      <c r="U1515" s="7"/>
      <c r="V1515" s="7"/>
      <c r="W1515" s="7"/>
      <c r="X1515" s="7"/>
    </row>
    <row r="1516" spans="6:24" x14ac:dyDescent="0.45">
      <c r="F1516" s="23" t="str">
        <f>IF(Games!F592=0, "",Games!F592)</f>
        <v/>
      </c>
      <c r="G1516" s="23"/>
      <c r="H1516" s="23"/>
      <c r="I1516" s="23"/>
      <c r="J1516" s="11"/>
      <c r="K1516" s="11"/>
      <c r="L1516" s="11"/>
      <c r="M1516" s="11"/>
      <c r="N1516" s="11"/>
      <c r="O1516" s="40"/>
      <c r="Q1516" s="8" t="str">
        <f>IF(P1516="W",#REF!, IF( P1516="L",-#REF!, ""))</f>
        <v/>
      </c>
      <c r="R1516" s="7"/>
      <c r="S1516" s="7"/>
      <c r="T1516" s="7"/>
      <c r="U1516" s="7"/>
      <c r="V1516" s="7"/>
      <c r="W1516" s="7"/>
      <c r="X1516" s="7"/>
    </row>
    <row r="1517" spans="6:24" x14ac:dyDescent="0.45">
      <c r="F1517" s="23" t="str">
        <f>IF(Games!F593=0, "",Games!F593)</f>
        <v/>
      </c>
      <c r="G1517" s="23"/>
      <c r="H1517" s="23"/>
      <c r="I1517" s="23"/>
      <c r="J1517" s="11"/>
      <c r="K1517" s="11"/>
      <c r="L1517" s="11"/>
      <c r="M1517" s="11"/>
      <c r="N1517" s="11"/>
      <c r="O1517" s="40"/>
      <c r="Q1517" s="8" t="str">
        <f>IF(P1517="W",#REF!, IF( P1517="L",-#REF!, ""))</f>
        <v/>
      </c>
      <c r="R1517" s="7"/>
      <c r="S1517" s="7"/>
      <c r="T1517" s="7"/>
      <c r="U1517" s="7"/>
      <c r="V1517" s="7"/>
      <c r="W1517" s="7"/>
      <c r="X1517" s="7"/>
    </row>
    <row r="1518" spans="6:24" x14ac:dyDescent="0.45">
      <c r="F1518" s="23" t="str">
        <f>IF(Games!F594=0, "",Games!F594)</f>
        <v/>
      </c>
      <c r="G1518" s="23"/>
      <c r="H1518" s="23"/>
      <c r="I1518" s="23"/>
      <c r="J1518" s="11"/>
      <c r="K1518" s="11"/>
      <c r="L1518" s="11"/>
      <c r="M1518" s="11"/>
      <c r="N1518" s="11"/>
      <c r="O1518" s="40"/>
      <c r="Q1518" s="8" t="str">
        <f>IF(P1518="W",#REF!, IF( P1518="L",-#REF!, ""))</f>
        <v/>
      </c>
      <c r="R1518" s="7"/>
      <c r="S1518" s="7"/>
      <c r="T1518" s="7"/>
      <c r="U1518" s="7"/>
      <c r="V1518" s="7"/>
      <c r="W1518" s="7"/>
      <c r="X1518" s="7"/>
    </row>
    <row r="1519" spans="6:24" x14ac:dyDescent="0.45">
      <c r="F1519" s="23" t="str">
        <f>IF(Games!F595=0, "",Games!F595)</f>
        <v/>
      </c>
      <c r="G1519" s="23"/>
      <c r="H1519" s="23"/>
      <c r="I1519" s="23"/>
      <c r="J1519" s="11"/>
      <c r="K1519" s="11"/>
      <c r="L1519" s="11"/>
      <c r="M1519" s="11"/>
      <c r="N1519" s="11"/>
      <c r="O1519" s="40"/>
      <c r="Q1519" s="8" t="str">
        <f>IF(P1519="W",#REF!, IF( P1519="L",-#REF!, ""))</f>
        <v/>
      </c>
      <c r="R1519" s="7"/>
      <c r="S1519" s="7"/>
      <c r="T1519" s="7"/>
      <c r="U1519" s="7"/>
      <c r="V1519" s="7"/>
      <c r="W1519" s="7"/>
      <c r="X1519" s="7"/>
    </row>
    <row r="1520" spans="6:24" x14ac:dyDescent="0.45">
      <c r="F1520" s="23" t="str">
        <f>IF(Games!F596=0, "",Games!F596)</f>
        <v/>
      </c>
      <c r="G1520" s="23"/>
      <c r="H1520" s="23"/>
      <c r="I1520" s="23"/>
      <c r="J1520" s="11"/>
      <c r="K1520" s="11"/>
      <c r="L1520" s="11"/>
      <c r="M1520" s="11"/>
      <c r="N1520" s="11"/>
      <c r="O1520" s="40"/>
      <c r="Q1520" s="8" t="str">
        <f>IF(P1520="W",#REF!, IF( P1520="L",-#REF!, ""))</f>
        <v/>
      </c>
      <c r="R1520" s="7"/>
      <c r="S1520" s="7"/>
      <c r="T1520" s="7"/>
      <c r="U1520" s="7"/>
      <c r="V1520" s="7"/>
      <c r="W1520" s="7"/>
      <c r="X1520" s="7"/>
    </row>
    <row r="1521" spans="6:24" x14ac:dyDescent="0.45">
      <c r="F1521" s="23" t="str">
        <f>IF(Games!F597=0, "",Games!F597)</f>
        <v/>
      </c>
      <c r="G1521" s="23"/>
      <c r="H1521" s="23"/>
      <c r="I1521" s="23"/>
      <c r="J1521" s="11"/>
      <c r="K1521" s="11"/>
      <c r="L1521" s="11"/>
      <c r="M1521" s="11"/>
      <c r="N1521" s="11"/>
      <c r="O1521" s="40"/>
      <c r="Q1521" s="8" t="str">
        <f>IF(P1521="W",#REF!, IF( P1521="L",-#REF!, ""))</f>
        <v/>
      </c>
      <c r="R1521" s="7"/>
      <c r="S1521" s="7"/>
      <c r="T1521" s="7"/>
      <c r="U1521" s="7"/>
      <c r="V1521" s="7"/>
      <c r="W1521" s="7"/>
      <c r="X1521" s="7"/>
    </row>
    <row r="1522" spans="6:24" x14ac:dyDescent="0.45">
      <c r="F1522" s="23" t="str">
        <f>IF(Games!F598=0, "",Games!F598)</f>
        <v/>
      </c>
      <c r="G1522" s="23"/>
      <c r="H1522" s="23"/>
      <c r="I1522" s="23"/>
      <c r="J1522" s="11"/>
      <c r="K1522" s="11"/>
      <c r="L1522" s="11"/>
      <c r="M1522" s="11"/>
      <c r="N1522" s="11"/>
      <c r="O1522" s="40"/>
      <c r="Q1522" s="8" t="str">
        <f>IF(P1522="W",#REF!, IF( P1522="L",-#REF!, ""))</f>
        <v/>
      </c>
      <c r="R1522" s="7"/>
      <c r="S1522" s="7"/>
      <c r="T1522" s="7"/>
      <c r="U1522" s="7"/>
      <c r="V1522" s="7"/>
      <c r="W1522" s="7"/>
      <c r="X1522" s="7"/>
    </row>
    <row r="1523" spans="6:24" x14ac:dyDescent="0.45">
      <c r="F1523" s="23" t="str">
        <f>IF(Games!F599=0, "",Games!F599)</f>
        <v/>
      </c>
      <c r="G1523" s="23"/>
      <c r="H1523" s="23"/>
      <c r="I1523" s="23"/>
      <c r="J1523" s="11"/>
      <c r="K1523" s="11"/>
      <c r="L1523" s="11"/>
      <c r="M1523" s="11"/>
      <c r="N1523" s="11"/>
      <c r="O1523" s="40"/>
      <c r="Q1523" s="8" t="str">
        <f>IF(P1523="W",#REF!, IF( P1523="L",-#REF!, ""))</f>
        <v/>
      </c>
      <c r="R1523" s="7"/>
      <c r="S1523" s="7"/>
      <c r="T1523" s="7"/>
      <c r="U1523" s="7"/>
      <c r="V1523" s="7"/>
      <c r="W1523" s="7"/>
      <c r="X1523" s="7"/>
    </row>
    <row r="1524" spans="6:24" x14ac:dyDescent="0.45">
      <c r="F1524" s="23" t="str">
        <f>IF(Games!F600=0, "",Games!F600)</f>
        <v/>
      </c>
      <c r="G1524" s="23"/>
      <c r="H1524" s="23"/>
      <c r="I1524" s="23"/>
      <c r="J1524" s="11"/>
      <c r="K1524" s="11"/>
      <c r="L1524" s="11"/>
      <c r="M1524" s="11"/>
      <c r="N1524" s="11"/>
      <c r="O1524" s="40"/>
      <c r="Q1524" s="8" t="str">
        <f>IF(P1524="W",#REF!, IF( P1524="L",-#REF!, ""))</f>
        <v/>
      </c>
      <c r="R1524" s="7"/>
      <c r="S1524" s="7"/>
      <c r="T1524" s="7"/>
      <c r="U1524" s="7"/>
      <c r="V1524" s="7"/>
      <c r="W1524" s="7"/>
      <c r="X1524" s="7"/>
    </row>
    <row r="1525" spans="6:24" x14ac:dyDescent="0.45">
      <c r="F1525" s="23" t="str">
        <f>IF(Games!F601=0, "",Games!F601)</f>
        <v/>
      </c>
      <c r="G1525" s="23"/>
      <c r="H1525" s="23"/>
      <c r="I1525" s="23"/>
      <c r="J1525" s="11"/>
      <c r="K1525" s="11"/>
      <c r="L1525" s="11"/>
      <c r="M1525" s="11"/>
      <c r="N1525" s="11"/>
      <c r="O1525" s="40"/>
      <c r="Q1525" s="8" t="str">
        <f>IF(P1525="W",#REF!, IF( P1525="L",-#REF!, ""))</f>
        <v/>
      </c>
      <c r="R1525" s="7"/>
      <c r="S1525" s="7"/>
      <c r="T1525" s="7"/>
      <c r="U1525" s="7"/>
      <c r="V1525" s="7"/>
      <c r="W1525" s="7"/>
      <c r="X1525" s="7"/>
    </row>
    <row r="1526" spans="6:24" x14ac:dyDescent="0.45">
      <c r="F1526" s="23" t="str">
        <f>IF(Games!F602=0, "",Games!F602)</f>
        <v/>
      </c>
      <c r="G1526" s="23"/>
      <c r="H1526" s="23"/>
      <c r="I1526" s="23"/>
      <c r="J1526" s="11"/>
      <c r="K1526" s="11"/>
      <c r="L1526" s="11"/>
      <c r="M1526" s="11"/>
      <c r="N1526" s="11"/>
      <c r="O1526" s="40"/>
      <c r="Q1526" s="8" t="str">
        <f>IF(P1526="W",#REF!, IF( P1526="L",-#REF!, ""))</f>
        <v/>
      </c>
      <c r="R1526" s="7"/>
      <c r="S1526" s="7"/>
      <c r="T1526" s="7"/>
      <c r="U1526" s="7"/>
      <c r="V1526" s="7"/>
      <c r="W1526" s="7"/>
      <c r="X1526" s="7"/>
    </row>
    <row r="1527" spans="6:24" x14ac:dyDescent="0.45">
      <c r="F1527" s="23" t="str">
        <f>IF(Games!F603=0, "",Games!F603)</f>
        <v/>
      </c>
      <c r="G1527" s="23"/>
      <c r="H1527" s="23"/>
      <c r="I1527" s="23"/>
      <c r="J1527" s="11"/>
      <c r="K1527" s="11"/>
      <c r="L1527" s="11"/>
      <c r="M1527" s="11"/>
      <c r="N1527" s="11"/>
      <c r="O1527" s="40"/>
      <c r="Q1527" s="8" t="str">
        <f>IF(P1527="W",#REF!, IF( P1527="L",-#REF!, ""))</f>
        <v/>
      </c>
      <c r="R1527" s="7"/>
      <c r="S1527" s="7"/>
      <c r="T1527" s="7"/>
      <c r="U1527" s="7"/>
      <c r="V1527" s="7"/>
      <c r="W1527" s="7"/>
      <c r="X1527" s="7"/>
    </row>
    <row r="1528" spans="6:24" x14ac:dyDescent="0.45">
      <c r="F1528" s="23" t="str">
        <f>IF(Games!F604=0, "",Games!F604)</f>
        <v/>
      </c>
      <c r="G1528" s="23"/>
      <c r="H1528" s="23"/>
      <c r="I1528" s="23"/>
      <c r="J1528" s="11"/>
      <c r="K1528" s="11"/>
      <c r="L1528" s="11"/>
      <c r="M1528" s="11"/>
      <c r="N1528" s="11"/>
      <c r="O1528" s="40"/>
      <c r="Q1528" s="8" t="str">
        <f>IF(P1528="W",#REF!, IF( P1528="L",-#REF!, ""))</f>
        <v/>
      </c>
      <c r="R1528" s="7"/>
      <c r="S1528" s="7"/>
      <c r="T1528" s="7"/>
      <c r="U1528" s="7"/>
      <c r="V1528" s="7"/>
      <c r="W1528" s="7"/>
      <c r="X1528" s="7"/>
    </row>
    <row r="1529" spans="6:24" x14ac:dyDescent="0.45">
      <c r="F1529" s="23" t="str">
        <f>IF(Games!F605=0, "",Games!F605)</f>
        <v/>
      </c>
      <c r="G1529" s="23"/>
      <c r="H1529" s="23"/>
      <c r="I1529" s="23"/>
      <c r="J1529" s="11"/>
      <c r="K1529" s="11"/>
      <c r="L1529" s="11"/>
      <c r="M1529" s="11"/>
      <c r="N1529" s="11"/>
      <c r="O1529" s="40"/>
      <c r="Q1529" s="8" t="str">
        <f>IF(P1529="W",#REF!, IF( P1529="L",-#REF!, ""))</f>
        <v/>
      </c>
      <c r="R1529" s="7"/>
      <c r="S1529" s="7"/>
      <c r="T1529" s="7"/>
      <c r="U1529" s="7"/>
      <c r="V1529" s="7"/>
      <c r="W1529" s="7"/>
      <c r="X1529" s="7"/>
    </row>
    <row r="1530" spans="6:24" x14ac:dyDescent="0.45">
      <c r="F1530" s="23" t="str">
        <f>IF(Games!F606=0, "",Games!F606)</f>
        <v/>
      </c>
      <c r="G1530" s="23"/>
      <c r="H1530" s="23"/>
      <c r="I1530" s="23"/>
      <c r="J1530" s="11"/>
      <c r="K1530" s="11"/>
      <c r="L1530" s="11"/>
      <c r="M1530" s="11"/>
      <c r="N1530" s="11"/>
      <c r="O1530" s="40"/>
      <c r="Q1530" s="8" t="str">
        <f>IF(P1530="W",#REF!, IF( P1530="L",-#REF!, ""))</f>
        <v/>
      </c>
      <c r="R1530" s="7"/>
      <c r="S1530" s="7"/>
      <c r="T1530" s="7"/>
      <c r="U1530" s="7"/>
      <c r="V1530" s="7"/>
      <c r="W1530" s="7"/>
      <c r="X1530" s="7"/>
    </row>
    <row r="1531" spans="6:24" x14ac:dyDescent="0.45">
      <c r="F1531" s="23" t="str">
        <f>IF(Games!F607=0, "",Games!F607)</f>
        <v/>
      </c>
      <c r="G1531" s="23"/>
      <c r="H1531" s="23"/>
      <c r="I1531" s="23"/>
      <c r="J1531" s="11"/>
      <c r="K1531" s="11"/>
      <c r="L1531" s="11"/>
      <c r="M1531" s="11"/>
      <c r="N1531" s="11"/>
      <c r="O1531" s="40"/>
      <c r="Q1531" s="8" t="str">
        <f>IF(P1531="W",#REF!, IF( P1531="L",-#REF!, ""))</f>
        <v/>
      </c>
      <c r="R1531" s="7"/>
      <c r="S1531" s="7"/>
      <c r="T1531" s="7"/>
      <c r="U1531" s="7"/>
      <c r="V1531" s="7"/>
      <c r="W1531" s="7"/>
      <c r="X1531" s="7"/>
    </row>
    <row r="1532" spans="6:24" x14ac:dyDescent="0.45">
      <c r="F1532" s="23" t="str">
        <f>IF(Games!F608=0, "",Games!F608)</f>
        <v/>
      </c>
      <c r="G1532" s="23"/>
      <c r="H1532" s="23"/>
      <c r="I1532" s="23"/>
      <c r="J1532" s="11"/>
      <c r="K1532" s="11"/>
      <c r="L1532" s="11"/>
      <c r="M1532" s="11"/>
      <c r="N1532" s="11"/>
      <c r="O1532" s="40"/>
      <c r="Q1532" s="8" t="str">
        <f>IF(P1532="W",#REF!, IF( P1532="L",-#REF!, ""))</f>
        <v/>
      </c>
      <c r="R1532" s="7"/>
      <c r="S1532" s="7"/>
      <c r="T1532" s="7"/>
      <c r="U1532" s="7"/>
      <c r="V1532" s="7"/>
      <c r="W1532" s="7"/>
      <c r="X1532" s="7"/>
    </row>
    <row r="1533" spans="6:24" x14ac:dyDescent="0.45">
      <c r="F1533" s="23" t="str">
        <f>IF(Games!F609=0, "",Games!F609)</f>
        <v/>
      </c>
      <c r="G1533" s="23"/>
      <c r="H1533" s="23"/>
      <c r="I1533" s="23"/>
      <c r="J1533" s="11"/>
      <c r="K1533" s="11"/>
      <c r="L1533" s="11"/>
      <c r="M1533" s="11"/>
      <c r="N1533" s="11"/>
      <c r="O1533" s="40"/>
      <c r="Q1533" s="8" t="str">
        <f>IF(P1533="W",#REF!, IF( P1533="L",-#REF!, ""))</f>
        <v/>
      </c>
      <c r="R1533" s="7"/>
      <c r="S1533" s="7"/>
      <c r="T1533" s="7"/>
      <c r="U1533" s="7"/>
      <c r="V1533" s="7"/>
      <c r="W1533" s="7"/>
      <c r="X1533" s="7"/>
    </row>
    <row r="1534" spans="6:24" x14ac:dyDescent="0.45">
      <c r="F1534" s="23" t="str">
        <f>IF(Games!F610=0, "",Games!F610)</f>
        <v/>
      </c>
      <c r="G1534" s="23"/>
      <c r="H1534" s="23"/>
      <c r="I1534" s="23"/>
      <c r="J1534" s="11"/>
      <c r="K1534" s="11"/>
      <c r="L1534" s="11"/>
      <c r="M1534" s="11"/>
      <c r="N1534" s="11"/>
      <c r="O1534" s="40"/>
      <c r="Q1534" s="8" t="str">
        <f>IF(P1534="W",#REF!, IF( P1534="L",-#REF!, ""))</f>
        <v/>
      </c>
      <c r="R1534" s="7"/>
      <c r="S1534" s="7"/>
      <c r="T1534" s="7"/>
      <c r="U1534" s="7"/>
      <c r="V1534" s="7"/>
      <c r="W1534" s="7"/>
      <c r="X1534" s="7"/>
    </row>
    <row r="1535" spans="6:24" x14ac:dyDescent="0.45">
      <c r="F1535" s="23" t="str">
        <f>IF(Games!F611=0, "",Games!F611)</f>
        <v/>
      </c>
      <c r="G1535" s="23"/>
      <c r="H1535" s="23"/>
      <c r="I1535" s="23"/>
      <c r="J1535" s="11"/>
      <c r="K1535" s="11"/>
      <c r="L1535" s="11"/>
      <c r="M1535" s="11"/>
      <c r="N1535" s="11"/>
      <c r="O1535" s="40"/>
      <c r="Q1535" s="8" t="str">
        <f>IF(P1535="W",#REF!, IF( P1535="L",-#REF!, ""))</f>
        <v/>
      </c>
      <c r="R1535" s="7"/>
      <c r="S1535" s="7"/>
      <c r="T1535" s="7"/>
      <c r="U1535" s="7"/>
      <c r="V1535" s="7"/>
      <c r="W1535" s="7"/>
      <c r="X1535" s="7"/>
    </row>
    <row r="1536" spans="6:24" x14ac:dyDescent="0.45">
      <c r="F1536" s="23" t="str">
        <f>IF(Games!F612=0, "",Games!F612)</f>
        <v/>
      </c>
      <c r="G1536" s="23"/>
      <c r="H1536" s="23"/>
      <c r="I1536" s="23"/>
      <c r="J1536" s="11"/>
      <c r="K1536" s="11"/>
      <c r="L1536" s="11"/>
      <c r="M1536" s="11"/>
      <c r="N1536" s="11"/>
      <c r="O1536" s="40"/>
      <c r="Q1536" s="8" t="str">
        <f>IF(P1536="W",#REF!, IF( P1536="L",-#REF!, ""))</f>
        <v/>
      </c>
      <c r="R1536" s="7"/>
      <c r="S1536" s="7"/>
      <c r="T1536" s="7"/>
      <c r="U1536" s="7"/>
      <c r="V1536" s="7"/>
      <c r="W1536" s="7"/>
      <c r="X1536" s="7"/>
    </row>
    <row r="1537" spans="6:24" x14ac:dyDescent="0.45">
      <c r="F1537" s="23" t="str">
        <f>IF(Games!F613=0, "",Games!F613)</f>
        <v/>
      </c>
      <c r="G1537" s="23"/>
      <c r="H1537" s="23"/>
      <c r="I1537" s="23"/>
      <c r="J1537" s="11"/>
      <c r="K1537" s="11"/>
      <c r="L1537" s="11"/>
      <c r="M1537" s="11"/>
      <c r="N1537" s="11"/>
      <c r="O1537" s="40"/>
      <c r="Q1537" s="8" t="str">
        <f>IF(P1537="W",#REF!, IF( P1537="L",-#REF!, ""))</f>
        <v/>
      </c>
      <c r="R1537" s="7"/>
      <c r="S1537" s="7"/>
      <c r="T1537" s="7"/>
      <c r="U1537" s="7"/>
      <c r="V1537" s="7"/>
      <c r="W1537" s="7"/>
      <c r="X1537" s="7"/>
    </row>
    <row r="1538" spans="6:24" x14ac:dyDescent="0.45">
      <c r="F1538" s="23" t="str">
        <f>IF(Games!F614=0, "",Games!F614)</f>
        <v/>
      </c>
      <c r="G1538" s="23"/>
      <c r="H1538" s="23"/>
      <c r="I1538" s="23"/>
      <c r="J1538" s="11"/>
      <c r="K1538" s="11"/>
      <c r="L1538" s="11"/>
      <c r="M1538" s="11"/>
      <c r="N1538" s="11"/>
      <c r="O1538" s="40"/>
      <c r="Q1538" s="8" t="str">
        <f>IF(P1538="W",#REF!, IF( P1538="L",-#REF!, ""))</f>
        <v/>
      </c>
      <c r="R1538" s="7"/>
      <c r="S1538" s="7"/>
      <c r="T1538" s="7"/>
      <c r="U1538" s="7"/>
      <c r="V1538" s="7"/>
      <c r="W1538" s="7"/>
      <c r="X1538" s="7"/>
    </row>
    <row r="1539" spans="6:24" x14ac:dyDescent="0.45">
      <c r="F1539" s="23" t="str">
        <f>IF(Games!F615=0, "",Games!F615)</f>
        <v/>
      </c>
      <c r="G1539" s="23"/>
      <c r="H1539" s="23"/>
      <c r="I1539" s="23"/>
      <c r="J1539" s="11"/>
      <c r="K1539" s="11"/>
      <c r="L1539" s="11"/>
      <c r="M1539" s="11"/>
      <c r="N1539" s="11"/>
      <c r="O1539" s="40"/>
      <c r="Q1539" s="8" t="str">
        <f>IF(P1539="W",#REF!, IF( P1539="L",-#REF!, ""))</f>
        <v/>
      </c>
      <c r="R1539" s="7"/>
      <c r="S1539" s="7"/>
      <c r="T1539" s="7"/>
      <c r="U1539" s="7"/>
      <c r="V1539" s="7"/>
      <c r="W1539" s="7"/>
      <c r="X1539" s="7"/>
    </row>
    <row r="1540" spans="6:24" x14ac:dyDescent="0.45">
      <c r="F1540" s="23" t="str">
        <f>IF(Games!F616=0, "",Games!F616)</f>
        <v/>
      </c>
      <c r="G1540" s="23"/>
      <c r="H1540" s="23"/>
      <c r="I1540" s="23"/>
      <c r="J1540" s="11"/>
      <c r="K1540" s="11"/>
      <c r="L1540" s="11"/>
      <c r="M1540" s="11"/>
      <c r="N1540" s="11"/>
      <c r="O1540" s="40"/>
      <c r="Q1540" s="8" t="str">
        <f>IF(P1540="W",#REF!, IF( P1540="L",-#REF!, ""))</f>
        <v/>
      </c>
      <c r="R1540" s="7"/>
      <c r="S1540" s="7"/>
      <c r="T1540" s="7"/>
      <c r="U1540" s="7"/>
      <c r="V1540" s="7"/>
      <c r="W1540" s="7"/>
      <c r="X1540" s="7"/>
    </row>
    <row r="1541" spans="6:24" x14ac:dyDescent="0.45">
      <c r="F1541" s="23" t="str">
        <f>IF(Games!F617=0, "",Games!F617)</f>
        <v/>
      </c>
      <c r="G1541" s="23"/>
      <c r="H1541" s="23"/>
      <c r="I1541" s="23"/>
      <c r="J1541" s="11"/>
      <c r="K1541" s="11"/>
      <c r="L1541" s="11"/>
      <c r="M1541" s="11"/>
      <c r="N1541" s="11"/>
      <c r="O1541" s="40"/>
      <c r="Q1541" s="8" t="str">
        <f>IF(P1541="W",#REF!, IF( P1541="L",-#REF!, ""))</f>
        <v/>
      </c>
      <c r="R1541" s="7"/>
      <c r="S1541" s="7"/>
      <c r="T1541" s="7"/>
      <c r="U1541" s="7"/>
      <c r="V1541" s="7"/>
      <c r="W1541" s="7"/>
      <c r="X1541" s="7"/>
    </row>
    <row r="1542" spans="6:24" x14ac:dyDescent="0.45">
      <c r="F1542" s="23" t="str">
        <f>IF(Games!F618=0, "",Games!F618)</f>
        <v/>
      </c>
      <c r="G1542" s="23"/>
      <c r="H1542" s="23"/>
      <c r="I1542" s="23"/>
      <c r="J1542" s="11"/>
      <c r="K1542" s="11"/>
      <c r="L1542" s="11"/>
      <c r="M1542" s="11"/>
      <c r="N1542" s="11"/>
      <c r="O1542" s="40"/>
      <c r="Q1542" s="8" t="str">
        <f>IF(P1542="W",#REF!, IF( P1542="L",-#REF!, ""))</f>
        <v/>
      </c>
      <c r="R1542" s="7"/>
      <c r="S1542" s="7"/>
      <c r="T1542" s="7"/>
      <c r="U1542" s="7"/>
      <c r="V1542" s="7"/>
      <c r="W1542" s="7"/>
      <c r="X1542" s="7"/>
    </row>
    <row r="1543" spans="6:24" x14ac:dyDescent="0.45">
      <c r="F1543" s="23" t="str">
        <f>IF(Games!F619=0, "",Games!F619)</f>
        <v/>
      </c>
      <c r="G1543" s="23"/>
      <c r="H1543" s="23"/>
      <c r="I1543" s="23"/>
      <c r="J1543" s="11"/>
      <c r="K1543" s="11"/>
      <c r="L1543" s="11"/>
      <c r="M1543" s="11"/>
      <c r="N1543" s="11"/>
      <c r="O1543" s="40"/>
      <c r="Q1543" s="8" t="str">
        <f>IF(P1543="W",#REF!, IF( P1543="L",-#REF!, ""))</f>
        <v/>
      </c>
      <c r="R1543" s="7"/>
      <c r="S1543" s="7"/>
      <c r="T1543" s="7"/>
      <c r="U1543" s="7"/>
      <c r="V1543" s="7"/>
      <c r="W1543" s="7"/>
      <c r="X1543" s="7"/>
    </row>
    <row r="1544" spans="6:24" x14ac:dyDescent="0.45">
      <c r="F1544" s="23" t="str">
        <f>IF(Games!F620=0, "",Games!F620)</f>
        <v/>
      </c>
      <c r="G1544" s="23"/>
      <c r="H1544" s="23"/>
      <c r="I1544" s="23"/>
      <c r="J1544" s="11"/>
      <c r="K1544" s="11"/>
      <c r="L1544" s="11"/>
      <c r="M1544" s="11"/>
      <c r="N1544" s="11"/>
      <c r="O1544" s="40"/>
      <c r="Q1544" s="8" t="str">
        <f>IF(P1544="W",#REF!, IF( P1544="L",-#REF!, ""))</f>
        <v/>
      </c>
      <c r="R1544" s="7"/>
      <c r="S1544" s="7"/>
      <c r="T1544" s="7"/>
      <c r="U1544" s="7"/>
      <c r="V1544" s="7"/>
      <c r="W1544" s="7"/>
      <c r="X1544" s="7"/>
    </row>
    <row r="1545" spans="6:24" x14ac:dyDescent="0.45">
      <c r="F1545" s="23" t="str">
        <f>IF(Games!F621=0, "",Games!F621)</f>
        <v/>
      </c>
      <c r="G1545" s="23"/>
      <c r="H1545" s="23"/>
      <c r="I1545" s="23"/>
      <c r="J1545" s="11"/>
      <c r="K1545" s="11"/>
      <c r="L1545" s="11"/>
      <c r="M1545" s="11"/>
      <c r="N1545" s="11"/>
      <c r="O1545" s="40"/>
      <c r="Q1545" s="8" t="str">
        <f>IF(P1545="W",#REF!, IF( P1545="L",-#REF!, ""))</f>
        <v/>
      </c>
      <c r="R1545" s="7"/>
      <c r="S1545" s="7"/>
      <c r="T1545" s="7"/>
      <c r="U1545" s="7"/>
      <c r="V1545" s="7"/>
      <c r="W1545" s="7"/>
      <c r="X1545" s="7"/>
    </row>
    <row r="1546" spans="6:24" x14ac:dyDescent="0.45">
      <c r="F1546" s="23" t="str">
        <f>IF(Games!F622=0, "",Games!F622)</f>
        <v/>
      </c>
      <c r="G1546" s="23"/>
      <c r="H1546" s="23"/>
      <c r="I1546" s="23"/>
      <c r="J1546" s="11"/>
      <c r="K1546" s="11"/>
      <c r="L1546" s="11"/>
      <c r="M1546" s="11"/>
      <c r="N1546" s="11"/>
      <c r="O1546" s="40"/>
      <c r="Q1546" s="8" t="str">
        <f>IF(P1546="W",#REF!, IF( P1546="L",-#REF!, ""))</f>
        <v/>
      </c>
      <c r="R1546" s="7"/>
      <c r="S1546" s="7"/>
      <c r="T1546" s="7"/>
      <c r="U1546" s="7"/>
      <c r="V1546" s="7"/>
      <c r="W1546" s="7"/>
      <c r="X1546" s="7"/>
    </row>
    <row r="1547" spans="6:24" x14ac:dyDescent="0.45">
      <c r="F1547" s="23" t="str">
        <f>IF(Games!F623=0, "",Games!F623)</f>
        <v/>
      </c>
      <c r="G1547" s="23"/>
      <c r="H1547" s="23"/>
      <c r="I1547" s="23"/>
      <c r="J1547" s="11"/>
      <c r="K1547" s="11"/>
      <c r="L1547" s="11"/>
      <c r="M1547" s="11"/>
      <c r="N1547" s="11"/>
      <c r="O1547" s="40"/>
      <c r="Q1547" s="8" t="str">
        <f>IF(P1547="W",#REF!, IF( P1547="L",-#REF!, ""))</f>
        <v/>
      </c>
      <c r="R1547" s="7"/>
      <c r="S1547" s="7"/>
      <c r="T1547" s="7"/>
      <c r="U1547" s="7"/>
      <c r="V1547" s="7"/>
      <c r="W1547" s="7"/>
      <c r="X1547" s="7"/>
    </row>
    <row r="1548" spans="6:24" x14ac:dyDescent="0.45">
      <c r="F1548" s="23" t="str">
        <f>IF(Games!F624=0, "",Games!F624)</f>
        <v/>
      </c>
      <c r="G1548" s="23"/>
      <c r="H1548" s="23"/>
      <c r="I1548" s="23"/>
      <c r="J1548" s="11"/>
      <c r="K1548" s="11"/>
      <c r="L1548" s="11"/>
      <c r="M1548" s="11"/>
      <c r="N1548" s="11"/>
      <c r="O1548" s="40"/>
      <c r="Q1548" s="8" t="str">
        <f>IF(P1548="W",#REF!, IF( P1548="L",-#REF!, ""))</f>
        <v/>
      </c>
      <c r="R1548" s="7"/>
      <c r="S1548" s="7"/>
      <c r="T1548" s="7"/>
      <c r="U1548" s="7"/>
      <c r="V1548" s="7"/>
      <c r="W1548" s="7"/>
      <c r="X1548" s="7"/>
    </row>
    <row r="1549" spans="6:24" x14ac:dyDescent="0.45">
      <c r="F1549" s="23" t="str">
        <f>IF(Games!F625=0, "",Games!F625)</f>
        <v/>
      </c>
      <c r="G1549" s="23"/>
      <c r="H1549" s="23"/>
      <c r="I1549" s="23"/>
      <c r="J1549" s="11"/>
      <c r="K1549" s="11"/>
      <c r="L1549" s="11"/>
      <c r="M1549" s="11"/>
      <c r="N1549" s="11"/>
      <c r="O1549" s="40"/>
      <c r="Q1549" s="8" t="str">
        <f>IF(P1549="W",#REF!, IF( P1549="L",-#REF!, ""))</f>
        <v/>
      </c>
      <c r="R1549" s="7"/>
      <c r="S1549" s="7"/>
      <c r="T1549" s="7"/>
      <c r="U1549" s="7"/>
      <c r="V1549" s="7"/>
      <c r="W1549" s="7"/>
      <c r="X1549" s="7"/>
    </row>
    <row r="1550" spans="6:24" x14ac:dyDescent="0.45">
      <c r="F1550" s="23" t="str">
        <f>IF(Games!F626=0, "",Games!F626)</f>
        <v/>
      </c>
      <c r="G1550" s="23"/>
      <c r="H1550" s="23"/>
      <c r="I1550" s="23"/>
      <c r="J1550" s="11"/>
      <c r="K1550" s="11"/>
      <c r="L1550" s="11"/>
      <c r="M1550" s="11"/>
      <c r="N1550" s="11"/>
      <c r="O1550" s="40"/>
      <c r="Q1550" s="8" t="str">
        <f>IF(P1550="W",#REF!, IF( P1550="L",-#REF!, ""))</f>
        <v/>
      </c>
      <c r="R1550" s="7"/>
      <c r="S1550" s="7"/>
      <c r="T1550" s="7"/>
      <c r="U1550" s="7"/>
      <c r="V1550" s="7"/>
      <c r="W1550" s="7"/>
      <c r="X1550" s="7"/>
    </row>
    <row r="1551" spans="6:24" x14ac:dyDescent="0.45">
      <c r="F1551" s="23" t="str">
        <f>IF(Games!F627=0, "",Games!F627)</f>
        <v/>
      </c>
      <c r="G1551" s="23"/>
      <c r="H1551" s="23"/>
      <c r="I1551" s="23"/>
      <c r="J1551" s="11"/>
      <c r="K1551" s="11"/>
      <c r="L1551" s="11"/>
      <c r="M1551" s="11"/>
      <c r="N1551" s="11"/>
      <c r="O1551" s="40"/>
      <c r="Q1551" s="8" t="str">
        <f>IF(P1551="W",#REF!, IF( P1551="L",-#REF!, ""))</f>
        <v/>
      </c>
      <c r="R1551" s="7"/>
      <c r="S1551" s="7"/>
      <c r="T1551" s="7"/>
      <c r="U1551" s="7"/>
      <c r="V1551" s="7"/>
      <c r="W1551" s="7"/>
      <c r="X1551" s="7"/>
    </row>
    <row r="1552" spans="6:24" x14ac:dyDescent="0.45">
      <c r="F1552" s="23" t="str">
        <f>IF(Games!F628=0, "",Games!F628)</f>
        <v/>
      </c>
      <c r="G1552" s="23"/>
      <c r="H1552" s="23"/>
      <c r="I1552" s="23"/>
      <c r="J1552" s="11"/>
      <c r="K1552" s="11"/>
      <c r="L1552" s="11"/>
      <c r="M1552" s="11"/>
      <c r="N1552" s="11"/>
      <c r="O1552" s="40"/>
      <c r="Q1552" s="8" t="str">
        <f>IF(P1552="W",#REF!, IF( P1552="L",-#REF!, ""))</f>
        <v/>
      </c>
      <c r="R1552" s="7"/>
      <c r="S1552" s="7"/>
      <c r="T1552" s="7"/>
      <c r="U1552" s="7"/>
      <c r="V1552" s="7"/>
      <c r="W1552" s="7"/>
      <c r="X1552" s="7"/>
    </row>
    <row r="1553" spans="6:24" x14ac:dyDescent="0.45">
      <c r="F1553" s="23" t="str">
        <f>IF(Games!F629=0, "",Games!F629)</f>
        <v/>
      </c>
      <c r="G1553" s="23"/>
      <c r="H1553" s="23"/>
      <c r="I1553" s="23"/>
      <c r="J1553" s="11"/>
      <c r="K1553" s="11"/>
      <c r="L1553" s="11"/>
      <c r="M1553" s="11"/>
      <c r="N1553" s="11"/>
      <c r="O1553" s="40"/>
      <c r="Q1553" s="8" t="str">
        <f>IF(P1553="W",#REF!, IF( P1553="L",-#REF!, ""))</f>
        <v/>
      </c>
      <c r="R1553" s="7"/>
      <c r="S1553" s="7"/>
      <c r="T1553" s="7"/>
      <c r="U1553" s="7"/>
      <c r="V1553" s="7"/>
      <c r="W1553" s="7"/>
      <c r="X1553" s="7"/>
    </row>
    <row r="1554" spans="6:24" x14ac:dyDescent="0.45">
      <c r="F1554" s="23" t="str">
        <f>IF(Games!F630=0, "",Games!F630)</f>
        <v/>
      </c>
      <c r="G1554" s="23"/>
      <c r="H1554" s="23"/>
      <c r="I1554" s="23"/>
      <c r="J1554" s="11"/>
      <c r="K1554" s="11"/>
      <c r="L1554" s="11"/>
      <c r="M1554" s="11"/>
      <c r="N1554" s="11"/>
      <c r="O1554" s="40"/>
      <c r="Q1554" s="8" t="str">
        <f>IF(P1554="W",#REF!, IF( P1554="L",-#REF!, ""))</f>
        <v/>
      </c>
      <c r="R1554" s="7"/>
      <c r="S1554" s="7"/>
      <c r="T1554" s="7"/>
      <c r="U1554" s="7"/>
      <c r="V1554" s="7"/>
      <c r="W1554" s="7"/>
      <c r="X1554" s="7"/>
    </row>
    <row r="1555" spans="6:24" x14ac:dyDescent="0.45">
      <c r="F1555" s="23" t="str">
        <f>IF(Games!F631=0, "",Games!F631)</f>
        <v/>
      </c>
      <c r="G1555" s="23"/>
      <c r="H1555" s="23"/>
      <c r="I1555" s="23"/>
      <c r="J1555" s="11"/>
      <c r="K1555" s="11"/>
      <c r="L1555" s="11"/>
      <c r="M1555" s="11"/>
      <c r="N1555" s="11"/>
      <c r="O1555" s="40"/>
      <c r="Q1555" s="8" t="str">
        <f>IF(P1555="W",#REF!, IF( P1555="L",-#REF!, ""))</f>
        <v/>
      </c>
      <c r="R1555" s="7"/>
      <c r="S1555" s="7"/>
      <c r="T1555" s="7"/>
      <c r="U1555" s="7"/>
      <c r="V1555" s="7"/>
      <c r="W1555" s="7"/>
      <c r="X1555" s="7"/>
    </row>
    <row r="1556" spans="6:24" x14ac:dyDescent="0.45">
      <c r="F1556" s="23" t="str">
        <f>IF(Games!F632=0, "",Games!F632)</f>
        <v/>
      </c>
      <c r="G1556" s="23"/>
      <c r="H1556" s="23"/>
      <c r="I1556" s="23"/>
      <c r="J1556" s="11"/>
      <c r="K1556" s="11"/>
      <c r="L1556" s="11"/>
      <c r="M1556" s="11"/>
      <c r="N1556" s="11"/>
      <c r="O1556" s="40"/>
      <c r="Q1556" s="8" t="str">
        <f>IF(P1556="W",#REF!, IF( P1556="L",-#REF!, ""))</f>
        <v/>
      </c>
      <c r="R1556" s="7"/>
      <c r="S1556" s="7"/>
      <c r="T1556" s="7"/>
      <c r="U1556" s="7"/>
      <c r="V1556" s="7"/>
      <c r="W1556" s="7"/>
      <c r="X1556" s="7"/>
    </row>
    <row r="1557" spans="6:24" x14ac:dyDescent="0.45">
      <c r="F1557" s="23" t="str">
        <f>IF(Games!F633=0, "",Games!F633)</f>
        <v/>
      </c>
      <c r="G1557" s="23"/>
      <c r="H1557" s="23"/>
      <c r="I1557" s="23"/>
      <c r="J1557" s="11"/>
      <c r="K1557" s="11"/>
      <c r="L1557" s="11"/>
      <c r="M1557" s="11"/>
      <c r="N1557" s="11"/>
      <c r="O1557" s="40"/>
      <c r="Q1557" s="8" t="str">
        <f>IF(P1557="W",#REF!, IF( P1557="L",-#REF!, ""))</f>
        <v/>
      </c>
      <c r="R1557" s="7"/>
      <c r="S1557" s="7"/>
      <c r="T1557" s="7"/>
      <c r="U1557" s="7"/>
      <c r="V1557" s="7"/>
      <c r="W1557" s="7"/>
      <c r="X1557" s="7"/>
    </row>
    <row r="1558" spans="6:24" x14ac:dyDescent="0.45">
      <c r="F1558" s="23" t="str">
        <f>IF(Games!F634=0, "",Games!F634)</f>
        <v/>
      </c>
      <c r="G1558" s="23"/>
      <c r="H1558" s="23"/>
      <c r="I1558" s="23"/>
      <c r="J1558" s="11"/>
      <c r="K1558" s="11"/>
      <c r="L1558" s="11"/>
      <c r="M1558" s="11"/>
      <c r="N1558" s="11"/>
      <c r="O1558" s="40"/>
      <c r="Q1558" s="8" t="str">
        <f>IF(P1558="W",#REF!, IF( P1558="L",-#REF!, ""))</f>
        <v/>
      </c>
      <c r="R1558" s="7"/>
      <c r="S1558" s="7"/>
      <c r="T1558" s="7"/>
      <c r="U1558" s="7"/>
      <c r="V1558" s="7"/>
      <c r="W1558" s="7"/>
      <c r="X1558" s="7"/>
    </row>
    <row r="1559" spans="6:24" x14ac:dyDescent="0.45">
      <c r="F1559" s="23" t="str">
        <f>IF(Games!F635=0, "",Games!F635)</f>
        <v/>
      </c>
      <c r="G1559" s="23"/>
      <c r="H1559" s="23"/>
      <c r="I1559" s="23"/>
      <c r="J1559" s="11"/>
      <c r="K1559" s="11"/>
      <c r="L1559" s="11"/>
      <c r="M1559" s="11"/>
      <c r="N1559" s="11"/>
      <c r="O1559" s="40"/>
      <c r="Q1559" s="8" t="str">
        <f>IF(P1559="W",#REF!, IF( P1559="L",-#REF!, ""))</f>
        <v/>
      </c>
      <c r="R1559" s="7"/>
      <c r="S1559" s="7"/>
      <c r="T1559" s="7"/>
      <c r="U1559" s="7"/>
      <c r="V1559" s="7"/>
      <c r="W1559" s="7"/>
      <c r="X1559" s="7"/>
    </row>
    <row r="1560" spans="6:24" x14ac:dyDescent="0.45">
      <c r="F1560" s="23" t="str">
        <f>IF(Games!F636=0, "",Games!F636)</f>
        <v/>
      </c>
      <c r="G1560" s="23"/>
      <c r="H1560" s="23"/>
      <c r="I1560" s="23"/>
      <c r="J1560" s="11"/>
      <c r="K1560" s="11"/>
      <c r="L1560" s="11"/>
      <c r="M1560" s="11"/>
      <c r="N1560" s="11"/>
      <c r="O1560" s="40"/>
      <c r="Q1560" s="8" t="str">
        <f>IF(P1560="W",#REF!, IF( P1560="L",-#REF!, ""))</f>
        <v/>
      </c>
      <c r="R1560" s="7"/>
      <c r="S1560" s="7"/>
      <c r="T1560" s="7"/>
      <c r="U1560" s="7"/>
      <c r="V1560" s="7"/>
      <c r="W1560" s="7"/>
      <c r="X1560" s="7"/>
    </row>
    <row r="1561" spans="6:24" x14ac:dyDescent="0.45">
      <c r="F1561" s="23" t="str">
        <f>IF(Games!F637=0, "",Games!F637)</f>
        <v/>
      </c>
      <c r="G1561" s="23"/>
      <c r="H1561" s="23"/>
      <c r="I1561" s="23"/>
      <c r="J1561" s="11"/>
      <c r="K1561" s="11"/>
      <c r="L1561" s="11"/>
      <c r="M1561" s="11"/>
      <c r="N1561" s="11"/>
      <c r="O1561" s="40"/>
      <c r="Q1561" s="8" t="str">
        <f>IF(P1561="W",#REF!, IF( P1561="L",-#REF!, ""))</f>
        <v/>
      </c>
      <c r="R1561" s="7"/>
      <c r="S1561" s="7"/>
      <c r="T1561" s="7"/>
      <c r="U1561" s="7"/>
      <c r="V1561" s="7"/>
      <c r="W1561" s="7"/>
      <c r="X1561" s="7"/>
    </row>
    <row r="1562" spans="6:24" x14ac:dyDescent="0.45">
      <c r="F1562" s="23" t="str">
        <f>IF(Games!F638=0, "",Games!F638)</f>
        <v/>
      </c>
      <c r="G1562" s="23"/>
      <c r="H1562" s="23"/>
      <c r="I1562" s="23"/>
      <c r="J1562" s="11"/>
      <c r="K1562" s="11"/>
      <c r="L1562" s="11"/>
      <c r="M1562" s="11"/>
      <c r="N1562" s="11"/>
      <c r="O1562" s="40"/>
      <c r="Q1562" s="8" t="str">
        <f>IF(P1562="W",#REF!, IF( P1562="L",-#REF!, ""))</f>
        <v/>
      </c>
      <c r="R1562" s="7"/>
      <c r="S1562" s="7"/>
      <c r="T1562" s="7"/>
      <c r="U1562" s="7"/>
      <c r="V1562" s="7"/>
      <c r="W1562" s="7"/>
      <c r="X1562" s="7"/>
    </row>
    <row r="1563" spans="6:24" x14ac:dyDescent="0.45">
      <c r="F1563" s="23" t="str">
        <f>IF(Games!F639=0, "",Games!F639)</f>
        <v/>
      </c>
      <c r="G1563" s="23"/>
      <c r="H1563" s="23"/>
      <c r="I1563" s="23"/>
      <c r="J1563" s="11"/>
      <c r="K1563" s="11"/>
      <c r="L1563" s="11"/>
      <c r="M1563" s="11"/>
      <c r="N1563" s="11"/>
      <c r="O1563" s="40"/>
      <c r="Q1563" s="8" t="str">
        <f>IF(P1563="W",#REF!, IF( P1563="L",-#REF!, ""))</f>
        <v/>
      </c>
      <c r="R1563" s="7"/>
      <c r="S1563" s="7"/>
      <c r="T1563" s="7"/>
      <c r="U1563" s="7"/>
      <c r="V1563" s="7"/>
      <c r="W1563" s="7"/>
      <c r="X1563" s="7"/>
    </row>
    <row r="1564" spans="6:24" x14ac:dyDescent="0.45">
      <c r="F1564" s="23" t="str">
        <f>IF(Games!F640=0, "",Games!F640)</f>
        <v/>
      </c>
      <c r="G1564" s="23"/>
      <c r="H1564" s="23"/>
      <c r="I1564" s="23"/>
      <c r="J1564" s="11"/>
      <c r="K1564" s="11"/>
      <c r="L1564" s="11"/>
      <c r="M1564" s="11"/>
      <c r="N1564" s="11"/>
      <c r="O1564" s="40"/>
      <c r="Q1564" s="8" t="str">
        <f>IF(P1564="W",#REF!, IF( P1564="L",-#REF!, ""))</f>
        <v/>
      </c>
      <c r="R1564" s="7"/>
      <c r="S1564" s="7"/>
      <c r="T1564" s="7"/>
      <c r="U1564" s="7"/>
      <c r="V1564" s="7"/>
      <c r="W1564" s="7"/>
      <c r="X1564" s="7"/>
    </row>
    <row r="1565" spans="6:24" x14ac:dyDescent="0.45">
      <c r="F1565" s="23" t="str">
        <f>IF(Games!F641=0, "",Games!F641)</f>
        <v/>
      </c>
      <c r="G1565" s="23"/>
      <c r="H1565" s="23"/>
      <c r="I1565" s="23"/>
      <c r="J1565" s="11"/>
      <c r="K1565" s="11"/>
      <c r="L1565" s="11"/>
      <c r="M1565" s="11"/>
      <c r="N1565" s="11"/>
      <c r="O1565" s="40"/>
      <c r="Q1565" s="8" t="str">
        <f>IF(P1565="W",#REF!, IF( P1565="L",-#REF!, ""))</f>
        <v/>
      </c>
      <c r="R1565" s="7"/>
      <c r="S1565" s="7"/>
      <c r="T1565" s="7"/>
      <c r="U1565" s="7"/>
      <c r="V1565" s="7"/>
      <c r="W1565" s="7"/>
      <c r="X1565" s="7"/>
    </row>
    <row r="1566" spans="6:24" x14ac:dyDescent="0.45">
      <c r="F1566" s="23" t="str">
        <f>IF(Games!F642=0, "",Games!F642)</f>
        <v/>
      </c>
      <c r="G1566" s="23"/>
      <c r="H1566" s="23"/>
      <c r="I1566" s="23"/>
      <c r="J1566" s="11"/>
      <c r="K1566" s="11"/>
      <c r="L1566" s="11"/>
      <c r="M1566" s="11"/>
      <c r="N1566" s="11"/>
      <c r="O1566" s="40"/>
      <c r="Q1566" s="8" t="str">
        <f>IF(P1566="W",#REF!, IF( P1566="L",-#REF!, ""))</f>
        <v/>
      </c>
      <c r="R1566" s="7"/>
      <c r="S1566" s="7"/>
      <c r="T1566" s="7"/>
      <c r="U1566" s="7"/>
      <c r="V1566" s="7"/>
      <c r="W1566" s="7"/>
      <c r="X1566" s="7"/>
    </row>
    <row r="1567" spans="6:24" x14ac:dyDescent="0.45">
      <c r="F1567" s="23" t="str">
        <f>IF(Games!F643=0, "",Games!F643)</f>
        <v/>
      </c>
      <c r="G1567" s="23"/>
      <c r="H1567" s="23"/>
      <c r="I1567" s="23"/>
      <c r="J1567" s="11"/>
      <c r="K1567" s="11"/>
      <c r="L1567" s="11"/>
      <c r="M1567" s="11"/>
      <c r="N1567" s="11"/>
      <c r="O1567" s="40"/>
      <c r="Q1567" s="8" t="str">
        <f>IF(P1567="W",#REF!, IF( P1567="L",-#REF!, ""))</f>
        <v/>
      </c>
      <c r="R1567" s="7"/>
      <c r="S1567" s="7"/>
      <c r="T1567" s="7"/>
      <c r="U1567" s="7"/>
      <c r="V1567" s="7"/>
      <c r="W1567" s="7"/>
      <c r="X1567" s="7"/>
    </row>
    <row r="1568" spans="6:24" x14ac:dyDescent="0.45">
      <c r="F1568" s="23" t="str">
        <f>IF(Games!F644=0, "",Games!F644)</f>
        <v/>
      </c>
      <c r="G1568" s="23"/>
      <c r="H1568" s="23"/>
      <c r="I1568" s="23"/>
      <c r="J1568" s="11"/>
      <c r="K1568" s="11"/>
      <c r="L1568" s="11"/>
      <c r="M1568" s="11"/>
      <c r="N1568" s="11"/>
      <c r="O1568" s="40"/>
      <c r="Q1568" s="8" t="str">
        <f>IF(P1568="W",#REF!, IF( P1568="L",-#REF!, ""))</f>
        <v/>
      </c>
      <c r="R1568" s="7"/>
      <c r="S1568" s="7"/>
      <c r="T1568" s="7"/>
      <c r="U1568" s="7"/>
      <c r="V1568" s="7"/>
      <c r="W1568" s="7"/>
      <c r="X1568" s="7"/>
    </row>
    <row r="1569" spans="6:24" x14ac:dyDescent="0.45">
      <c r="F1569" s="23" t="str">
        <f>IF(Games!F645=0, "",Games!F645)</f>
        <v/>
      </c>
      <c r="G1569" s="23"/>
      <c r="H1569" s="23"/>
      <c r="I1569" s="23"/>
      <c r="J1569" s="11"/>
      <c r="K1569" s="11"/>
      <c r="L1569" s="11"/>
      <c r="M1569" s="11"/>
      <c r="N1569" s="11"/>
      <c r="O1569" s="40"/>
      <c r="Q1569" s="8" t="str">
        <f>IF(P1569="W",#REF!, IF( P1569="L",-#REF!, ""))</f>
        <v/>
      </c>
      <c r="R1569" s="7"/>
      <c r="S1569" s="7"/>
      <c r="T1569" s="7"/>
      <c r="U1569" s="7"/>
      <c r="V1569" s="7"/>
      <c r="W1569" s="7"/>
      <c r="X1569" s="7"/>
    </row>
    <row r="1570" spans="6:24" x14ac:dyDescent="0.45">
      <c r="F1570" s="23" t="str">
        <f>IF(Games!F646=0, "",Games!F646)</f>
        <v/>
      </c>
      <c r="G1570" s="23"/>
      <c r="H1570" s="23"/>
      <c r="I1570" s="23"/>
      <c r="J1570" s="11"/>
      <c r="K1570" s="11"/>
      <c r="L1570" s="11"/>
      <c r="M1570" s="11"/>
      <c r="N1570" s="11"/>
      <c r="O1570" s="40"/>
      <c r="Q1570" s="8" t="str">
        <f>IF(P1570="W",#REF!, IF( P1570="L",-#REF!, ""))</f>
        <v/>
      </c>
      <c r="R1570" s="7"/>
      <c r="S1570" s="7"/>
      <c r="T1570" s="7"/>
      <c r="U1570" s="7"/>
      <c r="V1570" s="7"/>
      <c r="W1570" s="7"/>
      <c r="X1570" s="7"/>
    </row>
    <row r="1571" spans="6:24" x14ac:dyDescent="0.45">
      <c r="F1571" s="23" t="str">
        <f>IF(Games!F647=0, "",Games!F647)</f>
        <v/>
      </c>
      <c r="G1571" s="23"/>
      <c r="H1571" s="23"/>
      <c r="I1571" s="23"/>
      <c r="J1571" s="11"/>
      <c r="K1571" s="11"/>
      <c r="L1571" s="11"/>
      <c r="M1571" s="11"/>
      <c r="N1571" s="11"/>
      <c r="O1571" s="40"/>
      <c r="Q1571" s="8" t="str">
        <f>IF(P1571="W",#REF!, IF( P1571="L",-#REF!, ""))</f>
        <v/>
      </c>
      <c r="R1571" s="7"/>
      <c r="S1571" s="7"/>
      <c r="T1571" s="7"/>
      <c r="U1571" s="7"/>
      <c r="V1571" s="7"/>
      <c r="W1571" s="7"/>
      <c r="X1571" s="7"/>
    </row>
    <row r="1572" spans="6:24" x14ac:dyDescent="0.45">
      <c r="F1572" s="23" t="str">
        <f>IF(Games!F648=0, "",Games!F648)</f>
        <v/>
      </c>
      <c r="G1572" s="23"/>
      <c r="H1572" s="23"/>
      <c r="I1572" s="23"/>
      <c r="J1572" s="11"/>
      <c r="K1572" s="11"/>
      <c r="L1572" s="11"/>
      <c r="M1572" s="11"/>
      <c r="N1572" s="11"/>
      <c r="O1572" s="40"/>
      <c r="Q1572" s="8" t="str">
        <f>IF(P1572="W",#REF!, IF( P1572="L",-#REF!, ""))</f>
        <v/>
      </c>
      <c r="R1572" s="7"/>
      <c r="S1572" s="7"/>
      <c r="T1572" s="7"/>
      <c r="U1572" s="7"/>
      <c r="V1572" s="7"/>
      <c r="W1572" s="7"/>
      <c r="X1572" s="7"/>
    </row>
    <row r="1573" spans="6:24" x14ac:dyDescent="0.45">
      <c r="F1573" s="23" t="str">
        <f>IF(Games!F649=0, "",Games!F649)</f>
        <v/>
      </c>
      <c r="G1573" s="23"/>
      <c r="H1573" s="23"/>
      <c r="I1573" s="23"/>
      <c r="J1573" s="11"/>
      <c r="K1573" s="11"/>
      <c r="L1573" s="11"/>
      <c r="M1573" s="11"/>
      <c r="N1573" s="11"/>
      <c r="O1573" s="40"/>
      <c r="Q1573" s="8" t="str">
        <f>IF(P1573="W",#REF!, IF( P1573="L",-#REF!, ""))</f>
        <v/>
      </c>
      <c r="R1573" s="7"/>
      <c r="S1573" s="7"/>
      <c r="T1573" s="7"/>
      <c r="U1573" s="7"/>
      <c r="V1573" s="7"/>
      <c r="W1573" s="7"/>
      <c r="X1573" s="7"/>
    </row>
    <row r="1574" spans="6:24" x14ac:dyDescent="0.45">
      <c r="F1574" s="23" t="str">
        <f>IF(Games!F650=0, "",Games!F650)</f>
        <v/>
      </c>
      <c r="G1574" s="23"/>
      <c r="H1574" s="23"/>
      <c r="I1574" s="23"/>
      <c r="J1574" s="11"/>
      <c r="K1574" s="11"/>
      <c r="L1574" s="11"/>
      <c r="M1574" s="11"/>
      <c r="N1574" s="11"/>
      <c r="O1574" s="40"/>
      <c r="Q1574" s="8" t="str">
        <f>IF(P1574="W",#REF!, IF( P1574="L",-#REF!, ""))</f>
        <v/>
      </c>
      <c r="R1574" s="7"/>
      <c r="S1574" s="7"/>
      <c r="T1574" s="7"/>
      <c r="U1574" s="7"/>
      <c r="V1574" s="7"/>
      <c r="W1574" s="7"/>
      <c r="X1574" s="7"/>
    </row>
    <row r="1575" spans="6:24" x14ac:dyDescent="0.45">
      <c r="F1575" s="23" t="str">
        <f>IF(Games!F651=0, "",Games!F651)</f>
        <v/>
      </c>
      <c r="G1575" s="23"/>
      <c r="H1575" s="23"/>
      <c r="I1575" s="23"/>
      <c r="J1575" s="11"/>
      <c r="K1575" s="11"/>
      <c r="L1575" s="11"/>
      <c r="M1575" s="11"/>
      <c r="N1575" s="11"/>
      <c r="O1575" s="40"/>
      <c r="Q1575" s="8" t="str">
        <f>IF(P1575="W",#REF!, IF( P1575="L",-#REF!, ""))</f>
        <v/>
      </c>
      <c r="R1575" s="7"/>
      <c r="S1575" s="7"/>
      <c r="T1575" s="7"/>
      <c r="U1575" s="7"/>
      <c r="V1575" s="7"/>
      <c r="W1575" s="7"/>
      <c r="X1575" s="7"/>
    </row>
    <row r="1576" spans="6:24" x14ac:dyDescent="0.45">
      <c r="F1576" s="23" t="str">
        <f>IF(Games!F652=0, "",Games!F652)</f>
        <v/>
      </c>
      <c r="G1576" s="23"/>
      <c r="H1576" s="23"/>
      <c r="I1576" s="23"/>
      <c r="J1576" s="11"/>
      <c r="K1576" s="11"/>
      <c r="L1576" s="11"/>
      <c r="M1576" s="11"/>
      <c r="N1576" s="11"/>
      <c r="O1576" s="40"/>
      <c r="Q1576" s="8" t="str">
        <f>IF(P1576="W",#REF!, IF( P1576="L",-#REF!, ""))</f>
        <v/>
      </c>
      <c r="R1576" s="7"/>
      <c r="S1576" s="7"/>
      <c r="T1576" s="7"/>
      <c r="U1576" s="7"/>
      <c r="V1576" s="7"/>
      <c r="W1576" s="7"/>
      <c r="X1576" s="7"/>
    </row>
    <row r="1577" spans="6:24" x14ac:dyDescent="0.45">
      <c r="F1577" s="23" t="str">
        <f>IF(Games!F653=0, "",Games!F653)</f>
        <v/>
      </c>
      <c r="G1577" s="23"/>
      <c r="H1577" s="23"/>
      <c r="I1577" s="23"/>
      <c r="J1577" s="11"/>
      <c r="K1577" s="11"/>
      <c r="L1577" s="11"/>
      <c r="M1577" s="11"/>
      <c r="N1577" s="11"/>
      <c r="O1577" s="40"/>
      <c r="Q1577" s="8" t="str">
        <f>IF(P1577="W",#REF!, IF( P1577="L",-#REF!, ""))</f>
        <v/>
      </c>
      <c r="R1577" s="7"/>
      <c r="S1577" s="7"/>
      <c r="T1577" s="7"/>
      <c r="U1577" s="7"/>
      <c r="V1577" s="7"/>
      <c r="W1577" s="7"/>
      <c r="X1577" s="7"/>
    </row>
    <row r="1578" spans="6:24" x14ac:dyDescent="0.45">
      <c r="F1578" s="23" t="str">
        <f>IF(Games!F654=0, "",Games!F654)</f>
        <v/>
      </c>
      <c r="G1578" s="23"/>
      <c r="H1578" s="23"/>
      <c r="I1578" s="23"/>
      <c r="J1578" s="11"/>
      <c r="K1578" s="11"/>
      <c r="L1578" s="11"/>
      <c r="M1578" s="11"/>
      <c r="N1578" s="11"/>
      <c r="O1578" s="40"/>
      <c r="Q1578" s="8" t="str">
        <f>IF(P1578="W",#REF!, IF( P1578="L",-#REF!, ""))</f>
        <v/>
      </c>
      <c r="R1578" s="7"/>
      <c r="S1578" s="7"/>
      <c r="T1578" s="7"/>
      <c r="U1578" s="7"/>
      <c r="V1578" s="7"/>
      <c r="W1578" s="7"/>
      <c r="X1578" s="7"/>
    </row>
    <row r="1579" spans="6:24" x14ac:dyDescent="0.45">
      <c r="F1579" s="23" t="str">
        <f>IF(Games!F655=0, "",Games!F655)</f>
        <v/>
      </c>
      <c r="G1579" s="23"/>
      <c r="H1579" s="23"/>
      <c r="I1579" s="23"/>
      <c r="J1579" s="11"/>
      <c r="K1579" s="11"/>
      <c r="L1579" s="11"/>
      <c r="M1579" s="11"/>
      <c r="N1579" s="11"/>
      <c r="O1579" s="40"/>
      <c r="Q1579" s="8" t="str">
        <f>IF(P1579="W",#REF!, IF( P1579="L",-#REF!, ""))</f>
        <v/>
      </c>
      <c r="R1579" s="7"/>
      <c r="S1579" s="7"/>
      <c r="T1579" s="7"/>
      <c r="U1579" s="7"/>
      <c r="V1579" s="7"/>
      <c r="W1579" s="7"/>
      <c r="X1579" s="7"/>
    </row>
    <row r="1580" spans="6:24" x14ac:dyDescent="0.45">
      <c r="F1580" s="23" t="str">
        <f>IF(Games!F656=0, "",Games!F656)</f>
        <v/>
      </c>
      <c r="G1580" s="23"/>
      <c r="H1580" s="23"/>
      <c r="I1580" s="23"/>
      <c r="J1580" s="11"/>
      <c r="K1580" s="11"/>
      <c r="L1580" s="11"/>
      <c r="M1580" s="11"/>
      <c r="N1580" s="11"/>
      <c r="O1580" s="40"/>
      <c r="Q1580" s="8" t="str">
        <f>IF(P1580="W",#REF!, IF( P1580="L",-#REF!, ""))</f>
        <v/>
      </c>
      <c r="R1580" s="7"/>
      <c r="S1580" s="7"/>
      <c r="T1580" s="7"/>
      <c r="U1580" s="7"/>
      <c r="V1580" s="7"/>
      <c r="W1580" s="7"/>
      <c r="X1580" s="7"/>
    </row>
    <row r="1581" spans="6:24" x14ac:dyDescent="0.45">
      <c r="F1581" s="23" t="str">
        <f>IF(Games!F657=0, "",Games!F657)</f>
        <v/>
      </c>
      <c r="G1581" s="23"/>
      <c r="H1581" s="23"/>
      <c r="I1581" s="23"/>
      <c r="J1581" s="11"/>
      <c r="K1581" s="11"/>
      <c r="L1581" s="11"/>
      <c r="M1581" s="11"/>
      <c r="N1581" s="11"/>
      <c r="O1581" s="40"/>
      <c r="Q1581" s="8" t="str">
        <f>IF(P1581="W",#REF!, IF( P1581="L",-#REF!, ""))</f>
        <v/>
      </c>
      <c r="R1581" s="7"/>
      <c r="S1581" s="7"/>
      <c r="T1581" s="7"/>
      <c r="U1581" s="7"/>
      <c r="V1581" s="7"/>
      <c r="W1581" s="7"/>
      <c r="X1581" s="7"/>
    </row>
    <row r="1582" spans="6:24" x14ac:dyDescent="0.45">
      <c r="F1582" s="23" t="str">
        <f>IF(Games!F658=0, "",Games!F658)</f>
        <v/>
      </c>
      <c r="G1582" s="23"/>
      <c r="H1582" s="23"/>
      <c r="I1582" s="23"/>
      <c r="J1582" s="11"/>
      <c r="K1582" s="11"/>
      <c r="L1582" s="11"/>
      <c r="M1582" s="11"/>
      <c r="N1582" s="11"/>
      <c r="O1582" s="40"/>
      <c r="Q1582" s="8" t="str">
        <f>IF(P1582="W",#REF!, IF( P1582="L",-#REF!, ""))</f>
        <v/>
      </c>
      <c r="R1582" s="7"/>
      <c r="S1582" s="7"/>
      <c r="T1582" s="7"/>
      <c r="U1582" s="7"/>
      <c r="V1582" s="7"/>
      <c r="W1582" s="7"/>
      <c r="X1582" s="7"/>
    </row>
    <row r="1583" spans="6:24" x14ac:dyDescent="0.45">
      <c r="F1583" s="23" t="str">
        <f>IF(Games!F659=0, "",Games!F659)</f>
        <v/>
      </c>
      <c r="G1583" s="23"/>
      <c r="H1583" s="23"/>
      <c r="I1583" s="23"/>
      <c r="J1583" s="11"/>
      <c r="K1583" s="11"/>
      <c r="L1583" s="11"/>
      <c r="M1583" s="11"/>
      <c r="N1583" s="11"/>
      <c r="O1583" s="40"/>
      <c r="Q1583" s="8" t="str">
        <f>IF(P1583="W",#REF!, IF( P1583="L",-#REF!, ""))</f>
        <v/>
      </c>
      <c r="R1583" s="7"/>
      <c r="S1583" s="7"/>
      <c r="T1583" s="7"/>
      <c r="U1583" s="7"/>
      <c r="V1583" s="7"/>
      <c r="W1583" s="7"/>
      <c r="X1583" s="7"/>
    </row>
    <row r="1584" spans="6:24" x14ac:dyDescent="0.45">
      <c r="F1584" s="23" t="str">
        <f>IF(Games!F660=0, "",Games!F660)</f>
        <v/>
      </c>
      <c r="G1584" s="23"/>
      <c r="H1584" s="23"/>
      <c r="I1584" s="23"/>
      <c r="J1584" s="11"/>
      <c r="K1584" s="11"/>
      <c r="L1584" s="11"/>
      <c r="M1584" s="11"/>
      <c r="N1584" s="11"/>
      <c r="O1584" s="40"/>
      <c r="Q1584" s="8" t="str">
        <f>IF(P1584="W",#REF!, IF( P1584="L",-#REF!, ""))</f>
        <v/>
      </c>
      <c r="R1584" s="7"/>
      <c r="S1584" s="7"/>
      <c r="T1584" s="7"/>
      <c r="U1584" s="7"/>
      <c r="V1584" s="7"/>
      <c r="W1584" s="7"/>
      <c r="X1584" s="7"/>
    </row>
    <row r="1585" spans="6:24" x14ac:dyDescent="0.45">
      <c r="F1585" s="23" t="str">
        <f>IF(Games!F661=0, "",Games!F661)</f>
        <v/>
      </c>
      <c r="G1585" s="23"/>
      <c r="H1585" s="23"/>
      <c r="I1585" s="23"/>
      <c r="J1585" s="11"/>
      <c r="K1585" s="11"/>
      <c r="L1585" s="11"/>
      <c r="M1585" s="11"/>
      <c r="N1585" s="11"/>
      <c r="O1585" s="40"/>
      <c r="Q1585" s="8" t="str">
        <f>IF(P1585="W",#REF!, IF( P1585="L",-#REF!, ""))</f>
        <v/>
      </c>
      <c r="R1585" s="7"/>
      <c r="S1585" s="7"/>
      <c r="T1585" s="7"/>
      <c r="U1585" s="7"/>
      <c r="V1585" s="7"/>
      <c r="W1585" s="7"/>
      <c r="X1585" s="7"/>
    </row>
    <row r="1586" spans="6:24" x14ac:dyDescent="0.45">
      <c r="F1586" s="23" t="str">
        <f>IF(Games!F662=0, "",Games!F662)</f>
        <v/>
      </c>
      <c r="G1586" s="23"/>
      <c r="H1586" s="23"/>
      <c r="I1586" s="23"/>
      <c r="J1586" s="11"/>
      <c r="K1586" s="11"/>
      <c r="L1586" s="11"/>
      <c r="M1586" s="11"/>
      <c r="N1586" s="11"/>
      <c r="O1586" s="40"/>
      <c r="Q1586" s="8" t="str">
        <f>IF(P1586="W",#REF!, IF( P1586="L",-#REF!, ""))</f>
        <v/>
      </c>
      <c r="R1586" s="7"/>
      <c r="S1586" s="7"/>
      <c r="T1586" s="7"/>
      <c r="U1586" s="7"/>
      <c r="V1586" s="7"/>
      <c r="W1586" s="7"/>
      <c r="X1586" s="7"/>
    </row>
    <row r="1587" spans="6:24" x14ac:dyDescent="0.45">
      <c r="F1587" s="23" t="str">
        <f>IF(Games!F663=0, "",Games!F663)</f>
        <v/>
      </c>
      <c r="G1587" s="23"/>
      <c r="H1587" s="23"/>
      <c r="I1587" s="23"/>
      <c r="J1587" s="11"/>
      <c r="K1587" s="11"/>
      <c r="L1587" s="11"/>
      <c r="M1587" s="11"/>
      <c r="N1587" s="11"/>
      <c r="O1587" s="40"/>
      <c r="Q1587" s="8" t="str">
        <f>IF(P1587="W",#REF!, IF( P1587="L",-#REF!, ""))</f>
        <v/>
      </c>
      <c r="R1587" s="7"/>
      <c r="S1587" s="7"/>
      <c r="T1587" s="7"/>
      <c r="U1587" s="7"/>
      <c r="V1587" s="7"/>
      <c r="W1587" s="7"/>
      <c r="X1587" s="7"/>
    </row>
    <row r="1588" spans="6:24" x14ac:dyDescent="0.45">
      <c r="F1588" s="23" t="str">
        <f>IF(Games!F664=0, "",Games!F664)</f>
        <v/>
      </c>
      <c r="G1588" s="23"/>
      <c r="H1588" s="23"/>
      <c r="I1588" s="23"/>
      <c r="J1588" s="11"/>
      <c r="K1588" s="11"/>
      <c r="L1588" s="11"/>
      <c r="M1588" s="11"/>
      <c r="N1588" s="11"/>
      <c r="O1588" s="40"/>
      <c r="Q1588" s="8" t="str">
        <f>IF(P1588="W",#REF!, IF( P1588="L",-#REF!, ""))</f>
        <v/>
      </c>
      <c r="R1588" s="7"/>
      <c r="S1588" s="7"/>
      <c r="T1588" s="7"/>
      <c r="U1588" s="7"/>
      <c r="V1588" s="7"/>
      <c r="W1588" s="7"/>
      <c r="X1588" s="7"/>
    </row>
    <row r="1589" spans="6:24" x14ac:dyDescent="0.45">
      <c r="F1589" s="23" t="str">
        <f>IF(Games!F665=0, "",Games!F665)</f>
        <v/>
      </c>
      <c r="G1589" s="23"/>
      <c r="H1589" s="23"/>
      <c r="I1589" s="23"/>
      <c r="J1589" s="11"/>
      <c r="K1589" s="11"/>
      <c r="L1589" s="11"/>
      <c r="M1589" s="11"/>
      <c r="N1589" s="11"/>
      <c r="O1589" s="40"/>
      <c r="Q1589" s="8" t="str">
        <f>IF(P1589="W",#REF!, IF( P1589="L",-#REF!, ""))</f>
        <v/>
      </c>
      <c r="R1589" s="7"/>
      <c r="S1589" s="7"/>
      <c r="T1589" s="7"/>
      <c r="U1589" s="7"/>
      <c r="V1589" s="7"/>
      <c r="W1589" s="7"/>
      <c r="X1589" s="7"/>
    </row>
    <row r="1590" spans="6:24" x14ac:dyDescent="0.45">
      <c r="F1590" s="23" t="str">
        <f>IF(Games!F666=0, "",Games!F666)</f>
        <v/>
      </c>
      <c r="G1590" s="23"/>
      <c r="H1590" s="23"/>
      <c r="I1590" s="23"/>
      <c r="J1590" s="11"/>
      <c r="K1590" s="11"/>
      <c r="L1590" s="11"/>
      <c r="M1590" s="11"/>
      <c r="N1590" s="11"/>
      <c r="O1590" s="40"/>
      <c r="Q1590" s="8" t="str">
        <f>IF(P1590="W",#REF!, IF( P1590="L",-#REF!, ""))</f>
        <v/>
      </c>
      <c r="R1590" s="7"/>
      <c r="S1590" s="7"/>
      <c r="T1590" s="7"/>
      <c r="U1590" s="7"/>
      <c r="V1590" s="7"/>
      <c r="W1590" s="7"/>
      <c r="X1590" s="7"/>
    </row>
    <row r="1591" spans="6:24" x14ac:dyDescent="0.45">
      <c r="F1591" s="23" t="str">
        <f>IF(Games!F667=0, "",Games!F667)</f>
        <v/>
      </c>
      <c r="G1591" s="23"/>
      <c r="H1591" s="23"/>
      <c r="I1591" s="23"/>
      <c r="J1591" s="11"/>
      <c r="K1591" s="11"/>
      <c r="L1591" s="11"/>
      <c r="M1591" s="11"/>
      <c r="N1591" s="11"/>
      <c r="O1591" s="40"/>
      <c r="Q1591" s="8" t="str">
        <f>IF(P1591="W",#REF!, IF( P1591="L",-#REF!, ""))</f>
        <v/>
      </c>
      <c r="R1591" s="7"/>
      <c r="S1591" s="7"/>
      <c r="T1591" s="7"/>
      <c r="U1591" s="7"/>
      <c r="V1591" s="7"/>
      <c r="W1591" s="7"/>
      <c r="X1591" s="7"/>
    </row>
    <row r="1592" spans="6:24" x14ac:dyDescent="0.45">
      <c r="F1592" s="23" t="str">
        <f>IF(Games!F668=0, "",Games!F668)</f>
        <v/>
      </c>
      <c r="G1592" s="23"/>
      <c r="H1592" s="23"/>
      <c r="I1592" s="23"/>
      <c r="J1592" s="11"/>
      <c r="K1592" s="11"/>
      <c r="L1592" s="11"/>
      <c r="M1592" s="11"/>
      <c r="N1592" s="11"/>
      <c r="O1592" s="40"/>
      <c r="Q1592" s="8" t="str">
        <f>IF(P1592="W",#REF!, IF( P1592="L",-#REF!, ""))</f>
        <v/>
      </c>
      <c r="R1592" s="7"/>
      <c r="S1592" s="7"/>
      <c r="T1592" s="7"/>
      <c r="U1592" s="7"/>
      <c r="V1592" s="7"/>
      <c r="W1592" s="7"/>
      <c r="X1592" s="7"/>
    </row>
    <row r="1593" spans="6:24" x14ac:dyDescent="0.45">
      <c r="F1593" s="23" t="str">
        <f>IF(Games!F669=0, "",Games!F669)</f>
        <v/>
      </c>
      <c r="G1593" s="23"/>
      <c r="H1593" s="23"/>
      <c r="I1593" s="23"/>
      <c r="J1593" s="11"/>
      <c r="K1593" s="11"/>
      <c r="L1593" s="11"/>
      <c r="M1593" s="11"/>
      <c r="N1593" s="11"/>
      <c r="O1593" s="40"/>
      <c r="Q1593" s="8" t="str">
        <f>IF(P1593="W",#REF!, IF( P1593="L",-#REF!, ""))</f>
        <v/>
      </c>
      <c r="R1593" s="7"/>
      <c r="S1593" s="7"/>
      <c r="T1593" s="7"/>
      <c r="U1593" s="7"/>
      <c r="V1593" s="7"/>
      <c r="W1593" s="7"/>
      <c r="X1593" s="7"/>
    </row>
    <row r="1594" spans="6:24" x14ac:dyDescent="0.45">
      <c r="F1594" s="23" t="str">
        <f>IF(Games!F670=0, "",Games!F670)</f>
        <v/>
      </c>
      <c r="G1594" s="23"/>
      <c r="H1594" s="23"/>
      <c r="I1594" s="23"/>
      <c r="J1594" s="11"/>
      <c r="K1594" s="11"/>
      <c r="L1594" s="11"/>
      <c r="M1594" s="11"/>
      <c r="N1594" s="11"/>
      <c r="O1594" s="40"/>
      <c r="Q1594" s="8" t="str">
        <f>IF(P1594="W",#REF!, IF( P1594="L",-#REF!, ""))</f>
        <v/>
      </c>
      <c r="R1594" s="7"/>
      <c r="S1594" s="7"/>
      <c r="T1594" s="7"/>
      <c r="U1594" s="7"/>
      <c r="V1594" s="7"/>
      <c r="W1594" s="7"/>
      <c r="X1594" s="7"/>
    </row>
    <row r="1595" spans="6:24" x14ac:dyDescent="0.45">
      <c r="F1595" s="23" t="str">
        <f>IF(Games!F671=0, "",Games!F671)</f>
        <v/>
      </c>
      <c r="G1595" s="23"/>
      <c r="H1595" s="23"/>
      <c r="I1595" s="23"/>
      <c r="J1595" s="11"/>
      <c r="K1595" s="11"/>
      <c r="L1595" s="11"/>
      <c r="M1595" s="11"/>
      <c r="N1595" s="11"/>
      <c r="O1595" s="40"/>
      <c r="Q1595" s="8" t="str">
        <f>IF(P1595="W",#REF!, IF( P1595="L",-#REF!, ""))</f>
        <v/>
      </c>
      <c r="R1595" s="7"/>
      <c r="S1595" s="7"/>
      <c r="T1595" s="7"/>
      <c r="U1595" s="7"/>
      <c r="V1595" s="7"/>
      <c r="W1595" s="7"/>
      <c r="X1595" s="7"/>
    </row>
    <row r="1596" spans="6:24" x14ac:dyDescent="0.45">
      <c r="F1596" s="23" t="str">
        <f>IF(Games!F672=0, "",Games!F672)</f>
        <v/>
      </c>
      <c r="G1596" s="23"/>
      <c r="H1596" s="23"/>
      <c r="I1596" s="23"/>
      <c r="J1596" s="11"/>
      <c r="K1596" s="11"/>
      <c r="L1596" s="11"/>
      <c r="M1596" s="11"/>
      <c r="N1596" s="11"/>
      <c r="O1596" s="40"/>
      <c r="Q1596" s="8" t="str">
        <f>IF(P1596="W",#REF!, IF( P1596="L",-#REF!, ""))</f>
        <v/>
      </c>
      <c r="R1596" s="7"/>
      <c r="S1596" s="7"/>
      <c r="T1596" s="7"/>
      <c r="U1596" s="7"/>
      <c r="V1596" s="7"/>
      <c r="W1596" s="7"/>
      <c r="X1596" s="7"/>
    </row>
    <row r="1597" spans="6:24" x14ac:dyDescent="0.45">
      <c r="F1597" s="23" t="str">
        <f>IF(Games!F673=0, "",Games!F673)</f>
        <v/>
      </c>
      <c r="G1597" s="23"/>
      <c r="H1597" s="23"/>
      <c r="I1597" s="23"/>
      <c r="J1597" s="11"/>
      <c r="K1597" s="11"/>
      <c r="L1597" s="11"/>
      <c r="M1597" s="11"/>
      <c r="N1597" s="11"/>
      <c r="O1597" s="40"/>
      <c r="Q1597" s="8" t="str">
        <f>IF(P1597="W",#REF!, IF( P1597="L",-#REF!, ""))</f>
        <v/>
      </c>
      <c r="R1597" s="7"/>
      <c r="S1597" s="7"/>
      <c r="T1597" s="7"/>
      <c r="U1597" s="7"/>
      <c r="V1597" s="7"/>
      <c r="W1597" s="7"/>
      <c r="X1597" s="7"/>
    </row>
    <row r="1598" spans="6:24" x14ac:dyDescent="0.45">
      <c r="F1598" s="23" t="str">
        <f>IF(Games!F674=0, "",Games!F674)</f>
        <v/>
      </c>
      <c r="G1598" s="23"/>
      <c r="H1598" s="23"/>
      <c r="I1598" s="23"/>
      <c r="J1598" s="11"/>
      <c r="K1598" s="11"/>
      <c r="L1598" s="11"/>
      <c r="M1598" s="11"/>
      <c r="N1598" s="11"/>
      <c r="O1598" s="40"/>
      <c r="Q1598" s="8" t="str">
        <f>IF(P1598="W",#REF!, IF( P1598="L",-#REF!, ""))</f>
        <v/>
      </c>
      <c r="R1598" s="7"/>
      <c r="S1598" s="7"/>
      <c r="T1598" s="7"/>
      <c r="U1598" s="7"/>
      <c r="V1598" s="7"/>
      <c r="W1598" s="7"/>
      <c r="X1598" s="7"/>
    </row>
    <row r="1599" spans="6:24" x14ac:dyDescent="0.45">
      <c r="F1599" s="23" t="str">
        <f>IF(Games!F675=0, "",Games!F675)</f>
        <v/>
      </c>
      <c r="G1599" s="23"/>
      <c r="H1599" s="23"/>
      <c r="I1599" s="23"/>
      <c r="J1599" s="11"/>
      <c r="K1599" s="11"/>
      <c r="L1599" s="11"/>
      <c r="M1599" s="11"/>
      <c r="N1599" s="11"/>
      <c r="O1599" s="40"/>
      <c r="Q1599" s="8" t="str">
        <f>IF(P1599="W",#REF!, IF( P1599="L",-#REF!, ""))</f>
        <v/>
      </c>
      <c r="R1599" s="7"/>
      <c r="S1599" s="7"/>
      <c r="T1599" s="7"/>
      <c r="U1599" s="7"/>
      <c r="V1599" s="7"/>
      <c r="W1599" s="7"/>
      <c r="X1599" s="7"/>
    </row>
    <row r="1600" spans="6:24" x14ac:dyDescent="0.45">
      <c r="F1600" s="23" t="str">
        <f>IF(Games!F676=0, "",Games!F676)</f>
        <v/>
      </c>
      <c r="G1600" s="23"/>
      <c r="H1600" s="23"/>
      <c r="I1600" s="23"/>
      <c r="J1600" s="11"/>
      <c r="K1600" s="11"/>
      <c r="L1600" s="11"/>
      <c r="M1600" s="11"/>
      <c r="N1600" s="11"/>
      <c r="O1600" s="40"/>
      <c r="Q1600" s="8" t="str">
        <f>IF(P1600="W",#REF!, IF( P1600="L",-#REF!, ""))</f>
        <v/>
      </c>
      <c r="R1600" s="7"/>
      <c r="S1600" s="7"/>
      <c r="T1600" s="7"/>
      <c r="U1600" s="7"/>
      <c r="V1600" s="7"/>
      <c r="W1600" s="7"/>
      <c r="X1600" s="7"/>
    </row>
    <row r="1601" spans="6:24" x14ac:dyDescent="0.45">
      <c r="F1601" s="23" t="str">
        <f>IF(Games!F677=0, "",Games!F677)</f>
        <v/>
      </c>
      <c r="G1601" s="23"/>
      <c r="H1601" s="23"/>
      <c r="I1601" s="23"/>
      <c r="J1601" s="11"/>
      <c r="K1601" s="11"/>
      <c r="L1601" s="11"/>
      <c r="M1601" s="11"/>
      <c r="N1601" s="11"/>
      <c r="O1601" s="40"/>
      <c r="Q1601" s="8" t="str">
        <f>IF(P1601="W",#REF!, IF( P1601="L",-#REF!, ""))</f>
        <v/>
      </c>
      <c r="R1601" s="7"/>
      <c r="S1601" s="7"/>
      <c r="T1601" s="7"/>
      <c r="U1601" s="7"/>
      <c r="V1601" s="7"/>
      <c r="W1601" s="7"/>
      <c r="X1601" s="7"/>
    </row>
    <row r="1602" spans="6:24" x14ac:dyDescent="0.45">
      <c r="F1602" s="23" t="str">
        <f>IF(Games!F678=0, "",Games!F678)</f>
        <v/>
      </c>
      <c r="G1602" s="23"/>
      <c r="H1602" s="23"/>
      <c r="I1602" s="23"/>
      <c r="J1602" s="11"/>
      <c r="K1602" s="11"/>
      <c r="L1602" s="11"/>
      <c r="M1602" s="11"/>
      <c r="N1602" s="11"/>
      <c r="O1602" s="40"/>
      <c r="Q1602" s="8" t="str">
        <f>IF(P1602="W",#REF!, IF( P1602="L",-#REF!, ""))</f>
        <v/>
      </c>
      <c r="R1602" s="7"/>
      <c r="S1602" s="7"/>
      <c r="T1602" s="7"/>
      <c r="U1602" s="7"/>
      <c r="V1602" s="7"/>
      <c r="W1602" s="7"/>
      <c r="X1602" s="7"/>
    </row>
    <row r="1603" spans="6:24" x14ac:dyDescent="0.45">
      <c r="F1603" s="23" t="str">
        <f>IF(Games!F679=0, "",Games!F679)</f>
        <v/>
      </c>
      <c r="G1603" s="23"/>
      <c r="H1603" s="23"/>
      <c r="I1603" s="23"/>
      <c r="J1603" s="11"/>
      <c r="K1603" s="11"/>
      <c r="L1603" s="11"/>
      <c r="M1603" s="11"/>
      <c r="N1603" s="11"/>
      <c r="O1603" s="40"/>
      <c r="Q1603" s="8" t="str">
        <f>IF(P1603="W",#REF!, IF( P1603="L",-#REF!, ""))</f>
        <v/>
      </c>
      <c r="R1603" s="7"/>
      <c r="S1603" s="7"/>
      <c r="T1603" s="7"/>
      <c r="U1603" s="7"/>
      <c r="V1603" s="7"/>
      <c r="W1603" s="7"/>
      <c r="X1603" s="7"/>
    </row>
    <row r="1604" spans="6:24" x14ac:dyDescent="0.45">
      <c r="F1604" s="23" t="str">
        <f>IF(Games!F680=0, "",Games!F680)</f>
        <v/>
      </c>
      <c r="G1604" s="23"/>
      <c r="H1604" s="23"/>
      <c r="I1604" s="23"/>
      <c r="J1604" s="11"/>
      <c r="K1604" s="11"/>
      <c r="L1604" s="11"/>
      <c r="M1604" s="11"/>
      <c r="N1604" s="11"/>
      <c r="O1604" s="40"/>
      <c r="Q1604" s="8" t="str">
        <f>IF(P1604="W",#REF!, IF( P1604="L",-#REF!, ""))</f>
        <v/>
      </c>
      <c r="R1604" s="7"/>
      <c r="S1604" s="7"/>
      <c r="T1604" s="7"/>
      <c r="U1604" s="7"/>
      <c r="V1604" s="7"/>
      <c r="W1604" s="7"/>
      <c r="X1604" s="7"/>
    </row>
    <row r="1605" spans="6:24" x14ac:dyDescent="0.45">
      <c r="F1605" s="23" t="str">
        <f>IF(Games!F681=0, "",Games!F681)</f>
        <v/>
      </c>
      <c r="G1605" s="23"/>
      <c r="H1605" s="23"/>
      <c r="I1605" s="23"/>
      <c r="J1605" s="11"/>
      <c r="K1605" s="11"/>
      <c r="L1605" s="11"/>
      <c r="M1605" s="11"/>
      <c r="N1605" s="11"/>
      <c r="O1605" s="40"/>
      <c r="Q1605" s="8" t="str">
        <f>IF(P1605="W",#REF!, IF( P1605="L",-#REF!, ""))</f>
        <v/>
      </c>
      <c r="R1605" s="7"/>
      <c r="S1605" s="7"/>
      <c r="T1605" s="7"/>
      <c r="U1605" s="7"/>
      <c r="V1605" s="7"/>
      <c r="W1605" s="7"/>
      <c r="X1605" s="7"/>
    </row>
    <row r="1606" spans="6:24" x14ac:dyDescent="0.45">
      <c r="F1606" s="23" t="str">
        <f>IF(Games!F682=0, "",Games!F682)</f>
        <v/>
      </c>
      <c r="G1606" s="23"/>
      <c r="H1606" s="23"/>
      <c r="I1606" s="23"/>
      <c r="J1606" s="11"/>
      <c r="K1606" s="11"/>
      <c r="L1606" s="11"/>
      <c r="M1606" s="11"/>
      <c r="N1606" s="11"/>
      <c r="O1606" s="40"/>
      <c r="Q1606" s="8" t="str">
        <f>IF(P1606="W",#REF!, IF( P1606="L",-#REF!, ""))</f>
        <v/>
      </c>
      <c r="R1606" s="7"/>
      <c r="S1606" s="7"/>
      <c r="T1606" s="7"/>
      <c r="U1606" s="7"/>
      <c r="V1606" s="7"/>
      <c r="W1606" s="7"/>
      <c r="X1606" s="7"/>
    </row>
    <row r="1607" spans="6:24" x14ac:dyDescent="0.45">
      <c r="F1607" s="23" t="str">
        <f>IF(Games!F683=0, "",Games!F683)</f>
        <v/>
      </c>
      <c r="G1607" s="23"/>
      <c r="H1607" s="23"/>
      <c r="I1607" s="23"/>
      <c r="J1607" s="11"/>
      <c r="K1607" s="11"/>
      <c r="L1607" s="11"/>
      <c r="M1607" s="11"/>
      <c r="N1607" s="11"/>
      <c r="O1607" s="40"/>
      <c r="Q1607" s="8" t="str">
        <f>IF(P1607="W",#REF!, IF( P1607="L",-#REF!, ""))</f>
        <v/>
      </c>
      <c r="R1607" s="7"/>
      <c r="S1607" s="7"/>
      <c r="T1607" s="7"/>
      <c r="U1607" s="7"/>
      <c r="V1607" s="7"/>
      <c r="W1607" s="7"/>
      <c r="X1607" s="7"/>
    </row>
    <row r="1608" spans="6:24" x14ac:dyDescent="0.45">
      <c r="F1608" s="23" t="str">
        <f>IF(Games!F684=0, "",Games!F684)</f>
        <v/>
      </c>
      <c r="G1608" s="23"/>
      <c r="H1608" s="23"/>
      <c r="I1608" s="23"/>
      <c r="J1608" s="11"/>
      <c r="K1608" s="11"/>
      <c r="L1608" s="11"/>
      <c r="M1608" s="11"/>
      <c r="N1608" s="11"/>
      <c r="O1608" s="40"/>
      <c r="Q1608" s="8" t="str">
        <f>IF(P1608="W",#REF!, IF( P1608="L",-#REF!, ""))</f>
        <v/>
      </c>
      <c r="R1608" s="7"/>
      <c r="S1608" s="7"/>
      <c r="T1608" s="7"/>
      <c r="U1608" s="7"/>
      <c r="V1608" s="7"/>
      <c r="W1608" s="7"/>
      <c r="X1608" s="7"/>
    </row>
    <row r="1609" spans="6:24" x14ac:dyDescent="0.45">
      <c r="F1609" s="23" t="str">
        <f>IF(Games!F685=0, "",Games!F685)</f>
        <v/>
      </c>
      <c r="G1609" s="23"/>
      <c r="H1609" s="23"/>
      <c r="I1609" s="23"/>
      <c r="J1609" s="11"/>
      <c r="K1609" s="11"/>
      <c r="L1609" s="11"/>
      <c r="M1609" s="11"/>
      <c r="N1609" s="11"/>
      <c r="O1609" s="40"/>
      <c r="Q1609" s="8" t="str">
        <f>IF(P1609="W",#REF!, IF( P1609="L",-#REF!, ""))</f>
        <v/>
      </c>
      <c r="R1609" s="7"/>
      <c r="S1609" s="7"/>
      <c r="T1609" s="7"/>
      <c r="U1609" s="7"/>
      <c r="V1609" s="7"/>
      <c r="W1609" s="7"/>
      <c r="X1609" s="7"/>
    </row>
    <row r="1610" spans="6:24" x14ac:dyDescent="0.45">
      <c r="F1610" s="23" t="str">
        <f>IF(Games!F686=0, "",Games!F686)</f>
        <v/>
      </c>
      <c r="G1610" s="23"/>
      <c r="H1610" s="23"/>
      <c r="I1610" s="23"/>
      <c r="J1610" s="11"/>
      <c r="K1610" s="11"/>
      <c r="L1610" s="11"/>
      <c r="M1610" s="11"/>
      <c r="N1610" s="11"/>
      <c r="O1610" s="40"/>
      <c r="Q1610" s="8" t="str">
        <f>IF(P1610="W",#REF!, IF( P1610="L",-#REF!, ""))</f>
        <v/>
      </c>
      <c r="R1610" s="7"/>
      <c r="S1610" s="7"/>
      <c r="T1610" s="7"/>
      <c r="U1610" s="7"/>
      <c r="V1610" s="7"/>
      <c r="W1610" s="7"/>
      <c r="X1610" s="7"/>
    </row>
    <row r="1611" spans="6:24" x14ac:dyDescent="0.45">
      <c r="F1611" s="23" t="str">
        <f>IF(Games!F687=0, "",Games!F687)</f>
        <v/>
      </c>
      <c r="G1611" s="23"/>
      <c r="H1611" s="23"/>
      <c r="I1611" s="23"/>
      <c r="J1611" s="11"/>
      <c r="K1611" s="11"/>
      <c r="L1611" s="11"/>
      <c r="M1611" s="11"/>
      <c r="N1611" s="11"/>
      <c r="O1611" s="40"/>
      <c r="Q1611" s="8" t="str">
        <f>IF(P1611="W",#REF!, IF( P1611="L",-#REF!, ""))</f>
        <v/>
      </c>
      <c r="R1611" s="7"/>
      <c r="S1611" s="7"/>
      <c r="T1611" s="7"/>
      <c r="U1611" s="7"/>
      <c r="V1611" s="7"/>
      <c r="W1611" s="7"/>
      <c r="X1611" s="7"/>
    </row>
    <row r="1612" spans="6:24" x14ac:dyDescent="0.45">
      <c r="F1612" s="23" t="str">
        <f>IF(Games!F688=0, "",Games!F688)</f>
        <v/>
      </c>
      <c r="G1612" s="23"/>
      <c r="H1612" s="23"/>
      <c r="I1612" s="23"/>
      <c r="J1612" s="11"/>
      <c r="K1612" s="11"/>
      <c r="L1612" s="11"/>
      <c r="M1612" s="11"/>
      <c r="N1612" s="11"/>
      <c r="O1612" s="40"/>
      <c r="Q1612" s="8" t="str">
        <f>IF(P1612="W",#REF!, IF( P1612="L",-#REF!, ""))</f>
        <v/>
      </c>
      <c r="R1612" s="7"/>
      <c r="S1612" s="7"/>
      <c r="T1612" s="7"/>
      <c r="U1612" s="7"/>
      <c r="V1612" s="7"/>
      <c r="W1612" s="7"/>
      <c r="X1612" s="7"/>
    </row>
    <row r="1613" spans="6:24" x14ac:dyDescent="0.45">
      <c r="F1613" s="23" t="str">
        <f>IF(Games!F689=0, "",Games!F689)</f>
        <v/>
      </c>
      <c r="G1613" s="23"/>
      <c r="H1613" s="23"/>
      <c r="I1613" s="23"/>
      <c r="J1613" s="11"/>
      <c r="K1613" s="11"/>
      <c r="L1613" s="11"/>
      <c r="M1613" s="11"/>
      <c r="N1613" s="11"/>
      <c r="O1613" s="40"/>
      <c r="Q1613" s="8" t="str">
        <f>IF(P1613="W",#REF!, IF( P1613="L",-#REF!, ""))</f>
        <v/>
      </c>
      <c r="R1613" s="7"/>
      <c r="S1613" s="7"/>
      <c r="T1613" s="7"/>
      <c r="U1613" s="7"/>
      <c r="V1613" s="7"/>
      <c r="W1613" s="7"/>
      <c r="X1613" s="7"/>
    </row>
    <row r="1614" spans="6:24" x14ac:dyDescent="0.45">
      <c r="F1614" s="23" t="str">
        <f>IF(Games!F690=0, "",Games!F690)</f>
        <v/>
      </c>
      <c r="G1614" s="23"/>
      <c r="H1614" s="23"/>
      <c r="I1614" s="23"/>
      <c r="J1614" s="11"/>
      <c r="K1614" s="11"/>
      <c r="L1614" s="11"/>
      <c r="M1614" s="11"/>
      <c r="N1614" s="11"/>
      <c r="O1614" s="40"/>
      <c r="Q1614" s="8" t="str">
        <f>IF(P1614="W",#REF!, IF( P1614="L",-#REF!, ""))</f>
        <v/>
      </c>
      <c r="R1614" s="7"/>
      <c r="S1614" s="7"/>
      <c r="T1614" s="7"/>
      <c r="U1614" s="7"/>
      <c r="V1614" s="7"/>
      <c r="W1614" s="7"/>
      <c r="X1614" s="7"/>
    </row>
    <row r="1615" spans="6:24" x14ac:dyDescent="0.45">
      <c r="F1615" s="23" t="str">
        <f>IF(Games!F691=0, "",Games!F691)</f>
        <v/>
      </c>
      <c r="G1615" s="23"/>
      <c r="H1615" s="23"/>
      <c r="I1615" s="23"/>
      <c r="J1615" s="11"/>
      <c r="K1615" s="11"/>
      <c r="L1615" s="11"/>
      <c r="M1615" s="11"/>
      <c r="N1615" s="11"/>
      <c r="O1615" s="40"/>
      <c r="Q1615" s="8" t="str">
        <f>IF(P1615="W",#REF!, IF( P1615="L",-#REF!, ""))</f>
        <v/>
      </c>
      <c r="R1615" s="7"/>
      <c r="S1615" s="7"/>
      <c r="T1615" s="7"/>
      <c r="U1615" s="7"/>
      <c r="V1615" s="7"/>
      <c r="W1615" s="7"/>
      <c r="X1615" s="7"/>
    </row>
    <row r="1616" spans="6:24" x14ac:dyDescent="0.45">
      <c r="F1616" s="23" t="str">
        <f>IF(Games!F692=0, "",Games!F692)</f>
        <v/>
      </c>
      <c r="G1616" s="23"/>
      <c r="H1616" s="23"/>
      <c r="I1616" s="23"/>
      <c r="J1616" s="11"/>
      <c r="K1616" s="11"/>
      <c r="L1616" s="11"/>
      <c r="M1616" s="11"/>
      <c r="N1616" s="11"/>
      <c r="O1616" s="40"/>
      <c r="Q1616" s="8" t="str">
        <f>IF(P1616="W",#REF!, IF( P1616="L",-#REF!, ""))</f>
        <v/>
      </c>
      <c r="R1616" s="7"/>
      <c r="S1616" s="7"/>
      <c r="T1616" s="7"/>
      <c r="U1616" s="7"/>
      <c r="V1616" s="7"/>
      <c r="W1616" s="7"/>
      <c r="X1616" s="7"/>
    </row>
    <row r="1617" spans="6:24" x14ac:dyDescent="0.45">
      <c r="F1617" s="23" t="str">
        <f>IF(Games!F693=0, "",Games!F693)</f>
        <v/>
      </c>
      <c r="G1617" s="23"/>
      <c r="H1617" s="23"/>
      <c r="I1617" s="23"/>
      <c r="J1617" s="11"/>
      <c r="K1617" s="11"/>
      <c r="L1617" s="11"/>
      <c r="M1617" s="11"/>
      <c r="N1617" s="11"/>
      <c r="O1617" s="40"/>
      <c r="Q1617" s="8" t="str">
        <f>IF(P1617="W",#REF!, IF( P1617="L",-#REF!, ""))</f>
        <v/>
      </c>
      <c r="R1617" s="7"/>
      <c r="S1617" s="7"/>
      <c r="T1617" s="7"/>
      <c r="U1617" s="7"/>
      <c r="V1617" s="7"/>
      <c r="W1617" s="7"/>
      <c r="X1617" s="7"/>
    </row>
    <row r="1618" spans="6:24" x14ac:dyDescent="0.45">
      <c r="F1618" s="23" t="str">
        <f>IF(Games!F694=0, "",Games!F694)</f>
        <v/>
      </c>
      <c r="G1618" s="23"/>
      <c r="H1618" s="23"/>
      <c r="I1618" s="23"/>
      <c r="J1618" s="11"/>
      <c r="K1618" s="11"/>
      <c r="L1618" s="11"/>
      <c r="M1618" s="11"/>
      <c r="N1618" s="11"/>
      <c r="O1618" s="40"/>
      <c r="Q1618" s="8" t="str">
        <f>IF(P1618="W",#REF!, IF( P1618="L",-#REF!, ""))</f>
        <v/>
      </c>
      <c r="R1618" s="7"/>
      <c r="S1618" s="7"/>
      <c r="T1618" s="7"/>
      <c r="U1618" s="7"/>
      <c r="V1618" s="7"/>
      <c r="W1618" s="7"/>
      <c r="X1618" s="7"/>
    </row>
    <row r="1619" spans="6:24" x14ac:dyDescent="0.45">
      <c r="F1619" s="23" t="str">
        <f>IF(Games!F695=0, "",Games!F695)</f>
        <v/>
      </c>
      <c r="G1619" s="23"/>
      <c r="H1619" s="23"/>
      <c r="I1619" s="23"/>
      <c r="J1619" s="11"/>
      <c r="K1619" s="11"/>
      <c r="L1619" s="11"/>
      <c r="M1619" s="11"/>
      <c r="N1619" s="11"/>
      <c r="O1619" s="40"/>
      <c r="Q1619" s="8" t="str">
        <f>IF(P1619="W",#REF!, IF( P1619="L",-#REF!, ""))</f>
        <v/>
      </c>
      <c r="R1619" s="7"/>
      <c r="S1619" s="7"/>
      <c r="T1619" s="7"/>
      <c r="U1619" s="7"/>
      <c r="V1619" s="7"/>
      <c r="W1619" s="7"/>
      <c r="X1619" s="7"/>
    </row>
    <row r="1620" spans="6:24" x14ac:dyDescent="0.45">
      <c r="F1620" s="23" t="str">
        <f>IF(Games!F696=0, "",Games!F696)</f>
        <v/>
      </c>
      <c r="G1620" s="23"/>
      <c r="H1620" s="23"/>
      <c r="I1620" s="23"/>
      <c r="J1620" s="11"/>
      <c r="K1620" s="11"/>
      <c r="L1620" s="11"/>
      <c r="M1620" s="11"/>
      <c r="N1620" s="11"/>
      <c r="O1620" s="40"/>
      <c r="Q1620" s="8" t="str">
        <f>IF(P1620="W",#REF!, IF( P1620="L",-#REF!, ""))</f>
        <v/>
      </c>
      <c r="R1620" s="7"/>
      <c r="S1620" s="7"/>
      <c r="T1620" s="7"/>
      <c r="U1620" s="7"/>
      <c r="V1620" s="7"/>
      <c r="W1620" s="7"/>
      <c r="X1620" s="7"/>
    </row>
    <row r="1621" spans="6:24" x14ac:dyDescent="0.45">
      <c r="F1621" s="23" t="str">
        <f>IF(Games!F697=0, "",Games!F697)</f>
        <v/>
      </c>
      <c r="G1621" s="23"/>
      <c r="H1621" s="23"/>
      <c r="I1621" s="23"/>
      <c r="J1621" s="11"/>
      <c r="K1621" s="11"/>
      <c r="L1621" s="11"/>
      <c r="M1621" s="11"/>
      <c r="N1621" s="11"/>
      <c r="O1621" s="40"/>
      <c r="Q1621" s="8" t="str">
        <f>IF(P1621="W",#REF!, IF( P1621="L",-#REF!, ""))</f>
        <v/>
      </c>
      <c r="R1621" s="7"/>
      <c r="S1621" s="7"/>
      <c r="T1621" s="7"/>
      <c r="U1621" s="7"/>
      <c r="V1621" s="7"/>
      <c r="W1621" s="7"/>
      <c r="X1621" s="7"/>
    </row>
    <row r="1622" spans="6:24" x14ac:dyDescent="0.45">
      <c r="F1622" s="23" t="str">
        <f>IF(Games!F698=0, "",Games!F698)</f>
        <v/>
      </c>
      <c r="G1622" s="23"/>
      <c r="H1622" s="23"/>
      <c r="I1622" s="23"/>
      <c r="J1622" s="11"/>
      <c r="K1622" s="11"/>
      <c r="L1622" s="11"/>
      <c r="M1622" s="11"/>
      <c r="N1622" s="11"/>
      <c r="O1622" s="40"/>
      <c r="Q1622" s="8" t="str">
        <f>IF(P1622="W",#REF!, IF( P1622="L",-#REF!, ""))</f>
        <v/>
      </c>
      <c r="R1622" s="7"/>
      <c r="S1622" s="7"/>
      <c r="T1622" s="7"/>
      <c r="U1622" s="7"/>
      <c r="V1622" s="7"/>
      <c r="W1622" s="7"/>
      <c r="X1622" s="7"/>
    </row>
    <row r="1623" spans="6:24" x14ac:dyDescent="0.45">
      <c r="F1623" s="23" t="str">
        <f>IF(Games!F699=0, "",Games!F699)</f>
        <v/>
      </c>
      <c r="G1623" s="23"/>
      <c r="H1623" s="23"/>
      <c r="I1623" s="23"/>
      <c r="J1623" s="11"/>
      <c r="K1623" s="11"/>
      <c r="L1623" s="11"/>
      <c r="M1623" s="11"/>
      <c r="N1623" s="11"/>
      <c r="O1623" s="40"/>
      <c r="Q1623" s="8" t="str">
        <f>IF(P1623="W",#REF!, IF( P1623="L",-#REF!, ""))</f>
        <v/>
      </c>
      <c r="R1623" s="7"/>
      <c r="S1623" s="7"/>
      <c r="T1623" s="7"/>
      <c r="U1623" s="7"/>
      <c r="V1623" s="7"/>
      <c r="W1623" s="7"/>
      <c r="X1623" s="7"/>
    </row>
    <row r="1624" spans="6:24" x14ac:dyDescent="0.45">
      <c r="F1624" s="23" t="str">
        <f>IF(Games!F700=0, "",Games!F700)</f>
        <v/>
      </c>
      <c r="G1624" s="23"/>
      <c r="H1624" s="23"/>
      <c r="I1624" s="23"/>
      <c r="J1624" s="11"/>
      <c r="K1624" s="11"/>
      <c r="L1624" s="11"/>
      <c r="M1624" s="11"/>
      <c r="N1624" s="11"/>
      <c r="O1624" s="40"/>
      <c r="Q1624" s="8" t="str">
        <f>IF(P1624="W",#REF!, IF( P1624="L",-#REF!, ""))</f>
        <v/>
      </c>
      <c r="R1624" s="7"/>
      <c r="S1624" s="7"/>
      <c r="T1624" s="7"/>
      <c r="U1624" s="7"/>
      <c r="V1624" s="7"/>
      <c r="W1624" s="7"/>
      <c r="X1624" s="7"/>
    </row>
    <row r="1625" spans="6:24" x14ac:dyDescent="0.45">
      <c r="F1625" s="23" t="str">
        <f>IF(Games!F701=0, "",Games!F701)</f>
        <v/>
      </c>
      <c r="G1625" s="23"/>
      <c r="H1625" s="23"/>
      <c r="I1625" s="23"/>
      <c r="J1625" s="11"/>
      <c r="K1625" s="11"/>
      <c r="L1625" s="11"/>
      <c r="M1625" s="11"/>
      <c r="N1625" s="11"/>
      <c r="O1625" s="40"/>
      <c r="Q1625" s="8" t="str">
        <f>IF(P1625="W",#REF!, IF( P1625="L",-#REF!, ""))</f>
        <v/>
      </c>
      <c r="R1625" s="7"/>
      <c r="S1625" s="7"/>
      <c r="T1625" s="7"/>
      <c r="U1625" s="7"/>
      <c r="V1625" s="7"/>
      <c r="W1625" s="7"/>
      <c r="X1625" s="7"/>
    </row>
    <row r="1626" spans="6:24" x14ac:dyDescent="0.45">
      <c r="F1626" s="23" t="str">
        <f>IF(Games!F702=0, "",Games!F702)</f>
        <v/>
      </c>
      <c r="G1626" s="23"/>
      <c r="H1626" s="23"/>
      <c r="I1626" s="23"/>
      <c r="J1626" s="11"/>
      <c r="K1626" s="11"/>
      <c r="L1626" s="11"/>
      <c r="M1626" s="11"/>
      <c r="N1626" s="11"/>
      <c r="O1626" s="40"/>
      <c r="Q1626" s="8" t="str">
        <f>IF(P1626="W",#REF!, IF( P1626="L",-#REF!, ""))</f>
        <v/>
      </c>
      <c r="R1626" s="7"/>
      <c r="S1626" s="7"/>
      <c r="T1626" s="7"/>
      <c r="U1626" s="7"/>
      <c r="V1626" s="7"/>
      <c r="W1626" s="7"/>
      <c r="X1626" s="7"/>
    </row>
    <row r="1627" spans="6:24" x14ac:dyDescent="0.45">
      <c r="F1627" s="23" t="str">
        <f>IF(Games!F703=0, "",Games!F703)</f>
        <v/>
      </c>
      <c r="G1627" s="23"/>
      <c r="H1627" s="23"/>
      <c r="I1627" s="23"/>
      <c r="J1627" s="11"/>
      <c r="K1627" s="11"/>
      <c r="L1627" s="11"/>
      <c r="M1627" s="11"/>
      <c r="N1627" s="11"/>
      <c r="O1627" s="40"/>
      <c r="Q1627" s="8" t="str">
        <f>IF(P1627="W",#REF!, IF( P1627="L",-#REF!, ""))</f>
        <v/>
      </c>
      <c r="R1627" s="7"/>
      <c r="S1627" s="7"/>
      <c r="T1627" s="7"/>
      <c r="U1627" s="7"/>
      <c r="V1627" s="7"/>
      <c r="W1627" s="7"/>
      <c r="X1627" s="7"/>
    </row>
    <row r="1628" spans="6:24" x14ac:dyDescent="0.45">
      <c r="F1628" s="23" t="str">
        <f>IF(Games!F704=0, "",Games!F704)</f>
        <v/>
      </c>
      <c r="G1628" s="23"/>
      <c r="H1628" s="23"/>
      <c r="I1628" s="23"/>
      <c r="J1628" s="11"/>
      <c r="K1628" s="11"/>
      <c r="L1628" s="11"/>
      <c r="M1628" s="11"/>
      <c r="N1628" s="11"/>
      <c r="O1628" s="40"/>
      <c r="Q1628" s="8" t="str">
        <f>IF(P1628="W",#REF!, IF( P1628="L",-#REF!, ""))</f>
        <v/>
      </c>
      <c r="R1628" s="7"/>
      <c r="S1628" s="7"/>
      <c r="T1628" s="7"/>
      <c r="U1628" s="7"/>
      <c r="V1628" s="7"/>
      <c r="W1628" s="7"/>
      <c r="X1628" s="7"/>
    </row>
    <row r="1629" spans="6:24" x14ac:dyDescent="0.45">
      <c r="F1629" s="23" t="str">
        <f>IF(Games!F705=0, "",Games!F705)</f>
        <v/>
      </c>
      <c r="G1629" s="23"/>
      <c r="H1629" s="23"/>
      <c r="I1629" s="23"/>
      <c r="J1629" s="11"/>
      <c r="K1629" s="11"/>
      <c r="L1629" s="11"/>
      <c r="M1629" s="11"/>
      <c r="N1629" s="11"/>
      <c r="O1629" s="40"/>
      <c r="Q1629" s="8" t="str">
        <f>IF(P1629="W",#REF!, IF( P1629="L",-#REF!, ""))</f>
        <v/>
      </c>
      <c r="R1629" s="7"/>
      <c r="S1629" s="7"/>
      <c r="T1629" s="7"/>
      <c r="U1629" s="7"/>
      <c r="V1629" s="7"/>
      <c r="W1629" s="7"/>
      <c r="X1629" s="7"/>
    </row>
    <row r="1630" spans="6:24" x14ac:dyDescent="0.45">
      <c r="F1630" s="23" t="str">
        <f>IF(Games!F706=0, "",Games!F706)</f>
        <v/>
      </c>
      <c r="G1630" s="23"/>
      <c r="H1630" s="23"/>
      <c r="I1630" s="23"/>
      <c r="J1630" s="11"/>
      <c r="K1630" s="11"/>
      <c r="L1630" s="11"/>
      <c r="M1630" s="11"/>
      <c r="N1630" s="11"/>
      <c r="O1630" s="40"/>
      <c r="Q1630" s="8" t="str">
        <f>IF(P1630="W",#REF!, IF( P1630="L",-#REF!, ""))</f>
        <v/>
      </c>
      <c r="R1630" s="7"/>
      <c r="S1630" s="7"/>
      <c r="T1630" s="7"/>
      <c r="U1630" s="7"/>
      <c r="V1630" s="7"/>
      <c r="W1630" s="7"/>
      <c r="X1630" s="7"/>
    </row>
    <row r="1631" spans="6:24" x14ac:dyDescent="0.45">
      <c r="F1631" s="23" t="str">
        <f>IF(Games!F707=0, "",Games!F707)</f>
        <v/>
      </c>
      <c r="G1631" s="23"/>
      <c r="H1631" s="23"/>
      <c r="I1631" s="23"/>
      <c r="J1631" s="11"/>
      <c r="K1631" s="11"/>
      <c r="L1631" s="11"/>
      <c r="M1631" s="11"/>
      <c r="N1631" s="11"/>
      <c r="O1631" s="40"/>
      <c r="Q1631" s="8" t="str">
        <f>IF(P1631="W",#REF!, IF( P1631="L",-#REF!, ""))</f>
        <v/>
      </c>
      <c r="R1631" s="7"/>
      <c r="S1631" s="7"/>
      <c r="T1631" s="7"/>
      <c r="U1631" s="7"/>
      <c r="V1631" s="7"/>
      <c r="W1631" s="7"/>
      <c r="X1631" s="7"/>
    </row>
    <row r="1632" spans="6:24" x14ac:dyDescent="0.45">
      <c r="F1632" s="23" t="str">
        <f>IF(Games!F708=0, "",Games!F708)</f>
        <v/>
      </c>
      <c r="G1632" s="23"/>
      <c r="H1632" s="23"/>
      <c r="I1632" s="23"/>
      <c r="J1632" s="11"/>
      <c r="K1632" s="11"/>
      <c r="L1632" s="11"/>
      <c r="M1632" s="11"/>
      <c r="N1632" s="11"/>
      <c r="O1632" s="40"/>
      <c r="Q1632" s="8" t="str">
        <f>IF(P1632="W",#REF!, IF( P1632="L",-#REF!, ""))</f>
        <v/>
      </c>
      <c r="R1632" s="7"/>
      <c r="S1632" s="7"/>
      <c r="T1632" s="7"/>
      <c r="U1632" s="7"/>
      <c r="V1632" s="7"/>
      <c r="W1632" s="7"/>
      <c r="X1632" s="7"/>
    </row>
    <row r="1633" spans="6:24" x14ac:dyDescent="0.45">
      <c r="F1633" s="23" t="str">
        <f>IF(Games!F709=0, "",Games!F709)</f>
        <v/>
      </c>
      <c r="G1633" s="23"/>
      <c r="H1633" s="23"/>
      <c r="I1633" s="23"/>
      <c r="J1633" s="11"/>
      <c r="K1633" s="11"/>
      <c r="L1633" s="11"/>
      <c r="M1633" s="11"/>
      <c r="N1633" s="11"/>
      <c r="O1633" s="40"/>
      <c r="Q1633" s="8" t="str">
        <f>IF(P1633="W",#REF!, IF( P1633="L",-#REF!, ""))</f>
        <v/>
      </c>
      <c r="R1633" s="7"/>
      <c r="S1633" s="7"/>
      <c r="T1633" s="7"/>
      <c r="U1633" s="7"/>
      <c r="V1633" s="7"/>
      <c r="W1633" s="7"/>
      <c r="X1633" s="7"/>
    </row>
    <row r="1634" spans="6:24" x14ac:dyDescent="0.45">
      <c r="F1634" s="23" t="str">
        <f>IF(Games!F710=0, "",Games!F710)</f>
        <v/>
      </c>
      <c r="G1634" s="23"/>
      <c r="H1634" s="23"/>
      <c r="I1634" s="23"/>
      <c r="J1634" s="11"/>
      <c r="K1634" s="11"/>
      <c r="L1634" s="11"/>
      <c r="M1634" s="11"/>
      <c r="N1634" s="11"/>
      <c r="O1634" s="40"/>
      <c r="Q1634" s="8" t="str">
        <f>IF(P1634="W",#REF!, IF( P1634="L",-#REF!, ""))</f>
        <v/>
      </c>
      <c r="R1634" s="7"/>
      <c r="S1634" s="7"/>
      <c r="T1634" s="7"/>
      <c r="U1634" s="7"/>
      <c r="V1634" s="7"/>
      <c r="W1634" s="7"/>
      <c r="X1634" s="7"/>
    </row>
    <row r="1635" spans="6:24" x14ac:dyDescent="0.45">
      <c r="F1635" s="23" t="str">
        <f>IF(Games!F711=0, "",Games!F711)</f>
        <v/>
      </c>
      <c r="G1635" s="23"/>
      <c r="H1635" s="23"/>
      <c r="I1635" s="23"/>
      <c r="J1635" s="11"/>
      <c r="K1635" s="11"/>
      <c r="L1635" s="11"/>
      <c r="M1635" s="11"/>
      <c r="N1635" s="11"/>
      <c r="O1635" s="40"/>
      <c r="Q1635" s="8" t="str">
        <f>IF(P1635="W",#REF!, IF( P1635="L",-#REF!, ""))</f>
        <v/>
      </c>
      <c r="R1635" s="7"/>
      <c r="S1635" s="7"/>
      <c r="T1635" s="7"/>
      <c r="U1635" s="7"/>
      <c r="V1635" s="7"/>
      <c r="W1635" s="7"/>
      <c r="X1635" s="7"/>
    </row>
    <row r="1636" spans="6:24" x14ac:dyDescent="0.45">
      <c r="F1636" s="23" t="str">
        <f>IF(Games!F712=0, "",Games!F712)</f>
        <v/>
      </c>
      <c r="G1636" s="23"/>
      <c r="H1636" s="23"/>
      <c r="I1636" s="23"/>
      <c r="J1636" s="11"/>
      <c r="K1636" s="11"/>
      <c r="L1636" s="11"/>
      <c r="M1636" s="11"/>
      <c r="N1636" s="11"/>
      <c r="O1636" s="40"/>
      <c r="Q1636" s="8" t="str">
        <f>IF(P1636="W",#REF!, IF( P1636="L",-#REF!, ""))</f>
        <v/>
      </c>
      <c r="R1636" s="7"/>
      <c r="S1636" s="7"/>
      <c r="T1636" s="7"/>
      <c r="U1636" s="7"/>
      <c r="V1636" s="7"/>
      <c r="W1636" s="7"/>
      <c r="X1636" s="7"/>
    </row>
    <row r="1637" spans="6:24" x14ac:dyDescent="0.45">
      <c r="F1637" s="23" t="str">
        <f>IF(Games!F713=0, "",Games!F713)</f>
        <v/>
      </c>
      <c r="G1637" s="23"/>
      <c r="H1637" s="23"/>
      <c r="I1637" s="23"/>
      <c r="J1637" s="11"/>
      <c r="K1637" s="11"/>
      <c r="L1637" s="11"/>
      <c r="M1637" s="11"/>
      <c r="N1637" s="11"/>
      <c r="O1637" s="40"/>
      <c r="Q1637" s="8" t="str">
        <f>IF(P1637="W",#REF!, IF( P1637="L",-#REF!, ""))</f>
        <v/>
      </c>
      <c r="R1637" s="7"/>
      <c r="S1637" s="7"/>
      <c r="T1637" s="7"/>
      <c r="U1637" s="7"/>
      <c r="V1637" s="7"/>
      <c r="W1637" s="7"/>
      <c r="X1637" s="7"/>
    </row>
    <row r="1638" spans="6:24" x14ac:dyDescent="0.45">
      <c r="F1638" s="23" t="str">
        <f>IF(Games!F714=0, "",Games!F714)</f>
        <v/>
      </c>
      <c r="G1638" s="23"/>
      <c r="H1638" s="23"/>
      <c r="I1638" s="23"/>
      <c r="J1638" s="11"/>
      <c r="K1638" s="11"/>
      <c r="L1638" s="11"/>
      <c r="M1638" s="11"/>
      <c r="N1638" s="11"/>
      <c r="O1638" s="40"/>
      <c r="Q1638" s="8" t="str">
        <f>IF(P1638="W",#REF!, IF( P1638="L",-#REF!, ""))</f>
        <v/>
      </c>
      <c r="R1638" s="7"/>
      <c r="S1638" s="7"/>
      <c r="T1638" s="7"/>
      <c r="U1638" s="7"/>
      <c r="V1638" s="7"/>
      <c r="W1638" s="7"/>
      <c r="X1638" s="7"/>
    </row>
    <row r="1639" spans="6:24" x14ac:dyDescent="0.45">
      <c r="F1639" s="23" t="str">
        <f>IF(Games!F715=0, "",Games!F715)</f>
        <v/>
      </c>
      <c r="G1639" s="23"/>
      <c r="H1639" s="23"/>
      <c r="I1639" s="23"/>
      <c r="J1639" s="11"/>
      <c r="K1639" s="11"/>
      <c r="L1639" s="11"/>
      <c r="M1639" s="11"/>
      <c r="N1639" s="11"/>
      <c r="O1639" s="40"/>
      <c r="Q1639" s="8" t="str">
        <f>IF(P1639="W",#REF!, IF( P1639="L",-#REF!, ""))</f>
        <v/>
      </c>
      <c r="R1639" s="7"/>
      <c r="S1639" s="7"/>
      <c r="T1639" s="7"/>
      <c r="U1639" s="7"/>
      <c r="V1639" s="7"/>
      <c r="W1639" s="7"/>
      <c r="X1639" s="7"/>
    </row>
    <row r="1640" spans="6:24" x14ac:dyDescent="0.45">
      <c r="F1640" s="23" t="str">
        <f>IF(Games!F716=0, "",Games!F716)</f>
        <v/>
      </c>
      <c r="G1640" s="23"/>
      <c r="H1640" s="23"/>
      <c r="I1640" s="23"/>
      <c r="J1640" s="11"/>
      <c r="K1640" s="11"/>
      <c r="L1640" s="11"/>
      <c r="M1640" s="11"/>
      <c r="N1640" s="11"/>
      <c r="O1640" s="40"/>
      <c r="Q1640" s="8" t="str">
        <f>IF(P1640="W",#REF!, IF( P1640="L",-#REF!, ""))</f>
        <v/>
      </c>
      <c r="R1640" s="7"/>
      <c r="S1640" s="7"/>
      <c r="T1640" s="7"/>
      <c r="U1640" s="7"/>
      <c r="V1640" s="7"/>
      <c r="W1640" s="7"/>
      <c r="X1640" s="7"/>
    </row>
    <row r="1641" spans="6:24" x14ac:dyDescent="0.45">
      <c r="F1641" s="23" t="str">
        <f>IF(Games!F717=0, "",Games!F717)</f>
        <v/>
      </c>
      <c r="G1641" s="23"/>
      <c r="H1641" s="23"/>
      <c r="I1641" s="23"/>
      <c r="J1641" s="11"/>
      <c r="K1641" s="11"/>
      <c r="L1641" s="11"/>
      <c r="M1641" s="11"/>
      <c r="N1641" s="11"/>
      <c r="O1641" s="40"/>
      <c r="Q1641" s="8" t="str">
        <f>IF(P1641="W",#REF!, IF( P1641="L",-#REF!, ""))</f>
        <v/>
      </c>
      <c r="R1641" s="7"/>
      <c r="S1641" s="7"/>
      <c r="T1641" s="7"/>
      <c r="U1641" s="7"/>
      <c r="V1641" s="7"/>
      <c r="W1641" s="7"/>
      <c r="X1641" s="7"/>
    </row>
    <row r="1642" spans="6:24" x14ac:dyDescent="0.45">
      <c r="F1642" s="23" t="str">
        <f>IF(Games!F718=0, "",Games!F718)</f>
        <v/>
      </c>
      <c r="G1642" s="23"/>
      <c r="H1642" s="23"/>
      <c r="I1642" s="23"/>
      <c r="J1642" s="11"/>
      <c r="K1642" s="11"/>
      <c r="L1642" s="11"/>
      <c r="M1642" s="11"/>
      <c r="N1642" s="11"/>
      <c r="O1642" s="40"/>
      <c r="Q1642" s="8" t="str">
        <f>IF(P1642="W",#REF!, IF( P1642="L",-#REF!, ""))</f>
        <v/>
      </c>
      <c r="R1642" s="7"/>
      <c r="S1642" s="7"/>
      <c r="T1642" s="7"/>
      <c r="U1642" s="7"/>
      <c r="V1642" s="7"/>
      <c r="W1642" s="7"/>
      <c r="X1642" s="7"/>
    </row>
    <row r="1643" spans="6:24" x14ac:dyDescent="0.45">
      <c r="F1643" s="23" t="str">
        <f>IF(Games!F719=0, "",Games!F719)</f>
        <v/>
      </c>
      <c r="G1643" s="23"/>
      <c r="H1643" s="23"/>
      <c r="I1643" s="23"/>
      <c r="J1643" s="11"/>
      <c r="K1643" s="11"/>
      <c r="L1643" s="11"/>
      <c r="M1643" s="11"/>
      <c r="N1643" s="11"/>
      <c r="O1643" s="40"/>
      <c r="Q1643" s="8" t="str">
        <f>IF(P1643="W",#REF!, IF( P1643="L",-#REF!, ""))</f>
        <v/>
      </c>
      <c r="R1643" s="7"/>
      <c r="S1643" s="7"/>
      <c r="T1643" s="7"/>
      <c r="U1643" s="7"/>
      <c r="V1643" s="7"/>
      <c r="W1643" s="7"/>
      <c r="X1643" s="7"/>
    </row>
    <row r="1644" spans="6:24" x14ac:dyDescent="0.45">
      <c r="F1644" s="23" t="str">
        <f>IF(Games!F720=0, "",Games!F720)</f>
        <v/>
      </c>
      <c r="G1644" s="23"/>
      <c r="H1644" s="23"/>
      <c r="I1644" s="23"/>
      <c r="J1644" s="11"/>
      <c r="K1644" s="11"/>
      <c r="L1644" s="11"/>
      <c r="M1644" s="11"/>
      <c r="N1644" s="11"/>
      <c r="O1644" s="40"/>
      <c r="Q1644" s="8" t="str">
        <f>IF(P1644="W",#REF!, IF( P1644="L",-#REF!, ""))</f>
        <v/>
      </c>
      <c r="R1644" s="7"/>
      <c r="S1644" s="7"/>
      <c r="T1644" s="7"/>
      <c r="U1644" s="7"/>
      <c r="V1644" s="7"/>
      <c r="W1644" s="7"/>
      <c r="X1644" s="7"/>
    </row>
    <row r="1645" spans="6:24" x14ac:dyDescent="0.45">
      <c r="F1645" s="23" t="str">
        <f>IF(Games!F721=0, "",Games!F721)</f>
        <v/>
      </c>
      <c r="G1645" s="23"/>
      <c r="H1645" s="23"/>
      <c r="I1645" s="23"/>
      <c r="J1645" s="11"/>
      <c r="K1645" s="11"/>
      <c r="L1645" s="11"/>
      <c r="M1645" s="11"/>
      <c r="N1645" s="11"/>
      <c r="O1645" s="40"/>
      <c r="Q1645" s="8" t="str">
        <f>IF(P1645="W",#REF!, IF( P1645="L",-#REF!, ""))</f>
        <v/>
      </c>
      <c r="R1645" s="7"/>
      <c r="S1645" s="7"/>
      <c r="T1645" s="7"/>
      <c r="U1645" s="7"/>
      <c r="V1645" s="7"/>
      <c r="W1645" s="7"/>
      <c r="X1645" s="7"/>
    </row>
    <row r="1646" spans="6:24" x14ac:dyDescent="0.45">
      <c r="F1646" s="23" t="str">
        <f>IF(Games!F722=0, "",Games!F722)</f>
        <v/>
      </c>
      <c r="G1646" s="23"/>
      <c r="H1646" s="23"/>
      <c r="I1646" s="23"/>
      <c r="J1646" s="11"/>
      <c r="K1646" s="11"/>
      <c r="L1646" s="11"/>
      <c r="M1646" s="11"/>
      <c r="N1646" s="11"/>
      <c r="O1646" s="40"/>
      <c r="Q1646" s="8" t="str">
        <f>IF(P1646="W",#REF!, IF( P1646="L",-#REF!, ""))</f>
        <v/>
      </c>
      <c r="R1646" s="7"/>
      <c r="S1646" s="7"/>
      <c r="T1646" s="7"/>
      <c r="U1646" s="7"/>
      <c r="V1646" s="7"/>
      <c r="W1646" s="7"/>
      <c r="X1646" s="7"/>
    </row>
    <row r="1647" spans="6:24" x14ac:dyDescent="0.45">
      <c r="F1647" s="23" t="str">
        <f>IF(Games!F723=0, "",Games!F723)</f>
        <v/>
      </c>
      <c r="G1647" s="23"/>
      <c r="H1647" s="23"/>
      <c r="I1647" s="23"/>
      <c r="J1647" s="11"/>
      <c r="K1647" s="11"/>
      <c r="L1647" s="11"/>
      <c r="M1647" s="11"/>
      <c r="N1647" s="11"/>
      <c r="O1647" s="40"/>
      <c r="Q1647" s="8" t="str">
        <f>IF(P1647="W",#REF!, IF( P1647="L",-#REF!, ""))</f>
        <v/>
      </c>
      <c r="R1647" s="7"/>
      <c r="S1647" s="7"/>
      <c r="T1647" s="7"/>
      <c r="U1647" s="7"/>
      <c r="V1647" s="7"/>
      <c r="W1647" s="7"/>
      <c r="X1647" s="7"/>
    </row>
    <row r="1648" spans="6:24" x14ac:dyDescent="0.45">
      <c r="F1648" s="23" t="str">
        <f>IF(Games!F724=0, "",Games!F724)</f>
        <v/>
      </c>
      <c r="G1648" s="23"/>
      <c r="H1648" s="23"/>
      <c r="I1648" s="23"/>
      <c r="J1648" s="11"/>
      <c r="K1648" s="11"/>
      <c r="L1648" s="11"/>
      <c r="M1648" s="11"/>
      <c r="N1648" s="11"/>
      <c r="O1648" s="40"/>
      <c r="Q1648" s="8" t="str">
        <f>IF(P1648="W",#REF!, IF( P1648="L",-#REF!, ""))</f>
        <v/>
      </c>
      <c r="R1648" s="7"/>
      <c r="S1648" s="7"/>
      <c r="T1648" s="7"/>
      <c r="U1648" s="7"/>
      <c r="V1648" s="7"/>
      <c r="W1648" s="7"/>
      <c r="X1648" s="7"/>
    </row>
    <row r="1649" spans="6:24" x14ac:dyDescent="0.45">
      <c r="F1649" s="23" t="str">
        <f>IF(Games!F725=0, "",Games!F725)</f>
        <v/>
      </c>
      <c r="G1649" s="23"/>
      <c r="H1649" s="23"/>
      <c r="I1649" s="23"/>
      <c r="J1649" s="11"/>
      <c r="K1649" s="11"/>
      <c r="L1649" s="11"/>
      <c r="M1649" s="11"/>
      <c r="N1649" s="11"/>
      <c r="O1649" s="40"/>
      <c r="Q1649" s="8" t="str">
        <f>IF(P1649="W",#REF!, IF( P1649="L",-#REF!, ""))</f>
        <v/>
      </c>
      <c r="R1649" s="7"/>
      <c r="S1649" s="7"/>
      <c r="T1649" s="7"/>
      <c r="U1649" s="7"/>
      <c r="V1649" s="7"/>
      <c r="W1649" s="7"/>
      <c r="X1649" s="7"/>
    </row>
    <row r="1650" spans="6:24" x14ac:dyDescent="0.45">
      <c r="F1650" s="23" t="str">
        <f>IF(Games!F726=0, "",Games!F726)</f>
        <v/>
      </c>
      <c r="G1650" s="23"/>
      <c r="H1650" s="23"/>
      <c r="I1650" s="23"/>
      <c r="J1650" s="11"/>
      <c r="K1650" s="11"/>
      <c r="L1650" s="11"/>
      <c r="M1650" s="11"/>
      <c r="N1650" s="11"/>
      <c r="O1650" s="40"/>
      <c r="Q1650" s="8" t="str">
        <f>IF(P1650="W",#REF!, IF( P1650="L",-#REF!, ""))</f>
        <v/>
      </c>
      <c r="R1650" s="7"/>
      <c r="S1650" s="7"/>
      <c r="T1650" s="7"/>
      <c r="U1650" s="7"/>
      <c r="V1650" s="7"/>
      <c r="W1650" s="7"/>
      <c r="X1650" s="7"/>
    </row>
    <row r="1651" spans="6:24" x14ac:dyDescent="0.45">
      <c r="F1651" s="23" t="str">
        <f>IF(Games!F727=0, "",Games!F727)</f>
        <v/>
      </c>
      <c r="G1651" s="23"/>
      <c r="H1651" s="23"/>
      <c r="I1651" s="23"/>
      <c r="J1651" s="11"/>
      <c r="K1651" s="11"/>
      <c r="L1651" s="11"/>
      <c r="M1651" s="11"/>
      <c r="N1651" s="11"/>
      <c r="O1651" s="40"/>
      <c r="Q1651" s="8" t="str">
        <f>IF(P1651="W",#REF!, IF( P1651="L",-#REF!, ""))</f>
        <v/>
      </c>
      <c r="R1651" s="7"/>
      <c r="S1651" s="7"/>
      <c r="T1651" s="7"/>
      <c r="U1651" s="7"/>
      <c r="V1651" s="7"/>
      <c r="W1651" s="7"/>
      <c r="X1651" s="7"/>
    </row>
    <row r="1652" spans="6:24" x14ac:dyDescent="0.45">
      <c r="F1652" s="23" t="str">
        <f>IF(Games!F728=0, "",Games!F728)</f>
        <v/>
      </c>
      <c r="G1652" s="23"/>
      <c r="H1652" s="23"/>
      <c r="I1652" s="23"/>
      <c r="J1652" s="11"/>
      <c r="K1652" s="11"/>
      <c r="L1652" s="11"/>
      <c r="M1652" s="11"/>
      <c r="N1652" s="11"/>
      <c r="O1652" s="40"/>
      <c r="Q1652" s="8" t="str">
        <f>IF(P1652="W",#REF!, IF( P1652="L",-#REF!, ""))</f>
        <v/>
      </c>
      <c r="R1652" s="7"/>
      <c r="S1652" s="7"/>
      <c r="T1652" s="7"/>
      <c r="U1652" s="7"/>
      <c r="V1652" s="7"/>
      <c r="W1652" s="7"/>
      <c r="X1652" s="7"/>
    </row>
    <row r="1653" spans="6:24" x14ac:dyDescent="0.45">
      <c r="F1653" s="23" t="str">
        <f>IF(Games!F729=0, "",Games!F729)</f>
        <v/>
      </c>
      <c r="G1653" s="23"/>
      <c r="H1653" s="23"/>
      <c r="I1653" s="23"/>
      <c r="J1653" s="11"/>
      <c r="K1653" s="11"/>
      <c r="L1653" s="11"/>
      <c r="M1653" s="11"/>
      <c r="N1653" s="11"/>
      <c r="O1653" s="40"/>
      <c r="Q1653" s="8" t="str">
        <f>IF(P1653="W",#REF!, IF( P1653="L",-#REF!, ""))</f>
        <v/>
      </c>
      <c r="R1653" s="7"/>
      <c r="S1653" s="7"/>
      <c r="T1653" s="7"/>
      <c r="U1653" s="7"/>
      <c r="V1653" s="7"/>
      <c r="W1653" s="7"/>
      <c r="X1653" s="7"/>
    </row>
    <row r="1654" spans="6:24" x14ac:dyDescent="0.45">
      <c r="F1654" s="23" t="str">
        <f>IF(Games!F730=0, "",Games!F730)</f>
        <v/>
      </c>
      <c r="G1654" s="23"/>
      <c r="H1654" s="23"/>
      <c r="I1654" s="23"/>
      <c r="J1654" s="11"/>
      <c r="K1654" s="11"/>
      <c r="L1654" s="11"/>
      <c r="M1654" s="11"/>
      <c r="N1654" s="11"/>
      <c r="O1654" s="40"/>
      <c r="Q1654" s="8" t="str">
        <f>IF(P1654="W",#REF!, IF( P1654="L",-#REF!, ""))</f>
        <v/>
      </c>
      <c r="R1654" s="7"/>
      <c r="S1654" s="7"/>
      <c r="T1654" s="7"/>
      <c r="U1654" s="7"/>
      <c r="V1654" s="7"/>
      <c r="W1654" s="7"/>
      <c r="X1654" s="7"/>
    </row>
    <row r="1655" spans="6:24" x14ac:dyDescent="0.45">
      <c r="F1655" s="23" t="str">
        <f>IF(Games!F731=0, "",Games!F731)</f>
        <v/>
      </c>
      <c r="G1655" s="23"/>
      <c r="H1655" s="23"/>
      <c r="I1655" s="23"/>
      <c r="J1655" s="11"/>
      <c r="K1655" s="11"/>
      <c r="L1655" s="11"/>
      <c r="M1655" s="11"/>
      <c r="N1655" s="11"/>
      <c r="O1655" s="40"/>
      <c r="Q1655" s="8" t="str">
        <f>IF(P1655="W",#REF!, IF( P1655="L",-#REF!, ""))</f>
        <v/>
      </c>
      <c r="R1655" s="7"/>
      <c r="S1655" s="7"/>
      <c r="T1655" s="7"/>
      <c r="U1655" s="7"/>
      <c r="V1655" s="7"/>
      <c r="W1655" s="7"/>
      <c r="X1655" s="7"/>
    </row>
    <row r="1656" spans="6:24" x14ac:dyDescent="0.45">
      <c r="F1656" s="23" t="str">
        <f>IF(Games!F732=0, "",Games!F732)</f>
        <v/>
      </c>
      <c r="G1656" s="23"/>
      <c r="H1656" s="23"/>
      <c r="I1656" s="23"/>
      <c r="J1656" s="11"/>
      <c r="K1656" s="11"/>
      <c r="L1656" s="11"/>
      <c r="M1656" s="11"/>
      <c r="N1656" s="11"/>
      <c r="O1656" s="40"/>
      <c r="Q1656" s="8" t="str">
        <f>IF(P1656="W",#REF!, IF( P1656="L",-#REF!, ""))</f>
        <v/>
      </c>
      <c r="R1656" s="7"/>
      <c r="S1656" s="7"/>
      <c r="T1656" s="7"/>
      <c r="U1656" s="7"/>
      <c r="V1656" s="7"/>
      <c r="W1656" s="7"/>
      <c r="X1656" s="7"/>
    </row>
    <row r="1657" spans="6:24" x14ac:dyDescent="0.45">
      <c r="F1657" s="23" t="str">
        <f>IF(Games!F733=0, "",Games!F733)</f>
        <v/>
      </c>
      <c r="G1657" s="23"/>
      <c r="H1657" s="23"/>
      <c r="I1657" s="23"/>
      <c r="J1657" s="11"/>
      <c r="K1657" s="11"/>
      <c r="L1657" s="11"/>
      <c r="M1657" s="11"/>
      <c r="N1657" s="11"/>
      <c r="O1657" s="40"/>
      <c r="Q1657" s="8" t="str">
        <f>IF(P1657="W",#REF!, IF( P1657="L",-#REF!, ""))</f>
        <v/>
      </c>
      <c r="R1657" s="7"/>
      <c r="S1657" s="7"/>
      <c r="T1657" s="7"/>
      <c r="U1657" s="7"/>
      <c r="V1657" s="7"/>
      <c r="W1657" s="7"/>
      <c r="X1657" s="7"/>
    </row>
    <row r="1658" spans="6:24" x14ac:dyDescent="0.45">
      <c r="F1658" s="23" t="str">
        <f>IF(Games!F734=0, "",Games!F734)</f>
        <v/>
      </c>
      <c r="G1658" s="23"/>
      <c r="H1658" s="23"/>
      <c r="I1658" s="23"/>
      <c r="J1658" s="11"/>
      <c r="K1658" s="11"/>
      <c r="L1658" s="11"/>
      <c r="M1658" s="11"/>
      <c r="N1658" s="11"/>
      <c r="O1658" s="40"/>
      <c r="Q1658" s="8" t="str">
        <f>IF(P1658="W",#REF!, IF( P1658="L",-#REF!, ""))</f>
        <v/>
      </c>
      <c r="R1658" s="7"/>
      <c r="S1658" s="7"/>
      <c r="T1658" s="7"/>
      <c r="U1658" s="7"/>
      <c r="V1658" s="7"/>
      <c r="W1658" s="7"/>
      <c r="X1658" s="7"/>
    </row>
    <row r="1659" spans="6:24" x14ac:dyDescent="0.45">
      <c r="F1659" s="23" t="str">
        <f>IF(Games!F735=0, "",Games!F735)</f>
        <v/>
      </c>
      <c r="G1659" s="23"/>
      <c r="H1659" s="23"/>
      <c r="I1659" s="23"/>
      <c r="J1659" s="11"/>
      <c r="K1659" s="11"/>
      <c r="L1659" s="11"/>
      <c r="M1659" s="11"/>
      <c r="N1659" s="11"/>
      <c r="O1659" s="40"/>
      <c r="Q1659" s="8" t="str">
        <f>IF(P1659="W",#REF!, IF( P1659="L",-#REF!, ""))</f>
        <v/>
      </c>
      <c r="R1659" s="7"/>
      <c r="S1659" s="7"/>
      <c r="T1659" s="7"/>
      <c r="U1659" s="7"/>
      <c r="V1659" s="7"/>
      <c r="W1659" s="7"/>
      <c r="X1659" s="7"/>
    </row>
    <row r="1660" spans="6:24" x14ac:dyDescent="0.45">
      <c r="F1660" s="23" t="str">
        <f>IF(Games!F736=0, "",Games!F736)</f>
        <v/>
      </c>
      <c r="G1660" s="23"/>
      <c r="H1660" s="23"/>
      <c r="I1660" s="23"/>
      <c r="J1660" s="11"/>
      <c r="K1660" s="11"/>
      <c r="L1660" s="11"/>
      <c r="M1660" s="11"/>
      <c r="N1660" s="11"/>
      <c r="O1660" s="40"/>
      <c r="Q1660" s="8" t="str">
        <f>IF(P1660="W",#REF!, IF( P1660="L",-#REF!, ""))</f>
        <v/>
      </c>
      <c r="R1660" s="7"/>
      <c r="S1660" s="7"/>
      <c r="T1660" s="7"/>
      <c r="U1660" s="7"/>
      <c r="V1660" s="7"/>
      <c r="W1660" s="7"/>
      <c r="X1660" s="7"/>
    </row>
    <row r="1661" spans="6:24" x14ac:dyDescent="0.45">
      <c r="F1661" s="23" t="str">
        <f>IF(Games!F737=0, "",Games!F737)</f>
        <v/>
      </c>
      <c r="G1661" s="23"/>
      <c r="H1661" s="23"/>
      <c r="I1661" s="23"/>
      <c r="J1661" s="11"/>
      <c r="K1661" s="11"/>
      <c r="L1661" s="11"/>
      <c r="M1661" s="11"/>
      <c r="N1661" s="11"/>
      <c r="O1661" s="40"/>
      <c r="Q1661" s="8" t="str">
        <f>IF(P1661="W",#REF!, IF( P1661="L",-#REF!, ""))</f>
        <v/>
      </c>
      <c r="R1661" s="7"/>
      <c r="S1661" s="7"/>
      <c r="T1661" s="7"/>
      <c r="U1661" s="7"/>
      <c r="V1661" s="7"/>
      <c r="W1661" s="7"/>
      <c r="X1661" s="7"/>
    </row>
    <row r="1662" spans="6:24" x14ac:dyDescent="0.45">
      <c r="F1662" s="23" t="str">
        <f>IF(Games!F738=0, "",Games!F738)</f>
        <v/>
      </c>
      <c r="G1662" s="23"/>
      <c r="H1662" s="23"/>
      <c r="I1662" s="23"/>
      <c r="J1662" s="11"/>
      <c r="K1662" s="11"/>
      <c r="L1662" s="11"/>
      <c r="M1662" s="11"/>
      <c r="N1662" s="11"/>
      <c r="O1662" s="40"/>
      <c r="Q1662" s="8" t="str">
        <f>IF(P1662="W",#REF!, IF( P1662="L",-#REF!, ""))</f>
        <v/>
      </c>
      <c r="R1662" s="7"/>
      <c r="S1662" s="7"/>
      <c r="T1662" s="7"/>
      <c r="U1662" s="7"/>
      <c r="V1662" s="7"/>
      <c r="W1662" s="7"/>
      <c r="X1662" s="7"/>
    </row>
    <row r="1663" spans="6:24" x14ac:dyDescent="0.45">
      <c r="F1663" s="23" t="str">
        <f>IF(Games!F739=0, "",Games!F739)</f>
        <v/>
      </c>
      <c r="G1663" s="23"/>
      <c r="H1663" s="23"/>
      <c r="I1663" s="23"/>
      <c r="J1663" s="11"/>
      <c r="K1663" s="11"/>
      <c r="L1663" s="11"/>
      <c r="M1663" s="11"/>
      <c r="N1663" s="11"/>
      <c r="O1663" s="40"/>
      <c r="Q1663" s="8" t="str">
        <f>IF(P1663="W",#REF!, IF( P1663="L",-#REF!, ""))</f>
        <v/>
      </c>
      <c r="R1663" s="7"/>
      <c r="S1663" s="7"/>
      <c r="T1663" s="7"/>
      <c r="U1663" s="7"/>
      <c r="V1663" s="7"/>
      <c r="W1663" s="7"/>
      <c r="X1663" s="7"/>
    </row>
    <row r="1664" spans="6:24" x14ac:dyDescent="0.45">
      <c r="F1664" s="23" t="str">
        <f>IF(Games!F740=0, "",Games!F740)</f>
        <v/>
      </c>
      <c r="G1664" s="23"/>
      <c r="H1664" s="23"/>
      <c r="I1664" s="23"/>
      <c r="J1664" s="11"/>
      <c r="K1664" s="11"/>
      <c r="L1664" s="11"/>
      <c r="M1664" s="11"/>
      <c r="N1664" s="11"/>
      <c r="O1664" s="40"/>
      <c r="Q1664" s="8" t="str">
        <f>IF(P1664="W",#REF!, IF( P1664="L",-#REF!, ""))</f>
        <v/>
      </c>
      <c r="R1664" s="7"/>
      <c r="S1664" s="7"/>
      <c r="T1664" s="7"/>
      <c r="U1664" s="7"/>
      <c r="V1664" s="7"/>
      <c r="W1664" s="7"/>
      <c r="X1664" s="7"/>
    </row>
    <row r="1665" spans="6:24" x14ac:dyDescent="0.45">
      <c r="F1665" s="23" t="str">
        <f>IF(Games!F741=0, "",Games!F741)</f>
        <v/>
      </c>
      <c r="G1665" s="23"/>
      <c r="H1665" s="23"/>
      <c r="I1665" s="23"/>
      <c r="J1665" s="11"/>
      <c r="K1665" s="11"/>
      <c r="L1665" s="11"/>
      <c r="M1665" s="11"/>
      <c r="N1665" s="11"/>
      <c r="O1665" s="40"/>
      <c r="Q1665" s="8" t="str">
        <f>IF(P1665="W",#REF!, IF( P1665="L",-#REF!, ""))</f>
        <v/>
      </c>
      <c r="R1665" s="7"/>
      <c r="S1665" s="7"/>
      <c r="T1665" s="7"/>
      <c r="U1665" s="7"/>
      <c r="V1665" s="7"/>
      <c r="W1665" s="7"/>
      <c r="X1665" s="7"/>
    </row>
    <row r="1666" spans="6:24" x14ac:dyDescent="0.45">
      <c r="F1666" s="23" t="str">
        <f>IF(Games!F742=0, "",Games!F742)</f>
        <v/>
      </c>
      <c r="G1666" s="23"/>
      <c r="H1666" s="23"/>
      <c r="I1666" s="23"/>
      <c r="J1666" s="11"/>
      <c r="K1666" s="11"/>
      <c r="L1666" s="11"/>
      <c r="M1666" s="11"/>
      <c r="N1666" s="11"/>
      <c r="O1666" s="40"/>
      <c r="Q1666" s="8" t="str">
        <f>IF(P1666="W",#REF!, IF( P1666="L",-#REF!, ""))</f>
        <v/>
      </c>
      <c r="R1666" s="7"/>
      <c r="S1666" s="7"/>
      <c r="T1666" s="7"/>
      <c r="U1666" s="7"/>
      <c r="V1666" s="7"/>
      <c r="W1666" s="7"/>
      <c r="X1666" s="7"/>
    </row>
    <row r="1667" spans="6:24" x14ac:dyDescent="0.45">
      <c r="F1667" s="23" t="str">
        <f>IF(Games!F743=0, "",Games!F743)</f>
        <v/>
      </c>
      <c r="G1667" s="23"/>
      <c r="H1667" s="23"/>
      <c r="I1667" s="23"/>
      <c r="J1667" s="11"/>
      <c r="K1667" s="11"/>
      <c r="L1667" s="11"/>
      <c r="M1667" s="11"/>
      <c r="N1667" s="11"/>
      <c r="O1667" s="40"/>
      <c r="Q1667" s="8" t="str">
        <f>IF(P1667="W",#REF!, IF( P1667="L",-#REF!, ""))</f>
        <v/>
      </c>
      <c r="R1667" s="7"/>
      <c r="S1667" s="7"/>
      <c r="T1667" s="7"/>
      <c r="U1667" s="7"/>
      <c r="V1667" s="7"/>
      <c r="W1667" s="7"/>
      <c r="X1667" s="7"/>
    </row>
    <row r="1668" spans="6:24" x14ac:dyDescent="0.45">
      <c r="F1668" s="23" t="str">
        <f>IF(Games!F744=0, "",Games!F744)</f>
        <v/>
      </c>
      <c r="G1668" s="23"/>
      <c r="H1668" s="23"/>
      <c r="I1668" s="23"/>
      <c r="J1668" s="11"/>
      <c r="K1668" s="11"/>
      <c r="L1668" s="11"/>
      <c r="M1668" s="11"/>
      <c r="N1668" s="11"/>
      <c r="O1668" s="40"/>
      <c r="Q1668" s="8" t="str">
        <f>IF(P1668="W",#REF!, IF( P1668="L",-#REF!, ""))</f>
        <v/>
      </c>
      <c r="R1668" s="7"/>
      <c r="S1668" s="7"/>
      <c r="T1668" s="7"/>
      <c r="U1668" s="7"/>
      <c r="V1668" s="7"/>
      <c r="W1668" s="7"/>
      <c r="X1668" s="7"/>
    </row>
    <row r="1669" spans="6:24" x14ac:dyDescent="0.45">
      <c r="F1669" s="23" t="str">
        <f>IF(Games!F745=0, "",Games!F745)</f>
        <v/>
      </c>
      <c r="G1669" s="23"/>
      <c r="H1669" s="23"/>
      <c r="I1669" s="23"/>
      <c r="J1669" s="11"/>
      <c r="K1669" s="11"/>
      <c r="L1669" s="11"/>
      <c r="M1669" s="11"/>
      <c r="N1669" s="11"/>
      <c r="O1669" s="40"/>
      <c r="Q1669" s="8" t="str">
        <f>IF(P1669="W",#REF!, IF( P1669="L",-#REF!, ""))</f>
        <v/>
      </c>
      <c r="R1669" s="7"/>
      <c r="S1669" s="7"/>
      <c r="T1669" s="7"/>
      <c r="U1669" s="7"/>
      <c r="V1669" s="7"/>
      <c r="W1669" s="7"/>
      <c r="X1669" s="7"/>
    </row>
    <row r="1670" spans="6:24" x14ac:dyDescent="0.45">
      <c r="F1670" s="23" t="str">
        <f>IF(Games!F746=0, "",Games!F746)</f>
        <v/>
      </c>
      <c r="G1670" s="23"/>
      <c r="H1670" s="23"/>
      <c r="I1670" s="23"/>
      <c r="J1670" s="11"/>
      <c r="K1670" s="11"/>
      <c r="L1670" s="11"/>
      <c r="M1670" s="11"/>
      <c r="N1670" s="11"/>
      <c r="O1670" s="40"/>
      <c r="Q1670" s="8" t="str">
        <f>IF(P1670="W",#REF!, IF( P1670="L",-#REF!, ""))</f>
        <v/>
      </c>
      <c r="R1670" s="7"/>
      <c r="S1670" s="7"/>
      <c r="T1670" s="7"/>
      <c r="U1670" s="7"/>
      <c r="V1670" s="7"/>
      <c r="W1670" s="7"/>
      <c r="X1670" s="7"/>
    </row>
    <row r="1671" spans="6:24" x14ac:dyDescent="0.45">
      <c r="F1671" s="23" t="str">
        <f>IF(Games!F747=0, "",Games!F747)</f>
        <v/>
      </c>
      <c r="G1671" s="23"/>
      <c r="H1671" s="23"/>
      <c r="I1671" s="23"/>
      <c r="J1671" s="11"/>
      <c r="K1671" s="11"/>
      <c r="L1671" s="11"/>
      <c r="M1671" s="11"/>
      <c r="N1671" s="11"/>
      <c r="O1671" s="40"/>
      <c r="Q1671" s="8" t="str">
        <f>IF(P1671="W",#REF!, IF( P1671="L",-#REF!, ""))</f>
        <v/>
      </c>
      <c r="R1671" s="7"/>
      <c r="S1671" s="7"/>
      <c r="T1671" s="7"/>
      <c r="U1671" s="7"/>
      <c r="V1671" s="7"/>
      <c r="W1671" s="7"/>
      <c r="X1671" s="7"/>
    </row>
    <row r="1672" spans="6:24" x14ac:dyDescent="0.45">
      <c r="F1672" s="23" t="str">
        <f>IF(Games!F748=0, "",Games!F748)</f>
        <v/>
      </c>
      <c r="G1672" s="23"/>
      <c r="H1672" s="23"/>
      <c r="I1672" s="23"/>
      <c r="J1672" s="11"/>
      <c r="K1672" s="11"/>
      <c r="L1672" s="11"/>
      <c r="M1672" s="11"/>
      <c r="N1672" s="11"/>
      <c r="O1672" s="40"/>
      <c r="Q1672" s="8" t="str">
        <f>IF(P1672="W",#REF!, IF( P1672="L",-#REF!, ""))</f>
        <v/>
      </c>
      <c r="R1672" s="7"/>
      <c r="S1672" s="7"/>
      <c r="T1672" s="7"/>
      <c r="U1672" s="7"/>
      <c r="V1672" s="7"/>
      <c r="W1672" s="7"/>
      <c r="X1672" s="7"/>
    </row>
    <row r="1673" spans="6:24" x14ac:dyDescent="0.45">
      <c r="F1673" s="23" t="str">
        <f>IF(Games!F749=0, "",Games!F749)</f>
        <v/>
      </c>
      <c r="G1673" s="23"/>
      <c r="H1673" s="23"/>
      <c r="I1673" s="23"/>
      <c r="J1673" s="11"/>
      <c r="K1673" s="11"/>
      <c r="L1673" s="11"/>
      <c r="M1673" s="11"/>
      <c r="N1673" s="11"/>
      <c r="O1673" s="40"/>
      <c r="Q1673" s="8" t="str">
        <f>IF(P1673="W",#REF!, IF( P1673="L",-#REF!, ""))</f>
        <v/>
      </c>
      <c r="R1673" s="7"/>
      <c r="S1673" s="7"/>
      <c r="T1673" s="7"/>
      <c r="U1673" s="7"/>
      <c r="V1673" s="7"/>
      <c r="W1673" s="7"/>
      <c r="X1673" s="7"/>
    </row>
    <row r="1674" spans="6:24" x14ac:dyDescent="0.45">
      <c r="F1674" s="23" t="str">
        <f>IF(Games!F750=0, "",Games!F750)</f>
        <v/>
      </c>
      <c r="G1674" s="23"/>
      <c r="H1674" s="23"/>
      <c r="I1674" s="23"/>
      <c r="J1674" s="11"/>
      <c r="K1674" s="11"/>
      <c r="L1674" s="11"/>
      <c r="M1674" s="11"/>
      <c r="N1674" s="11"/>
      <c r="O1674" s="40"/>
      <c r="Q1674" s="8" t="str">
        <f>IF(P1674="W",#REF!, IF( P1674="L",-#REF!, ""))</f>
        <v/>
      </c>
      <c r="R1674" s="7"/>
      <c r="S1674" s="7"/>
      <c r="T1674" s="7"/>
      <c r="U1674" s="7"/>
      <c r="V1674" s="7"/>
      <c r="W1674" s="7"/>
      <c r="X1674" s="7"/>
    </row>
    <row r="1675" spans="6:24" x14ac:dyDescent="0.45">
      <c r="F1675" s="23" t="str">
        <f>IF(Games!F751=0, "",Games!F751)</f>
        <v/>
      </c>
      <c r="G1675" s="23"/>
      <c r="H1675" s="23"/>
      <c r="I1675" s="23"/>
      <c r="J1675" s="11"/>
      <c r="K1675" s="11"/>
      <c r="L1675" s="11"/>
      <c r="M1675" s="11"/>
      <c r="N1675" s="11"/>
      <c r="O1675" s="40"/>
      <c r="Q1675" s="8" t="str">
        <f>IF(P1675="W",#REF!, IF( P1675="L",-#REF!, ""))</f>
        <v/>
      </c>
      <c r="R1675" s="7"/>
      <c r="S1675" s="7"/>
      <c r="T1675" s="7"/>
      <c r="U1675" s="7"/>
      <c r="V1675" s="7"/>
      <c r="W1675" s="7"/>
      <c r="X1675" s="7"/>
    </row>
    <row r="1676" spans="6:24" x14ac:dyDescent="0.45">
      <c r="F1676" s="23" t="str">
        <f>IF(Games!F752=0, "",Games!F752)</f>
        <v/>
      </c>
      <c r="G1676" s="23"/>
      <c r="H1676" s="23"/>
      <c r="I1676" s="23"/>
      <c r="J1676" s="11"/>
      <c r="K1676" s="11"/>
      <c r="L1676" s="11"/>
      <c r="M1676" s="11"/>
      <c r="N1676" s="11"/>
      <c r="O1676" s="40"/>
      <c r="Q1676" s="8" t="str">
        <f>IF(P1676="W",#REF!, IF( P1676="L",-#REF!, ""))</f>
        <v/>
      </c>
      <c r="R1676" s="7"/>
      <c r="S1676" s="7"/>
      <c r="T1676" s="7"/>
      <c r="U1676" s="7"/>
      <c r="V1676" s="7"/>
      <c r="W1676" s="7"/>
      <c r="X1676" s="7"/>
    </row>
    <row r="1677" spans="6:24" x14ac:dyDescent="0.45">
      <c r="F1677" s="23" t="str">
        <f>IF(Games!F753=0, "",Games!F753)</f>
        <v/>
      </c>
      <c r="G1677" s="23"/>
      <c r="H1677" s="23"/>
      <c r="I1677" s="23"/>
      <c r="J1677" s="11"/>
      <c r="K1677" s="11"/>
      <c r="L1677" s="11"/>
      <c r="M1677" s="11"/>
      <c r="N1677" s="11"/>
      <c r="O1677" s="40"/>
      <c r="Q1677" s="8" t="str">
        <f>IF(P1677="W",#REF!, IF( P1677="L",-#REF!, ""))</f>
        <v/>
      </c>
      <c r="R1677" s="7"/>
      <c r="S1677" s="7"/>
      <c r="T1677" s="7"/>
      <c r="U1677" s="7"/>
      <c r="V1677" s="7"/>
      <c r="W1677" s="7"/>
      <c r="X1677" s="7"/>
    </row>
    <row r="1678" spans="6:24" x14ac:dyDescent="0.45">
      <c r="F1678" s="23" t="str">
        <f>IF(Games!F754=0, "",Games!F754)</f>
        <v/>
      </c>
      <c r="G1678" s="23"/>
      <c r="H1678" s="23"/>
      <c r="I1678" s="23"/>
      <c r="J1678" s="11"/>
      <c r="K1678" s="11"/>
      <c r="L1678" s="11"/>
      <c r="M1678" s="11"/>
      <c r="N1678" s="11"/>
      <c r="O1678" s="40"/>
      <c r="Q1678" s="8" t="str">
        <f>IF(P1678="W",#REF!, IF( P1678="L",-#REF!, ""))</f>
        <v/>
      </c>
      <c r="R1678" s="7"/>
      <c r="S1678" s="7"/>
      <c r="T1678" s="7"/>
      <c r="U1678" s="7"/>
      <c r="V1678" s="7"/>
      <c r="W1678" s="7"/>
      <c r="X1678" s="7"/>
    </row>
    <row r="1679" spans="6:24" x14ac:dyDescent="0.45">
      <c r="F1679" s="23" t="str">
        <f>IF(Games!F755=0, "",Games!F755)</f>
        <v/>
      </c>
      <c r="G1679" s="23"/>
      <c r="H1679" s="23"/>
      <c r="I1679" s="23"/>
      <c r="J1679" s="11"/>
      <c r="K1679" s="11"/>
      <c r="L1679" s="11"/>
      <c r="M1679" s="11"/>
      <c r="N1679" s="11"/>
      <c r="O1679" s="40"/>
      <c r="Q1679" s="8" t="str">
        <f>IF(P1679="W",#REF!, IF( P1679="L",-#REF!, ""))</f>
        <v/>
      </c>
      <c r="R1679" s="7"/>
      <c r="S1679" s="7"/>
      <c r="T1679" s="7"/>
      <c r="U1679" s="7"/>
      <c r="V1679" s="7"/>
      <c r="W1679" s="7"/>
      <c r="X1679" s="7"/>
    </row>
    <row r="1680" spans="6:24" x14ac:dyDescent="0.45">
      <c r="F1680" s="23" t="str">
        <f>IF(Games!F756=0, "",Games!F756)</f>
        <v/>
      </c>
      <c r="G1680" s="23"/>
      <c r="H1680" s="23"/>
      <c r="I1680" s="23"/>
      <c r="J1680" s="11"/>
      <c r="K1680" s="11"/>
      <c r="L1680" s="11"/>
      <c r="M1680" s="11"/>
      <c r="N1680" s="11"/>
      <c r="O1680" s="40"/>
      <c r="Q1680" s="8" t="str">
        <f>IF(P1680="W",#REF!, IF( P1680="L",-#REF!, ""))</f>
        <v/>
      </c>
      <c r="R1680" s="7"/>
      <c r="S1680" s="7"/>
      <c r="T1680" s="7"/>
      <c r="U1680" s="7"/>
      <c r="V1680" s="7"/>
      <c r="W1680" s="7"/>
      <c r="X1680" s="7"/>
    </row>
    <row r="1681" spans="6:24" x14ac:dyDescent="0.45">
      <c r="F1681" s="23" t="str">
        <f>IF(Games!F757=0, "",Games!F757)</f>
        <v/>
      </c>
      <c r="G1681" s="23"/>
      <c r="H1681" s="23"/>
      <c r="I1681" s="23"/>
      <c r="J1681" s="11"/>
      <c r="K1681" s="11"/>
      <c r="L1681" s="11"/>
      <c r="M1681" s="11"/>
      <c r="N1681" s="11"/>
      <c r="O1681" s="40"/>
      <c r="Q1681" s="8" t="str">
        <f>IF(P1681="W",#REF!, IF( P1681="L",-#REF!, ""))</f>
        <v/>
      </c>
      <c r="R1681" s="7"/>
      <c r="S1681" s="7"/>
      <c r="T1681" s="7"/>
      <c r="U1681" s="7"/>
      <c r="V1681" s="7"/>
      <c r="W1681" s="7"/>
      <c r="X1681" s="7"/>
    </row>
    <row r="1682" spans="6:24" x14ac:dyDescent="0.45">
      <c r="F1682" s="23" t="str">
        <f>IF(Games!F758=0, "",Games!F758)</f>
        <v/>
      </c>
      <c r="G1682" s="23"/>
      <c r="H1682" s="23"/>
      <c r="I1682" s="23"/>
      <c r="J1682" s="11"/>
      <c r="K1682" s="11"/>
      <c r="L1682" s="11"/>
      <c r="M1682" s="11"/>
      <c r="N1682" s="11"/>
      <c r="O1682" s="40"/>
      <c r="Q1682" s="8" t="str">
        <f>IF(P1682="W",#REF!, IF( P1682="L",-#REF!, ""))</f>
        <v/>
      </c>
      <c r="R1682" s="7"/>
      <c r="S1682" s="7"/>
      <c r="T1682" s="7"/>
      <c r="U1682" s="7"/>
      <c r="V1682" s="7"/>
      <c r="W1682" s="7"/>
      <c r="X1682" s="7"/>
    </row>
    <row r="1683" spans="6:24" x14ac:dyDescent="0.45">
      <c r="F1683" s="23" t="str">
        <f>IF(Games!F759=0, "",Games!F759)</f>
        <v/>
      </c>
      <c r="G1683" s="23"/>
      <c r="H1683" s="23"/>
      <c r="I1683" s="23"/>
      <c r="J1683" s="11"/>
      <c r="K1683" s="11"/>
      <c r="L1683" s="11"/>
      <c r="M1683" s="11"/>
      <c r="N1683" s="11"/>
      <c r="O1683" s="40"/>
      <c r="Q1683" s="8" t="str">
        <f>IF(P1683="W",#REF!, IF( P1683="L",-#REF!, ""))</f>
        <v/>
      </c>
      <c r="R1683" s="7"/>
      <c r="S1683" s="7"/>
      <c r="T1683" s="7"/>
      <c r="U1683" s="7"/>
      <c r="V1683" s="7"/>
      <c r="W1683" s="7"/>
      <c r="X1683" s="7"/>
    </row>
    <row r="1684" spans="6:24" x14ac:dyDescent="0.45">
      <c r="F1684" s="23" t="str">
        <f>IF(Games!F760=0, "",Games!F760)</f>
        <v/>
      </c>
      <c r="G1684" s="23"/>
      <c r="H1684" s="23"/>
      <c r="I1684" s="23"/>
      <c r="J1684" s="11"/>
      <c r="K1684" s="11"/>
      <c r="L1684" s="11"/>
      <c r="M1684" s="11"/>
      <c r="N1684" s="11"/>
      <c r="O1684" s="40"/>
      <c r="Q1684" s="8" t="str">
        <f>IF(P1684="W",#REF!, IF( P1684="L",-#REF!, ""))</f>
        <v/>
      </c>
      <c r="R1684" s="7"/>
      <c r="S1684" s="7"/>
      <c r="T1684" s="7"/>
      <c r="U1684" s="7"/>
      <c r="V1684" s="7"/>
      <c r="W1684" s="7"/>
      <c r="X1684" s="7"/>
    </row>
    <row r="1685" spans="6:24" x14ac:dyDescent="0.45">
      <c r="F1685" s="23" t="str">
        <f>IF(Games!F761=0, "",Games!F761)</f>
        <v/>
      </c>
      <c r="G1685" s="23"/>
      <c r="H1685" s="23"/>
      <c r="I1685" s="23"/>
      <c r="J1685" s="11"/>
      <c r="K1685" s="11"/>
      <c r="L1685" s="11"/>
      <c r="M1685" s="11"/>
      <c r="N1685" s="11"/>
      <c r="O1685" s="40"/>
      <c r="Q1685" s="8" t="str">
        <f>IF(P1685="W",#REF!, IF( P1685="L",-#REF!, ""))</f>
        <v/>
      </c>
      <c r="R1685" s="7"/>
      <c r="S1685" s="7"/>
      <c r="T1685" s="7"/>
      <c r="U1685" s="7"/>
      <c r="V1685" s="7"/>
      <c r="W1685" s="7"/>
      <c r="X1685" s="7"/>
    </row>
    <row r="1686" spans="6:24" x14ac:dyDescent="0.45">
      <c r="F1686" s="23" t="str">
        <f>IF(Games!F762=0, "",Games!F762)</f>
        <v/>
      </c>
      <c r="G1686" s="23"/>
      <c r="H1686" s="23"/>
      <c r="I1686" s="23"/>
      <c r="J1686" s="11"/>
      <c r="K1686" s="11"/>
      <c r="L1686" s="11"/>
      <c r="M1686" s="11"/>
      <c r="N1686" s="11"/>
      <c r="O1686" s="40"/>
      <c r="Q1686" s="8" t="str">
        <f>IF(P1686="W",#REF!, IF( P1686="L",-#REF!, ""))</f>
        <v/>
      </c>
      <c r="R1686" s="7"/>
      <c r="S1686" s="7"/>
      <c r="T1686" s="7"/>
      <c r="U1686" s="7"/>
      <c r="V1686" s="7"/>
      <c r="W1686" s="7"/>
      <c r="X1686" s="7"/>
    </row>
    <row r="1687" spans="6:24" x14ac:dyDescent="0.45">
      <c r="F1687" s="23" t="str">
        <f>IF(Games!F763=0, "",Games!F763)</f>
        <v/>
      </c>
      <c r="G1687" s="23"/>
      <c r="H1687" s="23"/>
      <c r="I1687" s="23"/>
      <c r="J1687" s="11"/>
      <c r="K1687" s="11"/>
      <c r="L1687" s="11"/>
      <c r="M1687" s="11"/>
      <c r="N1687" s="11"/>
      <c r="O1687" s="40"/>
      <c r="Q1687" s="8" t="str">
        <f>IF(P1687="W",#REF!, IF( P1687="L",-#REF!, ""))</f>
        <v/>
      </c>
      <c r="R1687" s="7"/>
      <c r="S1687" s="7"/>
      <c r="T1687" s="7"/>
      <c r="U1687" s="7"/>
      <c r="V1687" s="7"/>
      <c r="W1687" s="7"/>
      <c r="X1687" s="7"/>
    </row>
    <row r="1688" spans="6:24" x14ac:dyDescent="0.45">
      <c r="F1688" s="23" t="str">
        <f>IF(Games!F764=0, "",Games!F764)</f>
        <v/>
      </c>
      <c r="G1688" s="23"/>
      <c r="H1688" s="23"/>
      <c r="I1688" s="23"/>
      <c r="J1688" s="11"/>
      <c r="K1688" s="11"/>
      <c r="L1688" s="11"/>
      <c r="M1688" s="11"/>
      <c r="N1688" s="11"/>
      <c r="O1688" s="40"/>
      <c r="Q1688" s="8" t="str">
        <f>IF(P1688="W",#REF!, IF( P1688="L",-#REF!, ""))</f>
        <v/>
      </c>
      <c r="R1688" s="7"/>
      <c r="S1688" s="7"/>
      <c r="T1688" s="7"/>
      <c r="U1688" s="7"/>
      <c r="V1688" s="7"/>
      <c r="W1688" s="7"/>
      <c r="X1688" s="7"/>
    </row>
    <row r="1689" spans="6:24" x14ac:dyDescent="0.45">
      <c r="F1689" s="23" t="str">
        <f>IF(Games!F765=0, "",Games!F765)</f>
        <v/>
      </c>
      <c r="G1689" s="23"/>
      <c r="H1689" s="23"/>
      <c r="I1689" s="23"/>
      <c r="J1689" s="11"/>
      <c r="K1689" s="11"/>
      <c r="L1689" s="11"/>
      <c r="M1689" s="11"/>
      <c r="N1689" s="11"/>
      <c r="O1689" s="40"/>
      <c r="Q1689" s="8" t="str">
        <f>IF(P1689="W",#REF!, IF( P1689="L",-#REF!, ""))</f>
        <v/>
      </c>
      <c r="R1689" s="7"/>
      <c r="S1689" s="7"/>
      <c r="T1689" s="7"/>
      <c r="U1689" s="7"/>
      <c r="V1689" s="7"/>
      <c r="W1689" s="7"/>
      <c r="X1689" s="7"/>
    </row>
    <row r="1690" spans="6:24" x14ac:dyDescent="0.45">
      <c r="F1690" s="23" t="str">
        <f>IF(Games!F766=0, "",Games!F766)</f>
        <v/>
      </c>
      <c r="G1690" s="23"/>
      <c r="H1690" s="23"/>
      <c r="I1690" s="23"/>
      <c r="J1690" s="11"/>
      <c r="K1690" s="11"/>
      <c r="L1690" s="11"/>
      <c r="M1690" s="11"/>
      <c r="N1690" s="11"/>
      <c r="O1690" s="40"/>
      <c r="Q1690" s="8" t="str">
        <f>IF(P1690="W",#REF!, IF( P1690="L",-#REF!, ""))</f>
        <v/>
      </c>
      <c r="R1690" s="7"/>
      <c r="S1690" s="7"/>
      <c r="T1690" s="7"/>
      <c r="U1690" s="7"/>
      <c r="V1690" s="7"/>
      <c r="W1690" s="7"/>
      <c r="X1690" s="7"/>
    </row>
    <row r="1691" spans="6:24" x14ac:dyDescent="0.45">
      <c r="F1691" s="23" t="str">
        <f>IF(Games!F767=0, "",Games!F767)</f>
        <v/>
      </c>
      <c r="G1691" s="23"/>
      <c r="H1691" s="23"/>
      <c r="I1691" s="23"/>
      <c r="J1691" s="11"/>
      <c r="K1691" s="11"/>
      <c r="L1691" s="11"/>
      <c r="M1691" s="11"/>
      <c r="N1691" s="11"/>
      <c r="O1691" s="40"/>
      <c r="Q1691" s="8" t="str">
        <f>IF(P1691="W",#REF!, IF( P1691="L",-#REF!, ""))</f>
        <v/>
      </c>
      <c r="R1691" s="7"/>
      <c r="S1691" s="7"/>
      <c r="T1691" s="7"/>
      <c r="U1691" s="7"/>
      <c r="V1691" s="7"/>
      <c r="W1691" s="7"/>
      <c r="X1691" s="7"/>
    </row>
    <row r="1692" spans="6:24" x14ac:dyDescent="0.45">
      <c r="F1692" s="23" t="str">
        <f>IF(Games!F768=0, "",Games!F768)</f>
        <v/>
      </c>
      <c r="G1692" s="23"/>
      <c r="H1692" s="23"/>
      <c r="I1692" s="23"/>
      <c r="J1692" s="11"/>
      <c r="K1692" s="11"/>
      <c r="L1692" s="11"/>
      <c r="M1692" s="11"/>
      <c r="N1692" s="11"/>
      <c r="O1692" s="40"/>
      <c r="Q1692" s="8" t="str">
        <f>IF(P1692="W",#REF!, IF( P1692="L",-#REF!, ""))</f>
        <v/>
      </c>
      <c r="R1692" s="7"/>
      <c r="S1692" s="7"/>
      <c r="T1692" s="7"/>
      <c r="U1692" s="7"/>
      <c r="V1692" s="7"/>
      <c r="W1692" s="7"/>
      <c r="X1692" s="7"/>
    </row>
    <row r="1693" spans="6:24" x14ac:dyDescent="0.45">
      <c r="F1693" s="23" t="str">
        <f>IF(Games!F769=0, "",Games!F769)</f>
        <v/>
      </c>
      <c r="G1693" s="23"/>
      <c r="H1693" s="23"/>
      <c r="I1693" s="23"/>
      <c r="J1693" s="11"/>
      <c r="K1693" s="11"/>
      <c r="L1693" s="11"/>
      <c r="M1693" s="11"/>
      <c r="N1693" s="11"/>
      <c r="O1693" s="40"/>
      <c r="Q1693" s="8" t="str">
        <f>IF(P1693="W",#REF!, IF( P1693="L",-#REF!, ""))</f>
        <v/>
      </c>
      <c r="R1693" s="7"/>
      <c r="S1693" s="7"/>
      <c r="T1693" s="7"/>
      <c r="U1693" s="7"/>
      <c r="V1693" s="7"/>
      <c r="W1693" s="7"/>
      <c r="X1693" s="7"/>
    </row>
    <row r="1694" spans="6:24" x14ac:dyDescent="0.45">
      <c r="F1694" s="23" t="str">
        <f>IF(Games!F770=0, "",Games!F770)</f>
        <v/>
      </c>
      <c r="G1694" s="23"/>
      <c r="H1694" s="23"/>
      <c r="I1694" s="23"/>
      <c r="J1694" s="11"/>
      <c r="K1694" s="11"/>
      <c r="L1694" s="11"/>
      <c r="M1694" s="11"/>
      <c r="N1694" s="11"/>
      <c r="O1694" s="40"/>
      <c r="Q1694" s="8" t="str">
        <f>IF(P1694="W",#REF!, IF( P1694="L",-#REF!, ""))</f>
        <v/>
      </c>
      <c r="R1694" s="7"/>
      <c r="S1694" s="7"/>
      <c r="T1694" s="7"/>
      <c r="U1694" s="7"/>
      <c r="V1694" s="7"/>
      <c r="W1694" s="7"/>
      <c r="X1694" s="7"/>
    </row>
    <row r="1695" spans="6:24" x14ac:dyDescent="0.45">
      <c r="F1695" s="23" t="str">
        <f>IF(Games!F771=0, "",Games!F771)</f>
        <v/>
      </c>
      <c r="G1695" s="23"/>
      <c r="H1695" s="23"/>
      <c r="I1695" s="23"/>
      <c r="J1695" s="11"/>
      <c r="K1695" s="11"/>
      <c r="L1695" s="11"/>
      <c r="M1695" s="11"/>
      <c r="N1695" s="11"/>
      <c r="O1695" s="40"/>
      <c r="Q1695" s="8" t="str">
        <f>IF(P1695="W",#REF!, IF( P1695="L",-#REF!, ""))</f>
        <v/>
      </c>
      <c r="R1695" s="7"/>
      <c r="S1695" s="7"/>
      <c r="T1695" s="7"/>
      <c r="U1695" s="7"/>
      <c r="V1695" s="7"/>
      <c r="W1695" s="7"/>
      <c r="X1695" s="7"/>
    </row>
    <row r="1696" spans="6:24" x14ac:dyDescent="0.45">
      <c r="F1696" s="23" t="str">
        <f>IF(Games!F772=0, "",Games!F772)</f>
        <v/>
      </c>
      <c r="G1696" s="23"/>
      <c r="H1696" s="23"/>
      <c r="I1696" s="23"/>
      <c r="J1696" s="11"/>
      <c r="K1696" s="11"/>
      <c r="L1696" s="11"/>
      <c r="M1696" s="11"/>
      <c r="N1696" s="11"/>
      <c r="O1696" s="40"/>
      <c r="Q1696" s="8" t="str">
        <f>IF(P1696="W",#REF!, IF( P1696="L",-#REF!, ""))</f>
        <v/>
      </c>
      <c r="R1696" s="7"/>
      <c r="S1696" s="7"/>
      <c r="T1696" s="7"/>
      <c r="U1696" s="7"/>
      <c r="V1696" s="7"/>
      <c r="W1696" s="7"/>
      <c r="X1696" s="7"/>
    </row>
    <row r="1697" spans="6:24" x14ac:dyDescent="0.45">
      <c r="F1697" s="23" t="str">
        <f>IF(Games!F773=0, "",Games!F773)</f>
        <v/>
      </c>
      <c r="G1697" s="23"/>
      <c r="H1697" s="23"/>
      <c r="I1697" s="23"/>
      <c r="J1697" s="11"/>
      <c r="K1697" s="11"/>
      <c r="L1697" s="11"/>
      <c r="M1697" s="11"/>
      <c r="N1697" s="11"/>
      <c r="O1697" s="40"/>
      <c r="Q1697" s="8" t="str">
        <f>IF(P1697="W",#REF!, IF( P1697="L",-#REF!, ""))</f>
        <v/>
      </c>
      <c r="R1697" s="7"/>
      <c r="S1697" s="7"/>
      <c r="T1697" s="7"/>
      <c r="U1697" s="7"/>
      <c r="V1697" s="7"/>
      <c r="W1697" s="7"/>
      <c r="X1697" s="7"/>
    </row>
    <row r="1698" spans="6:24" x14ac:dyDescent="0.45">
      <c r="F1698" s="23" t="str">
        <f>IF(Games!F774=0, "",Games!F774)</f>
        <v/>
      </c>
      <c r="G1698" s="23"/>
      <c r="H1698" s="23"/>
      <c r="I1698" s="23"/>
      <c r="J1698" s="11"/>
      <c r="K1698" s="11"/>
      <c r="L1698" s="11"/>
      <c r="M1698" s="11"/>
      <c r="N1698" s="11"/>
      <c r="O1698" s="40"/>
      <c r="Q1698" s="8" t="str">
        <f>IF(P1698="W",#REF!, IF( P1698="L",-#REF!, ""))</f>
        <v/>
      </c>
      <c r="R1698" s="7"/>
      <c r="S1698" s="7"/>
      <c r="T1698" s="7"/>
      <c r="U1698" s="7"/>
      <c r="V1698" s="7"/>
      <c r="W1698" s="7"/>
      <c r="X1698" s="7"/>
    </row>
    <row r="1699" spans="6:24" x14ac:dyDescent="0.45">
      <c r="F1699" s="23" t="str">
        <f>IF(Games!F775=0, "",Games!F775)</f>
        <v/>
      </c>
      <c r="G1699" s="23"/>
      <c r="H1699" s="23"/>
      <c r="I1699" s="23"/>
      <c r="J1699" s="11"/>
      <c r="K1699" s="11"/>
      <c r="L1699" s="11"/>
      <c r="M1699" s="11"/>
      <c r="N1699" s="11"/>
      <c r="O1699" s="40"/>
      <c r="Q1699" s="8" t="str">
        <f>IF(P1699="W",#REF!, IF( P1699="L",-#REF!, ""))</f>
        <v/>
      </c>
      <c r="R1699" s="7"/>
      <c r="S1699" s="7"/>
      <c r="T1699" s="7"/>
      <c r="U1699" s="7"/>
      <c r="V1699" s="7"/>
      <c r="W1699" s="7"/>
      <c r="X1699" s="7"/>
    </row>
    <row r="1700" spans="6:24" x14ac:dyDescent="0.45">
      <c r="F1700" s="23" t="str">
        <f>IF(Games!F776=0, "",Games!F776)</f>
        <v/>
      </c>
      <c r="G1700" s="23"/>
      <c r="H1700" s="23"/>
      <c r="I1700" s="23"/>
      <c r="J1700" s="11"/>
      <c r="K1700" s="11"/>
      <c r="L1700" s="11"/>
      <c r="M1700" s="11"/>
      <c r="N1700" s="11"/>
      <c r="O1700" s="40"/>
      <c r="Q1700" s="8" t="str">
        <f>IF(P1700="W",#REF!, IF( P1700="L",-#REF!, ""))</f>
        <v/>
      </c>
      <c r="R1700" s="7"/>
      <c r="S1700" s="7"/>
      <c r="T1700" s="7"/>
      <c r="U1700" s="7"/>
      <c r="V1700" s="7"/>
      <c r="W1700" s="7"/>
      <c r="X1700" s="7"/>
    </row>
    <row r="1701" spans="6:24" x14ac:dyDescent="0.45">
      <c r="F1701" s="23" t="str">
        <f>IF(Games!F777=0, "",Games!F777)</f>
        <v/>
      </c>
      <c r="G1701" s="23"/>
      <c r="H1701" s="23"/>
      <c r="I1701" s="23"/>
      <c r="J1701" s="11"/>
      <c r="K1701" s="11"/>
      <c r="L1701" s="11"/>
      <c r="M1701" s="11"/>
      <c r="N1701" s="11"/>
      <c r="O1701" s="40"/>
      <c r="Q1701" s="8" t="str">
        <f>IF(P1701="W",#REF!, IF( P1701="L",-#REF!, ""))</f>
        <v/>
      </c>
      <c r="R1701" s="7"/>
      <c r="S1701" s="7"/>
      <c r="T1701" s="7"/>
      <c r="U1701" s="7"/>
      <c r="V1701" s="7"/>
      <c r="W1701" s="7"/>
      <c r="X1701" s="7"/>
    </row>
    <row r="1702" spans="6:24" x14ac:dyDescent="0.45">
      <c r="F1702" s="23" t="str">
        <f>IF(Games!F778=0, "",Games!F778)</f>
        <v/>
      </c>
      <c r="G1702" s="23"/>
      <c r="H1702" s="23"/>
      <c r="I1702" s="23"/>
      <c r="J1702" s="11"/>
      <c r="K1702" s="11"/>
      <c r="L1702" s="11"/>
      <c r="M1702" s="11"/>
      <c r="N1702" s="11"/>
      <c r="O1702" s="40"/>
      <c r="Q1702" s="8" t="str">
        <f>IF(P1702="W",#REF!, IF( P1702="L",-#REF!, ""))</f>
        <v/>
      </c>
      <c r="R1702" s="7"/>
      <c r="S1702" s="7"/>
      <c r="T1702" s="7"/>
      <c r="U1702" s="7"/>
      <c r="V1702" s="7"/>
      <c r="W1702" s="7"/>
      <c r="X1702" s="7"/>
    </row>
    <row r="1703" spans="6:24" x14ac:dyDescent="0.45">
      <c r="F1703" s="23" t="str">
        <f>IF(Games!F779=0, "",Games!F779)</f>
        <v/>
      </c>
      <c r="G1703" s="23"/>
      <c r="H1703" s="23"/>
      <c r="I1703" s="23"/>
      <c r="J1703" s="11"/>
      <c r="K1703" s="11"/>
      <c r="L1703" s="11"/>
      <c r="M1703" s="11"/>
      <c r="N1703" s="11"/>
      <c r="O1703" s="40"/>
      <c r="Q1703" s="8" t="str">
        <f>IF(P1703="W",#REF!, IF( P1703="L",-#REF!, ""))</f>
        <v/>
      </c>
      <c r="R1703" s="7"/>
      <c r="S1703" s="7"/>
      <c r="T1703" s="7"/>
      <c r="U1703" s="7"/>
      <c r="V1703" s="7"/>
      <c r="W1703" s="7"/>
      <c r="X1703" s="7"/>
    </row>
    <row r="1704" spans="6:24" x14ac:dyDescent="0.45">
      <c r="F1704" s="23" t="str">
        <f>IF(Games!F780=0, "",Games!F780)</f>
        <v/>
      </c>
      <c r="G1704" s="23"/>
      <c r="H1704" s="23"/>
      <c r="I1704" s="23"/>
      <c r="J1704" s="11"/>
      <c r="K1704" s="11"/>
      <c r="L1704" s="11"/>
      <c r="M1704" s="11"/>
      <c r="N1704" s="11"/>
      <c r="O1704" s="40"/>
      <c r="Q1704" s="8" t="str">
        <f>IF(P1704="W",#REF!, IF( P1704="L",-#REF!, ""))</f>
        <v/>
      </c>
      <c r="R1704" s="7"/>
      <c r="S1704" s="7"/>
      <c r="T1704" s="7"/>
      <c r="U1704" s="7"/>
      <c r="V1704" s="7"/>
      <c r="W1704" s="7"/>
      <c r="X1704" s="7"/>
    </row>
    <row r="1705" spans="6:24" x14ac:dyDescent="0.45">
      <c r="F1705" s="23" t="str">
        <f>IF(Games!F781=0, "",Games!F781)</f>
        <v/>
      </c>
      <c r="G1705" s="23"/>
      <c r="H1705" s="23"/>
      <c r="I1705" s="23"/>
      <c r="J1705" s="11"/>
      <c r="K1705" s="11"/>
      <c r="L1705" s="11"/>
      <c r="M1705" s="11"/>
      <c r="N1705" s="11"/>
      <c r="O1705" s="40"/>
      <c r="Q1705" s="8" t="str">
        <f>IF(P1705="W",#REF!, IF( P1705="L",-#REF!, ""))</f>
        <v/>
      </c>
      <c r="R1705" s="7"/>
      <c r="S1705" s="7"/>
      <c r="T1705" s="7"/>
      <c r="U1705" s="7"/>
      <c r="V1705" s="7"/>
      <c r="W1705" s="7"/>
      <c r="X1705" s="7"/>
    </row>
    <row r="1706" spans="6:24" x14ac:dyDescent="0.45">
      <c r="F1706" s="23" t="str">
        <f>IF(Games!F782=0, "",Games!F782)</f>
        <v/>
      </c>
      <c r="G1706" s="23"/>
      <c r="H1706" s="23"/>
      <c r="I1706" s="23"/>
      <c r="J1706" s="11"/>
      <c r="K1706" s="11"/>
      <c r="L1706" s="11"/>
      <c r="M1706" s="11"/>
      <c r="N1706" s="11"/>
      <c r="O1706" s="40"/>
      <c r="Q1706" s="8" t="str">
        <f>IF(P1706="W",#REF!, IF( P1706="L",-#REF!, ""))</f>
        <v/>
      </c>
      <c r="R1706" s="7"/>
      <c r="S1706" s="7"/>
      <c r="T1706" s="7"/>
      <c r="U1706" s="7"/>
      <c r="V1706" s="7"/>
      <c r="W1706" s="7"/>
      <c r="X1706" s="7"/>
    </row>
    <row r="1707" spans="6:24" x14ac:dyDescent="0.45">
      <c r="F1707" s="23" t="str">
        <f>IF(Games!F783=0, "",Games!F783)</f>
        <v/>
      </c>
      <c r="G1707" s="23"/>
      <c r="H1707" s="23"/>
      <c r="I1707" s="23"/>
      <c r="J1707" s="11"/>
      <c r="K1707" s="11"/>
      <c r="L1707" s="11"/>
      <c r="M1707" s="11"/>
      <c r="N1707" s="11"/>
      <c r="O1707" s="40"/>
      <c r="Q1707" s="8" t="str">
        <f>IF(P1707="W",#REF!, IF( P1707="L",-#REF!, ""))</f>
        <v/>
      </c>
      <c r="R1707" s="7"/>
      <c r="S1707" s="7"/>
      <c r="T1707" s="7"/>
      <c r="U1707" s="7"/>
      <c r="V1707" s="7"/>
      <c r="W1707" s="7"/>
      <c r="X1707" s="7"/>
    </row>
    <row r="1708" spans="6:24" x14ac:dyDescent="0.45">
      <c r="F1708" s="23" t="str">
        <f>IF(Games!F784=0, "",Games!F784)</f>
        <v/>
      </c>
      <c r="G1708" s="23"/>
      <c r="H1708" s="23"/>
      <c r="I1708" s="23"/>
      <c r="J1708" s="11"/>
      <c r="K1708" s="11"/>
      <c r="L1708" s="11"/>
      <c r="M1708" s="11"/>
      <c r="N1708" s="11"/>
      <c r="O1708" s="40"/>
      <c r="Q1708" s="8" t="str">
        <f>IF(P1708="W",#REF!, IF( P1708="L",-#REF!, ""))</f>
        <v/>
      </c>
      <c r="R1708" s="7"/>
      <c r="S1708" s="7"/>
      <c r="T1708" s="7"/>
      <c r="U1708" s="7"/>
      <c r="V1708" s="7"/>
      <c r="W1708" s="7"/>
      <c r="X1708" s="7"/>
    </row>
    <row r="1709" spans="6:24" x14ac:dyDescent="0.45">
      <c r="F1709" s="23" t="str">
        <f>IF(Games!F785=0, "",Games!F785)</f>
        <v/>
      </c>
      <c r="G1709" s="23"/>
      <c r="H1709" s="23"/>
      <c r="I1709" s="23"/>
      <c r="J1709" s="11"/>
      <c r="K1709" s="11"/>
      <c r="L1709" s="11"/>
      <c r="M1709" s="11"/>
      <c r="N1709" s="11"/>
      <c r="O1709" s="40"/>
      <c r="Q1709" s="8" t="str">
        <f>IF(P1709="W",#REF!, IF( P1709="L",-#REF!, ""))</f>
        <v/>
      </c>
      <c r="R1709" s="7"/>
      <c r="S1709" s="7"/>
      <c r="T1709" s="7"/>
      <c r="U1709" s="7"/>
      <c r="V1709" s="7"/>
      <c r="W1709" s="7"/>
      <c r="X1709" s="7"/>
    </row>
    <row r="1710" spans="6:24" x14ac:dyDescent="0.45">
      <c r="F1710" s="23" t="str">
        <f>IF(Games!F786=0, "",Games!F786)</f>
        <v/>
      </c>
      <c r="G1710" s="23"/>
      <c r="H1710" s="23"/>
      <c r="I1710" s="23"/>
      <c r="J1710" s="11"/>
      <c r="K1710" s="11"/>
      <c r="L1710" s="11"/>
      <c r="M1710" s="11"/>
      <c r="N1710" s="11"/>
      <c r="O1710" s="40"/>
      <c r="Q1710" s="8" t="str">
        <f>IF(P1710="W",#REF!, IF( P1710="L",-#REF!, ""))</f>
        <v/>
      </c>
      <c r="R1710" s="7"/>
      <c r="S1710" s="7"/>
      <c r="T1710" s="7"/>
      <c r="U1710" s="7"/>
      <c r="V1710" s="7"/>
      <c r="W1710" s="7"/>
      <c r="X1710" s="7"/>
    </row>
    <row r="1711" spans="6:24" x14ac:dyDescent="0.45">
      <c r="F1711" s="23" t="str">
        <f>IF(Games!F787=0, "",Games!F787)</f>
        <v/>
      </c>
      <c r="G1711" s="23"/>
      <c r="H1711" s="23"/>
      <c r="I1711" s="23"/>
      <c r="J1711" s="11"/>
      <c r="K1711" s="11"/>
      <c r="L1711" s="11"/>
      <c r="M1711" s="11"/>
      <c r="N1711" s="11"/>
      <c r="O1711" s="40"/>
      <c r="Q1711" s="8" t="str">
        <f>IF(P1711="W",#REF!, IF( P1711="L",-#REF!, ""))</f>
        <v/>
      </c>
      <c r="R1711" s="7"/>
      <c r="S1711" s="7"/>
      <c r="T1711" s="7"/>
      <c r="U1711" s="7"/>
      <c r="V1711" s="7"/>
      <c r="W1711" s="7"/>
      <c r="X1711" s="7"/>
    </row>
    <row r="1712" spans="6:24" x14ac:dyDescent="0.45">
      <c r="F1712" s="23" t="str">
        <f>IF(Games!F788=0, "",Games!F788)</f>
        <v/>
      </c>
      <c r="G1712" s="23"/>
      <c r="H1712" s="23"/>
      <c r="I1712" s="23"/>
      <c r="J1712" s="11"/>
      <c r="K1712" s="11"/>
      <c r="L1712" s="11"/>
      <c r="M1712" s="11"/>
      <c r="N1712" s="11"/>
      <c r="O1712" s="40"/>
      <c r="Q1712" s="8" t="str">
        <f>IF(P1712="W",#REF!, IF( P1712="L",-#REF!, ""))</f>
        <v/>
      </c>
      <c r="R1712" s="7"/>
      <c r="S1712" s="7"/>
      <c r="T1712" s="7"/>
      <c r="U1712" s="7"/>
      <c r="V1712" s="7"/>
      <c r="W1712" s="7"/>
      <c r="X1712" s="7"/>
    </row>
    <row r="1713" spans="6:24" x14ac:dyDescent="0.45">
      <c r="F1713" s="23" t="str">
        <f>IF(Games!F789=0, "",Games!F789)</f>
        <v/>
      </c>
      <c r="G1713" s="23"/>
      <c r="H1713" s="23"/>
      <c r="I1713" s="23"/>
      <c r="J1713" s="11"/>
      <c r="K1713" s="11"/>
      <c r="L1713" s="11"/>
      <c r="M1713" s="11"/>
      <c r="N1713" s="11"/>
      <c r="O1713" s="40"/>
      <c r="Q1713" s="8" t="str">
        <f>IF(P1713="W",#REF!, IF( P1713="L",-#REF!, ""))</f>
        <v/>
      </c>
      <c r="R1713" s="7"/>
      <c r="S1713" s="7"/>
      <c r="T1713" s="7"/>
      <c r="U1713" s="7"/>
      <c r="V1713" s="7"/>
      <c r="W1713" s="7"/>
      <c r="X1713" s="7"/>
    </row>
    <row r="1714" spans="6:24" x14ac:dyDescent="0.45">
      <c r="F1714" s="23" t="str">
        <f>IF(Games!F790=0, "",Games!F790)</f>
        <v/>
      </c>
      <c r="G1714" s="23"/>
      <c r="H1714" s="23"/>
      <c r="I1714" s="23"/>
      <c r="J1714" s="11"/>
      <c r="K1714" s="11"/>
      <c r="L1714" s="11"/>
      <c r="M1714" s="11"/>
      <c r="N1714" s="11"/>
      <c r="O1714" s="40"/>
      <c r="Q1714" s="8" t="str">
        <f>IF(P1714="W",#REF!, IF( P1714="L",-#REF!, ""))</f>
        <v/>
      </c>
      <c r="R1714" s="7"/>
      <c r="S1714" s="7"/>
      <c r="T1714" s="7"/>
      <c r="U1714" s="7"/>
      <c r="V1714" s="7"/>
      <c r="W1714" s="7"/>
      <c r="X1714" s="7"/>
    </row>
    <row r="1715" spans="6:24" x14ac:dyDescent="0.45">
      <c r="F1715" s="23" t="str">
        <f>IF(Games!F791=0, "",Games!F791)</f>
        <v/>
      </c>
      <c r="G1715" s="23"/>
      <c r="H1715" s="23"/>
      <c r="I1715" s="23"/>
      <c r="J1715" s="11"/>
      <c r="K1715" s="11"/>
      <c r="L1715" s="11"/>
      <c r="M1715" s="11"/>
      <c r="N1715" s="11"/>
      <c r="O1715" s="40"/>
      <c r="Q1715" s="8" t="str">
        <f>IF(P1715="W",#REF!, IF( P1715="L",-#REF!, ""))</f>
        <v/>
      </c>
      <c r="R1715" s="7"/>
      <c r="S1715" s="7"/>
      <c r="T1715" s="7"/>
      <c r="U1715" s="7"/>
      <c r="V1715" s="7"/>
      <c r="W1715" s="7"/>
      <c r="X1715" s="7"/>
    </row>
    <row r="1716" spans="6:24" x14ac:dyDescent="0.45">
      <c r="F1716" s="23" t="str">
        <f>IF(Games!F792=0, "",Games!F792)</f>
        <v/>
      </c>
      <c r="G1716" s="23"/>
      <c r="H1716" s="23"/>
      <c r="I1716" s="23"/>
      <c r="J1716" s="11"/>
      <c r="K1716" s="11"/>
      <c r="L1716" s="11"/>
      <c r="M1716" s="11"/>
      <c r="N1716" s="11"/>
      <c r="O1716" s="40"/>
      <c r="Q1716" s="8" t="str">
        <f>IF(P1716="W",#REF!, IF( P1716="L",-#REF!, ""))</f>
        <v/>
      </c>
      <c r="R1716" s="7"/>
      <c r="S1716" s="7"/>
      <c r="T1716" s="7"/>
      <c r="U1716" s="7"/>
      <c r="V1716" s="7"/>
      <c r="W1716" s="7"/>
      <c r="X1716" s="7"/>
    </row>
    <row r="1717" spans="6:24" x14ac:dyDescent="0.45">
      <c r="F1717" s="23" t="str">
        <f>IF(Games!F793=0, "",Games!F793)</f>
        <v/>
      </c>
      <c r="G1717" s="23"/>
      <c r="H1717" s="23"/>
      <c r="I1717" s="23"/>
      <c r="J1717" s="11"/>
      <c r="K1717" s="11"/>
      <c r="L1717" s="11"/>
      <c r="M1717" s="11"/>
      <c r="N1717" s="11"/>
      <c r="O1717" s="40"/>
      <c r="Q1717" s="8" t="str">
        <f>IF(P1717="W",#REF!, IF( P1717="L",-#REF!, ""))</f>
        <v/>
      </c>
      <c r="R1717" s="7"/>
      <c r="S1717" s="7"/>
      <c r="T1717" s="7"/>
      <c r="U1717" s="7"/>
      <c r="V1717" s="7"/>
      <c r="W1717" s="7"/>
      <c r="X1717" s="7"/>
    </row>
    <row r="1718" spans="6:24" x14ac:dyDescent="0.45">
      <c r="F1718" s="23" t="str">
        <f>IF(Games!F794=0, "",Games!F794)</f>
        <v/>
      </c>
      <c r="G1718" s="23"/>
      <c r="H1718" s="23"/>
      <c r="I1718" s="23"/>
      <c r="J1718" s="11"/>
      <c r="K1718" s="11"/>
      <c r="L1718" s="11"/>
      <c r="M1718" s="11"/>
      <c r="N1718" s="11"/>
      <c r="O1718" s="40"/>
      <c r="Q1718" s="8" t="str">
        <f>IF(P1718="W",#REF!, IF( P1718="L",-#REF!, ""))</f>
        <v/>
      </c>
      <c r="R1718" s="7"/>
      <c r="S1718" s="7"/>
      <c r="T1718" s="7"/>
      <c r="U1718" s="7"/>
      <c r="V1718" s="7"/>
      <c r="W1718" s="7"/>
      <c r="X1718" s="7"/>
    </row>
    <row r="1719" spans="6:24" x14ac:dyDescent="0.45">
      <c r="F1719" s="23" t="str">
        <f>IF(Games!F795=0, "",Games!F795)</f>
        <v/>
      </c>
      <c r="G1719" s="23"/>
      <c r="H1719" s="23"/>
      <c r="I1719" s="23"/>
      <c r="J1719" s="11"/>
      <c r="K1719" s="11"/>
      <c r="L1719" s="11"/>
      <c r="M1719" s="11"/>
      <c r="N1719" s="11"/>
      <c r="O1719" s="40"/>
      <c r="Q1719" s="8" t="str">
        <f>IF(P1719="W",#REF!, IF( P1719="L",-#REF!, ""))</f>
        <v/>
      </c>
      <c r="R1719" s="7"/>
      <c r="S1719" s="7"/>
      <c r="T1719" s="7"/>
      <c r="U1719" s="7"/>
      <c r="V1719" s="7"/>
      <c r="W1719" s="7"/>
      <c r="X1719" s="7"/>
    </row>
    <row r="1720" spans="6:24" x14ac:dyDescent="0.45">
      <c r="F1720" s="23" t="str">
        <f>IF(Games!F796=0, "",Games!F796)</f>
        <v/>
      </c>
      <c r="G1720" s="23"/>
      <c r="H1720" s="23"/>
      <c r="I1720" s="23"/>
      <c r="J1720" s="11"/>
      <c r="K1720" s="11"/>
      <c r="L1720" s="11"/>
      <c r="M1720" s="11"/>
      <c r="N1720" s="11"/>
      <c r="O1720" s="40"/>
      <c r="Q1720" s="8" t="str">
        <f>IF(P1720="W",#REF!, IF( P1720="L",-#REF!, ""))</f>
        <v/>
      </c>
      <c r="R1720" s="7"/>
      <c r="S1720" s="7"/>
      <c r="T1720" s="7"/>
      <c r="U1720" s="7"/>
      <c r="V1720" s="7"/>
      <c r="W1720" s="7"/>
      <c r="X1720" s="7"/>
    </row>
    <row r="1721" spans="6:24" x14ac:dyDescent="0.45">
      <c r="F1721" s="23" t="str">
        <f>IF(Games!F797=0, "",Games!F797)</f>
        <v/>
      </c>
      <c r="G1721" s="23"/>
      <c r="H1721" s="23"/>
      <c r="I1721" s="23"/>
      <c r="J1721" s="11"/>
      <c r="K1721" s="11"/>
      <c r="L1721" s="11"/>
      <c r="M1721" s="11"/>
      <c r="N1721" s="11"/>
      <c r="O1721" s="40"/>
      <c r="Q1721" s="8" t="str">
        <f>IF(P1721="W",#REF!, IF( P1721="L",-#REF!, ""))</f>
        <v/>
      </c>
      <c r="R1721" s="7"/>
      <c r="S1721" s="7"/>
      <c r="T1721" s="7"/>
      <c r="U1721" s="7"/>
      <c r="V1721" s="7"/>
      <c r="W1721" s="7"/>
      <c r="X1721" s="7"/>
    </row>
    <row r="1722" spans="6:24" x14ac:dyDescent="0.45">
      <c r="F1722" s="23" t="str">
        <f>IF(Games!F798=0, "",Games!F798)</f>
        <v/>
      </c>
      <c r="G1722" s="23"/>
      <c r="H1722" s="23"/>
      <c r="I1722" s="23"/>
      <c r="J1722" s="11"/>
      <c r="K1722" s="11"/>
      <c r="L1722" s="11"/>
      <c r="M1722" s="11"/>
      <c r="N1722" s="11"/>
      <c r="O1722" s="40"/>
      <c r="Q1722" s="8" t="str">
        <f>IF(P1722="W",#REF!, IF( P1722="L",-#REF!, ""))</f>
        <v/>
      </c>
      <c r="R1722" s="7"/>
      <c r="S1722" s="7"/>
      <c r="T1722" s="7"/>
      <c r="U1722" s="7"/>
      <c r="V1722" s="7"/>
      <c r="W1722" s="7"/>
      <c r="X1722" s="7"/>
    </row>
    <row r="1723" spans="6:24" x14ac:dyDescent="0.45">
      <c r="F1723" s="23" t="str">
        <f>IF(Games!F799=0, "",Games!F799)</f>
        <v/>
      </c>
      <c r="G1723" s="23"/>
      <c r="H1723" s="23"/>
      <c r="I1723" s="23"/>
      <c r="J1723" s="11"/>
      <c r="K1723" s="11"/>
      <c r="L1723" s="11"/>
      <c r="M1723" s="11"/>
      <c r="N1723" s="11"/>
      <c r="O1723" s="40"/>
      <c r="Q1723" s="8" t="str">
        <f>IF(P1723="W",#REF!, IF( P1723="L",-#REF!, ""))</f>
        <v/>
      </c>
      <c r="R1723" s="7"/>
      <c r="S1723" s="7"/>
      <c r="T1723" s="7"/>
      <c r="U1723" s="7"/>
      <c r="V1723" s="7"/>
      <c r="W1723" s="7"/>
      <c r="X1723" s="7"/>
    </row>
    <row r="1724" spans="6:24" x14ac:dyDescent="0.45">
      <c r="F1724" s="23" t="str">
        <f>IF(Games!F800=0, "",Games!F800)</f>
        <v/>
      </c>
      <c r="G1724" s="23"/>
      <c r="H1724" s="23"/>
      <c r="I1724" s="23"/>
      <c r="J1724" s="11"/>
      <c r="K1724" s="11"/>
      <c r="L1724" s="11"/>
      <c r="M1724" s="11"/>
      <c r="N1724" s="11"/>
      <c r="O1724" s="40"/>
      <c r="Q1724" s="8" t="str">
        <f>IF(P1724="W",#REF!, IF( P1724="L",-#REF!, ""))</f>
        <v/>
      </c>
      <c r="R1724" s="7"/>
      <c r="S1724" s="7"/>
      <c r="T1724" s="7"/>
      <c r="U1724" s="7"/>
      <c r="V1724" s="7"/>
      <c r="W1724" s="7"/>
      <c r="X1724" s="7"/>
    </row>
    <row r="1725" spans="6:24" x14ac:dyDescent="0.45">
      <c r="F1725" s="23" t="str">
        <f>IF(Games!F801=0, "",Games!F801)</f>
        <v/>
      </c>
      <c r="G1725" s="23"/>
      <c r="H1725" s="23"/>
      <c r="I1725" s="23"/>
      <c r="J1725" s="11"/>
      <c r="K1725" s="11"/>
      <c r="L1725" s="11"/>
      <c r="M1725" s="11"/>
      <c r="N1725" s="11"/>
      <c r="O1725" s="40"/>
      <c r="Q1725" s="8" t="str">
        <f>IF(P1725="W",#REF!, IF( P1725="L",-#REF!, ""))</f>
        <v/>
      </c>
      <c r="R1725" s="7"/>
      <c r="S1725" s="7"/>
      <c r="T1725" s="7"/>
      <c r="U1725" s="7"/>
      <c r="V1725" s="7"/>
      <c r="W1725" s="7"/>
      <c r="X1725" s="7"/>
    </row>
    <row r="1726" spans="6:24" x14ac:dyDescent="0.45">
      <c r="F1726" s="23" t="str">
        <f>IF(Games!F802=0, "",Games!F802)</f>
        <v/>
      </c>
      <c r="G1726" s="23"/>
      <c r="H1726" s="23"/>
      <c r="I1726" s="23"/>
      <c r="J1726" s="11"/>
      <c r="K1726" s="11"/>
      <c r="L1726" s="11"/>
      <c r="M1726" s="11"/>
      <c r="N1726" s="11"/>
      <c r="O1726" s="40"/>
      <c r="Q1726" s="8" t="str">
        <f>IF(P1726="W",#REF!, IF( P1726="L",-#REF!, ""))</f>
        <v/>
      </c>
      <c r="R1726" s="7"/>
      <c r="S1726" s="7"/>
      <c r="T1726" s="7"/>
      <c r="U1726" s="7"/>
      <c r="V1726" s="7"/>
      <c r="W1726" s="7"/>
      <c r="X1726" s="7"/>
    </row>
    <row r="1727" spans="6:24" x14ac:dyDescent="0.45">
      <c r="F1727" s="23" t="str">
        <f>IF(Games!F803=0, "",Games!F803)</f>
        <v/>
      </c>
      <c r="G1727" s="23"/>
      <c r="H1727" s="23"/>
      <c r="I1727" s="23"/>
      <c r="J1727" s="11"/>
      <c r="K1727" s="11"/>
      <c r="L1727" s="11"/>
      <c r="M1727" s="11"/>
      <c r="N1727" s="11"/>
      <c r="O1727" s="40"/>
      <c r="Q1727" s="8" t="str">
        <f>IF(P1727="W",#REF!, IF( P1727="L",-#REF!, ""))</f>
        <v/>
      </c>
      <c r="R1727" s="7"/>
      <c r="S1727" s="7"/>
      <c r="T1727" s="7"/>
      <c r="U1727" s="7"/>
      <c r="V1727" s="7"/>
      <c r="W1727" s="7"/>
      <c r="X1727" s="7"/>
    </row>
    <row r="1728" spans="6:24" x14ac:dyDescent="0.45">
      <c r="F1728" s="23" t="str">
        <f>IF(Games!F804=0, "",Games!F804)</f>
        <v/>
      </c>
      <c r="G1728" s="23"/>
      <c r="H1728" s="23"/>
      <c r="I1728" s="23"/>
      <c r="J1728" s="11"/>
      <c r="K1728" s="11"/>
      <c r="L1728" s="11"/>
      <c r="M1728" s="11"/>
      <c r="N1728" s="11"/>
      <c r="O1728" s="40"/>
      <c r="Q1728" s="8" t="str">
        <f>IF(P1728="W",#REF!, IF( P1728="L",-#REF!, ""))</f>
        <v/>
      </c>
      <c r="R1728" s="7"/>
      <c r="S1728" s="7"/>
      <c r="T1728" s="7"/>
      <c r="U1728" s="7"/>
      <c r="V1728" s="7"/>
      <c r="W1728" s="7"/>
      <c r="X1728" s="7"/>
    </row>
    <row r="1729" spans="6:24" x14ac:dyDescent="0.45">
      <c r="F1729" s="23" t="str">
        <f>IF(Games!F805=0, "",Games!F805)</f>
        <v/>
      </c>
      <c r="G1729" s="23"/>
      <c r="H1729" s="23"/>
      <c r="I1729" s="23"/>
      <c r="J1729" s="11"/>
      <c r="K1729" s="11"/>
      <c r="L1729" s="11"/>
      <c r="M1729" s="11"/>
      <c r="N1729" s="11"/>
      <c r="O1729" s="40"/>
      <c r="Q1729" s="8" t="str">
        <f>IF(P1729="W",#REF!, IF( P1729="L",-#REF!, ""))</f>
        <v/>
      </c>
      <c r="R1729" s="7"/>
      <c r="S1729" s="7"/>
      <c r="T1729" s="7"/>
      <c r="U1729" s="7"/>
      <c r="V1729" s="7"/>
      <c r="W1729" s="7"/>
      <c r="X1729" s="7"/>
    </row>
    <row r="1730" spans="6:24" x14ac:dyDescent="0.45">
      <c r="F1730" s="23" t="str">
        <f>IF(Games!F806=0, "",Games!F806)</f>
        <v/>
      </c>
      <c r="G1730" s="23"/>
      <c r="H1730" s="23"/>
      <c r="I1730" s="23"/>
      <c r="J1730" s="11"/>
      <c r="K1730" s="11"/>
      <c r="L1730" s="11"/>
      <c r="M1730" s="11"/>
      <c r="N1730" s="11"/>
      <c r="O1730" s="40"/>
      <c r="Q1730" s="8" t="str">
        <f>IF(P1730="W",#REF!, IF( P1730="L",-#REF!, ""))</f>
        <v/>
      </c>
      <c r="R1730" s="7"/>
      <c r="S1730" s="7"/>
      <c r="T1730" s="7"/>
      <c r="U1730" s="7"/>
      <c r="V1730" s="7"/>
      <c r="W1730" s="7"/>
      <c r="X1730" s="7"/>
    </row>
    <row r="1731" spans="6:24" x14ac:dyDescent="0.45">
      <c r="F1731" s="23" t="str">
        <f>IF(Games!F807=0, "",Games!F807)</f>
        <v/>
      </c>
      <c r="G1731" s="23"/>
      <c r="H1731" s="23"/>
      <c r="I1731" s="23"/>
      <c r="J1731" s="11"/>
      <c r="K1731" s="11"/>
      <c r="L1731" s="11"/>
      <c r="M1731" s="11"/>
      <c r="N1731" s="11"/>
      <c r="O1731" s="40"/>
      <c r="Q1731" s="8" t="str">
        <f>IF(P1731="W",#REF!, IF( P1731="L",-#REF!, ""))</f>
        <v/>
      </c>
      <c r="R1731" s="7"/>
      <c r="S1731" s="7"/>
      <c r="T1731" s="7"/>
      <c r="U1731" s="7"/>
      <c r="V1731" s="7"/>
      <c r="W1731" s="7"/>
      <c r="X1731" s="7"/>
    </row>
    <row r="1732" spans="6:24" x14ac:dyDescent="0.45">
      <c r="F1732" s="23" t="str">
        <f>IF(Games!F808=0, "",Games!F808)</f>
        <v/>
      </c>
      <c r="G1732" s="23"/>
      <c r="H1732" s="23"/>
      <c r="I1732" s="23"/>
      <c r="J1732" s="11"/>
      <c r="K1732" s="11"/>
      <c r="L1732" s="11"/>
      <c r="M1732" s="11"/>
      <c r="N1732" s="11"/>
      <c r="O1732" s="40"/>
      <c r="Q1732" s="8" t="str">
        <f>IF(P1732="W",#REF!, IF( P1732="L",-#REF!, ""))</f>
        <v/>
      </c>
      <c r="R1732" s="7"/>
      <c r="S1732" s="7"/>
      <c r="T1732" s="7"/>
      <c r="U1732" s="7"/>
      <c r="V1732" s="7"/>
      <c r="W1732" s="7"/>
      <c r="X1732" s="7"/>
    </row>
    <row r="1733" spans="6:24" x14ac:dyDescent="0.45">
      <c r="F1733" s="23" t="str">
        <f>IF(Games!F809=0, "",Games!F809)</f>
        <v/>
      </c>
      <c r="G1733" s="23"/>
      <c r="H1733" s="23"/>
      <c r="I1733" s="23"/>
      <c r="J1733" s="11"/>
      <c r="K1733" s="11"/>
      <c r="L1733" s="11"/>
      <c r="M1733" s="11"/>
      <c r="N1733" s="11"/>
      <c r="O1733" s="40"/>
      <c r="Q1733" s="8" t="str">
        <f>IF(P1733="W",#REF!, IF( P1733="L",-#REF!, ""))</f>
        <v/>
      </c>
      <c r="R1733" s="7"/>
      <c r="S1733" s="7"/>
      <c r="T1733" s="7"/>
      <c r="U1733" s="7"/>
      <c r="V1733" s="7"/>
      <c r="W1733" s="7"/>
      <c r="X1733" s="7"/>
    </row>
    <row r="1734" spans="6:24" x14ac:dyDescent="0.45">
      <c r="F1734" s="23" t="str">
        <f>IF(Games!F810=0, "",Games!F810)</f>
        <v/>
      </c>
      <c r="G1734" s="23"/>
      <c r="H1734" s="23"/>
      <c r="I1734" s="23"/>
      <c r="J1734" s="11"/>
      <c r="K1734" s="11"/>
      <c r="L1734" s="11"/>
      <c r="M1734" s="11"/>
      <c r="N1734" s="11"/>
      <c r="O1734" s="40"/>
      <c r="Q1734" s="8" t="str">
        <f>IF(P1734="W",#REF!, IF( P1734="L",-#REF!, ""))</f>
        <v/>
      </c>
      <c r="R1734" s="7"/>
      <c r="S1734" s="7"/>
      <c r="T1734" s="7"/>
      <c r="U1734" s="7"/>
      <c r="V1734" s="7"/>
      <c r="W1734" s="7"/>
      <c r="X1734" s="7"/>
    </row>
    <row r="1735" spans="6:24" x14ac:dyDescent="0.45">
      <c r="F1735" s="23" t="str">
        <f>IF(Games!F811=0, "",Games!F811)</f>
        <v/>
      </c>
      <c r="G1735" s="23"/>
      <c r="H1735" s="23"/>
      <c r="I1735" s="23"/>
      <c r="J1735" s="11"/>
      <c r="K1735" s="11"/>
      <c r="L1735" s="11"/>
      <c r="M1735" s="11"/>
      <c r="N1735" s="11"/>
      <c r="O1735" s="40"/>
      <c r="Q1735" s="8" t="str">
        <f>IF(P1735="W",#REF!, IF( P1735="L",-#REF!, ""))</f>
        <v/>
      </c>
      <c r="R1735" s="7"/>
      <c r="S1735" s="7"/>
      <c r="T1735" s="7"/>
      <c r="U1735" s="7"/>
      <c r="V1735" s="7"/>
      <c r="W1735" s="7"/>
      <c r="X1735" s="7"/>
    </row>
    <row r="1736" spans="6:24" x14ac:dyDescent="0.45">
      <c r="F1736" s="23" t="str">
        <f>IF(Games!F812=0, "",Games!F812)</f>
        <v/>
      </c>
      <c r="G1736" s="23"/>
      <c r="H1736" s="23"/>
      <c r="I1736" s="23"/>
      <c r="J1736" s="11"/>
      <c r="K1736" s="11"/>
      <c r="L1736" s="11"/>
      <c r="M1736" s="11"/>
      <c r="N1736" s="11"/>
      <c r="O1736" s="40"/>
      <c r="Q1736" s="8" t="str">
        <f>IF(P1736="W",#REF!, IF( P1736="L",-#REF!, ""))</f>
        <v/>
      </c>
      <c r="R1736" s="7"/>
      <c r="S1736" s="7"/>
      <c r="T1736" s="7"/>
      <c r="U1736" s="7"/>
      <c r="V1736" s="7"/>
      <c r="W1736" s="7"/>
      <c r="X1736" s="7"/>
    </row>
    <row r="1737" spans="6:24" x14ac:dyDescent="0.45">
      <c r="F1737" s="23" t="str">
        <f>IF(Games!F813=0, "",Games!F813)</f>
        <v/>
      </c>
      <c r="G1737" s="23"/>
      <c r="H1737" s="23"/>
      <c r="I1737" s="23"/>
      <c r="J1737" s="11"/>
      <c r="K1737" s="11"/>
      <c r="L1737" s="11"/>
      <c r="M1737" s="11"/>
      <c r="N1737" s="11"/>
      <c r="O1737" s="40"/>
      <c r="Q1737" s="8" t="str">
        <f>IF(P1737="W",#REF!, IF( P1737="L",-#REF!, ""))</f>
        <v/>
      </c>
      <c r="R1737" s="7"/>
      <c r="S1737" s="7"/>
      <c r="T1737" s="7"/>
      <c r="U1737" s="7"/>
      <c r="V1737" s="7"/>
      <c r="W1737" s="7"/>
      <c r="X1737" s="7"/>
    </row>
    <row r="1738" spans="6:24" x14ac:dyDescent="0.45">
      <c r="F1738" s="23" t="str">
        <f>IF(Games!F814=0, "",Games!F814)</f>
        <v/>
      </c>
      <c r="G1738" s="23"/>
      <c r="H1738" s="23"/>
      <c r="I1738" s="23"/>
      <c r="J1738" s="11"/>
      <c r="K1738" s="11"/>
      <c r="L1738" s="11"/>
      <c r="M1738" s="11"/>
      <c r="N1738" s="11"/>
      <c r="O1738" s="40"/>
      <c r="Q1738" s="8" t="str">
        <f>IF(P1738="W",#REF!, IF( P1738="L",-#REF!, ""))</f>
        <v/>
      </c>
      <c r="R1738" s="7"/>
      <c r="S1738" s="7"/>
      <c r="T1738" s="7"/>
      <c r="U1738" s="7"/>
      <c r="V1738" s="7"/>
      <c r="W1738" s="7"/>
      <c r="X1738" s="7"/>
    </row>
    <row r="1739" spans="6:24" x14ac:dyDescent="0.45">
      <c r="F1739" s="23" t="str">
        <f>IF(Games!F815=0, "",Games!F815)</f>
        <v/>
      </c>
      <c r="G1739" s="23"/>
      <c r="H1739" s="23"/>
      <c r="I1739" s="23"/>
      <c r="J1739" s="11"/>
      <c r="K1739" s="11"/>
      <c r="L1739" s="11"/>
      <c r="M1739" s="11"/>
      <c r="N1739" s="11"/>
      <c r="O1739" s="40"/>
      <c r="Q1739" s="8" t="str">
        <f>IF(P1739="W",#REF!, IF( P1739="L",-#REF!, ""))</f>
        <v/>
      </c>
      <c r="R1739" s="7"/>
      <c r="S1739" s="7"/>
      <c r="T1739" s="7"/>
      <c r="U1739" s="7"/>
      <c r="V1739" s="7"/>
      <c r="W1739" s="7"/>
      <c r="X1739" s="7"/>
    </row>
    <row r="1740" spans="6:24" x14ac:dyDescent="0.45">
      <c r="F1740" s="23" t="str">
        <f>IF(Games!F816=0, "",Games!F816)</f>
        <v/>
      </c>
      <c r="G1740" s="23"/>
      <c r="H1740" s="23"/>
      <c r="I1740" s="23"/>
      <c r="J1740" s="11"/>
      <c r="K1740" s="11"/>
      <c r="L1740" s="11"/>
      <c r="M1740" s="11"/>
      <c r="N1740" s="11"/>
      <c r="O1740" s="40"/>
      <c r="Q1740" s="8" t="str">
        <f>IF(P1740="W",#REF!, IF( P1740="L",-#REF!, ""))</f>
        <v/>
      </c>
      <c r="R1740" s="7"/>
      <c r="S1740" s="7"/>
      <c r="T1740" s="7"/>
      <c r="U1740" s="7"/>
      <c r="V1740" s="7"/>
      <c r="W1740" s="7"/>
      <c r="X1740" s="7"/>
    </row>
    <row r="1741" spans="6:24" x14ac:dyDescent="0.45">
      <c r="F1741" s="23" t="str">
        <f>IF(Games!F817=0, "",Games!F817)</f>
        <v/>
      </c>
      <c r="G1741" s="23"/>
      <c r="H1741" s="23"/>
      <c r="I1741" s="23"/>
      <c r="J1741" s="11"/>
      <c r="K1741" s="11"/>
      <c r="L1741" s="11"/>
      <c r="M1741" s="11"/>
      <c r="N1741" s="11"/>
      <c r="O1741" s="40"/>
      <c r="Q1741" s="8" t="str">
        <f>IF(P1741="W",#REF!, IF( P1741="L",-#REF!, ""))</f>
        <v/>
      </c>
      <c r="R1741" s="7"/>
      <c r="S1741" s="7"/>
      <c r="T1741" s="7"/>
      <c r="U1741" s="7"/>
      <c r="V1741" s="7"/>
      <c r="W1741" s="7"/>
      <c r="X1741" s="7"/>
    </row>
    <row r="1742" spans="6:24" x14ac:dyDescent="0.45">
      <c r="F1742" s="23" t="str">
        <f>IF(Games!F818=0, "",Games!F818)</f>
        <v/>
      </c>
      <c r="G1742" s="23"/>
      <c r="H1742" s="23"/>
      <c r="I1742" s="23"/>
      <c r="J1742" s="11"/>
      <c r="K1742" s="11"/>
      <c r="L1742" s="11"/>
      <c r="M1742" s="11"/>
      <c r="N1742" s="11"/>
      <c r="O1742" s="40"/>
      <c r="Q1742" s="8" t="str">
        <f>IF(P1742="W",#REF!, IF( P1742="L",-#REF!, ""))</f>
        <v/>
      </c>
      <c r="R1742" s="7"/>
      <c r="S1742" s="7"/>
      <c r="T1742" s="7"/>
      <c r="U1742" s="7"/>
      <c r="V1742" s="7"/>
      <c r="W1742" s="7"/>
      <c r="X1742" s="7"/>
    </row>
    <row r="1743" spans="6:24" x14ac:dyDescent="0.45">
      <c r="F1743" s="23" t="str">
        <f>IF(Games!F819=0, "",Games!F819)</f>
        <v/>
      </c>
      <c r="G1743" s="23"/>
      <c r="H1743" s="23"/>
      <c r="I1743" s="23"/>
      <c r="J1743" s="11"/>
      <c r="K1743" s="11"/>
      <c r="L1743" s="11"/>
      <c r="M1743" s="11"/>
      <c r="N1743" s="11"/>
      <c r="O1743" s="40"/>
      <c r="Q1743" s="8" t="str">
        <f>IF(P1743="W",#REF!, IF( P1743="L",-#REF!, ""))</f>
        <v/>
      </c>
      <c r="R1743" s="7"/>
      <c r="S1743" s="7"/>
      <c r="T1743" s="7"/>
      <c r="U1743" s="7"/>
      <c r="V1743" s="7"/>
      <c r="W1743" s="7"/>
      <c r="X1743" s="7"/>
    </row>
    <row r="1744" spans="6:24" x14ac:dyDescent="0.45">
      <c r="F1744" s="23" t="str">
        <f>IF(Games!F820=0, "",Games!F820)</f>
        <v/>
      </c>
      <c r="G1744" s="23"/>
      <c r="H1744" s="23"/>
      <c r="I1744" s="23"/>
      <c r="J1744" s="11"/>
      <c r="K1744" s="11"/>
      <c r="L1744" s="11"/>
      <c r="M1744" s="11"/>
      <c r="N1744" s="11"/>
      <c r="O1744" s="40"/>
      <c r="Q1744" s="8" t="str">
        <f>IF(P1744="W",#REF!, IF( P1744="L",-#REF!, ""))</f>
        <v/>
      </c>
      <c r="R1744" s="7"/>
      <c r="S1744" s="7"/>
      <c r="T1744" s="7"/>
      <c r="U1744" s="7"/>
      <c r="V1744" s="7"/>
      <c r="W1744" s="7"/>
      <c r="X1744" s="7"/>
    </row>
    <row r="1745" spans="6:24" x14ac:dyDescent="0.45">
      <c r="F1745" s="23" t="str">
        <f>IF(Games!F821=0, "",Games!F821)</f>
        <v/>
      </c>
      <c r="G1745" s="23"/>
      <c r="H1745" s="23"/>
      <c r="I1745" s="23"/>
      <c r="J1745" s="11"/>
      <c r="K1745" s="11"/>
      <c r="L1745" s="11"/>
      <c r="M1745" s="11"/>
      <c r="N1745" s="11"/>
      <c r="O1745" s="40"/>
      <c r="Q1745" s="8" t="str">
        <f>IF(P1745="W",#REF!, IF( P1745="L",-#REF!, ""))</f>
        <v/>
      </c>
      <c r="R1745" s="7"/>
      <c r="S1745" s="7"/>
      <c r="T1745" s="7"/>
      <c r="U1745" s="7"/>
      <c r="V1745" s="7"/>
      <c r="W1745" s="7"/>
      <c r="X1745" s="7"/>
    </row>
    <row r="1746" spans="6:24" x14ac:dyDescent="0.45">
      <c r="F1746" s="23" t="str">
        <f>IF(Games!F822=0, "",Games!F822)</f>
        <v/>
      </c>
      <c r="G1746" s="23"/>
      <c r="H1746" s="23"/>
      <c r="I1746" s="23"/>
      <c r="J1746" s="11"/>
      <c r="K1746" s="11"/>
      <c r="L1746" s="11"/>
      <c r="M1746" s="11"/>
      <c r="N1746" s="11"/>
      <c r="O1746" s="40"/>
      <c r="Q1746" s="8" t="str">
        <f>IF(P1746="W",#REF!, IF( P1746="L",-#REF!, ""))</f>
        <v/>
      </c>
      <c r="R1746" s="7"/>
      <c r="S1746" s="7"/>
      <c r="T1746" s="7"/>
      <c r="U1746" s="7"/>
      <c r="V1746" s="7"/>
      <c r="W1746" s="7"/>
      <c r="X1746" s="7"/>
    </row>
    <row r="1747" spans="6:24" x14ac:dyDescent="0.45">
      <c r="F1747" s="23" t="str">
        <f>IF(Games!F823=0, "",Games!F823)</f>
        <v/>
      </c>
      <c r="G1747" s="23"/>
      <c r="H1747" s="23"/>
      <c r="I1747" s="23"/>
      <c r="J1747" s="11"/>
      <c r="K1747" s="11"/>
      <c r="L1747" s="11"/>
      <c r="M1747" s="11"/>
      <c r="N1747" s="11"/>
      <c r="O1747" s="40"/>
      <c r="Q1747" s="8" t="str">
        <f>IF(P1747="W",#REF!, IF( P1747="L",-#REF!, ""))</f>
        <v/>
      </c>
      <c r="R1747" s="7"/>
      <c r="S1747" s="7"/>
      <c r="T1747" s="7"/>
      <c r="U1747" s="7"/>
      <c r="V1747" s="7"/>
      <c r="W1747" s="7"/>
      <c r="X1747" s="7"/>
    </row>
    <row r="1748" spans="6:24" x14ac:dyDescent="0.45">
      <c r="F1748" s="23" t="str">
        <f>IF(Games!F824=0, "",Games!F824)</f>
        <v/>
      </c>
      <c r="G1748" s="23"/>
      <c r="H1748" s="23"/>
      <c r="I1748" s="23"/>
      <c r="J1748" s="11"/>
      <c r="K1748" s="11"/>
      <c r="L1748" s="11"/>
      <c r="M1748" s="11"/>
      <c r="N1748" s="11"/>
      <c r="O1748" s="40"/>
      <c r="Q1748" s="8" t="str">
        <f>IF(P1748="W",#REF!, IF( P1748="L",-#REF!, ""))</f>
        <v/>
      </c>
      <c r="R1748" s="7"/>
      <c r="S1748" s="7"/>
      <c r="T1748" s="7"/>
      <c r="U1748" s="7"/>
      <c r="V1748" s="7"/>
      <c r="W1748" s="7"/>
      <c r="X1748" s="7"/>
    </row>
    <row r="1749" spans="6:24" x14ac:dyDescent="0.45">
      <c r="F1749" s="23" t="str">
        <f>IF(Games!F825=0, "",Games!F825)</f>
        <v/>
      </c>
      <c r="G1749" s="23"/>
      <c r="H1749" s="23"/>
      <c r="I1749" s="23"/>
      <c r="J1749" s="11"/>
      <c r="K1749" s="11"/>
      <c r="L1749" s="11"/>
      <c r="M1749" s="11"/>
      <c r="N1749" s="11"/>
      <c r="O1749" s="40"/>
      <c r="Q1749" s="8" t="str">
        <f>IF(P1749="W",#REF!, IF( P1749="L",-#REF!, ""))</f>
        <v/>
      </c>
      <c r="R1749" s="7"/>
      <c r="S1749" s="7"/>
      <c r="T1749" s="7"/>
      <c r="U1749" s="7"/>
      <c r="V1749" s="7"/>
      <c r="W1749" s="7"/>
      <c r="X1749" s="7"/>
    </row>
    <row r="1750" spans="6:24" x14ac:dyDescent="0.45">
      <c r="F1750" s="23" t="str">
        <f>IF(Games!F826=0, "",Games!F826)</f>
        <v/>
      </c>
      <c r="G1750" s="23"/>
      <c r="H1750" s="23"/>
      <c r="I1750" s="23"/>
      <c r="J1750" s="11"/>
      <c r="K1750" s="11"/>
      <c r="L1750" s="11"/>
      <c r="M1750" s="11"/>
      <c r="N1750" s="11"/>
      <c r="O1750" s="40"/>
      <c r="Q1750" s="8" t="str">
        <f>IF(P1750="W",#REF!, IF( P1750="L",-#REF!, ""))</f>
        <v/>
      </c>
      <c r="R1750" s="7"/>
      <c r="S1750" s="7"/>
      <c r="T1750" s="7"/>
      <c r="U1750" s="7"/>
      <c r="V1750" s="7"/>
      <c r="W1750" s="7"/>
      <c r="X1750" s="7"/>
    </row>
    <row r="1751" spans="6:24" x14ac:dyDescent="0.45">
      <c r="F1751" s="23" t="str">
        <f>IF(Games!F827=0, "",Games!F827)</f>
        <v/>
      </c>
      <c r="G1751" s="23"/>
      <c r="H1751" s="23"/>
      <c r="I1751" s="23"/>
      <c r="J1751" s="11"/>
      <c r="K1751" s="11"/>
      <c r="L1751" s="11"/>
      <c r="M1751" s="11"/>
      <c r="N1751" s="11"/>
      <c r="O1751" s="40"/>
      <c r="Q1751" s="8" t="str">
        <f>IF(P1751="W",#REF!, IF( P1751="L",-#REF!, ""))</f>
        <v/>
      </c>
      <c r="R1751" s="7"/>
      <c r="S1751" s="7"/>
      <c r="T1751" s="7"/>
      <c r="U1751" s="7"/>
      <c r="V1751" s="7"/>
      <c r="W1751" s="7"/>
      <c r="X1751" s="7"/>
    </row>
    <row r="1752" spans="6:24" x14ac:dyDescent="0.45">
      <c r="F1752" s="23" t="str">
        <f>IF(Games!F828=0, "",Games!F828)</f>
        <v/>
      </c>
      <c r="G1752" s="23"/>
      <c r="H1752" s="23"/>
      <c r="I1752" s="23"/>
      <c r="J1752" s="11"/>
      <c r="K1752" s="11"/>
      <c r="L1752" s="11"/>
      <c r="M1752" s="11"/>
      <c r="N1752" s="11"/>
      <c r="O1752" s="40"/>
      <c r="Q1752" s="8" t="str">
        <f>IF(P1752="W",#REF!, IF( P1752="L",-#REF!, ""))</f>
        <v/>
      </c>
      <c r="R1752" s="7"/>
      <c r="S1752" s="7"/>
      <c r="T1752" s="7"/>
      <c r="U1752" s="7"/>
      <c r="V1752" s="7"/>
      <c r="W1752" s="7"/>
      <c r="X1752" s="7"/>
    </row>
    <row r="1753" spans="6:24" x14ac:dyDescent="0.45">
      <c r="F1753" s="23" t="str">
        <f>IF(Games!F829=0, "",Games!F829)</f>
        <v/>
      </c>
      <c r="G1753" s="23"/>
      <c r="H1753" s="23"/>
      <c r="I1753" s="23"/>
      <c r="J1753" s="11"/>
      <c r="K1753" s="11"/>
      <c r="L1753" s="11"/>
      <c r="M1753" s="11"/>
      <c r="N1753" s="11"/>
      <c r="O1753" s="40"/>
      <c r="Q1753" s="8" t="str">
        <f>IF(P1753="W",#REF!, IF( P1753="L",-#REF!, ""))</f>
        <v/>
      </c>
      <c r="R1753" s="7"/>
      <c r="S1753" s="7"/>
      <c r="T1753" s="7"/>
      <c r="U1753" s="7"/>
      <c r="V1753" s="7"/>
      <c r="W1753" s="7"/>
      <c r="X1753" s="7"/>
    </row>
    <row r="1754" spans="6:24" x14ac:dyDescent="0.45">
      <c r="F1754" s="23" t="str">
        <f>IF(Games!F830=0, "",Games!F830)</f>
        <v/>
      </c>
      <c r="G1754" s="23"/>
      <c r="H1754" s="23"/>
      <c r="I1754" s="23"/>
      <c r="J1754" s="11"/>
      <c r="K1754" s="11"/>
      <c r="L1754" s="11"/>
      <c r="M1754" s="11"/>
      <c r="N1754" s="11"/>
      <c r="O1754" s="40"/>
      <c r="Q1754" s="8" t="str">
        <f>IF(P1754="W",#REF!, IF( P1754="L",-#REF!, ""))</f>
        <v/>
      </c>
      <c r="R1754" s="7"/>
      <c r="S1754" s="7"/>
      <c r="T1754" s="7"/>
      <c r="U1754" s="7"/>
      <c r="V1754" s="7"/>
      <c r="W1754" s="7"/>
      <c r="X1754" s="7"/>
    </row>
    <row r="1755" spans="6:24" x14ac:dyDescent="0.45">
      <c r="F1755" s="23" t="str">
        <f>IF(Games!F831=0, "",Games!F831)</f>
        <v/>
      </c>
      <c r="G1755" s="23"/>
      <c r="H1755" s="23"/>
      <c r="I1755" s="23"/>
      <c r="J1755" s="11"/>
      <c r="K1755" s="11"/>
      <c r="L1755" s="11"/>
      <c r="M1755" s="11"/>
      <c r="N1755" s="11"/>
      <c r="O1755" s="40"/>
      <c r="Q1755" s="8" t="str">
        <f>IF(P1755="W",#REF!, IF( P1755="L",-#REF!, ""))</f>
        <v/>
      </c>
      <c r="R1755" s="7"/>
      <c r="S1755" s="7"/>
      <c r="T1755" s="7"/>
      <c r="U1755" s="7"/>
      <c r="V1755" s="7"/>
      <c r="W1755" s="7"/>
      <c r="X1755" s="7"/>
    </row>
    <row r="1756" spans="6:24" x14ac:dyDescent="0.45">
      <c r="F1756" s="23" t="str">
        <f>IF(Games!F832=0, "",Games!F832)</f>
        <v/>
      </c>
      <c r="G1756" s="23"/>
      <c r="H1756" s="23"/>
      <c r="I1756" s="23"/>
      <c r="J1756" s="11"/>
      <c r="K1756" s="11"/>
      <c r="L1756" s="11"/>
      <c r="M1756" s="11"/>
      <c r="N1756" s="11"/>
      <c r="O1756" s="40"/>
      <c r="Q1756" s="8" t="str">
        <f>IF(P1756="W",#REF!, IF( P1756="L",-#REF!, ""))</f>
        <v/>
      </c>
      <c r="R1756" s="7"/>
      <c r="S1756" s="7"/>
      <c r="T1756" s="7"/>
      <c r="U1756" s="7"/>
      <c r="V1756" s="7"/>
      <c r="W1756" s="7"/>
      <c r="X1756" s="7"/>
    </row>
    <row r="1757" spans="6:24" x14ac:dyDescent="0.45">
      <c r="F1757" s="23" t="str">
        <f>IF(Games!F833=0, "",Games!F833)</f>
        <v/>
      </c>
      <c r="G1757" s="23"/>
      <c r="H1757" s="23"/>
      <c r="I1757" s="23"/>
      <c r="J1757" s="11"/>
      <c r="K1757" s="11"/>
      <c r="L1757" s="11"/>
      <c r="M1757" s="11"/>
      <c r="N1757" s="11"/>
      <c r="O1757" s="40"/>
      <c r="Q1757" s="8" t="str">
        <f>IF(P1757="W",#REF!, IF( P1757="L",-#REF!, ""))</f>
        <v/>
      </c>
      <c r="R1757" s="7"/>
      <c r="S1757" s="7"/>
      <c r="T1757" s="7"/>
      <c r="U1757" s="7"/>
      <c r="V1757" s="7"/>
      <c r="W1757" s="7"/>
      <c r="X1757" s="7"/>
    </row>
    <row r="1758" spans="6:24" x14ac:dyDescent="0.45">
      <c r="F1758" s="23" t="str">
        <f>IF(Games!F834=0, "",Games!F834)</f>
        <v/>
      </c>
      <c r="G1758" s="23"/>
      <c r="H1758" s="23"/>
      <c r="I1758" s="23"/>
      <c r="J1758" s="11"/>
      <c r="K1758" s="11"/>
      <c r="L1758" s="11"/>
      <c r="M1758" s="11"/>
      <c r="N1758" s="11"/>
      <c r="O1758" s="40"/>
      <c r="Q1758" s="8" t="str">
        <f>IF(P1758="W",#REF!, IF( P1758="L",-#REF!, ""))</f>
        <v/>
      </c>
      <c r="R1758" s="7"/>
      <c r="S1758" s="7"/>
      <c r="T1758" s="7"/>
      <c r="U1758" s="7"/>
      <c r="V1758" s="7"/>
      <c r="W1758" s="7"/>
      <c r="X1758" s="7"/>
    </row>
    <row r="1759" spans="6:24" x14ac:dyDescent="0.45">
      <c r="F1759" s="23" t="str">
        <f>IF(Games!F835=0, "",Games!F835)</f>
        <v/>
      </c>
      <c r="G1759" s="23"/>
      <c r="H1759" s="23"/>
      <c r="I1759" s="23"/>
      <c r="J1759" s="11"/>
      <c r="K1759" s="11"/>
      <c r="L1759" s="11"/>
      <c r="M1759" s="11"/>
      <c r="N1759" s="11"/>
      <c r="O1759" s="40"/>
      <c r="Q1759" s="8" t="str">
        <f>IF(P1759="W",#REF!, IF( P1759="L",-#REF!, ""))</f>
        <v/>
      </c>
      <c r="R1759" s="7"/>
      <c r="S1759" s="7"/>
      <c r="T1759" s="7"/>
      <c r="U1759" s="7"/>
      <c r="V1759" s="7"/>
      <c r="W1759" s="7"/>
      <c r="X1759" s="7"/>
    </row>
    <row r="1760" spans="6:24" x14ac:dyDescent="0.45">
      <c r="F1760" s="23" t="str">
        <f>IF(Games!F836=0, "",Games!F836)</f>
        <v/>
      </c>
      <c r="G1760" s="23"/>
      <c r="H1760" s="23"/>
      <c r="I1760" s="23"/>
      <c r="J1760" s="11"/>
      <c r="K1760" s="11"/>
      <c r="L1760" s="11"/>
      <c r="M1760" s="11"/>
      <c r="N1760" s="11"/>
      <c r="O1760" s="40"/>
      <c r="Q1760" s="8" t="str">
        <f>IF(P1760="W",#REF!, IF( P1760="L",-#REF!, ""))</f>
        <v/>
      </c>
      <c r="R1760" s="7"/>
      <c r="S1760" s="7"/>
      <c r="T1760" s="7"/>
      <c r="U1760" s="7"/>
      <c r="V1760" s="7"/>
      <c r="W1760" s="7"/>
      <c r="X1760" s="7"/>
    </row>
    <row r="1761" spans="6:24" x14ac:dyDescent="0.45">
      <c r="F1761" s="23" t="str">
        <f>IF(Games!F837=0, "",Games!F837)</f>
        <v/>
      </c>
      <c r="G1761" s="23"/>
      <c r="H1761" s="23"/>
      <c r="I1761" s="23"/>
      <c r="J1761" s="11"/>
      <c r="K1761" s="11"/>
      <c r="L1761" s="11"/>
      <c r="M1761" s="11"/>
      <c r="N1761" s="11"/>
      <c r="O1761" s="40"/>
      <c r="Q1761" s="8" t="str">
        <f>IF(P1761="W",#REF!, IF( P1761="L",-#REF!, ""))</f>
        <v/>
      </c>
      <c r="R1761" s="7"/>
      <c r="S1761" s="7"/>
      <c r="T1761" s="7"/>
      <c r="U1761" s="7"/>
      <c r="V1761" s="7"/>
      <c r="W1761" s="7"/>
      <c r="X1761" s="7"/>
    </row>
    <row r="1762" spans="6:24" x14ac:dyDescent="0.45">
      <c r="F1762" s="23" t="str">
        <f>IF(Games!F838=0, "",Games!F838)</f>
        <v/>
      </c>
      <c r="G1762" s="23"/>
      <c r="H1762" s="23"/>
      <c r="I1762" s="23"/>
      <c r="J1762" s="11"/>
      <c r="K1762" s="11"/>
      <c r="L1762" s="11"/>
      <c r="M1762" s="11"/>
      <c r="N1762" s="11"/>
      <c r="O1762" s="40"/>
      <c r="Q1762" s="8" t="str">
        <f>IF(P1762="W",#REF!, IF( P1762="L",-#REF!, ""))</f>
        <v/>
      </c>
      <c r="R1762" s="7"/>
      <c r="S1762" s="7"/>
      <c r="T1762" s="7"/>
      <c r="U1762" s="7"/>
      <c r="V1762" s="7"/>
      <c r="W1762" s="7"/>
      <c r="X1762" s="7"/>
    </row>
    <row r="1763" spans="6:24" x14ac:dyDescent="0.45">
      <c r="F1763" s="23" t="str">
        <f>IF(Games!F839=0, "",Games!F839)</f>
        <v/>
      </c>
      <c r="G1763" s="23"/>
      <c r="H1763" s="23"/>
      <c r="I1763" s="23"/>
      <c r="J1763" s="11"/>
      <c r="K1763" s="11"/>
      <c r="L1763" s="11"/>
      <c r="M1763" s="11"/>
      <c r="N1763" s="11"/>
      <c r="O1763" s="40"/>
      <c r="Q1763" s="8" t="str">
        <f>IF(P1763="W",#REF!, IF( P1763="L",-#REF!, ""))</f>
        <v/>
      </c>
      <c r="R1763" s="7"/>
      <c r="S1763" s="7"/>
      <c r="T1763" s="7"/>
      <c r="U1763" s="7"/>
      <c r="V1763" s="7"/>
      <c r="W1763" s="7"/>
      <c r="X1763" s="7"/>
    </row>
    <row r="1764" spans="6:24" x14ac:dyDescent="0.45">
      <c r="F1764" s="23" t="str">
        <f>IF(Games!F840=0, "",Games!F840)</f>
        <v/>
      </c>
      <c r="G1764" s="23"/>
      <c r="H1764" s="23"/>
      <c r="I1764" s="23"/>
      <c r="J1764" s="11"/>
      <c r="K1764" s="11"/>
      <c r="L1764" s="11"/>
      <c r="M1764" s="11"/>
      <c r="N1764" s="11"/>
      <c r="O1764" s="40"/>
      <c r="Q1764" s="8" t="str">
        <f>IF(P1764="W",#REF!, IF( P1764="L",-#REF!, ""))</f>
        <v/>
      </c>
      <c r="R1764" s="7"/>
      <c r="S1764" s="7"/>
      <c r="T1764" s="7"/>
      <c r="U1764" s="7"/>
      <c r="V1764" s="7"/>
      <c r="W1764" s="7"/>
      <c r="X1764" s="7"/>
    </row>
    <row r="1765" spans="6:24" x14ac:dyDescent="0.45">
      <c r="F1765" s="23" t="str">
        <f>IF(Games!F841=0, "",Games!F841)</f>
        <v/>
      </c>
      <c r="G1765" s="23"/>
      <c r="H1765" s="23"/>
      <c r="I1765" s="23"/>
      <c r="J1765" s="11"/>
      <c r="K1765" s="11"/>
      <c r="L1765" s="11"/>
      <c r="M1765" s="11"/>
      <c r="N1765" s="11"/>
      <c r="O1765" s="40"/>
      <c r="Q1765" s="8" t="str">
        <f>IF(P1765="W",#REF!, IF( P1765="L",-#REF!, ""))</f>
        <v/>
      </c>
      <c r="R1765" s="7"/>
      <c r="S1765" s="7"/>
      <c r="T1765" s="7"/>
      <c r="U1765" s="7"/>
      <c r="V1765" s="7"/>
      <c r="W1765" s="7"/>
      <c r="X1765" s="7"/>
    </row>
    <row r="1766" spans="6:24" x14ac:dyDescent="0.45">
      <c r="F1766" s="23" t="str">
        <f>IF(Games!F842=0, "",Games!F842)</f>
        <v/>
      </c>
      <c r="G1766" s="23"/>
      <c r="H1766" s="23"/>
      <c r="I1766" s="23"/>
      <c r="J1766" s="11"/>
      <c r="K1766" s="11"/>
      <c r="L1766" s="11"/>
      <c r="M1766" s="11"/>
      <c r="N1766" s="11"/>
      <c r="O1766" s="40"/>
      <c r="Q1766" s="8" t="str">
        <f>IF(P1766="W",#REF!, IF( P1766="L",-#REF!, ""))</f>
        <v/>
      </c>
      <c r="R1766" s="7"/>
      <c r="S1766" s="7"/>
      <c r="T1766" s="7"/>
      <c r="U1766" s="7"/>
      <c r="V1766" s="7"/>
      <c r="W1766" s="7"/>
      <c r="X1766" s="7"/>
    </row>
    <row r="1767" spans="6:24" x14ac:dyDescent="0.45">
      <c r="F1767" s="23" t="str">
        <f>IF(Games!F843=0, "",Games!F843)</f>
        <v/>
      </c>
      <c r="G1767" s="23"/>
      <c r="H1767" s="23"/>
      <c r="I1767" s="23"/>
      <c r="J1767" s="11"/>
      <c r="K1767" s="11"/>
      <c r="L1767" s="11"/>
      <c r="M1767" s="11"/>
      <c r="N1767" s="11"/>
      <c r="O1767" s="40"/>
      <c r="Q1767" s="8" t="str">
        <f>IF(P1767="W",#REF!, IF( P1767="L",-#REF!, ""))</f>
        <v/>
      </c>
      <c r="R1767" s="7"/>
      <c r="S1767" s="7"/>
      <c r="T1767" s="7"/>
      <c r="U1767" s="7"/>
      <c r="V1767" s="7"/>
      <c r="W1767" s="7"/>
      <c r="X1767" s="7"/>
    </row>
    <row r="1768" spans="6:24" x14ac:dyDescent="0.45">
      <c r="F1768" s="23" t="str">
        <f>IF(Games!F844=0, "",Games!F844)</f>
        <v/>
      </c>
      <c r="G1768" s="23"/>
      <c r="H1768" s="23"/>
      <c r="I1768" s="23"/>
      <c r="J1768" s="11"/>
      <c r="K1768" s="11"/>
      <c r="L1768" s="11"/>
      <c r="M1768" s="11"/>
      <c r="N1768" s="11"/>
      <c r="O1768" s="40"/>
      <c r="Q1768" s="8" t="str">
        <f>IF(P1768="W",#REF!, IF( P1768="L",-#REF!, ""))</f>
        <v/>
      </c>
      <c r="R1768" s="7"/>
      <c r="S1768" s="7"/>
      <c r="T1768" s="7"/>
      <c r="U1768" s="7"/>
      <c r="V1768" s="7"/>
      <c r="W1768" s="7"/>
      <c r="X1768" s="7"/>
    </row>
    <row r="1769" spans="6:24" x14ac:dyDescent="0.45">
      <c r="F1769" s="23" t="str">
        <f>IF(Games!F845=0, "",Games!F845)</f>
        <v/>
      </c>
      <c r="G1769" s="23"/>
      <c r="H1769" s="23"/>
      <c r="I1769" s="23"/>
      <c r="J1769" s="11"/>
      <c r="K1769" s="11"/>
      <c r="L1769" s="11"/>
      <c r="M1769" s="11"/>
      <c r="N1769" s="11"/>
      <c r="O1769" s="40"/>
      <c r="Q1769" s="8" t="str">
        <f>IF(P1769="W",#REF!, IF( P1769="L",-#REF!, ""))</f>
        <v/>
      </c>
      <c r="R1769" s="7"/>
      <c r="S1769" s="7"/>
      <c r="T1769" s="7"/>
      <c r="U1769" s="7"/>
      <c r="V1769" s="7"/>
      <c r="W1769" s="7"/>
      <c r="X1769" s="7"/>
    </row>
    <row r="1770" spans="6:24" x14ac:dyDescent="0.45">
      <c r="F1770" s="23" t="str">
        <f>IF(Games!F846=0, "",Games!F846)</f>
        <v/>
      </c>
      <c r="G1770" s="23"/>
      <c r="H1770" s="23"/>
      <c r="I1770" s="23"/>
      <c r="J1770" s="11"/>
      <c r="K1770" s="11"/>
      <c r="L1770" s="11"/>
      <c r="M1770" s="11"/>
      <c r="N1770" s="11"/>
      <c r="O1770" s="40"/>
      <c r="Q1770" s="8" t="str">
        <f>IF(P1770="W",#REF!, IF( P1770="L",-#REF!, ""))</f>
        <v/>
      </c>
      <c r="R1770" s="7"/>
      <c r="S1770" s="7"/>
      <c r="T1770" s="7"/>
      <c r="U1770" s="7"/>
      <c r="V1770" s="7"/>
      <c r="W1770" s="7"/>
      <c r="X1770" s="7"/>
    </row>
    <row r="1771" spans="6:24" x14ac:dyDescent="0.45">
      <c r="F1771" s="23" t="str">
        <f>IF(Games!F847=0, "",Games!F847)</f>
        <v/>
      </c>
      <c r="G1771" s="23"/>
      <c r="H1771" s="23"/>
      <c r="I1771" s="23"/>
      <c r="J1771" s="11"/>
      <c r="K1771" s="11"/>
      <c r="L1771" s="11"/>
      <c r="M1771" s="11"/>
      <c r="N1771" s="11"/>
      <c r="O1771" s="40"/>
      <c r="Q1771" s="8" t="str">
        <f>IF(P1771="W",#REF!, IF( P1771="L",-#REF!, ""))</f>
        <v/>
      </c>
      <c r="R1771" s="7"/>
      <c r="S1771" s="7"/>
      <c r="T1771" s="7"/>
      <c r="U1771" s="7"/>
      <c r="V1771" s="7"/>
      <c r="W1771" s="7"/>
      <c r="X1771" s="7"/>
    </row>
    <row r="1772" spans="6:24" x14ac:dyDescent="0.45">
      <c r="F1772" s="23" t="str">
        <f>IF(Games!F848=0, "",Games!F848)</f>
        <v/>
      </c>
      <c r="G1772" s="23"/>
      <c r="H1772" s="23"/>
      <c r="I1772" s="23"/>
      <c r="J1772" s="11"/>
      <c r="K1772" s="11"/>
      <c r="L1772" s="11"/>
      <c r="M1772" s="11"/>
      <c r="N1772" s="11"/>
      <c r="O1772" s="40"/>
      <c r="Q1772" s="8" t="str">
        <f>IF(P1772="W",#REF!, IF( P1772="L",-#REF!, ""))</f>
        <v/>
      </c>
      <c r="R1772" s="7"/>
      <c r="S1772" s="7"/>
      <c r="T1772" s="7"/>
      <c r="U1772" s="7"/>
      <c r="V1772" s="7"/>
      <c r="W1772" s="7"/>
      <c r="X1772" s="7"/>
    </row>
    <row r="1773" spans="6:24" x14ac:dyDescent="0.45">
      <c r="F1773" s="23" t="str">
        <f>IF(Games!F849=0, "",Games!F849)</f>
        <v/>
      </c>
      <c r="G1773" s="23"/>
      <c r="H1773" s="23"/>
      <c r="I1773" s="23"/>
      <c r="J1773" s="11"/>
      <c r="K1773" s="11"/>
      <c r="L1773" s="11"/>
      <c r="M1773" s="11"/>
      <c r="N1773" s="11"/>
      <c r="O1773" s="40"/>
      <c r="Q1773" s="8" t="str">
        <f>IF(P1773="W",#REF!, IF( P1773="L",-#REF!, ""))</f>
        <v/>
      </c>
      <c r="R1773" s="7"/>
      <c r="S1773" s="7"/>
      <c r="T1773" s="7"/>
      <c r="U1773" s="7"/>
      <c r="V1773" s="7"/>
      <c r="W1773" s="7"/>
      <c r="X1773" s="7"/>
    </row>
    <row r="1774" spans="6:24" x14ac:dyDescent="0.45">
      <c r="F1774" s="23" t="str">
        <f>IF(Games!F850=0, "",Games!F850)</f>
        <v/>
      </c>
      <c r="G1774" s="23"/>
      <c r="H1774" s="23"/>
      <c r="I1774" s="23"/>
      <c r="J1774" s="11"/>
      <c r="K1774" s="11"/>
      <c r="L1774" s="11"/>
      <c r="M1774" s="11"/>
      <c r="N1774" s="11"/>
      <c r="O1774" s="40"/>
      <c r="Q1774" s="8" t="str">
        <f>IF(P1774="W",#REF!, IF( P1774="L",-#REF!, ""))</f>
        <v/>
      </c>
      <c r="R1774" s="7"/>
      <c r="S1774" s="7"/>
      <c r="T1774" s="7"/>
      <c r="U1774" s="7"/>
      <c r="V1774" s="7"/>
      <c r="W1774" s="7"/>
      <c r="X1774" s="7"/>
    </row>
    <row r="1775" spans="6:24" x14ac:dyDescent="0.45">
      <c r="F1775" s="23" t="str">
        <f>IF(Games!F851=0, "",Games!F851)</f>
        <v/>
      </c>
      <c r="G1775" s="23"/>
      <c r="H1775" s="23"/>
      <c r="I1775" s="23"/>
      <c r="J1775" s="11"/>
      <c r="K1775" s="11"/>
      <c r="L1775" s="11"/>
      <c r="M1775" s="11"/>
      <c r="N1775" s="11"/>
      <c r="O1775" s="40"/>
      <c r="Q1775" s="8" t="str">
        <f>IF(P1775="W",#REF!, IF( P1775="L",-#REF!, ""))</f>
        <v/>
      </c>
      <c r="R1775" s="7"/>
      <c r="S1775" s="7"/>
      <c r="T1775" s="7"/>
      <c r="U1775" s="7"/>
      <c r="V1775" s="7"/>
      <c r="W1775" s="7"/>
      <c r="X1775" s="7"/>
    </row>
    <row r="1776" spans="6:24" x14ac:dyDescent="0.45">
      <c r="F1776" s="23" t="str">
        <f>IF(Games!F852=0, "",Games!F852)</f>
        <v/>
      </c>
      <c r="G1776" s="23"/>
      <c r="H1776" s="23"/>
      <c r="I1776" s="23"/>
      <c r="J1776" s="11"/>
      <c r="K1776" s="11"/>
      <c r="L1776" s="11"/>
      <c r="M1776" s="11"/>
      <c r="N1776" s="11"/>
      <c r="O1776" s="40"/>
      <c r="Q1776" s="8" t="str">
        <f>IF(P1776="W",#REF!, IF( P1776="L",-#REF!, ""))</f>
        <v/>
      </c>
      <c r="R1776" s="7"/>
      <c r="S1776" s="7"/>
      <c r="T1776" s="7"/>
      <c r="U1776" s="7"/>
      <c r="V1776" s="7"/>
      <c r="W1776" s="7"/>
      <c r="X1776" s="7"/>
    </row>
    <row r="1777" spans="6:24" x14ac:dyDescent="0.45">
      <c r="F1777" s="23" t="str">
        <f>IF(Games!F853=0, "",Games!F853)</f>
        <v/>
      </c>
      <c r="G1777" s="23"/>
      <c r="H1777" s="23"/>
      <c r="I1777" s="23"/>
      <c r="J1777" s="11"/>
      <c r="K1777" s="11"/>
      <c r="L1777" s="11"/>
      <c r="M1777" s="11"/>
      <c r="N1777" s="11"/>
      <c r="O1777" s="40"/>
      <c r="Q1777" s="8" t="str">
        <f>IF(P1777="W",#REF!, IF( P1777="L",-#REF!, ""))</f>
        <v/>
      </c>
      <c r="R1777" s="7"/>
      <c r="S1777" s="7"/>
      <c r="T1777" s="7"/>
      <c r="U1777" s="7"/>
      <c r="V1777" s="7"/>
      <c r="W1777" s="7"/>
      <c r="X1777" s="7"/>
    </row>
    <row r="1778" spans="6:24" x14ac:dyDescent="0.45">
      <c r="F1778" s="23" t="str">
        <f>IF(Games!F854=0, "",Games!F854)</f>
        <v/>
      </c>
      <c r="G1778" s="23"/>
      <c r="H1778" s="23"/>
      <c r="I1778" s="23"/>
      <c r="J1778" s="11"/>
      <c r="K1778" s="11"/>
      <c r="L1778" s="11"/>
      <c r="M1778" s="11"/>
      <c r="N1778" s="11"/>
      <c r="O1778" s="40"/>
      <c r="Q1778" s="8" t="str">
        <f>IF(P1778="W",#REF!, IF( P1778="L",-#REF!, ""))</f>
        <v/>
      </c>
      <c r="R1778" s="7"/>
      <c r="S1778" s="7"/>
      <c r="T1778" s="7"/>
      <c r="U1778" s="7"/>
      <c r="V1778" s="7"/>
      <c r="W1778" s="7"/>
      <c r="X1778" s="7"/>
    </row>
    <row r="1779" spans="6:24" x14ac:dyDescent="0.45">
      <c r="F1779" s="23" t="str">
        <f>IF(Games!F855=0, "",Games!F855)</f>
        <v/>
      </c>
      <c r="G1779" s="23"/>
      <c r="H1779" s="23"/>
      <c r="I1779" s="23"/>
      <c r="J1779" s="11"/>
      <c r="K1779" s="11"/>
      <c r="L1779" s="11"/>
      <c r="M1779" s="11"/>
      <c r="N1779" s="11"/>
      <c r="O1779" s="40"/>
      <c r="Q1779" s="8" t="str">
        <f>IF(P1779="W",#REF!, IF( P1779="L",-#REF!, ""))</f>
        <v/>
      </c>
      <c r="R1779" s="7"/>
      <c r="S1779" s="7"/>
      <c r="T1779" s="7"/>
      <c r="U1779" s="7"/>
      <c r="V1779" s="7"/>
      <c r="W1779" s="7"/>
      <c r="X1779" s="7"/>
    </row>
    <row r="1780" spans="6:24" x14ac:dyDescent="0.45">
      <c r="F1780" s="23" t="str">
        <f>IF(Games!F856=0, "",Games!F856)</f>
        <v/>
      </c>
      <c r="G1780" s="23"/>
      <c r="H1780" s="23"/>
      <c r="I1780" s="23"/>
      <c r="J1780" s="11"/>
      <c r="K1780" s="11"/>
      <c r="L1780" s="11"/>
      <c r="M1780" s="11"/>
      <c r="N1780" s="11"/>
      <c r="O1780" s="40"/>
      <c r="Q1780" s="8" t="str">
        <f>IF(P1780="W",#REF!, IF( P1780="L",-#REF!, ""))</f>
        <v/>
      </c>
      <c r="R1780" s="7"/>
      <c r="S1780" s="7"/>
      <c r="T1780" s="7"/>
      <c r="U1780" s="7"/>
      <c r="V1780" s="7"/>
      <c r="W1780" s="7"/>
      <c r="X1780" s="7"/>
    </row>
    <row r="1781" spans="6:24" x14ac:dyDescent="0.45">
      <c r="F1781" s="23" t="str">
        <f>IF(Games!F857=0, "",Games!F857)</f>
        <v/>
      </c>
      <c r="G1781" s="23"/>
      <c r="H1781" s="23"/>
      <c r="I1781" s="23"/>
      <c r="J1781" s="11"/>
      <c r="K1781" s="11"/>
      <c r="L1781" s="11"/>
      <c r="M1781" s="11"/>
      <c r="N1781" s="11"/>
      <c r="O1781" s="40"/>
      <c r="Q1781" s="8" t="str">
        <f>IF(P1781="W",#REF!, IF( P1781="L",-#REF!, ""))</f>
        <v/>
      </c>
      <c r="R1781" s="7"/>
      <c r="S1781" s="7"/>
      <c r="T1781" s="7"/>
      <c r="U1781" s="7"/>
      <c r="V1781" s="7"/>
      <c r="W1781" s="7"/>
      <c r="X1781" s="7"/>
    </row>
    <row r="1782" spans="6:24" x14ac:dyDescent="0.45">
      <c r="F1782" s="23" t="str">
        <f>IF(Games!F858=0, "",Games!F858)</f>
        <v/>
      </c>
      <c r="G1782" s="23"/>
      <c r="H1782" s="23"/>
      <c r="I1782" s="23"/>
      <c r="J1782" s="11"/>
      <c r="K1782" s="11"/>
      <c r="L1782" s="11"/>
      <c r="M1782" s="11"/>
      <c r="N1782" s="11"/>
      <c r="O1782" s="40"/>
      <c r="Q1782" s="8" t="str">
        <f>IF(P1782="W",#REF!, IF( P1782="L",-#REF!, ""))</f>
        <v/>
      </c>
      <c r="R1782" s="7"/>
      <c r="S1782" s="7"/>
      <c r="T1782" s="7"/>
      <c r="U1782" s="7"/>
      <c r="V1782" s="7"/>
      <c r="W1782" s="7"/>
      <c r="X1782" s="7"/>
    </row>
    <row r="1783" spans="6:24" x14ac:dyDescent="0.45">
      <c r="F1783" s="23" t="str">
        <f>IF(Games!F859=0, "",Games!F859)</f>
        <v/>
      </c>
      <c r="G1783" s="23"/>
      <c r="H1783" s="23"/>
      <c r="I1783" s="23"/>
      <c r="J1783" s="11"/>
      <c r="K1783" s="11"/>
      <c r="L1783" s="11"/>
      <c r="M1783" s="11"/>
      <c r="N1783" s="11"/>
      <c r="O1783" s="40"/>
      <c r="Q1783" s="8" t="str">
        <f>IF(P1783="W",#REF!, IF( P1783="L",-#REF!, ""))</f>
        <v/>
      </c>
      <c r="R1783" s="7"/>
      <c r="S1783" s="7"/>
      <c r="T1783" s="7"/>
      <c r="U1783" s="7"/>
      <c r="V1783" s="7"/>
      <c r="W1783" s="7"/>
      <c r="X1783" s="7"/>
    </row>
    <row r="1784" spans="6:24" x14ac:dyDescent="0.45">
      <c r="F1784" s="23" t="str">
        <f>IF(Games!F860=0, "",Games!F860)</f>
        <v/>
      </c>
      <c r="G1784" s="23"/>
      <c r="H1784" s="23"/>
      <c r="I1784" s="23"/>
      <c r="J1784" s="11"/>
      <c r="K1784" s="11"/>
      <c r="L1784" s="11"/>
      <c r="M1784" s="11"/>
      <c r="N1784" s="11"/>
      <c r="O1784" s="40"/>
      <c r="Q1784" s="8" t="str">
        <f>IF(P1784="W",#REF!, IF( P1784="L",-#REF!, ""))</f>
        <v/>
      </c>
      <c r="R1784" s="7"/>
      <c r="S1784" s="7"/>
      <c r="T1784" s="7"/>
      <c r="U1784" s="7"/>
      <c r="V1784" s="7"/>
      <c r="W1784" s="7"/>
      <c r="X1784" s="7"/>
    </row>
    <row r="1785" spans="6:24" x14ac:dyDescent="0.45">
      <c r="F1785" s="23" t="str">
        <f>IF(Games!F861=0, "",Games!F861)</f>
        <v/>
      </c>
      <c r="G1785" s="23"/>
      <c r="H1785" s="23"/>
      <c r="I1785" s="23"/>
      <c r="J1785" s="11"/>
      <c r="K1785" s="11"/>
      <c r="L1785" s="11"/>
      <c r="M1785" s="11"/>
      <c r="N1785" s="11"/>
      <c r="O1785" s="40"/>
      <c r="Q1785" s="8" t="str">
        <f>IF(P1785="W",#REF!, IF( P1785="L",-#REF!, ""))</f>
        <v/>
      </c>
      <c r="R1785" s="7"/>
      <c r="S1785" s="7"/>
      <c r="T1785" s="7"/>
      <c r="U1785" s="7"/>
      <c r="V1785" s="7"/>
      <c r="W1785" s="7"/>
      <c r="X1785" s="7"/>
    </row>
    <row r="1786" spans="6:24" x14ac:dyDescent="0.45">
      <c r="F1786" s="23" t="str">
        <f>IF(Games!F862=0, "",Games!F862)</f>
        <v/>
      </c>
      <c r="G1786" s="23"/>
      <c r="H1786" s="23"/>
      <c r="I1786" s="23"/>
      <c r="J1786" s="11"/>
      <c r="K1786" s="11"/>
      <c r="L1786" s="11"/>
      <c r="M1786" s="11"/>
      <c r="N1786" s="11"/>
      <c r="O1786" s="40"/>
      <c r="Q1786" s="8" t="str">
        <f>IF(P1786="W",#REF!, IF( P1786="L",-#REF!, ""))</f>
        <v/>
      </c>
      <c r="R1786" s="7"/>
      <c r="S1786" s="7"/>
      <c r="T1786" s="7"/>
      <c r="U1786" s="7"/>
      <c r="V1786" s="7"/>
      <c r="W1786" s="7"/>
      <c r="X1786" s="7"/>
    </row>
    <row r="1787" spans="6:24" x14ac:dyDescent="0.45">
      <c r="F1787" s="23" t="str">
        <f>IF(Games!F863=0, "",Games!F863)</f>
        <v/>
      </c>
      <c r="G1787" s="23"/>
      <c r="H1787" s="23"/>
      <c r="I1787" s="23"/>
      <c r="J1787" s="11"/>
      <c r="K1787" s="11"/>
      <c r="L1787" s="11"/>
      <c r="M1787" s="11"/>
      <c r="N1787" s="11"/>
      <c r="O1787" s="40"/>
      <c r="Q1787" s="8" t="str">
        <f>IF(P1787="W",#REF!, IF( P1787="L",-#REF!, ""))</f>
        <v/>
      </c>
      <c r="R1787" s="7"/>
      <c r="S1787" s="7"/>
      <c r="T1787" s="7"/>
      <c r="U1787" s="7"/>
      <c r="V1787" s="7"/>
      <c r="W1787" s="7"/>
      <c r="X1787" s="7"/>
    </row>
    <row r="1788" spans="6:24" x14ac:dyDescent="0.45">
      <c r="F1788" s="23" t="str">
        <f>IF(Games!F864=0, "",Games!F864)</f>
        <v/>
      </c>
      <c r="G1788" s="23"/>
      <c r="H1788" s="23"/>
      <c r="I1788" s="23"/>
      <c r="J1788" s="11"/>
      <c r="K1788" s="11"/>
      <c r="L1788" s="11"/>
      <c r="M1788" s="11"/>
      <c r="N1788" s="11"/>
      <c r="O1788" s="40"/>
      <c r="Q1788" s="8" t="str">
        <f>IF(P1788="W",#REF!, IF( P1788="L",-#REF!, ""))</f>
        <v/>
      </c>
      <c r="R1788" s="7"/>
      <c r="S1788" s="7"/>
      <c r="T1788" s="7"/>
      <c r="U1788" s="7"/>
      <c r="V1788" s="7"/>
      <c r="W1788" s="7"/>
      <c r="X1788" s="7"/>
    </row>
    <row r="1789" spans="6:24" x14ac:dyDescent="0.45">
      <c r="F1789" s="23" t="str">
        <f>IF(Games!F865=0, "",Games!F865)</f>
        <v/>
      </c>
      <c r="G1789" s="23"/>
      <c r="H1789" s="23"/>
      <c r="I1789" s="23"/>
      <c r="J1789" s="11"/>
      <c r="K1789" s="11"/>
      <c r="L1789" s="11"/>
      <c r="M1789" s="11"/>
      <c r="N1789" s="11"/>
      <c r="O1789" s="40"/>
      <c r="Q1789" s="8" t="str">
        <f>IF(P1789="W",#REF!, IF( P1789="L",-#REF!, ""))</f>
        <v/>
      </c>
      <c r="R1789" s="7"/>
      <c r="S1789" s="7"/>
      <c r="T1789" s="7"/>
      <c r="U1789" s="7"/>
      <c r="V1789" s="7"/>
      <c r="W1789" s="7"/>
      <c r="X1789" s="7"/>
    </row>
    <row r="1790" spans="6:24" x14ac:dyDescent="0.45">
      <c r="F1790" s="23" t="str">
        <f>IF(Games!F866=0, "",Games!F866)</f>
        <v/>
      </c>
      <c r="G1790" s="23"/>
      <c r="H1790" s="23"/>
      <c r="I1790" s="23"/>
      <c r="J1790" s="11"/>
      <c r="K1790" s="11"/>
      <c r="L1790" s="11"/>
      <c r="M1790" s="11"/>
      <c r="N1790" s="11"/>
      <c r="O1790" s="40"/>
      <c r="Q1790" s="8" t="str">
        <f>IF(P1790="W",#REF!, IF( P1790="L",-#REF!, ""))</f>
        <v/>
      </c>
      <c r="R1790" s="7"/>
      <c r="S1790" s="7"/>
      <c r="T1790" s="7"/>
      <c r="U1790" s="7"/>
      <c r="V1790" s="7"/>
      <c r="W1790" s="7"/>
      <c r="X1790" s="7"/>
    </row>
    <row r="1791" spans="6:24" x14ac:dyDescent="0.45">
      <c r="F1791" s="23" t="str">
        <f>IF(Games!F867=0, "",Games!F867)</f>
        <v/>
      </c>
      <c r="G1791" s="23"/>
      <c r="H1791" s="23"/>
      <c r="I1791" s="23"/>
      <c r="J1791" s="11"/>
      <c r="K1791" s="11"/>
      <c r="L1791" s="11"/>
      <c r="M1791" s="11"/>
      <c r="N1791" s="11"/>
      <c r="O1791" s="40"/>
      <c r="Q1791" s="8" t="str">
        <f>IF(P1791="W",#REF!, IF( P1791="L",-#REF!, ""))</f>
        <v/>
      </c>
      <c r="R1791" s="7"/>
      <c r="S1791" s="7"/>
      <c r="T1791" s="7"/>
      <c r="U1791" s="7"/>
      <c r="V1791" s="7"/>
      <c r="W1791" s="7"/>
      <c r="X1791" s="7"/>
    </row>
    <row r="1792" spans="6:24" x14ac:dyDescent="0.45">
      <c r="F1792" s="23" t="str">
        <f>IF(Games!F868=0, "",Games!F868)</f>
        <v/>
      </c>
      <c r="G1792" s="23"/>
      <c r="H1792" s="23"/>
      <c r="I1792" s="23"/>
      <c r="J1792" s="11"/>
      <c r="K1792" s="11"/>
      <c r="L1792" s="11"/>
      <c r="M1792" s="11"/>
      <c r="N1792" s="11"/>
      <c r="O1792" s="40"/>
      <c r="Q1792" s="8" t="str">
        <f>IF(P1792="W",#REF!, IF( P1792="L",-#REF!, ""))</f>
        <v/>
      </c>
      <c r="R1792" s="7"/>
      <c r="S1792" s="7"/>
      <c r="T1792" s="7"/>
      <c r="U1792" s="7"/>
      <c r="V1792" s="7"/>
      <c r="W1792" s="7"/>
      <c r="X1792" s="7"/>
    </row>
    <row r="1793" spans="6:24" x14ac:dyDescent="0.45">
      <c r="F1793" s="23" t="str">
        <f>IF(Games!F869=0, "",Games!F869)</f>
        <v/>
      </c>
      <c r="G1793" s="23"/>
      <c r="H1793" s="23"/>
      <c r="I1793" s="23"/>
      <c r="J1793" s="11"/>
      <c r="K1793" s="11"/>
      <c r="L1793" s="11"/>
      <c r="M1793" s="11"/>
      <c r="N1793" s="11"/>
      <c r="O1793" s="40"/>
      <c r="Q1793" s="8" t="str">
        <f>IF(P1793="W",#REF!, IF( P1793="L",-#REF!, ""))</f>
        <v/>
      </c>
      <c r="R1793" s="7"/>
      <c r="S1793" s="7"/>
      <c r="T1793" s="7"/>
      <c r="U1793" s="7"/>
      <c r="V1793" s="7"/>
      <c r="W1793" s="7"/>
      <c r="X1793" s="7"/>
    </row>
    <row r="1794" spans="6:24" x14ac:dyDescent="0.45">
      <c r="F1794" s="23" t="str">
        <f>IF(Games!F870=0, "",Games!F870)</f>
        <v/>
      </c>
      <c r="G1794" s="23"/>
      <c r="H1794" s="23"/>
      <c r="I1794" s="23"/>
      <c r="J1794" s="11"/>
      <c r="K1794" s="11"/>
      <c r="L1794" s="11"/>
      <c r="M1794" s="11"/>
      <c r="N1794" s="11"/>
      <c r="O1794" s="40"/>
      <c r="Q1794" s="8" t="str">
        <f>IF(P1794="W",#REF!, IF( P1794="L",-#REF!, ""))</f>
        <v/>
      </c>
      <c r="R1794" s="7"/>
      <c r="S1794" s="7"/>
      <c r="T1794" s="7"/>
      <c r="U1794" s="7"/>
      <c r="V1794" s="7"/>
      <c r="W1794" s="7"/>
      <c r="X1794" s="7"/>
    </row>
    <row r="1795" spans="6:24" x14ac:dyDescent="0.45">
      <c r="F1795" s="23" t="str">
        <f>IF(Games!F871=0, "",Games!F871)</f>
        <v/>
      </c>
      <c r="G1795" s="23"/>
      <c r="H1795" s="23"/>
      <c r="I1795" s="23"/>
      <c r="J1795" s="11"/>
      <c r="K1795" s="11"/>
      <c r="L1795" s="11"/>
      <c r="M1795" s="11"/>
      <c r="N1795" s="11"/>
      <c r="O1795" s="40"/>
      <c r="Q1795" s="8" t="str">
        <f>IF(P1795="W",#REF!, IF( P1795="L",-#REF!, ""))</f>
        <v/>
      </c>
      <c r="R1795" s="7"/>
      <c r="S1795" s="7"/>
      <c r="T1795" s="7"/>
      <c r="U1795" s="7"/>
      <c r="V1795" s="7"/>
      <c r="W1795" s="7"/>
      <c r="X1795" s="7"/>
    </row>
    <row r="1796" spans="6:24" x14ac:dyDescent="0.45">
      <c r="F1796" s="23" t="str">
        <f>IF(Games!F872=0, "",Games!F872)</f>
        <v/>
      </c>
      <c r="G1796" s="23"/>
      <c r="H1796" s="23"/>
      <c r="I1796" s="23"/>
      <c r="J1796" s="11"/>
      <c r="K1796" s="11"/>
      <c r="L1796" s="11"/>
      <c r="M1796" s="11"/>
      <c r="N1796" s="11"/>
      <c r="O1796" s="40"/>
      <c r="Q1796" s="8" t="str">
        <f>IF(P1796="W",#REF!, IF( P1796="L",-#REF!, ""))</f>
        <v/>
      </c>
      <c r="R1796" s="7"/>
      <c r="S1796" s="7"/>
      <c r="T1796" s="7"/>
      <c r="U1796" s="7"/>
      <c r="V1796" s="7"/>
      <c r="W1796" s="7"/>
      <c r="X1796" s="7"/>
    </row>
    <row r="1797" spans="6:24" x14ac:dyDescent="0.45">
      <c r="F1797" s="23" t="str">
        <f>IF(Games!F873=0, "",Games!F873)</f>
        <v/>
      </c>
      <c r="G1797" s="23"/>
      <c r="H1797" s="23"/>
      <c r="I1797" s="23"/>
      <c r="J1797" s="11"/>
      <c r="K1797" s="11"/>
      <c r="L1797" s="11"/>
      <c r="M1797" s="11"/>
      <c r="N1797" s="11"/>
      <c r="O1797" s="40"/>
      <c r="Q1797" s="8" t="str">
        <f>IF(P1797="W",#REF!, IF( P1797="L",-#REF!, ""))</f>
        <v/>
      </c>
      <c r="R1797" s="7"/>
      <c r="S1797" s="7"/>
      <c r="T1797" s="7"/>
      <c r="U1797" s="7"/>
      <c r="V1797" s="7"/>
      <c r="W1797" s="7"/>
      <c r="X1797" s="7"/>
    </row>
    <row r="1798" spans="6:24" x14ac:dyDescent="0.45">
      <c r="F1798" s="23" t="str">
        <f>IF(Games!F874=0, "",Games!F874)</f>
        <v/>
      </c>
      <c r="G1798" s="23"/>
      <c r="H1798" s="23"/>
      <c r="I1798" s="23"/>
      <c r="J1798" s="11"/>
      <c r="K1798" s="11"/>
      <c r="L1798" s="11"/>
      <c r="M1798" s="11"/>
      <c r="N1798" s="11"/>
      <c r="O1798" s="40"/>
      <c r="Q1798" s="8" t="str">
        <f>IF(P1798="W",#REF!, IF( P1798="L",-#REF!, ""))</f>
        <v/>
      </c>
      <c r="R1798" s="7"/>
      <c r="S1798" s="7"/>
      <c r="T1798" s="7"/>
      <c r="U1798" s="7"/>
      <c r="V1798" s="7"/>
      <c r="W1798" s="7"/>
      <c r="X1798" s="7"/>
    </row>
    <row r="1799" spans="6:24" x14ac:dyDescent="0.45">
      <c r="F1799" s="23" t="str">
        <f>IF(Games!F875=0, "",Games!F875)</f>
        <v/>
      </c>
      <c r="G1799" s="23"/>
      <c r="H1799" s="23"/>
      <c r="I1799" s="23"/>
      <c r="J1799" s="11"/>
      <c r="K1799" s="11"/>
      <c r="L1799" s="11"/>
      <c r="M1799" s="11"/>
      <c r="N1799" s="11"/>
      <c r="O1799" s="40"/>
      <c r="Q1799" s="8" t="str">
        <f>IF(P1799="W",#REF!, IF( P1799="L",-#REF!, ""))</f>
        <v/>
      </c>
      <c r="R1799" s="7"/>
      <c r="S1799" s="7"/>
      <c r="T1799" s="7"/>
      <c r="U1799" s="7"/>
      <c r="V1799" s="7"/>
      <c r="W1799" s="7"/>
      <c r="X1799" s="7"/>
    </row>
    <row r="1800" spans="6:24" x14ac:dyDescent="0.45">
      <c r="F1800" s="23" t="str">
        <f>IF(Games!F876=0, "",Games!F876)</f>
        <v/>
      </c>
      <c r="G1800" s="23"/>
      <c r="H1800" s="23"/>
      <c r="I1800" s="23"/>
      <c r="J1800" s="11"/>
      <c r="K1800" s="11"/>
      <c r="L1800" s="11"/>
      <c r="M1800" s="11"/>
      <c r="N1800" s="11"/>
      <c r="O1800" s="40"/>
      <c r="Q1800" s="8" t="str">
        <f>IF(P1800="W",#REF!, IF( P1800="L",-#REF!, ""))</f>
        <v/>
      </c>
      <c r="R1800" s="7"/>
      <c r="S1800" s="7"/>
      <c r="T1800" s="7"/>
      <c r="U1800" s="7"/>
      <c r="V1800" s="7"/>
      <c r="W1800" s="7"/>
      <c r="X1800" s="7"/>
    </row>
    <row r="1801" spans="6:24" x14ac:dyDescent="0.45">
      <c r="F1801" s="23" t="str">
        <f>IF(Games!F877=0, "",Games!F877)</f>
        <v/>
      </c>
      <c r="G1801" s="23"/>
      <c r="H1801" s="23"/>
      <c r="I1801" s="23"/>
      <c r="J1801" s="11"/>
      <c r="K1801" s="11"/>
      <c r="L1801" s="11"/>
      <c r="M1801" s="11"/>
      <c r="N1801" s="11"/>
      <c r="O1801" s="40"/>
      <c r="Q1801" s="8" t="str">
        <f>IF(P1801="W",#REF!, IF( P1801="L",-#REF!, ""))</f>
        <v/>
      </c>
      <c r="R1801" s="7"/>
      <c r="S1801" s="7"/>
      <c r="T1801" s="7"/>
      <c r="U1801" s="7"/>
      <c r="V1801" s="7"/>
      <c r="W1801" s="7"/>
      <c r="X1801" s="7"/>
    </row>
    <row r="1802" spans="6:24" x14ac:dyDescent="0.45">
      <c r="F1802" s="23" t="str">
        <f>IF(Games!F878=0, "",Games!F878)</f>
        <v/>
      </c>
      <c r="G1802" s="23"/>
      <c r="H1802" s="23"/>
      <c r="I1802" s="23"/>
      <c r="J1802" s="11"/>
      <c r="K1802" s="11"/>
      <c r="L1802" s="11"/>
      <c r="M1802" s="11"/>
      <c r="N1802" s="11"/>
      <c r="O1802" s="40"/>
      <c r="Q1802" s="8" t="str">
        <f>IF(P1802="W",#REF!, IF( P1802="L",-#REF!, ""))</f>
        <v/>
      </c>
      <c r="R1802" s="7"/>
      <c r="S1802" s="7"/>
      <c r="T1802" s="7"/>
      <c r="U1802" s="7"/>
      <c r="V1802" s="7"/>
      <c r="W1802" s="7"/>
      <c r="X1802" s="7"/>
    </row>
    <row r="1803" spans="6:24" x14ac:dyDescent="0.45">
      <c r="F1803" s="23" t="str">
        <f>IF(Games!F879=0, "",Games!F879)</f>
        <v/>
      </c>
      <c r="G1803" s="23"/>
      <c r="H1803" s="23"/>
      <c r="I1803" s="23"/>
      <c r="J1803" s="11"/>
      <c r="K1803" s="11"/>
      <c r="L1803" s="11"/>
      <c r="M1803" s="11"/>
      <c r="N1803" s="11"/>
      <c r="O1803" s="40"/>
      <c r="Q1803" s="8" t="str">
        <f>IF(P1803="W",#REF!, IF( P1803="L",-#REF!, ""))</f>
        <v/>
      </c>
      <c r="R1803" s="7"/>
      <c r="S1803" s="7"/>
      <c r="T1803" s="7"/>
      <c r="U1803" s="7"/>
      <c r="V1803" s="7"/>
      <c r="W1803" s="7"/>
      <c r="X1803" s="7"/>
    </row>
    <row r="1804" spans="6:24" x14ac:dyDescent="0.45">
      <c r="F1804" s="23" t="str">
        <f>IF(Games!F880=0, "",Games!F880)</f>
        <v/>
      </c>
      <c r="G1804" s="23"/>
      <c r="H1804" s="23"/>
      <c r="I1804" s="23"/>
      <c r="J1804" s="11"/>
      <c r="K1804" s="11"/>
      <c r="L1804" s="11"/>
      <c r="M1804" s="11"/>
      <c r="N1804" s="11"/>
      <c r="O1804" s="40"/>
      <c r="Q1804" s="8" t="str">
        <f>IF(P1804="W",#REF!, IF( P1804="L",-#REF!, ""))</f>
        <v/>
      </c>
      <c r="R1804" s="7"/>
      <c r="S1804" s="7"/>
      <c r="T1804" s="7"/>
      <c r="U1804" s="7"/>
      <c r="V1804" s="7"/>
      <c r="W1804" s="7"/>
      <c r="X1804" s="7"/>
    </row>
    <row r="1805" spans="6:24" x14ac:dyDescent="0.45">
      <c r="F1805" s="23" t="str">
        <f>IF(Games!F881=0, "",Games!F881)</f>
        <v/>
      </c>
      <c r="G1805" s="23"/>
      <c r="H1805" s="23"/>
      <c r="I1805" s="23"/>
      <c r="J1805" s="11"/>
      <c r="K1805" s="11"/>
      <c r="L1805" s="11"/>
      <c r="M1805" s="11"/>
      <c r="N1805" s="11"/>
      <c r="O1805" s="40"/>
      <c r="Q1805" s="8" t="str">
        <f>IF(P1805="W",#REF!, IF( P1805="L",-#REF!, ""))</f>
        <v/>
      </c>
      <c r="R1805" s="7"/>
      <c r="S1805" s="7"/>
      <c r="T1805" s="7"/>
      <c r="U1805" s="7"/>
      <c r="V1805" s="7"/>
      <c r="W1805" s="7"/>
      <c r="X1805" s="7"/>
    </row>
    <row r="1806" spans="6:24" x14ac:dyDescent="0.45">
      <c r="F1806" s="23" t="str">
        <f>IF(Games!F882=0, "",Games!F882)</f>
        <v/>
      </c>
      <c r="G1806" s="23"/>
      <c r="H1806" s="23"/>
      <c r="I1806" s="23"/>
      <c r="J1806" s="11"/>
      <c r="K1806" s="11"/>
      <c r="L1806" s="11"/>
      <c r="M1806" s="11"/>
      <c r="N1806" s="11"/>
      <c r="O1806" s="40"/>
      <c r="Q1806" s="8" t="str">
        <f>IF(P1806="W",#REF!, IF( P1806="L",-#REF!, ""))</f>
        <v/>
      </c>
      <c r="R1806" s="7"/>
      <c r="S1806" s="7"/>
      <c r="T1806" s="7"/>
      <c r="U1806" s="7"/>
      <c r="V1806" s="7"/>
      <c r="W1806" s="7"/>
      <c r="X1806" s="7"/>
    </row>
    <row r="1807" spans="6:24" x14ac:dyDescent="0.45">
      <c r="F1807" s="23" t="str">
        <f>IF(Games!F883=0, "",Games!F883)</f>
        <v/>
      </c>
      <c r="G1807" s="23"/>
      <c r="H1807" s="23"/>
      <c r="I1807" s="23"/>
      <c r="J1807" s="11"/>
      <c r="K1807" s="11"/>
      <c r="L1807" s="11"/>
      <c r="M1807" s="11"/>
      <c r="N1807" s="11"/>
      <c r="O1807" s="40"/>
      <c r="Q1807" s="8" t="str">
        <f>IF(P1807="W",#REF!, IF( P1807="L",-#REF!, ""))</f>
        <v/>
      </c>
      <c r="R1807" s="7"/>
      <c r="S1807" s="7"/>
      <c r="T1807" s="7"/>
      <c r="U1807" s="7"/>
      <c r="V1807" s="7"/>
      <c r="W1807" s="7"/>
      <c r="X1807" s="7"/>
    </row>
    <row r="1808" spans="6:24" x14ac:dyDescent="0.45">
      <c r="F1808" s="23" t="str">
        <f>IF(Games!F884=0, "",Games!F884)</f>
        <v/>
      </c>
      <c r="G1808" s="23"/>
      <c r="H1808" s="23"/>
      <c r="I1808" s="23"/>
      <c r="J1808" s="11"/>
      <c r="K1808" s="11"/>
      <c r="L1808" s="11"/>
      <c r="M1808" s="11"/>
      <c r="N1808" s="11"/>
      <c r="O1808" s="40"/>
      <c r="Q1808" s="8" t="str">
        <f>IF(P1808="W",#REF!, IF( P1808="L",-#REF!, ""))</f>
        <v/>
      </c>
      <c r="R1808" s="7"/>
      <c r="S1808" s="7"/>
      <c r="T1808" s="7"/>
      <c r="U1808" s="7"/>
      <c r="V1808" s="7"/>
      <c r="W1808" s="7"/>
      <c r="X1808" s="7"/>
    </row>
    <row r="1809" spans="6:24" x14ac:dyDescent="0.45">
      <c r="F1809" s="23" t="str">
        <f>IF(Games!F885=0, "",Games!F885)</f>
        <v/>
      </c>
      <c r="G1809" s="23"/>
      <c r="H1809" s="23"/>
      <c r="I1809" s="23"/>
      <c r="J1809" s="11"/>
      <c r="K1809" s="11"/>
      <c r="L1809" s="11"/>
      <c r="M1809" s="11"/>
      <c r="N1809" s="11"/>
      <c r="O1809" s="40"/>
      <c r="Q1809" s="8" t="str">
        <f>IF(P1809="W",#REF!, IF( P1809="L",-#REF!, ""))</f>
        <v/>
      </c>
      <c r="R1809" s="7"/>
      <c r="S1809" s="7"/>
      <c r="T1809" s="7"/>
      <c r="U1809" s="7"/>
      <c r="V1809" s="7"/>
      <c r="W1809" s="7"/>
      <c r="X1809" s="7"/>
    </row>
    <row r="1810" spans="6:24" x14ac:dyDescent="0.45">
      <c r="F1810" s="23" t="str">
        <f>IF(Games!F886=0, "",Games!F886)</f>
        <v/>
      </c>
      <c r="G1810" s="23"/>
      <c r="H1810" s="23"/>
      <c r="I1810" s="23"/>
      <c r="J1810" s="11"/>
      <c r="K1810" s="11"/>
      <c r="L1810" s="11"/>
      <c r="M1810" s="11"/>
      <c r="N1810" s="11"/>
      <c r="O1810" s="40"/>
      <c r="Q1810" s="8" t="str">
        <f>IF(P1810="W",#REF!, IF( P1810="L",-#REF!, ""))</f>
        <v/>
      </c>
      <c r="R1810" s="7"/>
      <c r="S1810" s="7"/>
      <c r="T1810" s="7"/>
      <c r="U1810" s="7"/>
      <c r="V1810" s="7"/>
      <c r="W1810" s="7"/>
      <c r="X1810" s="7"/>
    </row>
    <row r="1811" spans="6:24" x14ac:dyDescent="0.45">
      <c r="F1811" s="23" t="str">
        <f>IF(Games!F887=0, "",Games!F887)</f>
        <v/>
      </c>
      <c r="G1811" s="23"/>
      <c r="H1811" s="23"/>
      <c r="I1811" s="23"/>
      <c r="J1811" s="11"/>
      <c r="K1811" s="11"/>
      <c r="L1811" s="11"/>
      <c r="M1811" s="11"/>
      <c r="N1811" s="11"/>
      <c r="O1811" s="40"/>
      <c r="Q1811" s="8" t="str">
        <f>IF(P1811="W",#REF!, IF( P1811="L",-#REF!, ""))</f>
        <v/>
      </c>
      <c r="R1811" s="7"/>
      <c r="S1811" s="7"/>
      <c r="T1811" s="7"/>
      <c r="U1811" s="7"/>
      <c r="V1811" s="7"/>
      <c r="W1811" s="7"/>
      <c r="X1811" s="7"/>
    </row>
    <row r="1812" spans="6:24" x14ac:dyDescent="0.45">
      <c r="F1812" s="23" t="str">
        <f>IF(Games!F888=0, "",Games!F888)</f>
        <v/>
      </c>
      <c r="G1812" s="23"/>
      <c r="H1812" s="23"/>
      <c r="I1812" s="23"/>
      <c r="J1812" s="11"/>
      <c r="K1812" s="11"/>
      <c r="L1812" s="11"/>
      <c r="M1812" s="11"/>
      <c r="N1812" s="11"/>
      <c r="O1812" s="40"/>
      <c r="Q1812" s="8" t="str">
        <f>IF(P1812="W",#REF!, IF( P1812="L",-#REF!, ""))</f>
        <v/>
      </c>
      <c r="R1812" s="7"/>
      <c r="S1812" s="7"/>
      <c r="T1812" s="7"/>
      <c r="U1812" s="7"/>
      <c r="V1812" s="7"/>
      <c r="W1812" s="7"/>
      <c r="X1812" s="7"/>
    </row>
    <row r="1813" spans="6:24" x14ac:dyDescent="0.45">
      <c r="F1813" s="23" t="str">
        <f>IF(Games!F889=0, "",Games!F889)</f>
        <v/>
      </c>
      <c r="G1813" s="23"/>
      <c r="H1813" s="23"/>
      <c r="I1813" s="23"/>
      <c r="J1813" s="11"/>
      <c r="K1813" s="11"/>
      <c r="L1813" s="11"/>
      <c r="M1813" s="11"/>
      <c r="N1813" s="11"/>
      <c r="O1813" s="40"/>
      <c r="Q1813" s="8" t="str">
        <f>IF(P1813="W",#REF!, IF( P1813="L",-#REF!, ""))</f>
        <v/>
      </c>
      <c r="R1813" s="7"/>
      <c r="S1813" s="7"/>
      <c r="T1813" s="7"/>
      <c r="U1813" s="7"/>
      <c r="V1813" s="7"/>
      <c r="W1813" s="7"/>
      <c r="X1813" s="7"/>
    </row>
    <row r="1814" spans="6:24" x14ac:dyDescent="0.45">
      <c r="F1814" s="23" t="str">
        <f>IF(Games!F890=0, "",Games!F890)</f>
        <v/>
      </c>
      <c r="G1814" s="23"/>
      <c r="H1814" s="23"/>
      <c r="I1814" s="23"/>
      <c r="J1814" s="11"/>
      <c r="K1814" s="11"/>
      <c r="L1814" s="11"/>
      <c r="M1814" s="11"/>
      <c r="N1814" s="11"/>
      <c r="O1814" s="40"/>
      <c r="Q1814" s="8" t="str">
        <f>IF(P1814="W",#REF!, IF( P1814="L",-#REF!, ""))</f>
        <v/>
      </c>
      <c r="R1814" s="7"/>
      <c r="S1814" s="7"/>
      <c r="T1814" s="7"/>
      <c r="U1814" s="7"/>
      <c r="V1814" s="7"/>
      <c r="W1814" s="7"/>
      <c r="X1814" s="7"/>
    </row>
    <row r="1815" spans="6:24" x14ac:dyDescent="0.45">
      <c r="F1815" s="23" t="str">
        <f>IF(Games!F891=0, "",Games!F891)</f>
        <v/>
      </c>
      <c r="G1815" s="23"/>
      <c r="H1815" s="23"/>
      <c r="I1815" s="23"/>
      <c r="J1815" s="11"/>
      <c r="K1815" s="11"/>
      <c r="L1815" s="11"/>
      <c r="M1815" s="11"/>
      <c r="N1815" s="11"/>
      <c r="O1815" s="40"/>
      <c r="Q1815" s="8" t="str">
        <f>IF(P1815="W",#REF!, IF( P1815="L",-#REF!, ""))</f>
        <v/>
      </c>
      <c r="R1815" s="7"/>
      <c r="S1815" s="7"/>
      <c r="T1815" s="7"/>
      <c r="U1815" s="7"/>
      <c r="V1815" s="7"/>
      <c r="W1815" s="7"/>
      <c r="X1815" s="7"/>
    </row>
    <row r="1816" spans="6:24" x14ac:dyDescent="0.45">
      <c r="F1816" s="23" t="str">
        <f>IF(Games!F892=0, "",Games!F892)</f>
        <v/>
      </c>
      <c r="G1816" s="23"/>
      <c r="H1816" s="23"/>
      <c r="I1816" s="23"/>
      <c r="J1816" s="11"/>
      <c r="K1816" s="11"/>
      <c r="L1816" s="11"/>
      <c r="M1816" s="11"/>
      <c r="N1816" s="11"/>
      <c r="O1816" s="40"/>
      <c r="Q1816" s="8" t="str">
        <f>IF(P1816="W",#REF!, IF( P1816="L",-#REF!, ""))</f>
        <v/>
      </c>
      <c r="R1816" s="7"/>
      <c r="S1816" s="7"/>
      <c r="T1816" s="7"/>
      <c r="U1816" s="7"/>
      <c r="V1816" s="7"/>
      <c r="W1816" s="7"/>
      <c r="X1816" s="7"/>
    </row>
    <row r="1817" spans="6:24" x14ac:dyDescent="0.45">
      <c r="F1817" s="23" t="str">
        <f>IF(Games!F893=0, "",Games!F893)</f>
        <v/>
      </c>
      <c r="G1817" s="23"/>
      <c r="H1817" s="23"/>
      <c r="I1817" s="23"/>
      <c r="J1817" s="11"/>
      <c r="K1817" s="11"/>
      <c r="L1817" s="11"/>
      <c r="M1817" s="11"/>
      <c r="N1817" s="11"/>
      <c r="O1817" s="40"/>
      <c r="Q1817" s="8" t="str">
        <f>IF(P1817="W",#REF!, IF( P1817="L",-#REF!, ""))</f>
        <v/>
      </c>
      <c r="R1817" s="7"/>
      <c r="S1817" s="7"/>
      <c r="T1817" s="7"/>
      <c r="U1817" s="7"/>
      <c r="V1817" s="7"/>
      <c r="W1817" s="7"/>
      <c r="X1817" s="7"/>
    </row>
    <row r="1818" spans="6:24" x14ac:dyDescent="0.45">
      <c r="F1818" s="23" t="str">
        <f>IF(Games!F894=0, "",Games!F894)</f>
        <v/>
      </c>
      <c r="G1818" s="23"/>
      <c r="H1818" s="23"/>
      <c r="I1818" s="23"/>
      <c r="J1818" s="11"/>
      <c r="K1818" s="11"/>
      <c r="L1818" s="11"/>
      <c r="M1818" s="11"/>
      <c r="N1818" s="11"/>
      <c r="O1818" s="40"/>
      <c r="Q1818" s="8" t="str">
        <f>IF(P1818="W",#REF!, IF( P1818="L",-#REF!, ""))</f>
        <v/>
      </c>
      <c r="R1818" s="7"/>
      <c r="S1818" s="7"/>
      <c r="T1818" s="7"/>
      <c r="U1818" s="7"/>
      <c r="V1818" s="7"/>
      <c r="W1818" s="7"/>
      <c r="X1818" s="7"/>
    </row>
    <row r="1819" spans="6:24" x14ac:dyDescent="0.45">
      <c r="F1819" s="23" t="str">
        <f>IF(Games!F895=0, "",Games!F895)</f>
        <v/>
      </c>
      <c r="G1819" s="23"/>
      <c r="H1819" s="23"/>
      <c r="I1819" s="23"/>
      <c r="J1819" s="11"/>
      <c r="K1819" s="11"/>
      <c r="L1819" s="11"/>
      <c r="M1819" s="11"/>
      <c r="N1819" s="11"/>
      <c r="O1819" s="40"/>
      <c r="Q1819" s="8" t="str">
        <f>IF(P1819="W",#REF!, IF( P1819="L",-#REF!, ""))</f>
        <v/>
      </c>
      <c r="R1819" s="7"/>
      <c r="S1819" s="7"/>
      <c r="T1819" s="7"/>
      <c r="U1819" s="7"/>
      <c r="V1819" s="7"/>
      <c r="W1819" s="7"/>
      <c r="X1819" s="7"/>
    </row>
    <row r="1820" spans="6:24" x14ac:dyDescent="0.45">
      <c r="F1820" s="23" t="str">
        <f>IF(Games!F896=0, "",Games!F896)</f>
        <v/>
      </c>
      <c r="G1820" s="23"/>
      <c r="H1820" s="23"/>
      <c r="I1820" s="23"/>
      <c r="J1820" s="11"/>
      <c r="K1820" s="11"/>
      <c r="L1820" s="11"/>
      <c r="M1820" s="11"/>
      <c r="N1820" s="11"/>
      <c r="O1820" s="40"/>
      <c r="Q1820" s="8" t="str">
        <f>IF(P1820="W",#REF!, IF( P1820="L",-#REF!, ""))</f>
        <v/>
      </c>
      <c r="R1820" s="7"/>
      <c r="S1820" s="7"/>
      <c r="T1820" s="7"/>
      <c r="U1820" s="7"/>
      <c r="V1820" s="7"/>
      <c r="W1820" s="7"/>
      <c r="X1820" s="7"/>
    </row>
    <row r="1821" spans="6:24" x14ac:dyDescent="0.45">
      <c r="F1821" s="23" t="str">
        <f>IF(Games!F897=0, "",Games!F897)</f>
        <v/>
      </c>
      <c r="G1821" s="23"/>
      <c r="H1821" s="23"/>
      <c r="I1821" s="23"/>
      <c r="J1821" s="11"/>
      <c r="K1821" s="11"/>
      <c r="L1821" s="11"/>
      <c r="M1821" s="11"/>
      <c r="N1821" s="11"/>
      <c r="O1821" s="40"/>
      <c r="Q1821" s="8" t="str">
        <f>IF(P1821="W",#REF!, IF( P1821="L",-#REF!, ""))</f>
        <v/>
      </c>
      <c r="R1821" s="7"/>
      <c r="S1821" s="7"/>
      <c r="T1821" s="7"/>
      <c r="U1821" s="7"/>
      <c r="V1821" s="7"/>
      <c r="W1821" s="7"/>
      <c r="X1821" s="7"/>
    </row>
    <row r="1822" spans="6:24" x14ac:dyDescent="0.45">
      <c r="F1822" s="23" t="str">
        <f>IF(Games!F898=0, "",Games!F898)</f>
        <v/>
      </c>
      <c r="G1822" s="23"/>
      <c r="H1822" s="23"/>
      <c r="I1822" s="23"/>
      <c r="J1822" s="11"/>
      <c r="K1822" s="11"/>
      <c r="L1822" s="11"/>
      <c r="M1822" s="11"/>
      <c r="N1822" s="11"/>
      <c r="O1822" s="40"/>
      <c r="Q1822" s="8" t="str">
        <f>IF(P1822="W",#REF!, IF( P1822="L",-#REF!, ""))</f>
        <v/>
      </c>
      <c r="R1822" s="7"/>
      <c r="S1822" s="7"/>
      <c r="T1822" s="7"/>
      <c r="U1822" s="7"/>
      <c r="V1822" s="7"/>
      <c r="W1822" s="7"/>
      <c r="X1822" s="7"/>
    </row>
    <row r="1823" spans="6:24" x14ac:dyDescent="0.45">
      <c r="F1823" s="23" t="str">
        <f>IF(Games!F899=0, "",Games!F899)</f>
        <v/>
      </c>
      <c r="G1823" s="23"/>
      <c r="H1823" s="23"/>
      <c r="I1823" s="23"/>
      <c r="J1823" s="11"/>
      <c r="K1823" s="11"/>
      <c r="L1823" s="11"/>
      <c r="M1823" s="11"/>
      <c r="N1823" s="11"/>
      <c r="O1823" s="40"/>
      <c r="Q1823" s="8" t="str">
        <f>IF(P1823="W",#REF!, IF( P1823="L",-#REF!, ""))</f>
        <v/>
      </c>
      <c r="R1823" s="7"/>
      <c r="S1823" s="7"/>
      <c r="T1823" s="7"/>
      <c r="U1823" s="7"/>
      <c r="V1823" s="7"/>
      <c r="W1823" s="7"/>
      <c r="X1823" s="7"/>
    </row>
    <row r="1824" spans="6:24" x14ac:dyDescent="0.45">
      <c r="F1824" s="23" t="str">
        <f>IF(Games!F900=0, "",Games!F900)</f>
        <v/>
      </c>
      <c r="G1824" s="23"/>
      <c r="H1824" s="23"/>
      <c r="I1824" s="23"/>
      <c r="J1824" s="11"/>
      <c r="K1824" s="11"/>
      <c r="L1824" s="11"/>
      <c r="M1824" s="11"/>
      <c r="N1824" s="11"/>
      <c r="O1824" s="40"/>
      <c r="Q1824" s="8" t="str">
        <f>IF(P1824="W",#REF!, IF( P1824="L",-#REF!, ""))</f>
        <v/>
      </c>
      <c r="R1824" s="7"/>
      <c r="S1824" s="7"/>
      <c r="T1824" s="7"/>
      <c r="U1824" s="7"/>
      <c r="V1824" s="7"/>
      <c r="W1824" s="7"/>
      <c r="X1824" s="7"/>
    </row>
    <row r="1825" spans="6:24" x14ac:dyDescent="0.45">
      <c r="F1825" s="23" t="str">
        <f>IF(Games!F901=0, "",Games!F901)</f>
        <v/>
      </c>
      <c r="G1825" s="23"/>
      <c r="H1825" s="23"/>
      <c r="I1825" s="23"/>
      <c r="J1825" s="11"/>
      <c r="K1825" s="11"/>
      <c r="L1825" s="11"/>
      <c r="M1825" s="11"/>
      <c r="N1825" s="11"/>
      <c r="O1825" s="40"/>
      <c r="Q1825" s="8" t="str">
        <f>IF(P1825="W",#REF!, IF( P1825="L",-#REF!, ""))</f>
        <v/>
      </c>
      <c r="R1825" s="7"/>
      <c r="S1825" s="7"/>
      <c r="T1825" s="7"/>
      <c r="U1825" s="7"/>
      <c r="V1825" s="7"/>
      <c r="W1825" s="7"/>
      <c r="X1825" s="7"/>
    </row>
    <row r="1826" spans="6:24" x14ac:dyDescent="0.45">
      <c r="F1826" s="23" t="str">
        <f>IF(Games!F902=0, "",Games!F902)</f>
        <v/>
      </c>
      <c r="G1826" s="23"/>
      <c r="H1826" s="23"/>
      <c r="I1826" s="23"/>
      <c r="J1826" s="11"/>
      <c r="K1826" s="11"/>
      <c r="L1826" s="11"/>
      <c r="M1826" s="11"/>
      <c r="N1826" s="11"/>
      <c r="O1826" s="40"/>
      <c r="Q1826" s="8" t="str">
        <f>IF(P1826="W",#REF!, IF( P1826="L",-#REF!, ""))</f>
        <v/>
      </c>
      <c r="R1826" s="7"/>
      <c r="S1826" s="7"/>
      <c r="T1826" s="7"/>
      <c r="U1826" s="7"/>
      <c r="V1826" s="7"/>
      <c r="W1826" s="7"/>
      <c r="X1826" s="7"/>
    </row>
    <row r="1827" spans="6:24" x14ac:dyDescent="0.45">
      <c r="F1827" s="23" t="str">
        <f>IF(Games!F903=0, "",Games!F903)</f>
        <v/>
      </c>
      <c r="G1827" s="23"/>
      <c r="H1827" s="23"/>
      <c r="I1827" s="23"/>
      <c r="J1827" s="11"/>
      <c r="K1827" s="11"/>
      <c r="L1827" s="11"/>
      <c r="M1827" s="11"/>
      <c r="N1827" s="11"/>
      <c r="O1827" s="40"/>
      <c r="Q1827" s="8" t="str">
        <f>IF(P1827="W",#REF!, IF( P1827="L",-#REF!, ""))</f>
        <v/>
      </c>
      <c r="R1827" s="7"/>
      <c r="S1827" s="7"/>
      <c r="T1827" s="7"/>
      <c r="U1827" s="7"/>
      <c r="V1827" s="7"/>
      <c r="W1827" s="7"/>
      <c r="X1827" s="7"/>
    </row>
    <row r="1828" spans="6:24" x14ac:dyDescent="0.45">
      <c r="F1828" s="23" t="str">
        <f>IF(Games!F904=0, "",Games!F904)</f>
        <v/>
      </c>
      <c r="G1828" s="23"/>
      <c r="H1828" s="23"/>
      <c r="I1828" s="23"/>
      <c r="J1828" s="11"/>
      <c r="K1828" s="11"/>
      <c r="L1828" s="11"/>
      <c r="M1828" s="11"/>
      <c r="N1828" s="11"/>
      <c r="O1828" s="40"/>
      <c r="Q1828" s="8" t="str">
        <f>IF(P1828="W",#REF!, IF( P1828="L",-#REF!, ""))</f>
        <v/>
      </c>
      <c r="R1828" s="7"/>
      <c r="S1828" s="7"/>
      <c r="T1828" s="7"/>
      <c r="U1828" s="7"/>
      <c r="V1828" s="7"/>
      <c r="W1828" s="7"/>
      <c r="X1828" s="7"/>
    </row>
    <row r="1829" spans="6:24" x14ac:dyDescent="0.45">
      <c r="F1829" s="23" t="str">
        <f>IF(Games!F905=0, "",Games!F905)</f>
        <v/>
      </c>
      <c r="G1829" s="23"/>
      <c r="H1829" s="23"/>
      <c r="I1829" s="23"/>
      <c r="J1829" s="11"/>
      <c r="K1829" s="11"/>
      <c r="L1829" s="11"/>
      <c r="M1829" s="11"/>
      <c r="N1829" s="11"/>
      <c r="O1829" s="40"/>
      <c r="Q1829" s="8" t="str">
        <f>IF(P1829="W",#REF!, IF( P1829="L",-#REF!, ""))</f>
        <v/>
      </c>
      <c r="R1829" s="7"/>
      <c r="S1829" s="7"/>
      <c r="T1829" s="7"/>
      <c r="U1829" s="7"/>
      <c r="V1829" s="7"/>
      <c r="W1829" s="7"/>
      <c r="X1829" s="7"/>
    </row>
    <row r="1830" spans="6:24" x14ac:dyDescent="0.45">
      <c r="F1830" s="23" t="str">
        <f>IF(Games!F906=0, "",Games!F906)</f>
        <v/>
      </c>
      <c r="G1830" s="23"/>
      <c r="H1830" s="23"/>
      <c r="I1830" s="23"/>
      <c r="J1830" s="11"/>
      <c r="K1830" s="11"/>
      <c r="L1830" s="11"/>
      <c r="M1830" s="11"/>
      <c r="N1830" s="11"/>
      <c r="O1830" s="40"/>
      <c r="Q1830" s="8" t="str">
        <f>IF(P1830="W",#REF!, IF( P1830="L",-#REF!, ""))</f>
        <v/>
      </c>
      <c r="R1830" s="7"/>
      <c r="S1830" s="7"/>
      <c r="T1830" s="7"/>
      <c r="U1830" s="7"/>
      <c r="V1830" s="7"/>
      <c r="W1830" s="7"/>
      <c r="X1830" s="7"/>
    </row>
    <row r="1831" spans="6:24" x14ac:dyDescent="0.45">
      <c r="F1831" s="23" t="str">
        <f>IF(Games!F907=0, "",Games!F907)</f>
        <v/>
      </c>
      <c r="G1831" s="23"/>
      <c r="H1831" s="23"/>
      <c r="I1831" s="23"/>
      <c r="J1831" s="11"/>
      <c r="K1831" s="11"/>
      <c r="L1831" s="11"/>
      <c r="M1831" s="11"/>
      <c r="N1831" s="11"/>
      <c r="O1831" s="40"/>
      <c r="Q1831" s="8" t="str">
        <f>IF(P1831="W",#REF!, IF( P1831="L",-#REF!, ""))</f>
        <v/>
      </c>
      <c r="R1831" s="7"/>
      <c r="S1831" s="7"/>
      <c r="T1831" s="7"/>
      <c r="U1831" s="7"/>
      <c r="V1831" s="7"/>
      <c r="W1831" s="7"/>
      <c r="X1831" s="7"/>
    </row>
    <row r="1832" spans="6:24" x14ac:dyDescent="0.45">
      <c r="F1832" s="23" t="str">
        <f>IF(Games!F908=0, "",Games!F908)</f>
        <v/>
      </c>
      <c r="G1832" s="23"/>
      <c r="H1832" s="23"/>
      <c r="I1832" s="23"/>
      <c r="J1832" s="11"/>
      <c r="K1832" s="11"/>
      <c r="L1832" s="11"/>
      <c r="M1832" s="11"/>
      <c r="N1832" s="11"/>
      <c r="O1832" s="40"/>
      <c r="Q1832" s="8" t="str">
        <f>IF(P1832="W",#REF!, IF( P1832="L",-#REF!, ""))</f>
        <v/>
      </c>
      <c r="R1832" s="7"/>
      <c r="S1832" s="7"/>
      <c r="T1832" s="7"/>
      <c r="U1832" s="7"/>
      <c r="V1832" s="7"/>
      <c r="W1832" s="7"/>
      <c r="X1832" s="7"/>
    </row>
    <row r="1833" spans="6:24" x14ac:dyDescent="0.45">
      <c r="F1833" s="23" t="str">
        <f>IF(Games!F909=0, "",Games!F909)</f>
        <v/>
      </c>
      <c r="G1833" s="23"/>
      <c r="H1833" s="23"/>
      <c r="I1833" s="23"/>
      <c r="J1833" s="11"/>
      <c r="K1833" s="11"/>
      <c r="L1833" s="11"/>
      <c r="M1833" s="11"/>
      <c r="N1833" s="11"/>
      <c r="O1833" s="40"/>
      <c r="Q1833" s="8" t="str">
        <f>IF(P1833="W",#REF!, IF( P1833="L",-#REF!, ""))</f>
        <v/>
      </c>
      <c r="R1833" s="7"/>
      <c r="S1833" s="7"/>
      <c r="T1833" s="7"/>
      <c r="U1833" s="7"/>
      <c r="V1833" s="7"/>
      <c r="W1833" s="7"/>
      <c r="X1833" s="7"/>
    </row>
    <row r="1834" spans="6:24" x14ac:dyDescent="0.45">
      <c r="F1834" s="23" t="str">
        <f>IF(Games!F910=0, "",Games!F910)</f>
        <v/>
      </c>
      <c r="G1834" s="23"/>
      <c r="H1834" s="23"/>
      <c r="I1834" s="23"/>
      <c r="J1834" s="11"/>
      <c r="K1834" s="11"/>
      <c r="L1834" s="11"/>
      <c r="M1834" s="11"/>
      <c r="N1834" s="11"/>
      <c r="O1834" s="40"/>
      <c r="Q1834" s="8" t="str">
        <f>IF(P1834="W",#REF!, IF( P1834="L",-#REF!, ""))</f>
        <v/>
      </c>
      <c r="R1834" s="7"/>
      <c r="S1834" s="7"/>
      <c r="T1834" s="7"/>
      <c r="U1834" s="7"/>
      <c r="V1834" s="7"/>
      <c r="W1834" s="7"/>
      <c r="X1834" s="7"/>
    </row>
    <row r="1835" spans="6:24" x14ac:dyDescent="0.45">
      <c r="F1835" s="23" t="str">
        <f>IF(Games!F911=0, "",Games!F911)</f>
        <v/>
      </c>
      <c r="G1835" s="23"/>
      <c r="H1835" s="23"/>
      <c r="I1835" s="23"/>
      <c r="J1835" s="11"/>
      <c r="K1835" s="11"/>
      <c r="L1835" s="11"/>
      <c r="M1835" s="11"/>
      <c r="N1835" s="11"/>
      <c r="O1835" s="40"/>
      <c r="Q1835" s="8" t="str">
        <f>IF(P1835="W",#REF!, IF( P1835="L",-#REF!, ""))</f>
        <v/>
      </c>
      <c r="R1835" s="7"/>
      <c r="S1835" s="7"/>
      <c r="T1835" s="7"/>
      <c r="U1835" s="7"/>
      <c r="V1835" s="7"/>
      <c r="W1835" s="7"/>
      <c r="X1835" s="7"/>
    </row>
    <row r="1836" spans="6:24" x14ac:dyDescent="0.45">
      <c r="F1836" s="23" t="str">
        <f>IF(Games!F912=0, "",Games!F912)</f>
        <v/>
      </c>
      <c r="G1836" s="23"/>
      <c r="H1836" s="23"/>
      <c r="I1836" s="23"/>
      <c r="J1836" s="11"/>
      <c r="K1836" s="11"/>
      <c r="L1836" s="11"/>
      <c r="M1836" s="11"/>
      <c r="N1836" s="11"/>
      <c r="O1836" s="40"/>
      <c r="Q1836" s="8" t="str">
        <f>IF(P1836="W",#REF!, IF( P1836="L",-#REF!, ""))</f>
        <v/>
      </c>
      <c r="R1836" s="7"/>
      <c r="S1836" s="7"/>
      <c r="T1836" s="7"/>
      <c r="U1836" s="7"/>
      <c r="V1836" s="7"/>
      <c r="W1836" s="7"/>
      <c r="X1836" s="7"/>
    </row>
    <row r="1837" spans="6:24" x14ac:dyDescent="0.45">
      <c r="F1837" s="23" t="str">
        <f>IF(Games!F913=0, "",Games!F913)</f>
        <v/>
      </c>
      <c r="G1837" s="23"/>
      <c r="H1837" s="23"/>
      <c r="I1837" s="23"/>
      <c r="J1837" s="11"/>
      <c r="K1837" s="11"/>
      <c r="L1837" s="11"/>
      <c r="M1837" s="11"/>
      <c r="N1837" s="11"/>
      <c r="O1837" s="40"/>
      <c r="Q1837" s="8" t="str">
        <f>IF(P1837="W",#REF!, IF( P1837="L",-#REF!, ""))</f>
        <v/>
      </c>
      <c r="R1837" s="7"/>
      <c r="S1837" s="7"/>
      <c r="T1837" s="7"/>
      <c r="U1837" s="7"/>
      <c r="V1837" s="7"/>
      <c r="W1837" s="7"/>
      <c r="X1837" s="7"/>
    </row>
    <row r="1838" spans="6:24" x14ac:dyDescent="0.45">
      <c r="F1838" s="23" t="str">
        <f>IF(Games!F914=0, "",Games!F914)</f>
        <v/>
      </c>
      <c r="G1838" s="23"/>
      <c r="H1838" s="23"/>
      <c r="I1838" s="23"/>
      <c r="J1838" s="11"/>
      <c r="K1838" s="11"/>
      <c r="L1838" s="11"/>
      <c r="M1838" s="11"/>
      <c r="N1838" s="11"/>
      <c r="O1838" s="40"/>
      <c r="Q1838" s="8" t="str">
        <f>IF(P1838="W",#REF!, IF( P1838="L",-#REF!, ""))</f>
        <v/>
      </c>
      <c r="R1838" s="7"/>
      <c r="S1838" s="7"/>
      <c r="T1838" s="7"/>
      <c r="U1838" s="7"/>
      <c r="V1838" s="7"/>
      <c r="W1838" s="7"/>
      <c r="X1838" s="7"/>
    </row>
    <row r="1839" spans="6:24" x14ac:dyDescent="0.45">
      <c r="F1839" s="23" t="str">
        <f>IF(Games!F915=0, "",Games!F915)</f>
        <v/>
      </c>
      <c r="G1839" s="23"/>
      <c r="H1839" s="23"/>
      <c r="I1839" s="23"/>
      <c r="J1839" s="11"/>
      <c r="K1839" s="11"/>
      <c r="L1839" s="11"/>
      <c r="M1839" s="11"/>
      <c r="N1839" s="11"/>
      <c r="O1839" s="40"/>
      <c r="Q1839" s="8" t="str">
        <f>IF(P1839="W",#REF!, IF( P1839="L",-#REF!, ""))</f>
        <v/>
      </c>
      <c r="R1839" s="7"/>
      <c r="S1839" s="7"/>
      <c r="T1839" s="7"/>
      <c r="U1839" s="7"/>
      <c r="V1839" s="7"/>
      <c r="W1839" s="7"/>
      <c r="X1839" s="7"/>
    </row>
    <row r="1840" spans="6:24" x14ac:dyDescent="0.45">
      <c r="F1840" s="23" t="str">
        <f>IF(Games!F916=0, "",Games!F916)</f>
        <v/>
      </c>
      <c r="G1840" s="23"/>
      <c r="H1840" s="23"/>
      <c r="I1840" s="23"/>
      <c r="J1840" s="11"/>
      <c r="K1840" s="11"/>
      <c r="L1840" s="11"/>
      <c r="M1840" s="11"/>
      <c r="N1840" s="11"/>
      <c r="O1840" s="40"/>
      <c r="Q1840" s="8" t="str">
        <f>IF(P1840="W",#REF!, IF( P1840="L",-#REF!, ""))</f>
        <v/>
      </c>
      <c r="R1840" s="7"/>
      <c r="S1840" s="7"/>
      <c r="T1840" s="7"/>
      <c r="U1840" s="7"/>
      <c r="V1840" s="7"/>
      <c r="W1840" s="7"/>
      <c r="X1840" s="7"/>
    </row>
    <row r="1841" spans="6:24" x14ac:dyDescent="0.45">
      <c r="F1841" s="23" t="str">
        <f>IF(Games!F917=0, "",Games!F917)</f>
        <v/>
      </c>
      <c r="G1841" s="23"/>
      <c r="H1841" s="23"/>
      <c r="I1841" s="23"/>
      <c r="J1841" s="11"/>
      <c r="K1841" s="11"/>
      <c r="L1841" s="11"/>
      <c r="M1841" s="11"/>
      <c r="N1841" s="11"/>
      <c r="O1841" s="40"/>
      <c r="Q1841" s="8" t="str">
        <f>IF(P1841="W",#REF!, IF( P1841="L",-#REF!, ""))</f>
        <v/>
      </c>
      <c r="R1841" s="7"/>
      <c r="S1841" s="7"/>
      <c r="T1841" s="7"/>
      <c r="U1841" s="7"/>
      <c r="V1841" s="7"/>
      <c r="W1841" s="7"/>
      <c r="X1841" s="7"/>
    </row>
    <row r="1842" spans="6:24" x14ac:dyDescent="0.45">
      <c r="F1842" s="23" t="str">
        <f>IF(Games!F918=0, "",Games!F918)</f>
        <v/>
      </c>
      <c r="G1842" s="23"/>
      <c r="H1842" s="23"/>
      <c r="I1842" s="23"/>
      <c r="J1842" s="11"/>
      <c r="K1842" s="11"/>
      <c r="L1842" s="11"/>
      <c r="M1842" s="11"/>
      <c r="N1842" s="11"/>
      <c r="O1842" s="40"/>
      <c r="Q1842" s="8" t="str">
        <f>IF(P1842="W",#REF!, IF( P1842="L",-#REF!, ""))</f>
        <v/>
      </c>
      <c r="R1842" s="7"/>
      <c r="S1842" s="7"/>
      <c r="T1842" s="7"/>
      <c r="U1842" s="7"/>
      <c r="V1842" s="7"/>
      <c r="W1842" s="7"/>
      <c r="X1842" s="7"/>
    </row>
    <row r="1843" spans="6:24" x14ac:dyDescent="0.45">
      <c r="F1843" s="23" t="str">
        <f>IF(Games!F919=0, "",Games!F919)</f>
        <v/>
      </c>
      <c r="G1843" s="23"/>
      <c r="H1843" s="23"/>
      <c r="I1843" s="23"/>
      <c r="J1843" s="11"/>
      <c r="K1843" s="11"/>
      <c r="L1843" s="11"/>
      <c r="M1843" s="11"/>
      <c r="N1843" s="11"/>
      <c r="O1843" s="40"/>
      <c r="Q1843" s="8" t="str">
        <f>IF(P1843="W",#REF!, IF( P1843="L",-#REF!, ""))</f>
        <v/>
      </c>
      <c r="R1843" s="7"/>
      <c r="S1843" s="7"/>
      <c r="T1843" s="7"/>
      <c r="U1843" s="7"/>
      <c r="V1843" s="7"/>
      <c r="W1843" s="7"/>
      <c r="X1843" s="7"/>
    </row>
    <row r="1844" spans="6:24" x14ac:dyDescent="0.45">
      <c r="F1844" s="23" t="str">
        <f>IF(Games!F920=0, "",Games!F920)</f>
        <v/>
      </c>
      <c r="G1844" s="23"/>
      <c r="H1844" s="23"/>
      <c r="I1844" s="23"/>
      <c r="J1844" s="11"/>
      <c r="K1844" s="11"/>
      <c r="L1844" s="11"/>
      <c r="M1844" s="11"/>
      <c r="N1844" s="11"/>
      <c r="O1844" s="40"/>
      <c r="Q1844" s="8" t="str">
        <f>IF(P1844="W",#REF!, IF( P1844="L",-#REF!, ""))</f>
        <v/>
      </c>
      <c r="R1844" s="7"/>
      <c r="S1844" s="7"/>
      <c r="T1844" s="7"/>
      <c r="U1844" s="7"/>
      <c r="V1844" s="7"/>
      <c r="W1844" s="7"/>
      <c r="X1844" s="7"/>
    </row>
    <row r="1845" spans="6:24" x14ac:dyDescent="0.45">
      <c r="F1845" s="23" t="str">
        <f>IF(Games!F921=0, "",Games!F921)</f>
        <v/>
      </c>
      <c r="G1845" s="23"/>
      <c r="H1845" s="23"/>
      <c r="I1845" s="23"/>
      <c r="J1845" s="11"/>
      <c r="K1845" s="11"/>
      <c r="L1845" s="11"/>
      <c r="M1845" s="11"/>
      <c r="N1845" s="11"/>
      <c r="O1845" s="40"/>
      <c r="Q1845" s="8" t="str">
        <f>IF(P1845="W",#REF!, IF( P1845="L",-#REF!, ""))</f>
        <v/>
      </c>
      <c r="R1845" s="7"/>
      <c r="S1845" s="7"/>
      <c r="T1845" s="7"/>
      <c r="U1845" s="7"/>
      <c r="V1845" s="7"/>
      <c r="W1845" s="7"/>
      <c r="X1845" s="7"/>
    </row>
    <row r="1846" spans="6:24" x14ac:dyDescent="0.45">
      <c r="F1846" s="23" t="str">
        <f>IF(Games!F922=0, "",Games!F922)</f>
        <v/>
      </c>
      <c r="G1846" s="23"/>
      <c r="H1846" s="23"/>
      <c r="I1846" s="23"/>
      <c r="J1846" s="11"/>
      <c r="K1846" s="11"/>
      <c r="L1846" s="11"/>
      <c r="M1846" s="11"/>
      <c r="N1846" s="11"/>
      <c r="O1846" s="40"/>
      <c r="Q1846" s="8" t="str">
        <f>IF(P1846="W",#REF!, IF( P1846="L",-#REF!, ""))</f>
        <v/>
      </c>
      <c r="R1846" s="7"/>
      <c r="S1846" s="7"/>
      <c r="T1846" s="7"/>
      <c r="U1846" s="7"/>
      <c r="V1846" s="7"/>
      <c r="W1846" s="7"/>
      <c r="X1846" s="7"/>
    </row>
    <row r="1847" spans="6:24" x14ac:dyDescent="0.45">
      <c r="F1847" s="23" t="str">
        <f>IF(Games!F923=0, "",Games!F923)</f>
        <v/>
      </c>
      <c r="G1847" s="23"/>
      <c r="H1847" s="23"/>
      <c r="I1847" s="23"/>
      <c r="J1847" s="11"/>
      <c r="K1847" s="11"/>
      <c r="L1847" s="11"/>
      <c r="M1847" s="11"/>
      <c r="N1847" s="11"/>
      <c r="O1847" s="40"/>
      <c r="Q1847" s="8" t="str">
        <f>IF(P1847="W",#REF!, IF( P1847="L",-#REF!, ""))</f>
        <v/>
      </c>
      <c r="R1847" s="7"/>
      <c r="S1847" s="7"/>
      <c r="T1847" s="7"/>
      <c r="U1847" s="7"/>
      <c r="V1847" s="7"/>
      <c r="W1847" s="7"/>
      <c r="X1847" s="7"/>
    </row>
    <row r="1848" spans="6:24" x14ac:dyDescent="0.45">
      <c r="F1848" s="23" t="str">
        <f>IF(Games!F924=0, "",Games!F924)</f>
        <v/>
      </c>
      <c r="G1848" s="23"/>
      <c r="H1848" s="23"/>
      <c r="I1848" s="23"/>
      <c r="J1848" s="11"/>
      <c r="K1848" s="11"/>
      <c r="L1848" s="11"/>
      <c r="M1848" s="11"/>
      <c r="N1848" s="11"/>
      <c r="O1848" s="40"/>
      <c r="Q1848" s="8" t="str">
        <f>IF(P1848="W",#REF!, IF( P1848="L",-#REF!, ""))</f>
        <v/>
      </c>
      <c r="R1848" s="7"/>
      <c r="S1848" s="7"/>
      <c r="T1848" s="7"/>
      <c r="U1848" s="7"/>
      <c r="V1848" s="7"/>
      <c r="W1848" s="7"/>
      <c r="X1848" s="7"/>
    </row>
    <row r="1849" spans="6:24" x14ac:dyDescent="0.45">
      <c r="F1849" s="23" t="str">
        <f>IF(Games!F925=0, "",Games!F925)</f>
        <v/>
      </c>
      <c r="G1849" s="23"/>
      <c r="H1849" s="23"/>
      <c r="I1849" s="23"/>
      <c r="J1849" s="11"/>
      <c r="K1849" s="11"/>
      <c r="L1849" s="11"/>
      <c r="M1849" s="11"/>
      <c r="N1849" s="11"/>
      <c r="O1849" s="40"/>
      <c r="Q1849" s="8" t="str">
        <f>IF(P1849="W",#REF!, IF( P1849="L",-#REF!, ""))</f>
        <v/>
      </c>
      <c r="R1849" s="7"/>
      <c r="S1849" s="7"/>
      <c r="T1849" s="7"/>
      <c r="U1849" s="7"/>
      <c r="V1849" s="7"/>
      <c r="W1849" s="7"/>
      <c r="X1849" s="7"/>
    </row>
    <row r="1850" spans="6:24" x14ac:dyDescent="0.45">
      <c r="F1850" s="23" t="str">
        <f>IF(Games!F926=0, "",Games!F926)</f>
        <v/>
      </c>
      <c r="G1850" s="23"/>
      <c r="H1850" s="23"/>
      <c r="I1850" s="23"/>
      <c r="J1850" s="11"/>
      <c r="K1850" s="11"/>
      <c r="L1850" s="11"/>
      <c r="M1850" s="11"/>
      <c r="N1850" s="11"/>
      <c r="O1850" s="40"/>
      <c r="Q1850" s="8" t="str">
        <f>IF(P1850="W",#REF!, IF( P1850="L",-#REF!, ""))</f>
        <v/>
      </c>
      <c r="R1850" s="7"/>
      <c r="S1850" s="7"/>
      <c r="T1850" s="7"/>
      <c r="U1850" s="7"/>
      <c r="V1850" s="7"/>
      <c r="W1850" s="7"/>
      <c r="X1850" s="7"/>
    </row>
    <row r="1851" spans="6:24" x14ac:dyDescent="0.45">
      <c r="F1851" s="23" t="str">
        <f>IF(Games!F927=0, "",Games!F927)</f>
        <v/>
      </c>
      <c r="G1851" s="23"/>
      <c r="H1851" s="23"/>
      <c r="I1851" s="23"/>
      <c r="J1851" s="11"/>
      <c r="K1851" s="11"/>
      <c r="L1851" s="11"/>
      <c r="M1851" s="11"/>
      <c r="N1851" s="11"/>
      <c r="O1851" s="40"/>
      <c r="Q1851" s="8" t="str">
        <f>IF(P1851="W",#REF!, IF( P1851="L",-#REF!, ""))</f>
        <v/>
      </c>
      <c r="R1851" s="7"/>
      <c r="S1851" s="7"/>
      <c r="T1851" s="7"/>
      <c r="U1851" s="7"/>
      <c r="V1851" s="7"/>
      <c r="W1851" s="7"/>
      <c r="X1851" s="7"/>
    </row>
    <row r="1852" spans="6:24" x14ac:dyDescent="0.45">
      <c r="F1852" s="23" t="str">
        <f>IF(Games!F928=0, "",Games!F928)</f>
        <v/>
      </c>
      <c r="G1852" s="23"/>
      <c r="H1852" s="23"/>
      <c r="I1852" s="23"/>
      <c r="J1852" s="11"/>
      <c r="K1852" s="11"/>
      <c r="L1852" s="11"/>
      <c r="M1852" s="11"/>
      <c r="N1852" s="11"/>
      <c r="O1852" s="40"/>
      <c r="Q1852" s="8" t="str">
        <f>IF(P1852="W",#REF!, IF( P1852="L",-#REF!, ""))</f>
        <v/>
      </c>
      <c r="R1852" s="7"/>
      <c r="S1852" s="7"/>
      <c r="T1852" s="7"/>
      <c r="U1852" s="7"/>
      <c r="V1852" s="7"/>
      <c r="W1852" s="7"/>
      <c r="X1852" s="7"/>
    </row>
    <row r="1853" spans="6:24" x14ac:dyDescent="0.45">
      <c r="F1853" s="23" t="str">
        <f>IF(Games!F929=0, "",Games!F929)</f>
        <v/>
      </c>
      <c r="G1853" s="23"/>
      <c r="H1853" s="23"/>
      <c r="I1853" s="23"/>
      <c r="J1853" s="11"/>
      <c r="K1853" s="11"/>
      <c r="L1853" s="11"/>
      <c r="M1853" s="11"/>
      <c r="N1853" s="11"/>
      <c r="O1853" s="40"/>
      <c r="Q1853" s="8" t="str">
        <f>IF(P1853="W",#REF!, IF( P1853="L",-#REF!, ""))</f>
        <v/>
      </c>
      <c r="R1853" s="7"/>
      <c r="S1853" s="7"/>
      <c r="T1853" s="7"/>
      <c r="U1853" s="7"/>
      <c r="V1853" s="7"/>
      <c r="W1853" s="7"/>
      <c r="X1853" s="7"/>
    </row>
    <row r="1854" spans="6:24" x14ac:dyDescent="0.45">
      <c r="F1854" s="23" t="str">
        <f>IF(Games!F930=0, "",Games!F930)</f>
        <v/>
      </c>
      <c r="G1854" s="23"/>
      <c r="H1854" s="23"/>
      <c r="I1854" s="23"/>
      <c r="J1854" s="11"/>
      <c r="K1854" s="11"/>
      <c r="L1854" s="11"/>
      <c r="M1854" s="11"/>
      <c r="N1854" s="11"/>
      <c r="O1854" s="40"/>
      <c r="Q1854" s="8" t="str">
        <f>IF(P1854="W",#REF!, IF( P1854="L",-#REF!, ""))</f>
        <v/>
      </c>
      <c r="R1854" s="7"/>
      <c r="S1854" s="7"/>
      <c r="T1854" s="7"/>
      <c r="U1854" s="7"/>
      <c r="V1854" s="7"/>
      <c r="W1854" s="7"/>
      <c r="X1854" s="7"/>
    </row>
    <row r="1855" spans="6:24" x14ac:dyDescent="0.45">
      <c r="F1855" s="23" t="str">
        <f>IF(Games!F931=0, "",Games!F931)</f>
        <v/>
      </c>
      <c r="G1855" s="23"/>
      <c r="H1855" s="23"/>
      <c r="I1855" s="23"/>
      <c r="J1855" s="11"/>
      <c r="K1855" s="11"/>
      <c r="L1855" s="11"/>
      <c r="M1855" s="11"/>
      <c r="N1855" s="11"/>
      <c r="O1855" s="40"/>
      <c r="Q1855" s="8" t="str">
        <f>IF(P1855="W",#REF!, IF( P1855="L",-#REF!, ""))</f>
        <v/>
      </c>
      <c r="R1855" s="7"/>
      <c r="S1855" s="7"/>
      <c r="T1855" s="7"/>
      <c r="U1855" s="7"/>
      <c r="V1855" s="7"/>
      <c r="W1855" s="7"/>
      <c r="X1855" s="7"/>
    </row>
    <row r="1856" spans="6:24" x14ac:dyDescent="0.45">
      <c r="F1856" s="23" t="str">
        <f>IF(Games!F932=0, "",Games!F932)</f>
        <v/>
      </c>
      <c r="G1856" s="23"/>
      <c r="H1856" s="23"/>
      <c r="I1856" s="23"/>
      <c r="J1856" s="11"/>
      <c r="K1856" s="11"/>
      <c r="L1856" s="11"/>
      <c r="M1856" s="11"/>
      <c r="N1856" s="11"/>
      <c r="O1856" s="40"/>
      <c r="Q1856" s="8" t="str">
        <f>IF(P1856="W",#REF!, IF( P1856="L",-#REF!, ""))</f>
        <v/>
      </c>
      <c r="R1856" s="7"/>
      <c r="S1856" s="7"/>
      <c r="T1856" s="7"/>
      <c r="U1856" s="7"/>
      <c r="V1856" s="7"/>
      <c r="W1856" s="7"/>
      <c r="X1856" s="7"/>
    </row>
    <row r="1857" spans="6:24" x14ac:dyDescent="0.45">
      <c r="F1857" s="23" t="str">
        <f>IF(Games!F933=0, "",Games!F933)</f>
        <v/>
      </c>
      <c r="G1857" s="23"/>
      <c r="H1857" s="23"/>
      <c r="I1857" s="23"/>
      <c r="J1857" s="11"/>
      <c r="K1857" s="11"/>
      <c r="L1857" s="11"/>
      <c r="M1857" s="11"/>
      <c r="N1857" s="11"/>
      <c r="O1857" s="40"/>
      <c r="Q1857" s="8" t="str">
        <f>IF(P1857="W",#REF!, IF( P1857="L",-#REF!, ""))</f>
        <v/>
      </c>
      <c r="R1857" s="7"/>
      <c r="S1857" s="7"/>
      <c r="T1857" s="7"/>
      <c r="U1857" s="7"/>
      <c r="V1857" s="7"/>
      <c r="W1857" s="7"/>
      <c r="X1857" s="7"/>
    </row>
    <row r="1858" spans="6:24" x14ac:dyDescent="0.45">
      <c r="F1858" s="23" t="str">
        <f>IF(Games!F934=0, "",Games!F934)</f>
        <v/>
      </c>
      <c r="G1858" s="23"/>
      <c r="H1858" s="23"/>
      <c r="I1858" s="23"/>
      <c r="J1858" s="11"/>
      <c r="K1858" s="11"/>
      <c r="L1858" s="11"/>
      <c r="M1858" s="11"/>
      <c r="N1858" s="11"/>
      <c r="O1858" s="40"/>
      <c r="Q1858" s="8" t="str">
        <f>IF(P1858="W",#REF!, IF( P1858="L",-#REF!, ""))</f>
        <v/>
      </c>
      <c r="R1858" s="7"/>
      <c r="S1858" s="7"/>
      <c r="T1858" s="7"/>
      <c r="U1858" s="7"/>
      <c r="V1858" s="7"/>
      <c r="W1858" s="7"/>
      <c r="X1858" s="7"/>
    </row>
    <row r="1859" spans="6:24" x14ac:dyDescent="0.45">
      <c r="F1859" s="23" t="str">
        <f>IF(Games!F935=0, "",Games!F935)</f>
        <v/>
      </c>
      <c r="G1859" s="23"/>
      <c r="H1859" s="23"/>
      <c r="I1859" s="23"/>
      <c r="J1859" s="11"/>
      <c r="K1859" s="11"/>
      <c r="L1859" s="11"/>
      <c r="M1859" s="11"/>
      <c r="N1859" s="11"/>
      <c r="O1859" s="40"/>
      <c r="Q1859" s="8" t="str">
        <f>IF(P1859="W",#REF!, IF( P1859="L",-#REF!, ""))</f>
        <v/>
      </c>
      <c r="R1859" s="7"/>
      <c r="S1859" s="7"/>
      <c r="T1859" s="7"/>
      <c r="U1859" s="7"/>
      <c r="V1859" s="7"/>
      <c r="W1859" s="7"/>
      <c r="X1859" s="7"/>
    </row>
    <row r="1860" spans="6:24" x14ac:dyDescent="0.45">
      <c r="F1860" s="23" t="str">
        <f>IF(Games!F936=0, "",Games!F936)</f>
        <v/>
      </c>
      <c r="G1860" s="23"/>
      <c r="H1860" s="23"/>
      <c r="I1860" s="23"/>
      <c r="J1860" s="11"/>
      <c r="K1860" s="11"/>
      <c r="L1860" s="11"/>
      <c r="M1860" s="11"/>
      <c r="N1860" s="11"/>
      <c r="O1860" s="40"/>
      <c r="Q1860" s="8" t="str">
        <f>IF(P1860="W",#REF!, IF( P1860="L",-#REF!, ""))</f>
        <v/>
      </c>
      <c r="R1860" s="7"/>
      <c r="S1860" s="7"/>
      <c r="T1860" s="7"/>
      <c r="U1860" s="7"/>
      <c r="V1860" s="7"/>
      <c r="W1860" s="7"/>
      <c r="X1860" s="7"/>
    </row>
    <row r="1861" spans="6:24" x14ac:dyDescent="0.45">
      <c r="F1861" s="23" t="str">
        <f>IF(Games!F937=0, "",Games!F937)</f>
        <v/>
      </c>
      <c r="G1861" s="23"/>
      <c r="H1861" s="23"/>
      <c r="I1861" s="23"/>
      <c r="J1861" s="11"/>
      <c r="K1861" s="11"/>
      <c r="L1861" s="11"/>
      <c r="M1861" s="11"/>
      <c r="N1861" s="11"/>
      <c r="O1861" s="40"/>
      <c r="Q1861" s="8" t="str">
        <f>IF(P1861="W",#REF!, IF( P1861="L",-#REF!, ""))</f>
        <v/>
      </c>
      <c r="R1861" s="7"/>
      <c r="S1861" s="7"/>
      <c r="T1861" s="7"/>
      <c r="U1861" s="7"/>
      <c r="V1861" s="7"/>
      <c r="W1861" s="7"/>
      <c r="X1861" s="7"/>
    </row>
    <row r="1862" spans="6:24" x14ac:dyDescent="0.45">
      <c r="F1862" s="23" t="str">
        <f>IF(Games!F938=0, "",Games!F938)</f>
        <v/>
      </c>
      <c r="G1862" s="23"/>
      <c r="H1862" s="23"/>
      <c r="I1862" s="23"/>
      <c r="J1862" s="11"/>
      <c r="K1862" s="11"/>
      <c r="L1862" s="11"/>
      <c r="M1862" s="11"/>
      <c r="N1862" s="11"/>
      <c r="O1862" s="40"/>
      <c r="Q1862" s="8" t="str">
        <f>IF(P1862="W",#REF!, IF( P1862="L",-#REF!, ""))</f>
        <v/>
      </c>
      <c r="R1862" s="7"/>
      <c r="S1862" s="7"/>
      <c r="T1862" s="7"/>
      <c r="U1862" s="7"/>
      <c r="V1862" s="7"/>
      <c r="W1862" s="7"/>
      <c r="X1862" s="7"/>
    </row>
    <row r="1863" spans="6:24" x14ac:dyDescent="0.45">
      <c r="F1863" s="23" t="str">
        <f>IF(Games!F939=0, "",Games!F939)</f>
        <v/>
      </c>
      <c r="G1863" s="23"/>
      <c r="H1863" s="23"/>
      <c r="I1863" s="23"/>
      <c r="J1863" s="11"/>
      <c r="K1863" s="11"/>
      <c r="L1863" s="11"/>
      <c r="M1863" s="11"/>
      <c r="N1863" s="11"/>
      <c r="O1863" s="40"/>
      <c r="Q1863" s="8" t="str">
        <f>IF(P1863="W",#REF!, IF( P1863="L",-#REF!, ""))</f>
        <v/>
      </c>
      <c r="R1863" s="7"/>
      <c r="S1863" s="7"/>
      <c r="T1863" s="7"/>
      <c r="U1863" s="7"/>
      <c r="V1863" s="7"/>
      <c r="W1863" s="7"/>
      <c r="X1863" s="7"/>
    </row>
    <row r="1864" spans="6:24" x14ac:dyDescent="0.45">
      <c r="F1864" s="23" t="str">
        <f>IF(Games!F940=0, "",Games!F940)</f>
        <v/>
      </c>
      <c r="G1864" s="23"/>
      <c r="H1864" s="23"/>
      <c r="I1864" s="23"/>
      <c r="J1864" s="11"/>
      <c r="K1864" s="11"/>
      <c r="L1864" s="11"/>
      <c r="M1864" s="11"/>
      <c r="N1864" s="11"/>
      <c r="O1864" s="40"/>
      <c r="Q1864" s="8" t="str">
        <f>IF(P1864="W",#REF!, IF( P1864="L",-#REF!, ""))</f>
        <v/>
      </c>
      <c r="R1864" s="7"/>
      <c r="S1864" s="7"/>
      <c r="T1864" s="7"/>
      <c r="U1864" s="7"/>
      <c r="V1864" s="7"/>
      <c r="W1864" s="7"/>
      <c r="X1864" s="7"/>
    </row>
    <row r="1865" spans="6:24" x14ac:dyDescent="0.45">
      <c r="F1865" s="23" t="str">
        <f>IF(Games!F941=0, "",Games!F941)</f>
        <v/>
      </c>
      <c r="G1865" s="23"/>
      <c r="H1865" s="23"/>
      <c r="I1865" s="23"/>
      <c r="J1865" s="11"/>
      <c r="K1865" s="11"/>
      <c r="L1865" s="11"/>
      <c r="M1865" s="11"/>
      <c r="N1865" s="11"/>
      <c r="O1865" s="40"/>
      <c r="Q1865" s="8" t="str">
        <f>IF(P1865="W",#REF!, IF( P1865="L",-#REF!, ""))</f>
        <v/>
      </c>
      <c r="R1865" s="7"/>
      <c r="S1865" s="7"/>
      <c r="T1865" s="7"/>
      <c r="U1865" s="7"/>
      <c r="V1865" s="7"/>
      <c r="W1865" s="7"/>
      <c r="X1865" s="7"/>
    </row>
    <row r="1866" spans="6:24" x14ac:dyDescent="0.45">
      <c r="F1866" s="23" t="str">
        <f>IF(Games!F942=0, "",Games!F942)</f>
        <v/>
      </c>
      <c r="G1866" s="23"/>
      <c r="H1866" s="23"/>
      <c r="I1866" s="23"/>
      <c r="J1866" s="11"/>
      <c r="K1866" s="11"/>
      <c r="L1866" s="11"/>
      <c r="M1866" s="11"/>
      <c r="N1866" s="11"/>
      <c r="O1866" s="40"/>
      <c r="Q1866" s="8" t="str">
        <f>IF(P1866="W",#REF!, IF( P1866="L",-#REF!, ""))</f>
        <v/>
      </c>
      <c r="R1866" s="7"/>
      <c r="S1866" s="7"/>
      <c r="T1866" s="7"/>
      <c r="U1866" s="7"/>
      <c r="V1866" s="7"/>
      <c r="W1866" s="7"/>
      <c r="X1866" s="7"/>
    </row>
    <row r="1867" spans="6:24" x14ac:dyDescent="0.45">
      <c r="F1867" s="23" t="str">
        <f>IF(Games!F943=0, "",Games!F943)</f>
        <v/>
      </c>
      <c r="G1867" s="23"/>
      <c r="H1867" s="23"/>
      <c r="I1867" s="23"/>
      <c r="J1867" s="11"/>
      <c r="K1867" s="11"/>
      <c r="L1867" s="11"/>
      <c r="M1867" s="11"/>
      <c r="N1867" s="11"/>
      <c r="O1867" s="40"/>
      <c r="Q1867" s="8" t="str">
        <f>IF(P1867="W",#REF!, IF( P1867="L",-#REF!, ""))</f>
        <v/>
      </c>
      <c r="R1867" s="7"/>
      <c r="S1867" s="7"/>
      <c r="T1867" s="7"/>
      <c r="U1867" s="7"/>
      <c r="V1867" s="7"/>
      <c r="W1867" s="7"/>
      <c r="X1867" s="7"/>
    </row>
    <row r="1868" spans="6:24" x14ac:dyDescent="0.45">
      <c r="F1868" s="23" t="str">
        <f>IF(Games!F944=0, "",Games!F944)</f>
        <v/>
      </c>
      <c r="G1868" s="23"/>
      <c r="H1868" s="23"/>
      <c r="I1868" s="23"/>
      <c r="J1868" s="11"/>
      <c r="K1868" s="11"/>
      <c r="L1868" s="11"/>
      <c r="M1868" s="11"/>
      <c r="N1868" s="11"/>
      <c r="O1868" s="40"/>
      <c r="Q1868" s="8" t="str">
        <f>IF(P1868="W",#REF!, IF( P1868="L",-#REF!, ""))</f>
        <v/>
      </c>
      <c r="R1868" s="7"/>
      <c r="S1868" s="7"/>
      <c r="T1868" s="7"/>
      <c r="U1868" s="7"/>
      <c r="V1868" s="7"/>
      <c r="W1868" s="7"/>
      <c r="X1868" s="7"/>
    </row>
    <row r="1869" spans="6:24" x14ac:dyDescent="0.45">
      <c r="F1869" s="23" t="str">
        <f>IF(Games!F945=0, "",Games!F945)</f>
        <v/>
      </c>
      <c r="G1869" s="23"/>
      <c r="H1869" s="23"/>
      <c r="I1869" s="23"/>
      <c r="J1869" s="11"/>
      <c r="K1869" s="11"/>
      <c r="L1869" s="11"/>
      <c r="M1869" s="11"/>
      <c r="N1869" s="11"/>
      <c r="O1869" s="40"/>
      <c r="Q1869" s="8" t="str">
        <f>IF(P1869="W",#REF!, IF( P1869="L",-#REF!, ""))</f>
        <v/>
      </c>
      <c r="R1869" s="7"/>
      <c r="S1869" s="7"/>
      <c r="T1869" s="7"/>
      <c r="U1869" s="7"/>
      <c r="V1869" s="7"/>
      <c r="W1869" s="7"/>
      <c r="X1869" s="7"/>
    </row>
    <row r="1870" spans="6:24" x14ac:dyDescent="0.45">
      <c r="F1870" s="23" t="str">
        <f>IF(Games!F946=0, "",Games!F946)</f>
        <v/>
      </c>
      <c r="G1870" s="23"/>
      <c r="H1870" s="23"/>
      <c r="I1870" s="23"/>
      <c r="J1870" s="11"/>
      <c r="K1870" s="11"/>
      <c r="L1870" s="11"/>
      <c r="M1870" s="11"/>
      <c r="N1870" s="11"/>
      <c r="O1870" s="40"/>
      <c r="Q1870" s="8" t="str">
        <f>IF(P1870="W",#REF!, IF( P1870="L",-#REF!, ""))</f>
        <v/>
      </c>
      <c r="R1870" s="7"/>
      <c r="S1870" s="7"/>
      <c r="T1870" s="7"/>
      <c r="U1870" s="7"/>
      <c r="V1870" s="7"/>
      <c r="W1870" s="7"/>
      <c r="X1870" s="7"/>
    </row>
    <row r="1871" spans="6:24" x14ac:dyDescent="0.45">
      <c r="F1871" s="23" t="str">
        <f>IF(Games!F947=0, "",Games!F947)</f>
        <v/>
      </c>
      <c r="G1871" s="23"/>
      <c r="H1871" s="23"/>
      <c r="I1871" s="23"/>
      <c r="J1871" s="11"/>
      <c r="K1871" s="11"/>
      <c r="L1871" s="11"/>
      <c r="M1871" s="11"/>
      <c r="N1871" s="11"/>
      <c r="O1871" s="40"/>
      <c r="Q1871" s="8" t="str">
        <f>IF(P1871="W",#REF!, IF( P1871="L",-#REF!, ""))</f>
        <v/>
      </c>
      <c r="R1871" s="7"/>
      <c r="S1871" s="7"/>
      <c r="T1871" s="7"/>
      <c r="U1871" s="7"/>
      <c r="V1871" s="7"/>
      <c r="W1871" s="7"/>
      <c r="X1871" s="7"/>
    </row>
    <row r="1872" spans="6:24" x14ac:dyDescent="0.45">
      <c r="F1872" s="23" t="str">
        <f>IF(Games!F948=0, "",Games!F948)</f>
        <v/>
      </c>
      <c r="G1872" s="23"/>
      <c r="H1872" s="23"/>
      <c r="I1872" s="23"/>
      <c r="J1872" s="11"/>
      <c r="K1872" s="11"/>
      <c r="L1872" s="11"/>
      <c r="M1872" s="11"/>
      <c r="N1872" s="11"/>
      <c r="O1872" s="40"/>
      <c r="Q1872" s="8" t="str">
        <f>IF(P1872="W",#REF!, IF( P1872="L",-#REF!, ""))</f>
        <v/>
      </c>
      <c r="R1872" s="7"/>
      <c r="S1872" s="7"/>
      <c r="T1872" s="7"/>
      <c r="U1872" s="7"/>
      <c r="V1872" s="7"/>
      <c r="W1872" s="7"/>
      <c r="X1872" s="7"/>
    </row>
    <row r="1873" spans="6:24" x14ac:dyDescent="0.45">
      <c r="F1873" s="23" t="str">
        <f>IF(Games!F949=0, "",Games!F949)</f>
        <v/>
      </c>
      <c r="G1873" s="23"/>
      <c r="H1873" s="23"/>
      <c r="I1873" s="23"/>
      <c r="J1873" s="11"/>
      <c r="K1873" s="11"/>
      <c r="L1873" s="11"/>
      <c r="M1873" s="11"/>
      <c r="N1873" s="11"/>
      <c r="O1873" s="40"/>
      <c r="Q1873" s="8" t="str">
        <f>IF(P1873="W",#REF!, IF( P1873="L",-#REF!, ""))</f>
        <v/>
      </c>
      <c r="R1873" s="7"/>
      <c r="S1873" s="7"/>
      <c r="T1873" s="7"/>
      <c r="U1873" s="7"/>
      <c r="V1873" s="7"/>
      <c r="W1873" s="7"/>
      <c r="X1873" s="7"/>
    </row>
    <row r="1874" spans="6:24" x14ac:dyDescent="0.45">
      <c r="F1874" s="23" t="str">
        <f>IF(Games!F950=0, "",Games!F950)</f>
        <v/>
      </c>
      <c r="G1874" s="23"/>
      <c r="H1874" s="23"/>
      <c r="I1874" s="23"/>
      <c r="J1874" s="11"/>
      <c r="K1874" s="11"/>
      <c r="L1874" s="11"/>
      <c r="M1874" s="11"/>
      <c r="N1874" s="11"/>
      <c r="O1874" s="40"/>
      <c r="Q1874" s="8" t="str">
        <f>IF(P1874="W",#REF!, IF( P1874="L",-#REF!, ""))</f>
        <v/>
      </c>
      <c r="R1874" s="7"/>
      <c r="S1874" s="7"/>
      <c r="T1874" s="7"/>
      <c r="U1874" s="7"/>
      <c r="V1874" s="7"/>
      <c r="W1874" s="7"/>
      <c r="X1874" s="7"/>
    </row>
    <row r="1875" spans="6:24" x14ac:dyDescent="0.45">
      <c r="F1875" s="23" t="str">
        <f>IF(Games!F951=0, "",Games!F951)</f>
        <v/>
      </c>
      <c r="G1875" s="23"/>
      <c r="H1875" s="23"/>
      <c r="I1875" s="23"/>
      <c r="J1875" s="11"/>
      <c r="K1875" s="11"/>
      <c r="L1875" s="11"/>
      <c r="M1875" s="11"/>
      <c r="N1875" s="11"/>
      <c r="O1875" s="40"/>
      <c r="Q1875" s="8" t="str">
        <f>IF(P1875="W",#REF!, IF( P1875="L",-#REF!, ""))</f>
        <v/>
      </c>
      <c r="R1875" s="7"/>
      <c r="S1875" s="7"/>
      <c r="T1875" s="7"/>
      <c r="U1875" s="7"/>
      <c r="V1875" s="7"/>
      <c r="W1875" s="7"/>
      <c r="X1875" s="7"/>
    </row>
    <row r="1876" spans="6:24" x14ac:dyDescent="0.45">
      <c r="F1876" s="23" t="str">
        <f>IF(Games!F952=0, "",Games!F952)</f>
        <v/>
      </c>
      <c r="G1876" s="23"/>
      <c r="H1876" s="23"/>
      <c r="I1876" s="23"/>
      <c r="J1876" s="11"/>
      <c r="K1876" s="11"/>
      <c r="L1876" s="11"/>
      <c r="M1876" s="11"/>
      <c r="N1876" s="11"/>
      <c r="O1876" s="40"/>
      <c r="Q1876" s="8" t="str">
        <f>IF(P1876="W",#REF!, IF( P1876="L",-#REF!, ""))</f>
        <v/>
      </c>
      <c r="R1876" s="7"/>
      <c r="S1876" s="7"/>
      <c r="T1876" s="7"/>
      <c r="U1876" s="7"/>
      <c r="V1876" s="7"/>
      <c r="W1876" s="7"/>
      <c r="X1876" s="7"/>
    </row>
    <row r="1877" spans="6:24" x14ac:dyDescent="0.45">
      <c r="F1877" s="23" t="str">
        <f>IF(Games!F953=0, "",Games!F953)</f>
        <v/>
      </c>
      <c r="G1877" s="23"/>
      <c r="H1877" s="23"/>
      <c r="I1877" s="23"/>
      <c r="J1877" s="11"/>
      <c r="K1877" s="11"/>
      <c r="L1877" s="11"/>
      <c r="M1877" s="11"/>
      <c r="N1877" s="11"/>
      <c r="O1877" s="40"/>
      <c r="Q1877" s="8" t="str">
        <f>IF(P1877="W",#REF!, IF( P1877="L",-#REF!, ""))</f>
        <v/>
      </c>
      <c r="R1877" s="7"/>
      <c r="S1877" s="7"/>
      <c r="T1877" s="7"/>
      <c r="U1877" s="7"/>
      <c r="V1877" s="7"/>
      <c r="W1877" s="7"/>
      <c r="X1877" s="7"/>
    </row>
    <row r="1878" spans="6:24" x14ac:dyDescent="0.45">
      <c r="F1878" s="23" t="str">
        <f>IF(Games!F954=0, "",Games!F954)</f>
        <v/>
      </c>
      <c r="G1878" s="23"/>
      <c r="H1878" s="23"/>
      <c r="I1878" s="23"/>
      <c r="J1878" s="11"/>
      <c r="K1878" s="11"/>
      <c r="L1878" s="11"/>
      <c r="M1878" s="11"/>
      <c r="N1878" s="11"/>
      <c r="O1878" s="40"/>
      <c r="Q1878" s="8" t="str">
        <f>IF(P1878="W",#REF!, IF( P1878="L",-#REF!, ""))</f>
        <v/>
      </c>
      <c r="R1878" s="7"/>
      <c r="S1878" s="7"/>
      <c r="T1878" s="7"/>
      <c r="U1878" s="7"/>
      <c r="V1878" s="7"/>
      <c r="W1878" s="7"/>
      <c r="X1878" s="7"/>
    </row>
    <row r="1879" spans="6:24" x14ac:dyDescent="0.45">
      <c r="F1879" s="23" t="str">
        <f>IF(Games!F955=0, "",Games!F955)</f>
        <v/>
      </c>
      <c r="G1879" s="23"/>
      <c r="H1879" s="23"/>
      <c r="I1879" s="23"/>
      <c r="J1879" s="11"/>
      <c r="K1879" s="11"/>
      <c r="L1879" s="11"/>
      <c r="M1879" s="11"/>
      <c r="N1879" s="11"/>
      <c r="O1879" s="40"/>
      <c r="Q1879" s="8" t="str">
        <f>IF(P1879="W",#REF!, IF( P1879="L",-#REF!, ""))</f>
        <v/>
      </c>
      <c r="R1879" s="7"/>
      <c r="S1879" s="7"/>
      <c r="T1879" s="7"/>
      <c r="U1879" s="7"/>
      <c r="V1879" s="7"/>
      <c r="W1879" s="7"/>
      <c r="X1879" s="7"/>
    </row>
  </sheetData>
  <mergeCells count="8">
    <mergeCell ref="AL1:AN1"/>
    <mergeCell ref="AB4:AC4"/>
    <mergeCell ref="AB5:AC5"/>
    <mergeCell ref="AI4:AJ4"/>
    <mergeCell ref="AI5:AJ5"/>
    <mergeCell ref="AB1:AD1"/>
    <mergeCell ref="AE1:AG1"/>
    <mergeCell ref="AI1:AK1"/>
  </mergeCells>
  <pageMargins left="0.7" right="0.7" top="0.75" bottom="0.75" header="0.3" footer="0.3"/>
  <pageSetup paperSize="9" orientation="portrait" horizontalDpi="300" verticalDpi="300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873"/>
  <sheetViews>
    <sheetView topLeftCell="B1" zoomScale="70" zoomScaleNormal="70" workbookViewId="0">
      <selection activeCell="H28" sqref="H28"/>
    </sheetView>
  </sheetViews>
  <sheetFormatPr defaultColWidth="10.6640625" defaultRowHeight="14.25" x14ac:dyDescent="0.45"/>
  <cols>
    <col min="1" max="4" width="13.86328125" customWidth="1"/>
    <col min="5" max="5" width="18.1328125" customWidth="1"/>
    <col min="6" max="6" width="14.265625" customWidth="1"/>
    <col min="7" max="8" width="13.86328125" customWidth="1"/>
    <col min="9" max="10" width="18.265625" customWidth="1"/>
    <col min="11" max="11" width="18.265625" hidden="1" customWidth="1"/>
    <col min="12" max="12" width="16.1328125" customWidth="1"/>
    <col min="13" max="13" width="15.46484375" customWidth="1"/>
    <col min="14" max="14" width="16.33203125" hidden="1" customWidth="1"/>
    <col min="15" max="15" width="15.73046875" customWidth="1"/>
    <col min="16" max="16" width="14.796875" customWidth="1"/>
    <col min="17" max="17" width="16.73046875" hidden="1" customWidth="1"/>
    <col min="18" max="18" width="16.06640625" customWidth="1"/>
    <col min="19" max="21" width="17.33203125" customWidth="1"/>
    <col min="22" max="23" width="17.33203125" hidden="1" customWidth="1"/>
    <col min="24" max="24" width="12.6640625" customWidth="1"/>
    <col min="25" max="27" width="15.53125" customWidth="1"/>
    <col min="28" max="29" width="15.53125" hidden="1" customWidth="1"/>
    <col min="30" max="30" width="15.53125" customWidth="1"/>
    <col min="35" max="35" width="17.73046875" customWidth="1"/>
  </cols>
  <sheetData>
    <row r="1" spans="1:35" x14ac:dyDescent="0.4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565</v>
      </c>
      <c r="H1" s="24" t="s">
        <v>602</v>
      </c>
      <c r="I1" s="24" t="s">
        <v>561</v>
      </c>
      <c r="J1" s="24" t="s">
        <v>589</v>
      </c>
      <c r="K1" s="24" t="s">
        <v>564</v>
      </c>
      <c r="L1" s="25" t="s">
        <v>566</v>
      </c>
      <c r="M1" s="25" t="s">
        <v>567</v>
      </c>
      <c r="N1" s="25" t="s">
        <v>568</v>
      </c>
      <c r="O1" s="25" t="s">
        <v>569</v>
      </c>
      <c r="P1" s="25" t="s">
        <v>570</v>
      </c>
      <c r="Q1" s="25" t="s">
        <v>571</v>
      </c>
      <c r="R1" s="26" t="s">
        <v>572</v>
      </c>
      <c r="S1" s="26" t="s">
        <v>573</v>
      </c>
      <c r="T1" s="26" t="s">
        <v>574</v>
      </c>
      <c r="U1" s="26" t="s">
        <v>575</v>
      </c>
      <c r="V1" s="26" t="s">
        <v>576</v>
      </c>
      <c r="W1" s="26" t="s">
        <v>577</v>
      </c>
      <c r="X1" s="27" t="s">
        <v>578</v>
      </c>
      <c r="Y1" s="28" t="s">
        <v>579</v>
      </c>
      <c r="Z1" s="27" t="s">
        <v>580</v>
      </c>
      <c r="AA1" s="27" t="s">
        <v>581</v>
      </c>
      <c r="AB1" s="27" t="s">
        <v>582</v>
      </c>
      <c r="AC1" s="27" t="s">
        <v>583</v>
      </c>
      <c r="AD1" s="30" t="s">
        <v>584</v>
      </c>
      <c r="AF1" s="61" t="s">
        <v>585</v>
      </c>
      <c r="AG1" s="61"/>
      <c r="AH1" s="61"/>
      <c r="AI1" s="61"/>
    </row>
    <row r="2" spans="1:35" x14ac:dyDescent="0.45">
      <c r="A2" s="32">
        <f>IF('Prediction Log'!A2=0, "",'Prediction Log'!A2)</f>
        <v>45219</v>
      </c>
      <c r="B2" s="12" t="str">
        <f>IF('Prediction Log'!B2=0, "",'Prediction Log'!B2)</f>
        <v>Temple</v>
      </c>
      <c r="C2" s="12" t="str">
        <f>IF('Prediction Log'!C2=0, "",'Prediction Log'!C2)</f>
        <v>SMU</v>
      </c>
      <c r="D2" s="12">
        <f>IF('Prediction Log'!D2=0, "",'Prediction Log'!D2)</f>
        <v>24</v>
      </c>
      <c r="E2" s="12">
        <f>IF('Prediction Log'!E2=0, "",'Prediction Log'!E2)</f>
        <v>17</v>
      </c>
      <c r="F2" s="12" t="str">
        <f>IF('Prediction Log'!F2=0, "",'Prediction Log'!F2)</f>
        <v>SMU</v>
      </c>
      <c r="G2" s="12" t="str">
        <f>IF(AND(Games!I2="",Games!J2=""),"",IF(ISTEXT(Games!J2), "Side",Games!I2))</f>
        <v/>
      </c>
      <c r="H2" s="12" t="str">
        <f>IF(Table1[[#This Row],[Bet]]="Spread", Games!K2, "")</f>
        <v/>
      </c>
      <c r="I2" s="19" t="str">
        <f>IF(ISTEXT(Games!J2), Games!J2, "")</f>
        <v/>
      </c>
      <c r="J2" s="19" t="str">
        <f>IF(Table1[[#This Row],[Bet]]="Spread", Table1[[#This Row],[Spread]],"")</f>
        <v/>
      </c>
      <c r="K2" s="19"/>
      <c r="L2" s="20"/>
      <c r="M2" s="20"/>
      <c r="N2" s="20"/>
      <c r="O2" s="20"/>
      <c r="P2" s="20"/>
      <c r="Q2" s="20"/>
      <c r="R2" s="22">
        <f>L2+IF(O2&lt;0, (L2/(O2/-100)), L2*(O2/100))</f>
        <v>0</v>
      </c>
      <c r="S2" s="22">
        <f>R2-L2</f>
        <v>0</v>
      </c>
      <c r="T2" s="22">
        <f t="shared" ref="T2:T65" si="0">M2+IF(P2&lt;0, (M2/(P2/-100)), M2*(P2/100))</f>
        <v>0</v>
      </c>
      <c r="U2" s="22">
        <f>T2-M2</f>
        <v>0</v>
      </c>
      <c r="V2" s="22">
        <f t="shared" ref="V2:V65" si="1">N2+IF(Q2&lt;0, (N2/(Q2/-100)), N2*(Q2/100))</f>
        <v>0</v>
      </c>
      <c r="W2" s="22">
        <f t="shared" ref="W2:W65" si="2">Q2-N2</f>
        <v>0</v>
      </c>
      <c r="X2" s="21"/>
      <c r="Y2" s="23" t="str">
        <f t="shared" ref="Y2:Y65" si="3">IF(X2="W", S2, IF(X2="L",-L2, ""))</f>
        <v/>
      </c>
      <c r="Z2" s="21"/>
      <c r="AA2" s="23" t="str">
        <f t="shared" ref="AA2:AA65" si="4">IF(Z2="W", U2, IF(Z2="L",-N2, ""))</f>
        <v/>
      </c>
      <c r="AB2" s="21"/>
      <c r="AC2" s="23" t="str">
        <f t="shared" ref="AC2:AC65" si="5">IF(AB2="W", W2, IF(AB2="L",-P2, ""))</f>
        <v/>
      </c>
      <c r="AD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  <c r="AF2" s="6" t="s">
        <v>7</v>
      </c>
      <c r="AG2" s="6" t="s">
        <v>8</v>
      </c>
      <c r="AH2" s="1" t="s">
        <v>9</v>
      </c>
      <c r="AI2" s="1" t="s">
        <v>10</v>
      </c>
    </row>
    <row r="3" spans="1:35" x14ac:dyDescent="0.45">
      <c r="A3" s="32">
        <f>IF('Prediction Log'!A3=0, "",'Prediction Log'!A3)</f>
        <v>45220</v>
      </c>
      <c r="B3" s="12" t="str">
        <f>IF('Prediction Log'!B3=0, "",'Prediction Log'!B3)</f>
        <v>Ohio State</v>
      </c>
      <c r="C3" s="12" t="str">
        <f>IF('Prediction Log'!C3=0, "",'Prediction Log'!C3)</f>
        <v>Penn State</v>
      </c>
      <c r="D3" s="12">
        <f>IF('Prediction Log'!D3=0, "",'Prediction Log'!D3)</f>
        <v>-5.5</v>
      </c>
      <c r="E3" s="12">
        <f>IF('Prediction Log'!E3=0, "",'Prediction Log'!E3)</f>
        <v>-6</v>
      </c>
      <c r="F3" s="12" t="str">
        <f>IF('Prediction Log'!F3=0, "",'Prediction Log'!F3)</f>
        <v>Ohio State</v>
      </c>
      <c r="G3" s="12" t="str">
        <f>IF(AND(Games!I3="",Games!J3=""),"",IF(ISTEXT(Games!J3), "Side",Games!I3))</f>
        <v/>
      </c>
      <c r="H3" s="12" t="str">
        <f>IF(Table1[[#This Row],[Bet]]="Spread", Games!K3, "")</f>
        <v/>
      </c>
      <c r="I3" s="19" t="str">
        <f>IF(ISTEXT(Games!J3), Games!J3, "")</f>
        <v/>
      </c>
      <c r="J3" s="19" t="str">
        <f>IF(Table1[[#This Row],[Bet]]="Spread", Table1[[#This Row],[Spread]],"")</f>
        <v/>
      </c>
      <c r="K3" s="19"/>
      <c r="L3" s="20"/>
      <c r="M3" s="20"/>
      <c r="N3" s="20"/>
      <c r="O3" s="20"/>
      <c r="P3" s="20"/>
      <c r="Q3" s="20"/>
      <c r="R3" s="22">
        <f t="shared" ref="R3:R66" si="6">L3+IF(O3&lt;0, (L3/(O3/-100)), L3*(O3/100))</f>
        <v>0</v>
      </c>
      <c r="S3" s="22">
        <f t="shared" ref="S3:S66" si="7">R3-L3</f>
        <v>0</v>
      </c>
      <c r="T3" s="22">
        <f t="shared" si="0"/>
        <v>0</v>
      </c>
      <c r="U3" s="22">
        <f t="shared" ref="U3:U66" si="8">T3-M3</f>
        <v>0</v>
      </c>
      <c r="V3" s="22">
        <f t="shared" si="1"/>
        <v>0</v>
      </c>
      <c r="W3" s="22">
        <f t="shared" si="2"/>
        <v>0</v>
      </c>
      <c r="X3" s="21"/>
      <c r="Y3" s="23" t="str">
        <f t="shared" si="3"/>
        <v/>
      </c>
      <c r="Z3" s="21"/>
      <c r="AA3" s="23" t="str">
        <f t="shared" si="4"/>
        <v/>
      </c>
      <c r="AB3" s="21"/>
      <c r="AC3" s="23" t="str">
        <f t="shared" si="5"/>
        <v/>
      </c>
      <c r="AD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  <c r="AF3" s="1">
        <f>COUNTIF($X$2:$X$1048576, "W")</f>
        <v>0</v>
      </c>
      <c r="AG3" s="1">
        <f>COUNTIF($X$2:$X$1048576, "L")</f>
        <v>0</v>
      </c>
      <c r="AH3" s="1" t="e">
        <f>AF3/SUM(AF3:AG3)</f>
        <v>#DIV/0!</v>
      </c>
      <c r="AI3" s="31">
        <f>SUM(Y2:Y1048576)</f>
        <v>0</v>
      </c>
    </row>
    <row r="4" spans="1:35" x14ac:dyDescent="0.45">
      <c r="A4" s="32">
        <f>IF('Prediction Log'!A4=0, "",'Prediction Log'!A4)</f>
        <v>45220</v>
      </c>
      <c r="B4" s="12" t="str">
        <f>IF('Prediction Log'!B4=0, "",'Prediction Log'!B4)</f>
        <v>Oklahoma</v>
      </c>
      <c r="C4" s="12" t="str">
        <f>IF('Prediction Log'!C4=0, "",'Prediction Log'!C4)</f>
        <v>UCF</v>
      </c>
      <c r="D4" s="12">
        <f>IF('Prediction Log'!D4=0, "",'Prediction Log'!D4)</f>
        <v>-17.5</v>
      </c>
      <c r="E4" s="12">
        <f>IF('Prediction Log'!E4=0, "",'Prediction Log'!E4)</f>
        <v>-25.5</v>
      </c>
      <c r="F4" s="12" t="str">
        <f>IF('Prediction Log'!F4=0, "",'Prediction Log'!F4)</f>
        <v>Oklahoma</v>
      </c>
      <c r="G4" s="12" t="str">
        <f>IF(AND(Games!I4="",Games!J4=""),"",IF(ISTEXT(Games!J4), "Side",Games!I4))</f>
        <v/>
      </c>
      <c r="H4" s="12" t="str">
        <f>IF(Table1[[#This Row],[Bet]]="Spread", Games!K4, "")</f>
        <v/>
      </c>
      <c r="I4" s="19" t="str">
        <f>IF(ISTEXT(Games!J4), Games!J4, "")</f>
        <v/>
      </c>
      <c r="J4" s="19" t="str">
        <f>IF(Table1[[#This Row],[Bet]]="Spread", Table1[[#This Row],[Spread]],"")</f>
        <v/>
      </c>
      <c r="K4" s="19"/>
      <c r="L4" s="20"/>
      <c r="M4" s="20"/>
      <c r="N4" s="20"/>
      <c r="O4" s="20"/>
      <c r="P4" s="20"/>
      <c r="Q4" s="20"/>
      <c r="R4" s="22">
        <f t="shared" si="6"/>
        <v>0</v>
      </c>
      <c r="S4" s="22">
        <f t="shared" si="7"/>
        <v>0</v>
      </c>
      <c r="T4" s="22">
        <f t="shared" si="0"/>
        <v>0</v>
      </c>
      <c r="U4" s="22">
        <f t="shared" si="8"/>
        <v>0</v>
      </c>
      <c r="V4" s="22">
        <f t="shared" si="1"/>
        <v>0</v>
      </c>
      <c r="W4" s="22">
        <f t="shared" si="2"/>
        <v>0</v>
      </c>
      <c r="X4" s="21"/>
      <c r="Y4" s="23" t="str">
        <f t="shared" si="3"/>
        <v/>
      </c>
      <c r="Z4" s="21"/>
      <c r="AA4" s="23" t="str">
        <f t="shared" si="4"/>
        <v/>
      </c>
      <c r="AB4" s="21"/>
      <c r="AC4" s="23" t="str">
        <f t="shared" si="5"/>
        <v/>
      </c>
      <c r="AD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" spans="1:35" x14ac:dyDescent="0.45">
      <c r="A5" s="32">
        <f>IF('Prediction Log'!A5=0, "",'Prediction Log'!A5)</f>
        <v>45220</v>
      </c>
      <c r="B5" s="12" t="str">
        <f>IF('Prediction Log'!B5=0, "",'Prediction Log'!B5)</f>
        <v>Alabama</v>
      </c>
      <c r="C5" s="12" t="str">
        <f>IF('Prediction Log'!C5=0, "",'Prediction Log'!C5)</f>
        <v>Tennessee</v>
      </c>
      <c r="D5" s="12">
        <f>IF('Prediction Log'!D5=0, "",'Prediction Log'!D5)</f>
        <v>-8.5</v>
      </c>
      <c r="E5" s="12">
        <f>IF('Prediction Log'!E5=0, "",'Prediction Log'!E5)</f>
        <v>-8.9</v>
      </c>
      <c r="F5" s="12" t="str">
        <f>IF('Prediction Log'!F5=0, "",'Prediction Log'!F5)</f>
        <v>Alabama</v>
      </c>
      <c r="G5" s="12" t="str">
        <f>IF(AND(Games!I5="",Games!J5=""),"",IF(ISTEXT(Games!J5), "Side",Games!I5))</f>
        <v/>
      </c>
      <c r="H5" s="12" t="str">
        <f>IF(Table1[[#This Row],[Bet]]="Spread", Games!K5, "")</f>
        <v/>
      </c>
      <c r="I5" s="19" t="str">
        <f>IF(ISTEXT(Games!J5), Games!J5, "")</f>
        <v/>
      </c>
      <c r="J5" s="19" t="str">
        <f>IF(Table1[[#This Row],[Bet]]="Spread", Table1[[#This Row],[Spread]],"")</f>
        <v/>
      </c>
      <c r="K5" s="19"/>
      <c r="L5" s="20"/>
      <c r="M5" s="20"/>
      <c r="N5" s="20"/>
      <c r="O5" s="20"/>
      <c r="P5" s="20"/>
      <c r="Q5" s="20"/>
      <c r="R5" s="22">
        <f t="shared" si="6"/>
        <v>0</v>
      </c>
      <c r="S5" s="22">
        <f t="shared" si="7"/>
        <v>0</v>
      </c>
      <c r="T5" s="22">
        <f t="shared" si="0"/>
        <v>0</v>
      </c>
      <c r="U5" s="22">
        <f t="shared" si="8"/>
        <v>0</v>
      </c>
      <c r="V5" s="22">
        <f t="shared" si="1"/>
        <v>0</v>
      </c>
      <c r="W5" s="22">
        <f t="shared" si="2"/>
        <v>0</v>
      </c>
      <c r="X5" s="21"/>
      <c r="Y5" s="23" t="str">
        <f t="shared" si="3"/>
        <v/>
      </c>
      <c r="Z5" s="21"/>
      <c r="AA5" s="23" t="str">
        <f t="shared" si="4"/>
        <v/>
      </c>
      <c r="AB5" s="21"/>
      <c r="AC5" s="23" t="str">
        <f t="shared" si="5"/>
        <v/>
      </c>
      <c r="AD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  <c r="AF5" s="61" t="s">
        <v>586</v>
      </c>
      <c r="AG5" s="61"/>
      <c r="AH5" s="61"/>
      <c r="AI5" s="61"/>
    </row>
    <row r="6" spans="1:35" x14ac:dyDescent="0.45">
      <c r="A6" s="32">
        <f>IF('Prediction Log'!A6=0, "",'Prediction Log'!A6)</f>
        <v>45220</v>
      </c>
      <c r="B6" s="12" t="str">
        <f>IF('Prediction Log'!B6=0, "",'Prediction Log'!B6)</f>
        <v>Iowa</v>
      </c>
      <c r="C6" s="12" t="str">
        <f>IF('Prediction Log'!C6=0, "",'Prediction Log'!C6)</f>
        <v>Minnesota</v>
      </c>
      <c r="D6" s="12">
        <f>IF('Prediction Log'!D6=0, "",'Prediction Log'!D6)</f>
        <v>-3.5</v>
      </c>
      <c r="E6" s="12">
        <f>IF('Prediction Log'!E6=0, "",'Prediction Log'!E6)</f>
        <v>-10.9</v>
      </c>
      <c r="F6" s="12" t="str">
        <f>IF('Prediction Log'!F6=0, "",'Prediction Log'!F6)</f>
        <v>Iowa</v>
      </c>
      <c r="G6" s="12" t="str">
        <f>IF(AND(Games!I6="",Games!J6=""),"",IF(ISTEXT(Games!J6), "Side",Games!I6))</f>
        <v>Spread</v>
      </c>
      <c r="H6" s="12" t="str">
        <f>IF(Table1[[#This Row],[Bet]]="Spread", Games!K6, "")</f>
        <v>Iowa</v>
      </c>
      <c r="I6" s="19" t="str">
        <f>IF(ISTEXT(Games!J6), Games!J6, "")</f>
        <v/>
      </c>
      <c r="J6" s="19">
        <f>IF(Table1[[#This Row],[Bet]]="Spread", Table1[[#This Row],[Spread]],"")</f>
        <v>-3.5</v>
      </c>
      <c r="K6" s="19"/>
      <c r="L6" s="20"/>
      <c r="M6" s="20">
        <v>2</v>
      </c>
      <c r="N6" s="20"/>
      <c r="O6" s="20"/>
      <c r="P6" s="20">
        <v>-112</v>
      </c>
      <c r="Q6" s="20"/>
      <c r="R6" s="22">
        <f t="shared" si="6"/>
        <v>0</v>
      </c>
      <c r="S6" s="22">
        <f t="shared" si="7"/>
        <v>0</v>
      </c>
      <c r="T6" s="22">
        <f t="shared" si="0"/>
        <v>3.7857142857142856</v>
      </c>
      <c r="U6" s="22">
        <f>T6-M6</f>
        <v>1.7857142857142856</v>
      </c>
      <c r="V6" s="22">
        <f t="shared" si="1"/>
        <v>0</v>
      </c>
      <c r="W6" s="22">
        <f t="shared" si="2"/>
        <v>0</v>
      </c>
      <c r="X6" s="21"/>
      <c r="Y6" s="23" t="str">
        <f t="shared" si="3"/>
        <v/>
      </c>
      <c r="Z6" s="21"/>
      <c r="AA6" s="23" t="str">
        <f t="shared" si="4"/>
        <v/>
      </c>
      <c r="AB6" s="21"/>
      <c r="AC6" s="23" t="str">
        <f t="shared" si="5"/>
        <v/>
      </c>
      <c r="AD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  <c r="AF6" s="6" t="s">
        <v>7</v>
      </c>
      <c r="AG6" s="6" t="s">
        <v>8</v>
      </c>
      <c r="AH6" s="1" t="s">
        <v>9</v>
      </c>
      <c r="AI6" s="1" t="s">
        <v>10</v>
      </c>
    </row>
    <row r="7" spans="1:35" x14ac:dyDescent="0.45">
      <c r="A7" s="32">
        <f>IF('Prediction Log'!A7=0, "",'Prediction Log'!A7)</f>
        <v>45220</v>
      </c>
      <c r="B7" s="12" t="str">
        <f>IF('Prediction Log'!B7=0, "",'Prediction Log'!B7)</f>
        <v>Oregon</v>
      </c>
      <c r="C7" s="12" t="str">
        <f>IF('Prediction Log'!C7=0, "",'Prediction Log'!C7)</f>
        <v>Washington State</v>
      </c>
      <c r="D7" s="12">
        <f>IF('Prediction Log'!D7=0, "",'Prediction Log'!D7)</f>
        <v>-19.5</v>
      </c>
      <c r="E7" s="12">
        <f>IF('Prediction Log'!E7=0, "",'Prediction Log'!E7)</f>
        <v>-24.6</v>
      </c>
      <c r="F7" s="12" t="str">
        <f>IF('Prediction Log'!F7=0, "",'Prediction Log'!F7)</f>
        <v>Oregon</v>
      </c>
      <c r="G7" s="12" t="str">
        <f>IF(AND(Games!I7="",Games!J7=""),"",IF(ISTEXT(Games!J7), "Side",Games!I7))</f>
        <v>Spread</v>
      </c>
      <c r="H7" s="12" t="str">
        <f>IF(Table1[[#This Row],[Bet]]="Spread", Games!K7, "")</f>
        <v>Oregon</v>
      </c>
      <c r="I7" s="19" t="str">
        <f>IF(ISTEXT(Games!J7), Games!J7, "")</f>
        <v/>
      </c>
      <c r="J7" s="19">
        <f>IF(Table1[[#This Row],[Bet]]="Spread", Table1[[#This Row],[Spread]],"")</f>
        <v>-19.5</v>
      </c>
      <c r="K7" s="19"/>
      <c r="L7" s="20"/>
      <c r="M7" s="20">
        <v>1</v>
      </c>
      <c r="N7" s="20"/>
      <c r="O7" s="20"/>
      <c r="P7" s="20">
        <v>-113</v>
      </c>
      <c r="Q7" s="20"/>
      <c r="R7" s="22">
        <f t="shared" si="6"/>
        <v>0</v>
      </c>
      <c r="S7" s="22">
        <f t="shared" si="7"/>
        <v>0</v>
      </c>
      <c r="T7" s="22">
        <f t="shared" si="0"/>
        <v>1.8849557522123894</v>
      </c>
      <c r="U7" s="22">
        <f t="shared" si="8"/>
        <v>0.88495575221238942</v>
      </c>
      <c r="V7" s="22">
        <f t="shared" si="1"/>
        <v>0</v>
      </c>
      <c r="W7" s="22">
        <f t="shared" si="2"/>
        <v>0</v>
      </c>
      <c r="X7" s="21"/>
      <c r="Y7" s="23" t="str">
        <f t="shared" si="3"/>
        <v/>
      </c>
      <c r="Z7" s="21"/>
      <c r="AA7" s="23" t="str">
        <f t="shared" si="4"/>
        <v/>
      </c>
      <c r="AB7" s="21"/>
      <c r="AC7" s="23" t="str">
        <f t="shared" si="5"/>
        <v/>
      </c>
      <c r="AD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  <c r="AF7" s="1">
        <f>COUNTIF($Z$2:$Z$1048576, "W")</f>
        <v>0</v>
      </c>
      <c r="AG7" s="1">
        <f>COUNTIF($Z$2:$Z$1048576, "L")</f>
        <v>0</v>
      </c>
      <c r="AH7" s="1" t="e">
        <f>AF7/SUM(AF7:AG7)</f>
        <v>#DIV/0!</v>
      </c>
      <c r="AI7" s="31">
        <f>SUM(Table1[Winnings (Spread)])</f>
        <v>0</v>
      </c>
    </row>
    <row r="8" spans="1:35" x14ac:dyDescent="0.45">
      <c r="A8" s="32">
        <f>IF('Prediction Log'!A8=0, "",'Prediction Log'!A8)</f>
        <v>45220</v>
      </c>
      <c r="B8" s="12" t="str">
        <f>IF('Prediction Log'!B8=0, "",'Prediction Log'!B8)</f>
        <v>Tulane</v>
      </c>
      <c r="C8" s="12" t="str">
        <f>IF('Prediction Log'!C8=0, "",'Prediction Log'!C8)</f>
        <v>North Texas</v>
      </c>
      <c r="D8" s="12">
        <f>IF('Prediction Log'!D8=0, "",'Prediction Log'!D8)</f>
        <v>-20.5</v>
      </c>
      <c r="E8" s="12">
        <f>IF('Prediction Log'!E8=0, "",'Prediction Log'!E8)</f>
        <v>-6.7</v>
      </c>
      <c r="F8" s="12" t="str">
        <f>IF('Prediction Log'!F8=0, "",'Prediction Log'!F8)</f>
        <v>Tulane</v>
      </c>
      <c r="G8" s="12" t="str">
        <f>IF(AND(Games!I8="",Games!J8=""),"",IF(ISTEXT(Games!J8), "Side",Games!I8))</f>
        <v>Spread</v>
      </c>
      <c r="H8" s="12" t="str">
        <f>IF(Table1[[#This Row],[Bet]]="Spread", Games!K8, "")</f>
        <v>North Texas</v>
      </c>
      <c r="I8" s="19" t="str">
        <f>IF(ISTEXT(Games!J8), Games!J8, "")</f>
        <v/>
      </c>
      <c r="J8" s="19">
        <f>IF(Table1[[#This Row],[Bet]]="Spread", Table1[[#This Row],[Spread]],"")</f>
        <v>-20.5</v>
      </c>
      <c r="K8" s="19"/>
      <c r="L8" s="20"/>
      <c r="M8" s="20">
        <v>1</v>
      </c>
      <c r="N8" s="20"/>
      <c r="O8" s="20"/>
      <c r="P8" s="20">
        <v>-115</v>
      </c>
      <c r="Q8" s="20"/>
      <c r="R8" s="22">
        <f t="shared" si="6"/>
        <v>0</v>
      </c>
      <c r="S8" s="22">
        <f t="shared" si="7"/>
        <v>0</v>
      </c>
      <c r="T8" s="22">
        <f t="shared" si="0"/>
        <v>1.8695652173913044</v>
      </c>
      <c r="U8" s="22">
        <f t="shared" si="8"/>
        <v>0.86956521739130443</v>
      </c>
      <c r="V8" s="22">
        <f t="shared" si="1"/>
        <v>0</v>
      </c>
      <c r="W8" s="22">
        <f t="shared" si="2"/>
        <v>0</v>
      </c>
      <c r="X8" s="21"/>
      <c r="Y8" s="23" t="str">
        <f t="shared" si="3"/>
        <v/>
      </c>
      <c r="Z8" s="21"/>
      <c r="AA8" s="23" t="str">
        <f t="shared" si="4"/>
        <v/>
      </c>
      <c r="AB8" s="21"/>
      <c r="AC8" s="23" t="str">
        <f t="shared" si="5"/>
        <v/>
      </c>
      <c r="AD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" spans="1:35" x14ac:dyDescent="0.45">
      <c r="A9" s="32">
        <f>IF('Prediction Log'!A9=0, "",'Prediction Log'!A9)</f>
        <v>45220</v>
      </c>
      <c r="B9" s="12" t="str">
        <f>IF('Prediction Log'!B9=0, "",'Prediction Log'!B9)</f>
        <v>Houston</v>
      </c>
      <c r="C9" s="12" t="str">
        <f>IF('Prediction Log'!C9=0, "",'Prediction Log'!C9)</f>
        <v>Texas</v>
      </c>
      <c r="D9" s="12">
        <f>IF('Prediction Log'!D9=0, "",'Prediction Log'!D9)</f>
        <v>22.5</v>
      </c>
      <c r="E9" s="12">
        <f>IF('Prediction Log'!E9=0, "",'Prediction Log'!E9)</f>
        <v>10.199999999999999</v>
      </c>
      <c r="F9" s="12" t="str">
        <f>IF('Prediction Log'!F9=0, "",'Prediction Log'!F9)</f>
        <v>Texas</v>
      </c>
      <c r="G9" s="12" t="str">
        <f>IF(AND(Games!I9="",Games!J9=""),"",IF(ISTEXT(Games!J9), "Side",Games!I9))</f>
        <v/>
      </c>
      <c r="H9" s="12" t="str">
        <f>IF(Table1[[#This Row],[Bet]]="Spread", Games!K9, "")</f>
        <v/>
      </c>
      <c r="I9" s="19" t="str">
        <f>IF(ISTEXT(Games!J9), Games!J9, "")</f>
        <v/>
      </c>
      <c r="J9" s="19" t="str">
        <f>IF(Table1[[#This Row],[Bet]]="Spread", Table1[[#This Row],[Spread]],"")</f>
        <v/>
      </c>
      <c r="K9" s="19"/>
      <c r="L9" s="20"/>
      <c r="M9" s="20"/>
      <c r="N9" s="20"/>
      <c r="O9" s="20"/>
      <c r="P9" s="20"/>
      <c r="Q9" s="20"/>
      <c r="R9" s="22">
        <f t="shared" si="6"/>
        <v>0</v>
      </c>
      <c r="S9" s="22">
        <f t="shared" si="7"/>
        <v>0</v>
      </c>
      <c r="T9" s="22">
        <f t="shared" si="0"/>
        <v>0</v>
      </c>
      <c r="U9" s="22">
        <f t="shared" si="8"/>
        <v>0</v>
      </c>
      <c r="V9" s="22">
        <f t="shared" si="1"/>
        <v>0</v>
      </c>
      <c r="W9" s="22">
        <f t="shared" si="2"/>
        <v>0</v>
      </c>
      <c r="X9" s="21"/>
      <c r="Y9" s="23" t="str">
        <f t="shared" si="3"/>
        <v/>
      </c>
      <c r="Z9" s="21"/>
      <c r="AA9" s="23" t="str">
        <f t="shared" si="4"/>
        <v/>
      </c>
      <c r="AB9" s="21"/>
      <c r="AC9" s="23" t="str">
        <f t="shared" si="5"/>
        <v/>
      </c>
      <c r="AD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  <c r="AF9" s="61" t="s">
        <v>587</v>
      </c>
      <c r="AG9" s="61"/>
      <c r="AH9" s="61"/>
      <c r="AI9" s="61"/>
    </row>
    <row r="10" spans="1:35" x14ac:dyDescent="0.45">
      <c r="A10" s="32">
        <f>IF('Prediction Log'!A10=0, "",'Prediction Log'!A10)</f>
        <v>45220</v>
      </c>
      <c r="B10" s="12" t="str">
        <f>IF('Prediction Log'!B10=0, "",'Prediction Log'!B10)</f>
        <v>Navy</v>
      </c>
      <c r="C10" s="12" t="str">
        <f>IF('Prediction Log'!C10=0, "",'Prediction Log'!C10)</f>
        <v>Air Force</v>
      </c>
      <c r="D10" s="12">
        <f>IF('Prediction Log'!D10=0, "",'Prediction Log'!D10)</f>
        <v>9.5</v>
      </c>
      <c r="E10" s="12">
        <f>IF('Prediction Log'!E10=0, "",'Prediction Log'!E10)</f>
        <v>17.399999999999999</v>
      </c>
      <c r="F10" s="12" t="str">
        <f>IF('Prediction Log'!F10=0, "",'Prediction Log'!F10)</f>
        <v>Air Force</v>
      </c>
      <c r="G10" s="12" t="str">
        <f>IF(AND(Games!I10="",Games!J10=""),"",IF(ISTEXT(Games!J10), "Side",Games!I10))</f>
        <v>Spread</v>
      </c>
      <c r="H10" s="12" t="str">
        <f>IF(Table1[[#This Row],[Bet]]="Spread", Games!K10, "")</f>
        <v>Air Force</v>
      </c>
      <c r="I10" s="19" t="str">
        <f>IF(ISTEXT(Games!J10), Games!J10, "")</f>
        <v/>
      </c>
      <c r="J10" s="19">
        <f>IF(Table1[[#This Row],[Bet]]="Spread", Table1[[#This Row],[Spread]],"")</f>
        <v>9.5</v>
      </c>
      <c r="K10" s="19"/>
      <c r="L10" s="20"/>
      <c r="M10" s="20">
        <v>1</v>
      </c>
      <c r="N10" s="20"/>
      <c r="O10" s="20"/>
      <c r="P10" s="20">
        <v>-115</v>
      </c>
      <c r="Q10" s="20"/>
      <c r="R10" s="22">
        <f t="shared" si="6"/>
        <v>0</v>
      </c>
      <c r="S10" s="22">
        <f t="shared" si="7"/>
        <v>0</v>
      </c>
      <c r="T10" s="22">
        <f t="shared" si="0"/>
        <v>1.8695652173913044</v>
      </c>
      <c r="U10" s="22">
        <f t="shared" si="8"/>
        <v>0.86956521739130443</v>
      </c>
      <c r="V10" s="22">
        <f t="shared" si="1"/>
        <v>0</v>
      </c>
      <c r="W10" s="22">
        <f t="shared" si="2"/>
        <v>0</v>
      </c>
      <c r="X10" s="21"/>
      <c r="Y10" s="23" t="str">
        <f t="shared" si="3"/>
        <v/>
      </c>
      <c r="Z10" s="21"/>
      <c r="AA10" s="23" t="str">
        <f t="shared" si="4"/>
        <v/>
      </c>
      <c r="AB10" s="21"/>
      <c r="AC10" s="23" t="str">
        <f t="shared" si="5"/>
        <v/>
      </c>
      <c r="AD1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  <c r="AF10" s="6" t="s">
        <v>7</v>
      </c>
      <c r="AG10" s="6" t="s">
        <v>8</v>
      </c>
      <c r="AH10" s="1" t="s">
        <v>9</v>
      </c>
      <c r="AI10" s="1" t="s">
        <v>10</v>
      </c>
    </row>
    <row r="11" spans="1:35" x14ac:dyDescent="0.45">
      <c r="A11" s="32">
        <f>IF('Prediction Log'!A11=0, "",'Prediction Log'!A11)</f>
        <v>45220</v>
      </c>
      <c r="B11" s="12" t="str">
        <f>IF('Prediction Log'!B11=0, "",'Prediction Log'!B11)</f>
        <v>North Carolina</v>
      </c>
      <c r="C11" s="12" t="str">
        <f>IF('Prediction Log'!C11=0, "",'Prediction Log'!C11)</f>
        <v>Virginia</v>
      </c>
      <c r="D11" s="12">
        <f>IF('Prediction Log'!D11=0, "",'Prediction Log'!D11)</f>
        <v>-23.5</v>
      </c>
      <c r="E11" s="12">
        <f>IF('Prediction Log'!E11=0, "",'Prediction Log'!E11)</f>
        <v>-20.6</v>
      </c>
      <c r="F11" s="12" t="str">
        <f>IF('Prediction Log'!F11=0, "",'Prediction Log'!F11)</f>
        <v>North Carolina</v>
      </c>
      <c r="G11" s="12" t="str">
        <f>IF(AND(Games!I11="",Games!J11=""),"",IF(ISTEXT(Games!J11), "Side",Games!I11))</f>
        <v/>
      </c>
      <c r="H11" s="12" t="str">
        <f>IF(Table1[[#This Row],[Bet]]="Spread", Games!K11, "")</f>
        <v/>
      </c>
      <c r="I11" s="19" t="str">
        <f>IF(ISTEXT(Games!J11), Games!J11, "")</f>
        <v/>
      </c>
      <c r="J11" s="19" t="str">
        <f>IF(Table1[[#This Row],[Bet]]="Spread", Table1[[#This Row],[Spread]],"")</f>
        <v/>
      </c>
      <c r="K11" s="19"/>
      <c r="L11" s="20"/>
      <c r="M11" s="20"/>
      <c r="N11" s="20"/>
      <c r="O11" s="20"/>
      <c r="P11" s="20"/>
      <c r="Q11" s="20"/>
      <c r="R11" s="22">
        <f t="shared" si="6"/>
        <v>0</v>
      </c>
      <c r="S11" s="22">
        <f t="shared" si="7"/>
        <v>0</v>
      </c>
      <c r="T11" s="22">
        <f t="shared" si="0"/>
        <v>0</v>
      </c>
      <c r="U11" s="22">
        <f t="shared" si="8"/>
        <v>0</v>
      </c>
      <c r="V11" s="22">
        <f t="shared" si="1"/>
        <v>0</v>
      </c>
      <c r="W11" s="22">
        <f t="shared" si="2"/>
        <v>0</v>
      </c>
      <c r="X11" s="21"/>
      <c r="Y11" s="23" t="str">
        <f t="shared" si="3"/>
        <v/>
      </c>
      <c r="Z11" s="21"/>
      <c r="AA11" s="23" t="str">
        <f t="shared" si="4"/>
        <v/>
      </c>
      <c r="AB11" s="21"/>
      <c r="AC11" s="23" t="str">
        <f t="shared" si="5"/>
        <v/>
      </c>
      <c r="AD1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  <c r="AF11" s="1">
        <f>COUNTIF($AB$2:$AB$1048576, "W")</f>
        <v>0</v>
      </c>
      <c r="AG11" s="1">
        <f>COUNTIF($AB$2:$AB$1048576, "L")</f>
        <v>0</v>
      </c>
      <c r="AH11" s="1" t="e">
        <f>AF11/SUM(AF11:AG11)</f>
        <v>#DIV/0!</v>
      </c>
      <c r="AI11" s="31">
        <f>SUM(Table1[Winnings (O/U)])</f>
        <v>0</v>
      </c>
    </row>
    <row r="12" spans="1:35" x14ac:dyDescent="0.45">
      <c r="A12" s="32">
        <f>IF('Prediction Log'!A12=0, "",'Prediction Log'!A12)</f>
        <v>45220</v>
      </c>
      <c r="B12" s="12" t="str">
        <f>IF('Prediction Log'!B12=0, "",'Prediction Log'!B12)</f>
        <v>Michigan State</v>
      </c>
      <c r="C12" s="12" t="str">
        <f>IF('Prediction Log'!C12=0, "",'Prediction Log'!C12)</f>
        <v>Michigan</v>
      </c>
      <c r="D12" s="12">
        <f>IF('Prediction Log'!D12=0, "",'Prediction Log'!D12)</f>
        <v>24.5</v>
      </c>
      <c r="E12" s="12">
        <f>IF('Prediction Log'!E12=0, "",'Prediction Log'!E12)</f>
        <v>20.2</v>
      </c>
      <c r="F12" s="12" t="str">
        <f>IF('Prediction Log'!F12=0, "",'Prediction Log'!F12)</f>
        <v>Michigan</v>
      </c>
      <c r="G12" s="12" t="str">
        <f>IF(AND(Games!I12="",Games!J12=""),"",IF(ISTEXT(Games!J12), "Side",Games!I12))</f>
        <v/>
      </c>
      <c r="H12" s="12" t="str">
        <f>IF(Table1[[#This Row],[Bet]]="Spread", Games!K12, "")</f>
        <v/>
      </c>
      <c r="I12" s="19" t="str">
        <f>IF(ISTEXT(Games!J12), Games!J12, "")</f>
        <v/>
      </c>
      <c r="J12" s="19" t="str">
        <f>IF(Table1[[#This Row],[Bet]]="Spread", Table1[[#This Row],[Spread]],"")</f>
        <v/>
      </c>
      <c r="K12" s="19"/>
      <c r="L12" s="20"/>
      <c r="M12" s="20"/>
      <c r="N12" s="20"/>
      <c r="O12" s="20"/>
      <c r="P12" s="20"/>
      <c r="Q12" s="20"/>
      <c r="R12" s="22">
        <f t="shared" si="6"/>
        <v>0</v>
      </c>
      <c r="S12" s="22">
        <f t="shared" si="7"/>
        <v>0</v>
      </c>
      <c r="T12" s="22">
        <f t="shared" si="0"/>
        <v>0</v>
      </c>
      <c r="U12" s="22">
        <f t="shared" si="8"/>
        <v>0</v>
      </c>
      <c r="V12" s="22">
        <f t="shared" si="1"/>
        <v>0</v>
      </c>
      <c r="W12" s="22">
        <f t="shared" si="2"/>
        <v>0</v>
      </c>
      <c r="X12" s="21"/>
      <c r="Y12" s="23" t="str">
        <f t="shared" si="3"/>
        <v/>
      </c>
      <c r="Z12" s="21"/>
      <c r="AA12" s="23" t="str">
        <f t="shared" si="4"/>
        <v/>
      </c>
      <c r="AB12" s="21"/>
      <c r="AC12" s="23" t="str">
        <f t="shared" si="5"/>
        <v/>
      </c>
      <c r="AD1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3" spans="1:35" x14ac:dyDescent="0.45">
      <c r="A13" s="32">
        <f>IF('Prediction Log'!A13=0, "",'Prediction Log'!A13)</f>
        <v>45220</v>
      </c>
      <c r="B13" s="12" t="str">
        <f>IF('Prediction Log'!B13=0, "",'Prediction Log'!B13)</f>
        <v>Florida State</v>
      </c>
      <c r="C13" s="12" t="str">
        <f>IF('Prediction Log'!C13=0, "",'Prediction Log'!C13)</f>
        <v>Duke</v>
      </c>
      <c r="D13" s="12">
        <f>IF('Prediction Log'!D13=0, "",'Prediction Log'!D13)</f>
        <v>-14.5</v>
      </c>
      <c r="E13" s="12">
        <f>IF('Prediction Log'!E13=0, "",'Prediction Log'!E13)</f>
        <v>-10.3</v>
      </c>
      <c r="F13" s="12" t="str">
        <f>IF('Prediction Log'!F13=0, "",'Prediction Log'!F13)</f>
        <v>Florida State</v>
      </c>
      <c r="G13" s="12" t="str">
        <f>IF(AND(Games!I13="",Games!J13=""),"",IF(ISTEXT(Games!J13), "Side",Games!I13))</f>
        <v/>
      </c>
      <c r="H13" s="12" t="str">
        <f>IF(Table1[[#This Row],[Bet]]="Spread", Games!K13, "")</f>
        <v/>
      </c>
      <c r="I13" s="19" t="str">
        <f>IF(ISTEXT(Games!J13), Games!J13, "")</f>
        <v/>
      </c>
      <c r="J13" s="19" t="str">
        <f>IF(Table1[[#This Row],[Bet]]="Spread", Table1[[#This Row],[Spread]],"")</f>
        <v/>
      </c>
      <c r="K13" s="19"/>
      <c r="L13" s="20"/>
      <c r="M13" s="20"/>
      <c r="N13" s="20"/>
      <c r="O13" s="20"/>
      <c r="P13" s="20"/>
      <c r="Q13" s="20"/>
      <c r="R13" s="22">
        <f t="shared" si="6"/>
        <v>0</v>
      </c>
      <c r="S13" s="22">
        <f t="shared" si="7"/>
        <v>0</v>
      </c>
      <c r="T13" s="22">
        <f t="shared" si="0"/>
        <v>0</v>
      </c>
      <c r="U13" s="22">
        <f t="shared" si="8"/>
        <v>0</v>
      </c>
      <c r="V13" s="22">
        <f t="shared" si="1"/>
        <v>0</v>
      </c>
      <c r="W13" s="22">
        <f t="shared" si="2"/>
        <v>0</v>
      </c>
      <c r="X13" s="21"/>
      <c r="Y13" s="23" t="str">
        <f t="shared" si="3"/>
        <v/>
      </c>
      <c r="Z13" s="21"/>
      <c r="AA13" s="23" t="str">
        <f t="shared" si="4"/>
        <v/>
      </c>
      <c r="AB13" s="21"/>
      <c r="AC13" s="23" t="str">
        <f t="shared" si="5"/>
        <v/>
      </c>
      <c r="AD1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  <c r="AF13" s="62" t="s">
        <v>588</v>
      </c>
      <c r="AG13" s="62"/>
      <c r="AH13" s="62"/>
      <c r="AI13" s="62"/>
    </row>
    <row r="14" spans="1:35" x14ac:dyDescent="0.45">
      <c r="A14" s="32">
        <f>IF('Prediction Log'!A14=0, "",'Prediction Log'!A14)</f>
        <v>45220</v>
      </c>
      <c r="B14" s="12" t="str">
        <f>IF('Prediction Log'!B14=0, "",'Prediction Log'!B14)</f>
        <v>LSU</v>
      </c>
      <c r="C14" s="12" t="str">
        <f>IF('Prediction Log'!C14=0, "",'Prediction Log'!C14)</f>
        <v>Army</v>
      </c>
      <c r="D14" s="12">
        <f>IF('Prediction Log'!D14=0, "",'Prediction Log'!D14)</f>
        <v>-30.5</v>
      </c>
      <c r="E14" s="12">
        <f>IF('Prediction Log'!E14=0, "",'Prediction Log'!E14)</f>
        <v>-15.5</v>
      </c>
      <c r="F14" s="12" t="str">
        <f>IF('Prediction Log'!F14=0, "",'Prediction Log'!F14)</f>
        <v>LSU</v>
      </c>
      <c r="G14" s="12" t="str">
        <f>IF(AND(Games!I14="",Games!J14=""),"",IF(ISTEXT(Games!J14), "Side",Games!I14))</f>
        <v>Spread</v>
      </c>
      <c r="H14" s="12" t="str">
        <f>IF(Table1[[#This Row],[Bet]]="Spread", Games!K14, "")</f>
        <v>Army</v>
      </c>
      <c r="I14" s="19" t="str">
        <f>IF(ISTEXT(Games!J14), Games!J14, "")</f>
        <v/>
      </c>
      <c r="J14" s="19">
        <f>IF(Table1[[#This Row],[Bet]]="Spread", Table1[[#This Row],[Spread]],"")</f>
        <v>-30.5</v>
      </c>
      <c r="K14" s="19"/>
      <c r="L14" s="53"/>
      <c r="M14" s="53"/>
      <c r="N14" s="53"/>
      <c r="O14" s="53"/>
      <c r="P14" s="53"/>
      <c r="Q14" s="20"/>
      <c r="R14" s="22">
        <f t="shared" si="6"/>
        <v>0</v>
      </c>
      <c r="S14" s="22">
        <f t="shared" si="7"/>
        <v>0</v>
      </c>
      <c r="T14" s="22">
        <f t="shared" si="0"/>
        <v>0</v>
      </c>
      <c r="U14" s="22">
        <f t="shared" si="8"/>
        <v>0</v>
      </c>
      <c r="V14" s="22">
        <f t="shared" si="1"/>
        <v>0</v>
      </c>
      <c r="W14" s="22">
        <f t="shared" si="2"/>
        <v>0</v>
      </c>
      <c r="X14" s="21"/>
      <c r="Y14" s="23" t="str">
        <f t="shared" si="3"/>
        <v/>
      </c>
      <c r="Z14" s="21"/>
      <c r="AA14" s="23" t="str">
        <f t="shared" si="4"/>
        <v/>
      </c>
      <c r="AB14" s="21"/>
      <c r="AC14" s="23" t="str">
        <f t="shared" si="5"/>
        <v/>
      </c>
      <c r="AD1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  <c r="AF14" s="6" t="s">
        <v>7</v>
      </c>
      <c r="AG14" s="6" t="s">
        <v>8</v>
      </c>
      <c r="AH14" s="1" t="s">
        <v>9</v>
      </c>
      <c r="AI14" s="1" t="s">
        <v>10</v>
      </c>
    </row>
    <row r="15" spans="1:35" x14ac:dyDescent="0.45">
      <c r="A15" s="32">
        <f>IF('Prediction Log'!A15=0, "",'Prediction Log'!A15)</f>
        <v>45220</v>
      </c>
      <c r="B15" s="12" t="str">
        <f>IF('Prediction Log'!B15=0, "",'Prediction Log'!B15)</f>
        <v>Washington</v>
      </c>
      <c r="C15" s="12" t="str">
        <f>IF('Prediction Log'!C15=0, "",'Prediction Log'!C15)</f>
        <v>Arizona State</v>
      </c>
      <c r="D15" s="12">
        <f>IF('Prediction Log'!D15=0, "",'Prediction Log'!D15)</f>
        <v>-28.5</v>
      </c>
      <c r="E15" s="12">
        <f>IF('Prediction Log'!E15=0, "",'Prediction Log'!E15)</f>
        <v>-39.1</v>
      </c>
      <c r="F15" s="12" t="str">
        <f>IF('Prediction Log'!F15=0, "",'Prediction Log'!F15)</f>
        <v>Washington</v>
      </c>
      <c r="G15" s="12" t="str">
        <f>IF(AND(Games!I15="",Games!J15=""),"",IF(ISTEXT(Games!J15), "Side",Games!I15))</f>
        <v/>
      </c>
      <c r="H15" s="12" t="str">
        <f>IF(Table1[[#This Row],[Bet]]="Spread", Games!K15, "")</f>
        <v/>
      </c>
      <c r="I15" s="19" t="str">
        <f>IF(ISTEXT(Games!J15), Games!J15, "")</f>
        <v/>
      </c>
      <c r="J15" s="19" t="str">
        <f>IF(Table1[[#This Row],[Bet]]="Spread", Table1[[#This Row],[Spread]],"")</f>
        <v/>
      </c>
      <c r="K15" s="19"/>
      <c r="L15" s="20"/>
      <c r="M15" s="20"/>
      <c r="N15" s="20"/>
      <c r="O15" s="20"/>
      <c r="P15" s="20"/>
      <c r="Q15" s="20"/>
      <c r="R15" s="22">
        <f t="shared" si="6"/>
        <v>0</v>
      </c>
      <c r="S15" s="22">
        <f t="shared" si="7"/>
        <v>0</v>
      </c>
      <c r="T15" s="22">
        <f t="shared" si="0"/>
        <v>0</v>
      </c>
      <c r="U15" s="22">
        <f t="shared" si="8"/>
        <v>0</v>
      </c>
      <c r="V15" s="22">
        <f t="shared" si="1"/>
        <v>0</v>
      </c>
      <c r="W15" s="22">
        <f t="shared" si="2"/>
        <v>0</v>
      </c>
      <c r="X15" s="21"/>
      <c r="Y15" s="23" t="str">
        <f t="shared" si="3"/>
        <v/>
      </c>
      <c r="Z15" s="21"/>
      <c r="AA15" s="23" t="str">
        <f t="shared" si="4"/>
        <v/>
      </c>
      <c r="AB15" s="21"/>
      <c r="AC15" s="23" t="str">
        <f t="shared" si="5"/>
        <v/>
      </c>
      <c r="AD1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  <c r="AF15" s="1">
        <f>AF11+AF7+AF3</f>
        <v>0</v>
      </c>
      <c r="AG15" s="1">
        <f>AG11+AG7+AG3</f>
        <v>0</v>
      </c>
      <c r="AH15" s="1" t="e">
        <f>AF15/SUM(AF15:AG15)</f>
        <v>#DIV/0!</v>
      </c>
      <c r="AI15" s="31">
        <f>AI11+AI7+AI3</f>
        <v>0</v>
      </c>
    </row>
    <row r="16" spans="1:35" x14ac:dyDescent="0.45">
      <c r="A16" s="32">
        <f>IF('Prediction Log'!A16=0, "",'Prediction Log'!A16)</f>
        <v>45220</v>
      </c>
      <c r="B16" s="12" t="str">
        <f>IF('Prediction Log'!B16=0, "",'Prediction Log'!B16)</f>
        <v>UAB</v>
      </c>
      <c r="C16" s="12" t="str">
        <f>IF('Prediction Log'!C16=0, "",'Prediction Log'!C16)</f>
        <v>Memphis</v>
      </c>
      <c r="D16" s="12">
        <f>IF('Prediction Log'!D16=0, "",'Prediction Log'!D16)</f>
        <v>7</v>
      </c>
      <c r="E16" s="12">
        <f>IF('Prediction Log'!E16=0, "",'Prediction Log'!E16)</f>
        <v>1.7</v>
      </c>
      <c r="F16" s="12" t="str">
        <f>IF('Prediction Log'!F16=0, "",'Prediction Log'!F16)</f>
        <v>Memphis</v>
      </c>
      <c r="G16" s="12" t="str">
        <f>IF(AND(Games!I16="",Games!J16=""),"",IF(ISTEXT(Games!J16), "Side",Games!I16))</f>
        <v/>
      </c>
      <c r="H16" s="12" t="str">
        <f>IF(Table1[[#This Row],[Bet]]="Spread", Games!K16, "")</f>
        <v/>
      </c>
      <c r="I16" s="19" t="str">
        <f>IF(ISTEXT(Games!J16), Games!J16, "")</f>
        <v/>
      </c>
      <c r="J16" s="19" t="str">
        <f>IF(Table1[[#This Row],[Bet]]="Spread", Table1[[#This Row],[Spread]],"")</f>
        <v/>
      </c>
      <c r="K16" s="19"/>
      <c r="L16" s="20"/>
      <c r="M16" s="20"/>
      <c r="N16" s="20"/>
      <c r="O16" s="20"/>
      <c r="P16" s="20"/>
      <c r="Q16" s="20"/>
      <c r="R16" s="22">
        <f t="shared" si="6"/>
        <v>0</v>
      </c>
      <c r="S16" s="22">
        <f t="shared" si="7"/>
        <v>0</v>
      </c>
      <c r="T16" s="22">
        <f t="shared" si="0"/>
        <v>0</v>
      </c>
      <c r="U16" s="22">
        <f t="shared" si="8"/>
        <v>0</v>
      </c>
      <c r="V16" s="22">
        <f t="shared" si="1"/>
        <v>0</v>
      </c>
      <c r="W16" s="22">
        <f t="shared" si="2"/>
        <v>0</v>
      </c>
      <c r="X16" s="21"/>
      <c r="Y16" s="23" t="str">
        <f t="shared" si="3"/>
        <v/>
      </c>
      <c r="Z16" s="21"/>
      <c r="AA16" s="23" t="str">
        <f t="shared" si="4"/>
        <v/>
      </c>
      <c r="AB16" s="21"/>
      <c r="AC16" s="23" t="str">
        <f t="shared" si="5"/>
        <v/>
      </c>
      <c r="AD1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7" spans="1:30" x14ac:dyDescent="0.45">
      <c r="A17" s="32">
        <f>IF('Prediction Log'!A17=0, "",'Prediction Log'!A17)</f>
        <v>45220</v>
      </c>
      <c r="B17" s="12" t="str">
        <f>IF('Prediction Log'!B17=0, "",'Prediction Log'!B17)</f>
        <v>West Virginia</v>
      </c>
      <c r="C17" s="12" t="str">
        <f>IF('Prediction Log'!C17=0, "",'Prediction Log'!C17)</f>
        <v>Oklahoma State</v>
      </c>
      <c r="D17" s="12">
        <f>IF('Prediction Log'!D17=0, "",'Prediction Log'!D17)</f>
        <v>3</v>
      </c>
      <c r="E17" s="12">
        <f>IF('Prediction Log'!E17=0, "",'Prediction Log'!E17)</f>
        <v>-4.0999999999999996</v>
      </c>
      <c r="F17" s="12" t="str">
        <f>IF('Prediction Log'!F17=0, "",'Prediction Log'!F17)</f>
        <v>West Virginia</v>
      </c>
      <c r="G17" s="12" t="str">
        <f>IF(AND(Games!I17="",Games!J17=""),"",IF(ISTEXT(Games!J17), "Side",Games!I17))</f>
        <v/>
      </c>
      <c r="H17" s="12" t="str">
        <f>IF(Table1[[#This Row],[Bet]]="Spread", Games!K17, "")</f>
        <v/>
      </c>
      <c r="I17" s="19" t="str">
        <f>IF(ISTEXT(Games!J17), Games!J17, "")</f>
        <v/>
      </c>
      <c r="J17" s="19" t="str">
        <f>IF(Table1[[#This Row],[Bet]]="Spread", Table1[[#This Row],[Spread]],"")</f>
        <v/>
      </c>
      <c r="K17" s="19"/>
      <c r="L17" s="20"/>
      <c r="M17" s="20"/>
      <c r="N17" s="20"/>
      <c r="O17" s="20"/>
      <c r="P17" s="20"/>
      <c r="Q17" s="20"/>
      <c r="R17" s="22">
        <f t="shared" si="6"/>
        <v>0</v>
      </c>
      <c r="S17" s="22">
        <f t="shared" si="7"/>
        <v>0</v>
      </c>
      <c r="T17" s="22">
        <f t="shared" si="0"/>
        <v>0</v>
      </c>
      <c r="U17" s="22">
        <f t="shared" si="8"/>
        <v>0</v>
      </c>
      <c r="V17" s="22">
        <f t="shared" si="1"/>
        <v>0</v>
      </c>
      <c r="W17" s="22">
        <f t="shared" si="2"/>
        <v>0</v>
      </c>
      <c r="X17" s="21"/>
      <c r="Y17" s="23" t="str">
        <f t="shared" si="3"/>
        <v/>
      </c>
      <c r="Z17" s="21"/>
      <c r="AA17" s="23" t="str">
        <f t="shared" si="4"/>
        <v/>
      </c>
      <c r="AB17" s="21"/>
      <c r="AC17" s="23" t="str">
        <f t="shared" si="5"/>
        <v/>
      </c>
      <c r="AD1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8" spans="1:30" x14ac:dyDescent="0.45">
      <c r="A18" s="32">
        <f>IF('Prediction Log'!A18=0, "",'Prediction Log'!A18)</f>
        <v>45220</v>
      </c>
      <c r="B18" s="12" t="str">
        <f>IF('Prediction Log'!B18=0, "",'Prediction Log'!B18)</f>
        <v>Miami (OH)</v>
      </c>
      <c r="C18" s="12" t="str">
        <f>IF('Prediction Log'!C18=0, "",'Prediction Log'!C18)</f>
        <v>Toledo</v>
      </c>
      <c r="D18" s="12">
        <f>IF('Prediction Log'!D18=0, "",'Prediction Log'!D18)</f>
        <v>2</v>
      </c>
      <c r="E18" s="12">
        <f>IF('Prediction Log'!E18=0, "",'Prediction Log'!E18)</f>
        <v>-6.6</v>
      </c>
      <c r="F18" s="12" t="str">
        <f>IF('Prediction Log'!F18=0, "",'Prediction Log'!F18)</f>
        <v>Miami (OH)</v>
      </c>
      <c r="G18" s="12" t="str">
        <f>IF(AND(Games!I18="",Games!J18=""),"",IF(ISTEXT(Games!J18), "Side",Games!I18))</f>
        <v/>
      </c>
      <c r="H18" s="12" t="str">
        <f>IF(Table1[[#This Row],[Bet]]="Spread", Games!K18, "")</f>
        <v/>
      </c>
      <c r="I18" s="19" t="str">
        <f>IF(ISTEXT(Games!J18), Games!J18, "")</f>
        <v/>
      </c>
      <c r="J18" s="19" t="str">
        <f>IF(Table1[[#This Row],[Bet]]="Spread", Table1[[#This Row],[Spread]],"")</f>
        <v/>
      </c>
      <c r="K18" s="19"/>
      <c r="L18" s="20"/>
      <c r="M18" s="20"/>
      <c r="N18" s="20"/>
      <c r="O18" s="20"/>
      <c r="P18" s="20"/>
      <c r="Q18" s="20"/>
      <c r="R18" s="22">
        <f t="shared" si="6"/>
        <v>0</v>
      </c>
      <c r="S18" s="22">
        <f t="shared" si="7"/>
        <v>0</v>
      </c>
      <c r="T18" s="22">
        <f t="shared" si="0"/>
        <v>0</v>
      </c>
      <c r="U18" s="22">
        <f t="shared" si="8"/>
        <v>0</v>
      </c>
      <c r="V18" s="22">
        <f t="shared" si="1"/>
        <v>0</v>
      </c>
      <c r="W18" s="22">
        <f t="shared" si="2"/>
        <v>0</v>
      </c>
      <c r="X18" s="21"/>
      <c r="Y18" s="23" t="str">
        <f t="shared" si="3"/>
        <v/>
      </c>
      <c r="Z18" s="21"/>
      <c r="AA18" s="23" t="str">
        <f t="shared" si="4"/>
        <v/>
      </c>
      <c r="AB18" s="21"/>
      <c r="AC18" s="23" t="str">
        <f t="shared" si="5"/>
        <v/>
      </c>
      <c r="AD1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9" spans="1:30" x14ac:dyDescent="0.45">
      <c r="A19" s="32">
        <f>IF('Prediction Log'!A19=0, "",'Prediction Log'!A19)</f>
        <v>45220</v>
      </c>
      <c r="B19" s="12" t="str">
        <f>IF('Prediction Log'!B19=0, "",'Prediction Log'!B19)</f>
        <v>Florida Atlantic</v>
      </c>
      <c r="C19" s="12" t="str">
        <f>IF('Prediction Log'!C19=0, "",'Prediction Log'!C19)</f>
        <v>UT San Antonio</v>
      </c>
      <c r="D19" s="12">
        <f>IF('Prediction Log'!D19=0, "",'Prediction Log'!D19)</f>
        <v>2.5</v>
      </c>
      <c r="E19" s="12">
        <f>IF('Prediction Log'!E19=0, "",'Prediction Log'!E19)</f>
        <v>-1</v>
      </c>
      <c r="F19" s="12" t="str">
        <f>IF('Prediction Log'!F19=0, "",'Prediction Log'!F19)</f>
        <v>Florida Atlantic</v>
      </c>
      <c r="G19" s="12" t="str">
        <f>IF(AND(Games!I19="",Games!J19=""),"",IF(ISTEXT(Games!J19), "Side",Games!I19))</f>
        <v/>
      </c>
      <c r="H19" s="12" t="str">
        <f>IF(Table1[[#This Row],[Bet]]="Spread", Games!K19, "")</f>
        <v/>
      </c>
      <c r="I19" s="19" t="str">
        <f>IF(ISTEXT(Games!J19), Games!J19, "")</f>
        <v/>
      </c>
      <c r="J19" s="19" t="str">
        <f>IF(Table1[[#This Row],[Bet]]="Spread", Table1[[#This Row],[Spread]],"")</f>
        <v/>
      </c>
      <c r="K19" s="19"/>
      <c r="L19" s="20"/>
      <c r="M19" s="20"/>
      <c r="N19" s="20"/>
      <c r="O19" s="20"/>
      <c r="P19" s="20"/>
      <c r="Q19" s="20"/>
      <c r="R19" s="22">
        <f t="shared" si="6"/>
        <v>0</v>
      </c>
      <c r="S19" s="22">
        <f t="shared" si="7"/>
        <v>0</v>
      </c>
      <c r="T19" s="22">
        <f t="shared" si="0"/>
        <v>0</v>
      </c>
      <c r="U19" s="22">
        <f t="shared" si="8"/>
        <v>0</v>
      </c>
      <c r="V19" s="22">
        <f t="shared" si="1"/>
        <v>0</v>
      </c>
      <c r="W19" s="22">
        <f t="shared" si="2"/>
        <v>0</v>
      </c>
      <c r="X19" s="21"/>
      <c r="Y19" s="23" t="str">
        <f t="shared" si="3"/>
        <v/>
      </c>
      <c r="Z19" s="21"/>
      <c r="AA19" s="23" t="str">
        <f t="shared" si="4"/>
        <v/>
      </c>
      <c r="AB19" s="21"/>
      <c r="AC19" s="23" t="str">
        <f t="shared" si="5"/>
        <v/>
      </c>
      <c r="AD1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0" spans="1:30" x14ac:dyDescent="0.45">
      <c r="A20" s="32">
        <f>IF('Prediction Log'!A20=0, "",'Prediction Log'!A20)</f>
        <v>45220</v>
      </c>
      <c r="B20" s="12" t="str">
        <f>IF('Prediction Log'!B20=0, "",'Prediction Log'!B20)</f>
        <v>Auburn</v>
      </c>
      <c r="C20" s="12" t="str">
        <f>IF('Prediction Log'!C20=0, "",'Prediction Log'!C20)</f>
        <v>Ole Miss</v>
      </c>
      <c r="D20" s="12">
        <f>IF('Prediction Log'!D20=0, "",'Prediction Log'!D20)</f>
        <v>6.5</v>
      </c>
      <c r="E20" s="12">
        <f>IF('Prediction Log'!E20=0, "",'Prediction Log'!E20)</f>
        <v>6.6</v>
      </c>
      <c r="F20" s="12" t="str">
        <f>IF('Prediction Log'!F20=0, "",'Prediction Log'!F20)</f>
        <v>Ole Miss</v>
      </c>
      <c r="G20" s="12" t="str">
        <f>IF(AND(Games!I20="",Games!J20=""),"",IF(ISTEXT(Games!J20), "Side",Games!I20))</f>
        <v/>
      </c>
      <c r="H20" s="12" t="str">
        <f>IF(Table1[[#This Row],[Bet]]="Spread", Games!K20, "")</f>
        <v/>
      </c>
      <c r="I20" s="19" t="str">
        <f>IF(ISTEXT(Games!J20), Games!J20, "")</f>
        <v/>
      </c>
      <c r="J20" s="19" t="str">
        <f>IF(Table1[[#This Row],[Bet]]="Spread", Table1[[#This Row],[Spread]],"")</f>
        <v/>
      </c>
      <c r="K20" s="19"/>
      <c r="L20" s="20"/>
      <c r="M20" s="20"/>
      <c r="N20" s="20"/>
      <c r="O20" s="20"/>
      <c r="P20" s="20"/>
      <c r="Q20" s="20"/>
      <c r="R20" s="22">
        <f t="shared" si="6"/>
        <v>0</v>
      </c>
      <c r="S20" s="22">
        <f t="shared" si="7"/>
        <v>0</v>
      </c>
      <c r="T20" s="22">
        <f t="shared" si="0"/>
        <v>0</v>
      </c>
      <c r="U20" s="22">
        <f t="shared" si="8"/>
        <v>0</v>
      </c>
      <c r="V20" s="22">
        <f t="shared" si="1"/>
        <v>0</v>
      </c>
      <c r="W20" s="22">
        <f t="shared" si="2"/>
        <v>0</v>
      </c>
      <c r="X20" s="21"/>
      <c r="Y20" s="23" t="str">
        <f t="shared" si="3"/>
        <v/>
      </c>
      <c r="Z20" s="21"/>
      <c r="AA20" s="23" t="str">
        <f t="shared" si="4"/>
        <v/>
      </c>
      <c r="AB20" s="21"/>
      <c r="AC20" s="23" t="str">
        <f t="shared" si="5"/>
        <v/>
      </c>
      <c r="AD2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1" spans="1:30" x14ac:dyDescent="0.45">
      <c r="A21" s="32">
        <f>IF('Prediction Log'!A21=0, "",'Prediction Log'!A21)</f>
        <v>45220</v>
      </c>
      <c r="B21" s="12" t="str">
        <f>IF('Prediction Log'!B21=0, "",'Prediction Log'!B21)</f>
        <v>USC</v>
      </c>
      <c r="C21" s="12" t="str">
        <f>IF('Prediction Log'!C21=0, "",'Prediction Log'!C21)</f>
        <v>Utah</v>
      </c>
      <c r="D21" s="12">
        <f>IF('Prediction Log'!D21=0, "",'Prediction Log'!D21)</f>
        <v>-7</v>
      </c>
      <c r="E21" s="12">
        <f>IF('Prediction Log'!E21=0, "",'Prediction Log'!E21)</f>
        <v>-2.9</v>
      </c>
      <c r="F21" s="12" t="str">
        <f>IF('Prediction Log'!F21=0, "",'Prediction Log'!F21)</f>
        <v>USC</v>
      </c>
      <c r="G21" s="12" t="str">
        <f>IF(AND(Games!I21="",Games!J21=""),"",IF(ISTEXT(Games!J21), "Side",Games!I21))</f>
        <v/>
      </c>
      <c r="H21" s="12" t="str">
        <f>IF(Table1[[#This Row],[Bet]]="Spread", Games!K21, "")</f>
        <v/>
      </c>
      <c r="I21" s="19" t="str">
        <f>IF(ISTEXT(Games!J21), Games!J21, "")</f>
        <v/>
      </c>
      <c r="J21" s="19" t="str">
        <f>IF(Table1[[#This Row],[Bet]]="Spread", Table1[[#This Row],[Spread]],"")</f>
        <v/>
      </c>
      <c r="K21" s="19"/>
      <c r="L21" s="20"/>
      <c r="M21" s="20"/>
      <c r="N21" s="20"/>
      <c r="O21" s="20"/>
      <c r="P21" s="20"/>
      <c r="Q21" s="20"/>
      <c r="R21" s="22">
        <f t="shared" si="6"/>
        <v>0</v>
      </c>
      <c r="S21" s="22">
        <f t="shared" si="7"/>
        <v>0</v>
      </c>
      <c r="T21" s="22">
        <f t="shared" si="0"/>
        <v>0</v>
      </c>
      <c r="U21" s="22">
        <f t="shared" si="8"/>
        <v>0</v>
      </c>
      <c r="V21" s="22">
        <f t="shared" si="1"/>
        <v>0</v>
      </c>
      <c r="W21" s="22">
        <f t="shared" si="2"/>
        <v>0</v>
      </c>
      <c r="X21" s="21"/>
      <c r="Y21" s="23" t="str">
        <f t="shared" si="3"/>
        <v/>
      </c>
      <c r="Z21" s="21"/>
      <c r="AA21" s="23" t="str">
        <f t="shared" si="4"/>
        <v/>
      </c>
      <c r="AB21" s="21"/>
      <c r="AC21" s="23" t="str">
        <f t="shared" si="5"/>
        <v/>
      </c>
      <c r="AD2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2" spans="1:30" x14ac:dyDescent="0.45">
      <c r="A22" s="32">
        <f>IF('Prediction Log'!A22=0, "",'Prediction Log'!A22)</f>
        <v>45220</v>
      </c>
      <c r="B22" s="12" t="str">
        <f>IF('Prediction Log'!B22=0, "",'Prediction Log'!B22)</f>
        <v>Miami</v>
      </c>
      <c r="C22" s="12" t="str">
        <f>IF('Prediction Log'!C22=0, "",'Prediction Log'!C22)</f>
        <v>Clemson</v>
      </c>
      <c r="D22" s="12">
        <f>IF('Prediction Log'!D22=0, "",'Prediction Log'!D22)</f>
        <v>3</v>
      </c>
      <c r="E22" s="12">
        <f>IF('Prediction Log'!E22=0, "",'Prediction Log'!E22)</f>
        <v>3.1</v>
      </c>
      <c r="F22" s="12" t="str">
        <f>IF('Prediction Log'!F22=0, "",'Prediction Log'!F22)</f>
        <v>Clemson</v>
      </c>
      <c r="G22" s="12" t="str">
        <f>IF(AND(Games!I22="",Games!J22=""),"",IF(ISTEXT(Games!J22), "Side",Games!I22))</f>
        <v/>
      </c>
      <c r="H22" s="12" t="str">
        <f>IF(Table1[[#This Row],[Bet]]="Spread", Games!K22, "")</f>
        <v/>
      </c>
      <c r="I22" s="19" t="str">
        <f>IF(ISTEXT(Games!J22), Games!J22, "")</f>
        <v/>
      </c>
      <c r="J22" s="19" t="str">
        <f>IF(Table1[[#This Row],[Bet]]="Spread", Table1[[#This Row],[Spread]],"")</f>
        <v/>
      </c>
      <c r="K22" s="19"/>
      <c r="L22" s="20"/>
      <c r="M22" s="20"/>
      <c r="N22" s="20"/>
      <c r="O22" s="20"/>
      <c r="P22" s="20"/>
      <c r="Q22" s="20"/>
      <c r="R22" s="22">
        <f t="shared" si="6"/>
        <v>0</v>
      </c>
      <c r="S22" s="22">
        <f t="shared" si="7"/>
        <v>0</v>
      </c>
      <c r="T22" s="22">
        <f t="shared" si="0"/>
        <v>0</v>
      </c>
      <c r="U22" s="22">
        <f t="shared" si="8"/>
        <v>0</v>
      </c>
      <c r="V22" s="22">
        <f t="shared" si="1"/>
        <v>0</v>
      </c>
      <c r="W22" s="22">
        <f t="shared" si="2"/>
        <v>0</v>
      </c>
      <c r="X22" s="21"/>
      <c r="Y22" s="23" t="str">
        <f t="shared" si="3"/>
        <v/>
      </c>
      <c r="Z22" s="21"/>
      <c r="AA22" s="23" t="str">
        <f t="shared" si="4"/>
        <v/>
      </c>
      <c r="AB22" s="21"/>
      <c r="AC22" s="23" t="str">
        <f t="shared" si="5"/>
        <v/>
      </c>
      <c r="AD2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3" spans="1:30" x14ac:dyDescent="0.45">
      <c r="A23" s="32">
        <f>IF('Prediction Log'!A23=0, "",'Prediction Log'!A23)</f>
        <v>45220</v>
      </c>
      <c r="B23" s="12" t="str">
        <f>IF('Prediction Log'!B23=0, "",'Prediction Log'!B23)</f>
        <v>Louisiana</v>
      </c>
      <c r="C23" s="12" t="str">
        <f>IF('Prediction Log'!C23=0, "",'Prediction Log'!C23)</f>
        <v>Georgia State</v>
      </c>
      <c r="D23" s="12">
        <f>IF('Prediction Log'!D23=0, "",'Prediction Log'!D23)</f>
        <v>-3.5</v>
      </c>
      <c r="E23" s="12">
        <f>IF('Prediction Log'!E23=0, "",'Prediction Log'!E23)</f>
        <v>-0.1</v>
      </c>
      <c r="F23" s="12" t="str">
        <f>IF('Prediction Log'!F23=0, "",'Prediction Log'!F23)</f>
        <v>Louisiana</v>
      </c>
      <c r="G23" s="12" t="str">
        <f>IF(AND(Games!I23="",Games!J23=""),"",IF(ISTEXT(Games!J23), "Side",Games!I23))</f>
        <v/>
      </c>
      <c r="H23" s="12" t="str">
        <f>IF(Table1[[#This Row],[Bet]]="Spread", Games!K23, "")</f>
        <v/>
      </c>
      <c r="I23" s="19" t="str">
        <f>IF(ISTEXT(Games!J23), Games!J23, "")</f>
        <v/>
      </c>
      <c r="J23" s="19" t="str">
        <f>IF(Table1[[#This Row],[Bet]]="Spread", Table1[[#This Row],[Spread]],"")</f>
        <v/>
      </c>
      <c r="K23" s="19"/>
      <c r="L23" s="20"/>
      <c r="M23" s="20"/>
      <c r="N23" s="20"/>
      <c r="O23" s="20"/>
      <c r="P23" s="20"/>
      <c r="Q23" s="20"/>
      <c r="R23" s="22">
        <f t="shared" si="6"/>
        <v>0</v>
      </c>
      <c r="S23" s="22">
        <f t="shared" si="7"/>
        <v>0</v>
      </c>
      <c r="T23" s="22">
        <f t="shared" si="0"/>
        <v>0</v>
      </c>
      <c r="U23" s="22">
        <f t="shared" si="8"/>
        <v>0</v>
      </c>
      <c r="V23" s="22">
        <f t="shared" si="1"/>
        <v>0</v>
      </c>
      <c r="W23" s="22">
        <f t="shared" si="2"/>
        <v>0</v>
      </c>
      <c r="X23" s="21"/>
      <c r="Y23" s="23" t="str">
        <f t="shared" si="3"/>
        <v/>
      </c>
      <c r="Z23" s="21"/>
      <c r="AA23" s="23" t="str">
        <f t="shared" si="4"/>
        <v/>
      </c>
      <c r="AB23" s="21"/>
      <c r="AC23" s="23" t="str">
        <f t="shared" si="5"/>
        <v/>
      </c>
      <c r="AD2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4" spans="1:30" x14ac:dyDescent="0.45">
      <c r="A24" s="32">
        <f>IF('Prediction Log'!A24=0, "",'Prediction Log'!A24)</f>
        <v>45220</v>
      </c>
      <c r="B24" s="12" t="str">
        <f>IF('Prediction Log'!B24=0, "",'Prediction Log'!B24)</f>
        <v>Arkansas</v>
      </c>
      <c r="C24" s="12" t="str">
        <f>IF('Prediction Log'!C24=0, "",'Prediction Log'!C24)</f>
        <v>Mississippi State</v>
      </c>
      <c r="D24" s="12">
        <f>IF('Prediction Log'!D24=0, "",'Prediction Log'!D24)</f>
        <v>-6.5</v>
      </c>
      <c r="E24" s="12">
        <f>IF('Prediction Log'!E24=0, "",'Prediction Log'!E24)</f>
        <v>-3.2</v>
      </c>
      <c r="F24" s="12" t="str">
        <f>IF('Prediction Log'!F24=0, "",'Prediction Log'!F24)</f>
        <v>Arkansas</v>
      </c>
      <c r="G24" s="12" t="str">
        <f>IF(AND(Games!I24="",Games!J24=""),"",IF(ISTEXT(Games!J24), "Side",Games!I24))</f>
        <v/>
      </c>
      <c r="H24" s="12" t="str">
        <f>IF(Table1[[#This Row],[Bet]]="Spread", Games!K24, "")</f>
        <v/>
      </c>
      <c r="I24" s="19" t="str">
        <f>IF(ISTEXT(Games!J24), Games!J24, "")</f>
        <v/>
      </c>
      <c r="J24" s="19" t="str">
        <f>IF(Table1[[#This Row],[Bet]]="Spread", Table1[[#This Row],[Spread]],"")</f>
        <v/>
      </c>
      <c r="K24" s="19"/>
      <c r="L24" s="20"/>
      <c r="M24" s="20"/>
      <c r="N24" s="20"/>
      <c r="O24" s="20"/>
      <c r="P24" s="20"/>
      <c r="Q24" s="20"/>
      <c r="R24" s="22">
        <f t="shared" si="6"/>
        <v>0</v>
      </c>
      <c r="S24" s="22">
        <f t="shared" si="7"/>
        <v>0</v>
      </c>
      <c r="T24" s="22">
        <f t="shared" si="0"/>
        <v>0</v>
      </c>
      <c r="U24" s="22">
        <f t="shared" si="8"/>
        <v>0</v>
      </c>
      <c r="V24" s="22">
        <f t="shared" si="1"/>
        <v>0</v>
      </c>
      <c r="W24" s="22">
        <f t="shared" si="2"/>
        <v>0</v>
      </c>
      <c r="X24" s="21"/>
      <c r="Y24" s="23" t="str">
        <f t="shared" si="3"/>
        <v/>
      </c>
      <c r="Z24" s="21"/>
      <c r="AA24" s="23" t="str">
        <f t="shared" si="4"/>
        <v/>
      </c>
      <c r="AB24" s="21"/>
      <c r="AC24" s="23" t="str">
        <f t="shared" si="5"/>
        <v/>
      </c>
      <c r="AD2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5" spans="1:30" x14ac:dyDescent="0.45">
      <c r="A25" s="32">
        <f>IF('Prediction Log'!A25=0, "",'Prediction Log'!A25)</f>
        <v>45220</v>
      </c>
      <c r="B25" s="12" t="str">
        <f>IF('Prediction Log'!B25=0, "",'Prediction Log'!B25)</f>
        <v>Cincinnati</v>
      </c>
      <c r="C25" s="12" t="str">
        <f>IF('Prediction Log'!C25=0, "",'Prediction Log'!C25)</f>
        <v>Baylor</v>
      </c>
      <c r="D25" s="12">
        <f>IF('Prediction Log'!D25=0, "",'Prediction Log'!D25)</f>
        <v>-3.5</v>
      </c>
      <c r="E25" s="12">
        <f>IF('Prediction Log'!E25=0, "",'Prediction Log'!E25)</f>
        <v>-10.199999999999999</v>
      </c>
      <c r="F25" s="12" t="str">
        <f>IF('Prediction Log'!F25=0, "",'Prediction Log'!F25)</f>
        <v>Cincinnati</v>
      </c>
      <c r="G25" s="12" t="str">
        <f>IF(AND(Games!I25="",Games!J25=""),"",IF(ISTEXT(Games!J25), "Side",Games!I25))</f>
        <v>Side</v>
      </c>
      <c r="H25" s="12" t="str">
        <f>IF(Table1[[#This Row],[Bet]]="Spread", Games!K25, "")</f>
        <v/>
      </c>
      <c r="I25" s="19" t="str">
        <f>IF(ISTEXT(Games!J25), Games!J25, "")</f>
        <v>Cincinnati</v>
      </c>
      <c r="J25" s="19" t="str">
        <f>IF(Table1[[#This Row],[Bet]]="Spread", Table1[[#This Row],[Spread]],"")</f>
        <v/>
      </c>
      <c r="K25" s="19"/>
      <c r="L25" s="20">
        <v>1.5</v>
      </c>
      <c r="M25" s="20"/>
      <c r="N25" s="20"/>
      <c r="O25" s="20">
        <v>-164</v>
      </c>
      <c r="P25" s="20"/>
      <c r="Q25" s="20"/>
      <c r="R25" s="22">
        <f t="shared" si="6"/>
        <v>2.4146341463414633</v>
      </c>
      <c r="S25" s="22">
        <f t="shared" si="7"/>
        <v>0.91463414634146334</v>
      </c>
      <c r="T25" s="22">
        <f t="shared" si="0"/>
        <v>0</v>
      </c>
      <c r="U25" s="22">
        <f t="shared" si="8"/>
        <v>0</v>
      </c>
      <c r="V25" s="22">
        <f t="shared" si="1"/>
        <v>0</v>
      </c>
      <c r="W25" s="22">
        <f t="shared" si="2"/>
        <v>0</v>
      </c>
      <c r="X25" s="21"/>
      <c r="Y25" s="23" t="str">
        <f t="shared" si="3"/>
        <v/>
      </c>
      <c r="Z25" s="21"/>
      <c r="AA25" s="23" t="str">
        <f t="shared" si="4"/>
        <v/>
      </c>
      <c r="AB25" s="21"/>
      <c r="AC25" s="23" t="str">
        <f t="shared" si="5"/>
        <v/>
      </c>
      <c r="AD2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6" spans="1:30" x14ac:dyDescent="0.45">
      <c r="A26" s="32">
        <f>IF('Prediction Log'!A26=0, "",'Prediction Log'!A26)</f>
        <v>45220</v>
      </c>
      <c r="B26" s="12" t="str">
        <f>IF('Prediction Log'!B26=0, "",'Prediction Log'!B26)</f>
        <v>Indiana</v>
      </c>
      <c r="C26" s="12" t="str">
        <f>IF('Prediction Log'!C26=0, "",'Prediction Log'!C26)</f>
        <v>Rutgers</v>
      </c>
      <c r="D26" s="12">
        <f>IF('Prediction Log'!D26=0, "",'Prediction Log'!D26)</f>
        <v>5.5</v>
      </c>
      <c r="E26" s="12">
        <f>IF('Prediction Log'!E26=0, "",'Prediction Log'!E26)</f>
        <v>1.3</v>
      </c>
      <c r="F26" s="12" t="str">
        <f>IF('Prediction Log'!F26=0, "",'Prediction Log'!F26)</f>
        <v>Rutgers</v>
      </c>
      <c r="G26" s="12" t="str">
        <f>IF(AND(Games!I26="",Games!J26=""),"",IF(ISTEXT(Games!J26), "Side",Games!I26))</f>
        <v/>
      </c>
      <c r="H26" s="12" t="str">
        <f>IF(Table1[[#This Row],[Bet]]="Spread", Games!K26, "")</f>
        <v/>
      </c>
      <c r="I26" s="19" t="str">
        <f>IF(ISTEXT(Games!J26), Games!J26, "")</f>
        <v/>
      </c>
      <c r="J26" s="19" t="str">
        <f>IF(Table1[[#This Row],[Bet]]="Spread", Table1[[#This Row],[Spread]],"")</f>
        <v/>
      </c>
      <c r="K26" s="19"/>
      <c r="L26" s="20"/>
      <c r="M26" s="20"/>
      <c r="N26" s="20"/>
      <c r="O26" s="20"/>
      <c r="P26" s="20"/>
      <c r="Q26" s="20"/>
      <c r="R26" s="22">
        <f t="shared" si="6"/>
        <v>0</v>
      </c>
      <c r="S26" s="22">
        <f t="shared" si="7"/>
        <v>0</v>
      </c>
      <c r="T26" s="22">
        <f t="shared" si="0"/>
        <v>0</v>
      </c>
      <c r="U26" s="22">
        <f t="shared" si="8"/>
        <v>0</v>
      </c>
      <c r="V26" s="22">
        <f t="shared" si="1"/>
        <v>0</v>
      </c>
      <c r="W26" s="22">
        <f t="shared" si="2"/>
        <v>0</v>
      </c>
      <c r="X26" s="21"/>
      <c r="Y26" s="23" t="str">
        <f t="shared" si="3"/>
        <v/>
      </c>
      <c r="Z26" s="21"/>
      <c r="AA26" s="23" t="str">
        <f t="shared" si="4"/>
        <v/>
      </c>
      <c r="AB26" s="21"/>
      <c r="AC26" s="23" t="str">
        <f t="shared" si="5"/>
        <v/>
      </c>
      <c r="AD2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7" spans="1:30" x14ac:dyDescent="0.45">
      <c r="A27" s="32">
        <f>IF('Prediction Log'!A27=0, "",'Prediction Log'!A27)</f>
        <v>45220</v>
      </c>
      <c r="B27" s="12" t="str">
        <f>IF('Prediction Log'!B27=0, "",'Prediction Log'!B27)</f>
        <v>Ohio</v>
      </c>
      <c r="C27" s="12" t="str">
        <f>IF('Prediction Log'!C27=0, "",'Prediction Log'!C27)</f>
        <v>Western Michigan</v>
      </c>
      <c r="D27" s="12">
        <f>IF('Prediction Log'!D27=0, "",'Prediction Log'!D27)</f>
        <v>-16.5</v>
      </c>
      <c r="E27" s="12">
        <f>IF('Prediction Log'!E27=0, "",'Prediction Log'!E27)</f>
        <v>-8</v>
      </c>
      <c r="F27" s="12" t="str">
        <f>IF('Prediction Log'!F27=0, "",'Prediction Log'!F27)</f>
        <v>Ohio</v>
      </c>
      <c r="G27" s="12" t="str">
        <f>IF(AND(Games!I27="",Games!J27=""),"",IF(ISTEXT(Games!J27), "Side",Games!I27))</f>
        <v/>
      </c>
      <c r="H27" s="12" t="str">
        <f>IF(Table1[[#This Row],[Bet]]="Spread", Games!K27, "")</f>
        <v/>
      </c>
      <c r="I27" s="19" t="str">
        <f>IF(ISTEXT(Games!J27), Games!J27, "")</f>
        <v/>
      </c>
      <c r="J27" s="19" t="str">
        <f>IF(Table1[[#This Row],[Bet]]="Spread", Table1[[#This Row],[Spread]],"")</f>
        <v/>
      </c>
      <c r="K27" s="19"/>
      <c r="L27" s="20"/>
      <c r="M27" s="20"/>
      <c r="N27" s="20"/>
      <c r="O27" s="20"/>
      <c r="P27" s="20"/>
      <c r="Q27" s="20"/>
      <c r="R27" s="22">
        <f t="shared" si="6"/>
        <v>0</v>
      </c>
      <c r="S27" s="22">
        <f t="shared" si="7"/>
        <v>0</v>
      </c>
      <c r="T27" s="22">
        <f t="shared" si="0"/>
        <v>0</v>
      </c>
      <c r="U27" s="22">
        <f t="shared" si="8"/>
        <v>0</v>
      </c>
      <c r="V27" s="22">
        <f t="shared" si="1"/>
        <v>0</v>
      </c>
      <c r="W27" s="22">
        <f t="shared" si="2"/>
        <v>0</v>
      </c>
      <c r="X27" s="21"/>
      <c r="Y27" s="23" t="str">
        <f t="shared" si="3"/>
        <v/>
      </c>
      <c r="Z27" s="21"/>
      <c r="AA27" s="23" t="str">
        <f t="shared" si="4"/>
        <v/>
      </c>
      <c r="AB27" s="21"/>
      <c r="AC27" s="23" t="str">
        <f t="shared" si="5"/>
        <v/>
      </c>
      <c r="AD2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8" spans="1:30" x14ac:dyDescent="0.45">
      <c r="A28" s="32">
        <f>IF('Prediction Log'!A28=0, "",'Prediction Log'!A28)</f>
        <v>45220</v>
      </c>
      <c r="B28" s="12" t="str">
        <f>IF('Prediction Log'!B28=0, "",'Prediction Log'!B28)</f>
        <v>Georgia Tech</v>
      </c>
      <c r="C28" s="12" t="str">
        <f>IF('Prediction Log'!C28=0, "",'Prediction Log'!C28)</f>
        <v>Boston College</v>
      </c>
      <c r="D28" s="12">
        <f>IF('Prediction Log'!D28=0, "",'Prediction Log'!D28)</f>
        <v>-5.5</v>
      </c>
      <c r="E28" s="12">
        <f>IF('Prediction Log'!E28=0, "",'Prediction Log'!E28)</f>
        <v>-8.3000000000000007</v>
      </c>
      <c r="F28" s="12" t="str">
        <f>IF('Prediction Log'!F28=0, "",'Prediction Log'!F28)</f>
        <v>Georgia Tech</v>
      </c>
      <c r="G28" s="12" t="str">
        <f>IF(AND(Games!I28="",Games!J28=""),"",IF(ISTEXT(Games!J28), "Side",Games!I28))</f>
        <v/>
      </c>
      <c r="H28" s="12" t="str">
        <f>IF(Table1[[#This Row],[Bet]]="Spread", Games!K28, "")</f>
        <v/>
      </c>
      <c r="I28" s="19" t="str">
        <f>IF(ISTEXT(Games!J28), Games!J28, "")</f>
        <v/>
      </c>
      <c r="J28" s="19" t="str">
        <f>IF(Table1[[#This Row],[Bet]]="Spread", Table1[[#This Row],[Spread]],"")</f>
        <v/>
      </c>
      <c r="K28" s="19"/>
      <c r="L28" s="20"/>
      <c r="M28" s="20"/>
      <c r="N28" s="20"/>
      <c r="O28" s="20"/>
      <c r="P28" s="20"/>
      <c r="Q28" s="20"/>
      <c r="R28" s="22">
        <f t="shared" si="6"/>
        <v>0</v>
      </c>
      <c r="S28" s="22">
        <f t="shared" si="7"/>
        <v>0</v>
      </c>
      <c r="T28" s="22">
        <f t="shared" si="0"/>
        <v>0</v>
      </c>
      <c r="U28" s="22">
        <f t="shared" si="8"/>
        <v>0</v>
      </c>
      <c r="V28" s="22">
        <f t="shared" si="1"/>
        <v>0</v>
      </c>
      <c r="W28" s="22">
        <f t="shared" si="2"/>
        <v>0</v>
      </c>
      <c r="X28" s="21"/>
      <c r="Y28" s="23" t="str">
        <f t="shared" si="3"/>
        <v/>
      </c>
      <c r="Z28" s="21"/>
      <c r="AA28" s="23" t="str">
        <f t="shared" si="4"/>
        <v/>
      </c>
      <c r="AB28" s="21"/>
      <c r="AC28" s="23" t="str">
        <f t="shared" si="5"/>
        <v/>
      </c>
      <c r="AD2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9" spans="1:30" x14ac:dyDescent="0.45">
      <c r="A29" s="33">
        <f>IF('Prediction Log'!A29=0, "",'Prediction Log'!A29)</f>
        <v>45220</v>
      </c>
      <c r="B29" s="13" t="str">
        <f>IF('Prediction Log'!B29=0, "",'Prediction Log'!B29)</f>
        <v>Bowling Green</v>
      </c>
      <c r="C29" s="13" t="str">
        <f>IF('Prediction Log'!C29=0, "",'Prediction Log'!C29)</f>
        <v>Akron</v>
      </c>
      <c r="D29" s="13">
        <f>IF('Prediction Log'!D29=0, "",'Prediction Log'!D29)</f>
        <v>-7.5</v>
      </c>
      <c r="E29" s="13">
        <f>IF('Prediction Log'!E29=0, "",'Prediction Log'!E29)</f>
        <v>-12.2</v>
      </c>
      <c r="F29" s="13" t="str">
        <f>IF('Prediction Log'!F29=0, "",'Prediction Log'!F29)</f>
        <v>Bowling Green</v>
      </c>
      <c r="G29" s="12" t="str">
        <f>IF(AND(Games!I29="",Games!J29=""),"",IF(ISTEXT(Games!J29), "Side",Games!I29))</f>
        <v/>
      </c>
      <c r="H29" s="12" t="str">
        <f>IF(Table1[[#This Row],[Bet]]="Spread", Games!K29, "")</f>
        <v/>
      </c>
      <c r="I29" s="19" t="str">
        <f>IF(ISTEXT(Games!J29), Games!J29, "")</f>
        <v/>
      </c>
      <c r="J29" s="19" t="str">
        <f>IF(Table1[[#This Row],[Bet]]="Spread", Table1[[#This Row],[Spread]],"")</f>
        <v/>
      </c>
      <c r="K29" s="19"/>
      <c r="L29" s="20"/>
      <c r="M29" s="20"/>
      <c r="N29" s="20"/>
      <c r="O29" s="20"/>
      <c r="P29" s="20"/>
      <c r="Q29" s="20"/>
      <c r="R29" s="22">
        <f t="shared" si="6"/>
        <v>0</v>
      </c>
      <c r="S29" s="22">
        <f t="shared" si="7"/>
        <v>0</v>
      </c>
      <c r="T29" s="22">
        <f t="shared" si="0"/>
        <v>0</v>
      </c>
      <c r="U29" s="22">
        <f t="shared" si="8"/>
        <v>0</v>
      </c>
      <c r="V29" s="22">
        <f t="shared" si="1"/>
        <v>0</v>
      </c>
      <c r="W29" s="22">
        <f t="shared" si="2"/>
        <v>0</v>
      </c>
      <c r="X29" s="21"/>
      <c r="Y29" s="23" t="str">
        <f t="shared" si="3"/>
        <v/>
      </c>
      <c r="Z29" s="21"/>
      <c r="AA29" s="23" t="str">
        <f t="shared" si="4"/>
        <v/>
      </c>
      <c r="AB29" s="21"/>
      <c r="AC29" s="23" t="str">
        <f t="shared" si="5"/>
        <v/>
      </c>
      <c r="AD2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0" spans="1:30" x14ac:dyDescent="0.45">
      <c r="A30" s="34">
        <f>IF('Prediction Log'!A30=0, "",'Prediction Log'!A30)</f>
        <v>45220</v>
      </c>
      <c r="B30" s="15" t="str">
        <f>IF('Prediction Log'!B30=0, "",'Prediction Log'!B30)</f>
        <v>Illinois</v>
      </c>
      <c r="C30" s="15" t="str">
        <f>IF('Prediction Log'!C30=0, "",'Prediction Log'!C30)</f>
        <v>Wisconsin</v>
      </c>
      <c r="D30" s="15">
        <f>IF('Prediction Log'!D30=0, "",'Prediction Log'!D30)</f>
        <v>2.5</v>
      </c>
      <c r="E30" s="15">
        <f>IF('Prediction Log'!E30=0, "",'Prediction Log'!E30)</f>
        <v>9.3000000000000007</v>
      </c>
      <c r="F30" s="15" t="str">
        <f>IF('Prediction Log'!F30=0, "",'Prediction Log'!F30)</f>
        <v>Wisconsin</v>
      </c>
      <c r="G30" s="12" t="str">
        <f>IF(AND(Games!I30="",Games!J30=""),"",IF(ISTEXT(Games!J30), "Side",Games!I30))</f>
        <v>Side</v>
      </c>
      <c r="H30" s="12" t="str">
        <f>IF(Table1[[#This Row],[Bet]]="Spread", Games!K30, "")</f>
        <v/>
      </c>
      <c r="I30" s="19" t="str">
        <f>IF(ISTEXT(Games!J30), Games!J30, "")</f>
        <v>Wisconsin</v>
      </c>
      <c r="J30" s="19" t="str">
        <f>IF(Table1[[#This Row],[Bet]]="Spread", Table1[[#This Row],[Spread]],"")</f>
        <v/>
      </c>
      <c r="K30" s="19"/>
      <c r="L30" s="20">
        <v>1</v>
      </c>
      <c r="M30" s="20"/>
      <c r="N30" s="20"/>
      <c r="O30" s="20">
        <v>-146</v>
      </c>
      <c r="P30" s="20"/>
      <c r="Q30" s="20"/>
      <c r="R30" s="22">
        <f t="shared" si="6"/>
        <v>1.6849315068493151</v>
      </c>
      <c r="S30" s="22">
        <f t="shared" si="7"/>
        <v>0.68493150684931514</v>
      </c>
      <c r="T30" s="22">
        <f t="shared" si="0"/>
        <v>0</v>
      </c>
      <c r="U30" s="22">
        <f t="shared" si="8"/>
        <v>0</v>
      </c>
      <c r="V30" s="22">
        <f t="shared" si="1"/>
        <v>0</v>
      </c>
      <c r="W30" s="22">
        <f t="shared" si="2"/>
        <v>0</v>
      </c>
      <c r="X30" s="21"/>
      <c r="Y30" s="23" t="str">
        <f t="shared" si="3"/>
        <v/>
      </c>
      <c r="Z30" s="21"/>
      <c r="AA30" s="23" t="str">
        <f t="shared" si="4"/>
        <v/>
      </c>
      <c r="AB30" s="21"/>
      <c r="AC30" s="23" t="str">
        <f t="shared" si="5"/>
        <v/>
      </c>
      <c r="AD3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1" spans="1:30" x14ac:dyDescent="0.45">
      <c r="A31" s="35">
        <f>IF('Prediction Log'!A31=0, "",'Prediction Log'!A31)</f>
        <v>45220</v>
      </c>
      <c r="B31" s="14" t="str">
        <f>IF('Prediction Log'!B31=0, "",'Prediction Log'!B31)</f>
        <v>Wake Forest</v>
      </c>
      <c r="C31" s="14" t="str">
        <f>IF('Prediction Log'!C31=0, "",'Prediction Log'!C31)</f>
        <v>Pittsburgh</v>
      </c>
      <c r="D31" s="14">
        <f>IF('Prediction Log'!D31=0, "",'Prediction Log'!D31)</f>
        <v>-1.5</v>
      </c>
      <c r="E31" s="14">
        <f>IF('Prediction Log'!E31=0, "",'Prediction Log'!E31)</f>
        <v>3.5</v>
      </c>
      <c r="F31" s="14" t="str">
        <f>IF('Prediction Log'!F31=0, "",'Prediction Log'!F31)</f>
        <v>Pittsburgh</v>
      </c>
      <c r="G31" s="12" t="str">
        <f>IF(AND(Games!I31="",Games!J31=""),"",IF(ISTEXT(Games!J31), "Side",Games!I31))</f>
        <v/>
      </c>
      <c r="H31" s="12" t="str">
        <f>IF(Table1[[#This Row],[Bet]]="Spread", Games!K31, "")</f>
        <v/>
      </c>
      <c r="I31" s="19" t="str">
        <f>IF(ISTEXT(Games!J31), Games!J31, "")</f>
        <v/>
      </c>
      <c r="J31" s="19" t="str">
        <f>IF(Table1[[#This Row],[Bet]]="Spread", Table1[[#This Row],[Spread]],"")</f>
        <v/>
      </c>
      <c r="K31" s="19"/>
      <c r="L31" s="20"/>
      <c r="M31" s="20"/>
      <c r="N31" s="20"/>
      <c r="O31" s="20"/>
      <c r="P31" s="20"/>
      <c r="Q31" s="20"/>
      <c r="R31" s="22">
        <f t="shared" si="6"/>
        <v>0</v>
      </c>
      <c r="S31" s="22">
        <f t="shared" si="7"/>
        <v>0</v>
      </c>
      <c r="T31" s="22">
        <f t="shared" si="0"/>
        <v>0</v>
      </c>
      <c r="U31" s="22">
        <f t="shared" si="8"/>
        <v>0</v>
      </c>
      <c r="V31" s="22">
        <f t="shared" si="1"/>
        <v>0</v>
      </c>
      <c r="W31" s="22">
        <f t="shared" si="2"/>
        <v>0</v>
      </c>
      <c r="X31" s="21"/>
      <c r="Y31" s="23" t="str">
        <f t="shared" si="3"/>
        <v/>
      </c>
      <c r="Z31" s="21"/>
      <c r="AA31" s="23" t="str">
        <f t="shared" si="4"/>
        <v/>
      </c>
      <c r="AB31" s="21"/>
      <c r="AC31" s="23" t="str">
        <f t="shared" si="5"/>
        <v/>
      </c>
      <c r="AD3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2" spans="1:30" x14ac:dyDescent="0.45">
      <c r="A32" s="35">
        <f>IF('Prediction Log'!A32=0, "",'Prediction Log'!A32)</f>
        <v>45220</v>
      </c>
      <c r="B32" s="14" t="str">
        <f>IF('Prediction Log'!B32=0, "",'Prediction Log'!B32)</f>
        <v>Nebraska</v>
      </c>
      <c r="C32" s="14" t="str">
        <f>IF('Prediction Log'!C32=0, "",'Prediction Log'!C32)</f>
        <v>Northwestern</v>
      </c>
      <c r="D32" s="14">
        <f>IF('Prediction Log'!D32=0, "",'Prediction Log'!D32)</f>
        <v>-11.5</v>
      </c>
      <c r="E32" s="14">
        <f>IF('Prediction Log'!E32=0, "",'Prediction Log'!E32)</f>
        <v>-2.5</v>
      </c>
      <c r="F32" s="14" t="str">
        <f>IF('Prediction Log'!F32=0, "",'Prediction Log'!F32)</f>
        <v>Nebraska</v>
      </c>
      <c r="G32" s="12" t="str">
        <f>IF(AND(Games!I32="",Games!J32=""),"",IF(ISTEXT(Games!J32), "Side",Games!I32))</f>
        <v/>
      </c>
      <c r="H32" s="12" t="str">
        <f>IF(Table1[[#This Row],[Bet]]="Spread", Games!K32, "")</f>
        <v/>
      </c>
      <c r="I32" s="19" t="str">
        <f>IF(ISTEXT(Games!J32), Games!J32, "")</f>
        <v/>
      </c>
      <c r="J32" s="19" t="str">
        <f>IF(Table1[[#This Row],[Bet]]="Spread", Table1[[#This Row],[Spread]],"")</f>
        <v/>
      </c>
      <c r="K32" s="19"/>
      <c r="L32" s="20"/>
      <c r="M32" s="20"/>
      <c r="N32" s="20"/>
      <c r="O32" s="20"/>
      <c r="P32" s="20"/>
      <c r="Q32" s="20"/>
      <c r="R32" s="22">
        <f t="shared" si="6"/>
        <v>0</v>
      </c>
      <c r="S32" s="22">
        <f t="shared" si="7"/>
        <v>0</v>
      </c>
      <c r="T32" s="22">
        <f t="shared" si="0"/>
        <v>0</v>
      </c>
      <c r="U32" s="22">
        <f t="shared" si="8"/>
        <v>0</v>
      </c>
      <c r="V32" s="22">
        <f t="shared" si="1"/>
        <v>0</v>
      </c>
      <c r="W32" s="22">
        <f t="shared" si="2"/>
        <v>0</v>
      </c>
      <c r="X32" s="21"/>
      <c r="Y32" s="23" t="str">
        <f t="shared" si="3"/>
        <v/>
      </c>
      <c r="Z32" s="21"/>
      <c r="AA32" s="23" t="str">
        <f t="shared" si="4"/>
        <v/>
      </c>
      <c r="AB32" s="21"/>
      <c r="AC32" s="23" t="str">
        <f t="shared" si="5"/>
        <v/>
      </c>
      <c r="AD3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3" spans="1:30" x14ac:dyDescent="0.45">
      <c r="A33" s="35">
        <f>IF('Prediction Log'!A33=0, "",'Prediction Log'!A33)</f>
        <v>45220</v>
      </c>
      <c r="B33" s="14" t="str">
        <f>IF('Prediction Log'!B33=0, "",'Prediction Log'!B33)</f>
        <v>Missouri</v>
      </c>
      <c r="C33" s="14" t="str">
        <f>IF('Prediction Log'!C33=0, "",'Prediction Log'!C33)</f>
        <v>South Carolina</v>
      </c>
      <c r="D33" s="14">
        <f>IF('Prediction Log'!D33=0, "",'Prediction Log'!D33)</f>
        <v>-7.5</v>
      </c>
      <c r="E33" s="14">
        <f>IF('Prediction Log'!E33=0, "",'Prediction Log'!E33)</f>
        <v>1.4</v>
      </c>
      <c r="F33" s="14" t="str">
        <f>IF('Prediction Log'!F33=0, "",'Prediction Log'!F33)</f>
        <v>South Carolina</v>
      </c>
      <c r="G33" s="12" t="str">
        <f>IF(AND(Games!I33="",Games!J33=""),"",IF(ISTEXT(Games!J33), "Side",Games!I33))</f>
        <v/>
      </c>
      <c r="H33" s="12" t="str">
        <f>IF(Table1[[#This Row],[Bet]]="Spread", Games!K33, "")</f>
        <v/>
      </c>
      <c r="I33" s="19" t="str">
        <f>IF(ISTEXT(Games!J33), Games!J33, "")</f>
        <v/>
      </c>
      <c r="J33" s="19" t="str">
        <f>IF(Table1[[#This Row],[Bet]]="Spread", Table1[[#This Row],[Spread]],"")</f>
        <v/>
      </c>
      <c r="K33" s="19"/>
      <c r="L33" s="20"/>
      <c r="M33" s="20"/>
      <c r="N33" s="20"/>
      <c r="O33" s="20"/>
      <c r="P33" s="20"/>
      <c r="Q33" s="20"/>
      <c r="R33" s="22">
        <f t="shared" si="6"/>
        <v>0</v>
      </c>
      <c r="S33" s="22">
        <f t="shared" si="7"/>
        <v>0</v>
      </c>
      <c r="T33" s="22">
        <f t="shared" si="0"/>
        <v>0</v>
      </c>
      <c r="U33" s="22">
        <f t="shared" si="8"/>
        <v>0</v>
      </c>
      <c r="V33" s="22">
        <f t="shared" si="1"/>
        <v>0</v>
      </c>
      <c r="W33" s="22">
        <f t="shared" si="2"/>
        <v>0</v>
      </c>
      <c r="X33" s="21"/>
      <c r="Y33" s="23" t="str">
        <f t="shared" si="3"/>
        <v/>
      </c>
      <c r="Z33" s="21"/>
      <c r="AA33" s="23" t="str">
        <f t="shared" si="4"/>
        <v/>
      </c>
      <c r="AB33" s="21"/>
      <c r="AC33" s="23" t="str">
        <f t="shared" si="5"/>
        <v/>
      </c>
      <c r="AD3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4" spans="1:30" x14ac:dyDescent="0.45">
      <c r="A34" s="35">
        <f>IF('Prediction Log'!A34=0, "",'Prediction Log'!A34)</f>
        <v>45220</v>
      </c>
      <c r="B34" s="14" t="str">
        <f>IF('Prediction Log'!B34=0, "",'Prediction Log'!B34)</f>
        <v>Northern Illinois</v>
      </c>
      <c r="C34" s="14" t="str">
        <f>IF('Prediction Log'!C34=0, "",'Prediction Log'!C34)</f>
        <v>Eastern Michigan</v>
      </c>
      <c r="D34" s="14">
        <f>IF('Prediction Log'!D34=0, "",'Prediction Log'!D34)</f>
        <v>-11.5</v>
      </c>
      <c r="E34" s="14">
        <f>IF('Prediction Log'!E34=0, "",'Prediction Log'!E34)</f>
        <v>0.6</v>
      </c>
      <c r="F34" s="14" t="str">
        <f>IF('Prediction Log'!F34=0, "",'Prediction Log'!F34)</f>
        <v>Eastern Michigan</v>
      </c>
      <c r="G34" s="12" t="str">
        <f>IF(AND(Games!I34="",Games!J34=""),"",IF(ISTEXT(Games!J34), "Side",Games!I34))</f>
        <v>Spread</v>
      </c>
      <c r="H34" s="12" t="str">
        <f>IF(Table1[[#This Row],[Bet]]="Spread", Games!K34, "")</f>
        <v>Eastern Michigan</v>
      </c>
      <c r="I34" s="19" t="str">
        <f>IF(ISTEXT(Games!J34), Games!J34, "")</f>
        <v/>
      </c>
      <c r="J34" s="19">
        <f>IF(Table1[[#This Row],[Bet]]="Spread", Table1[[#This Row],[Spread]],"")</f>
        <v>-11.5</v>
      </c>
      <c r="K34" s="19"/>
      <c r="L34" s="20"/>
      <c r="M34" s="20">
        <v>0.5</v>
      </c>
      <c r="N34" s="20"/>
      <c r="O34" s="20"/>
      <c r="P34" s="20">
        <v>-108</v>
      </c>
      <c r="Q34" s="20"/>
      <c r="R34" s="22">
        <f t="shared" si="6"/>
        <v>0</v>
      </c>
      <c r="S34" s="22">
        <f t="shared" si="7"/>
        <v>0</v>
      </c>
      <c r="T34" s="22">
        <f t="shared" si="0"/>
        <v>0.96296296296296291</v>
      </c>
      <c r="U34" s="22">
        <f t="shared" si="8"/>
        <v>0.46296296296296291</v>
      </c>
      <c r="V34" s="22">
        <f t="shared" si="1"/>
        <v>0</v>
      </c>
      <c r="W34" s="22">
        <f t="shared" si="2"/>
        <v>0</v>
      </c>
      <c r="X34" s="21"/>
      <c r="Y34" s="23" t="str">
        <f t="shared" si="3"/>
        <v/>
      </c>
      <c r="Z34" s="21"/>
      <c r="AA34" s="23" t="str">
        <f t="shared" si="4"/>
        <v/>
      </c>
      <c r="AB34" s="21"/>
      <c r="AC34" s="23" t="str">
        <f t="shared" si="5"/>
        <v/>
      </c>
      <c r="AD3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5" spans="1:30" x14ac:dyDescent="0.45">
      <c r="A35" s="35">
        <f>IF('Prediction Log'!A35=0, "",'Prediction Log'!A35)</f>
        <v>45220</v>
      </c>
      <c r="B35" s="14" t="str">
        <f>IF('Prediction Log'!B35=0, "",'Prediction Log'!B35)</f>
        <v>UNLV</v>
      </c>
      <c r="C35" s="14" t="str">
        <f>IF('Prediction Log'!C35=0, "",'Prediction Log'!C35)</f>
        <v>Colorado State</v>
      </c>
      <c r="D35" s="14">
        <f>IF('Prediction Log'!D35=0, "",'Prediction Log'!D35)</f>
        <v>-7.5</v>
      </c>
      <c r="E35" s="14">
        <f>IF('Prediction Log'!E35=0, "",'Prediction Log'!E35)</f>
        <v>-13.5</v>
      </c>
      <c r="F35" s="14" t="str">
        <f>IF('Prediction Log'!F35=0, "",'Prediction Log'!F35)</f>
        <v>UNLV</v>
      </c>
      <c r="G35" s="12" t="str">
        <f>IF(AND(Games!I35="",Games!J35=""),"",IF(ISTEXT(Games!J35), "Side",Games!I35))</f>
        <v/>
      </c>
      <c r="H35" s="12" t="str">
        <f>IF(Table1[[#This Row],[Bet]]="Spread", Games!K35, "")</f>
        <v/>
      </c>
      <c r="I35" s="19" t="str">
        <f>IF(ISTEXT(Games!J35), Games!J35, "")</f>
        <v/>
      </c>
      <c r="J35" s="19" t="str">
        <f>IF(Table1[[#This Row],[Bet]]="Spread", Table1[[#This Row],[Spread]],"")</f>
        <v/>
      </c>
      <c r="K35" s="19"/>
      <c r="L35" s="20"/>
      <c r="M35" s="20"/>
      <c r="N35" s="20"/>
      <c r="O35" s="20"/>
      <c r="P35" s="20"/>
      <c r="Q35" s="20"/>
      <c r="R35" s="22">
        <f t="shared" si="6"/>
        <v>0</v>
      </c>
      <c r="S35" s="22">
        <f t="shared" si="7"/>
        <v>0</v>
      </c>
      <c r="T35" s="22">
        <f t="shared" si="0"/>
        <v>0</v>
      </c>
      <c r="U35" s="22">
        <f t="shared" si="8"/>
        <v>0</v>
      </c>
      <c r="V35" s="22">
        <f t="shared" si="1"/>
        <v>0</v>
      </c>
      <c r="W35" s="22">
        <f t="shared" si="2"/>
        <v>0</v>
      </c>
      <c r="X35" s="21"/>
      <c r="Y35" s="23" t="str">
        <f t="shared" si="3"/>
        <v/>
      </c>
      <c r="Z35" s="21"/>
      <c r="AA35" s="23" t="str">
        <f t="shared" si="4"/>
        <v/>
      </c>
      <c r="AB35" s="21"/>
      <c r="AC35" s="23" t="str">
        <f t="shared" si="5"/>
        <v/>
      </c>
      <c r="AD3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6" spans="1:30" x14ac:dyDescent="0.45">
      <c r="A36" s="35">
        <f>IF('Prediction Log'!A36=0, "",'Prediction Log'!A36)</f>
        <v>45220</v>
      </c>
      <c r="B36" s="14" t="str">
        <f>IF('Prediction Log'!B36=0, "",'Prediction Log'!B36)</f>
        <v>San Diego State</v>
      </c>
      <c r="C36" s="14" t="str">
        <f>IF('Prediction Log'!C36=0, "",'Prediction Log'!C36)</f>
        <v>Nevada</v>
      </c>
      <c r="D36" s="14">
        <f>IF('Prediction Log'!D36=0, "",'Prediction Log'!D36)</f>
        <v>-11.5</v>
      </c>
      <c r="E36" s="14">
        <f>IF('Prediction Log'!E36=0, "",'Prediction Log'!E36)</f>
        <v>-7.3</v>
      </c>
      <c r="F36" s="14" t="str">
        <f>IF('Prediction Log'!F36=0, "",'Prediction Log'!F36)</f>
        <v>San Diego State</v>
      </c>
      <c r="G36" s="12" t="str">
        <f>IF(AND(Games!I36="",Games!J36=""),"",IF(ISTEXT(Games!J36), "Side",Games!I36))</f>
        <v/>
      </c>
      <c r="H36" s="12" t="str">
        <f>IF(Table1[[#This Row],[Bet]]="Spread", Games!K36, "")</f>
        <v/>
      </c>
      <c r="I36" s="19" t="str">
        <f>IF(ISTEXT(Games!J36), Games!J36, "")</f>
        <v/>
      </c>
      <c r="J36" s="19" t="str">
        <f>IF(Table1[[#This Row],[Bet]]="Spread", Table1[[#This Row],[Spread]],"")</f>
        <v/>
      </c>
      <c r="K36" s="19"/>
      <c r="L36" s="20"/>
      <c r="M36" s="20"/>
      <c r="N36" s="20"/>
      <c r="O36" s="20"/>
      <c r="P36" s="20"/>
      <c r="Q36" s="20"/>
      <c r="R36" s="22">
        <f t="shared" si="6"/>
        <v>0</v>
      </c>
      <c r="S36" s="22">
        <f t="shared" si="7"/>
        <v>0</v>
      </c>
      <c r="T36" s="22">
        <f t="shared" si="0"/>
        <v>0</v>
      </c>
      <c r="U36" s="22">
        <f t="shared" si="8"/>
        <v>0</v>
      </c>
      <c r="V36" s="22">
        <f t="shared" si="1"/>
        <v>0</v>
      </c>
      <c r="W36" s="22">
        <f t="shared" si="2"/>
        <v>0</v>
      </c>
      <c r="X36" s="21"/>
      <c r="Y36" s="23" t="str">
        <f t="shared" si="3"/>
        <v/>
      </c>
      <c r="Z36" s="21"/>
      <c r="AA36" s="23" t="str">
        <f t="shared" si="4"/>
        <v/>
      </c>
      <c r="AB36" s="21"/>
      <c r="AC36" s="23" t="str">
        <f t="shared" si="5"/>
        <v/>
      </c>
      <c r="AD3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7" spans="1:30" x14ac:dyDescent="0.45">
      <c r="A37" s="35">
        <f>IF('Prediction Log'!A37=0, "",'Prediction Log'!A37)</f>
        <v>45220</v>
      </c>
      <c r="B37" s="14" t="str">
        <f>IF('Prediction Log'!B37=0, "",'Prediction Log'!B37)</f>
        <v>Stanford</v>
      </c>
      <c r="C37" s="14" t="str">
        <f>IF('Prediction Log'!C37=0, "",'Prediction Log'!C37)</f>
        <v>UCLA</v>
      </c>
      <c r="D37" s="14">
        <f>IF('Prediction Log'!D37=0, "",'Prediction Log'!D37)</f>
        <v>17.5</v>
      </c>
      <c r="E37" s="14">
        <f>IF('Prediction Log'!E37=0, "",'Prediction Log'!E37)</f>
        <v>7.6</v>
      </c>
      <c r="F37" s="14" t="str">
        <f>IF('Prediction Log'!F37=0, "",'Prediction Log'!F37)</f>
        <v>UCLA</v>
      </c>
      <c r="G37" s="12" t="str">
        <f>IF(AND(Games!I37="",Games!J37=""),"",IF(ISTEXT(Games!J37), "Side",Games!I37))</f>
        <v/>
      </c>
      <c r="H37" s="12" t="str">
        <f>IF(Table1[[#This Row],[Bet]]="Spread", Games!K37, "")</f>
        <v/>
      </c>
      <c r="I37" s="19" t="str">
        <f>IF(ISTEXT(Games!J37), Games!J37, "")</f>
        <v/>
      </c>
      <c r="J37" s="19" t="str">
        <f>IF(Table1[[#This Row],[Bet]]="Spread", Table1[[#This Row],[Spread]],"")</f>
        <v/>
      </c>
      <c r="K37" s="19"/>
      <c r="L37" s="20"/>
      <c r="M37" s="20"/>
      <c r="N37" s="20"/>
      <c r="O37" s="20"/>
      <c r="P37" s="20"/>
      <c r="Q37" s="20"/>
      <c r="R37" s="22">
        <f t="shared" si="6"/>
        <v>0</v>
      </c>
      <c r="S37" s="22">
        <f t="shared" si="7"/>
        <v>0</v>
      </c>
      <c r="T37" s="22">
        <f t="shared" si="0"/>
        <v>0</v>
      </c>
      <c r="U37" s="22">
        <f t="shared" si="8"/>
        <v>0</v>
      </c>
      <c r="V37" s="22">
        <f t="shared" si="1"/>
        <v>0</v>
      </c>
      <c r="W37" s="22">
        <f t="shared" si="2"/>
        <v>0</v>
      </c>
      <c r="X37" s="21"/>
      <c r="Y37" s="23" t="str">
        <f t="shared" si="3"/>
        <v/>
      </c>
      <c r="Z37" s="21"/>
      <c r="AA37" s="23" t="str">
        <f t="shared" si="4"/>
        <v/>
      </c>
      <c r="AB37" s="21"/>
      <c r="AC37" s="23" t="str">
        <f t="shared" si="5"/>
        <v/>
      </c>
      <c r="AD3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8" spans="1:30" x14ac:dyDescent="0.45">
      <c r="A38" s="35">
        <f>IF('Prediction Log'!A38=0, "",'Prediction Log'!A38)</f>
        <v>45220</v>
      </c>
      <c r="B38" s="14" t="str">
        <f>IF('Prediction Log'!B38=0, "",'Prediction Log'!B38)</f>
        <v>BYU</v>
      </c>
      <c r="C38" s="14" t="str">
        <f>IF('Prediction Log'!C38=0, "",'Prediction Log'!C38)</f>
        <v>Texas Tech</v>
      </c>
      <c r="D38" s="14">
        <f>IF('Prediction Log'!D38=0, "",'Prediction Log'!D38)</f>
        <v>2.5</v>
      </c>
      <c r="E38" s="14">
        <f>IF('Prediction Log'!E38=0, "",'Prediction Log'!E38)</f>
        <v>-0.3</v>
      </c>
      <c r="F38" s="14" t="str">
        <f>IF('Prediction Log'!F38=0, "",'Prediction Log'!F38)</f>
        <v>BYU</v>
      </c>
      <c r="G38" s="12" t="str">
        <f>IF(AND(Games!I38="",Games!J38=""),"",IF(ISTEXT(Games!J38), "Side",Games!I38))</f>
        <v>Side</v>
      </c>
      <c r="H38" s="12" t="str">
        <f>IF(Table1[[#This Row],[Bet]]="Spread", Games!K38, "")</f>
        <v/>
      </c>
      <c r="I38" s="19" t="str">
        <f>IF(ISTEXT(Games!J38), Games!J38, "")</f>
        <v>BYU</v>
      </c>
      <c r="J38" s="19" t="str">
        <f>IF(Table1[[#This Row],[Bet]]="Spread", Table1[[#This Row],[Spread]],"")</f>
        <v/>
      </c>
      <c r="K38" s="19"/>
      <c r="L38" s="20">
        <v>1</v>
      </c>
      <c r="M38" s="20"/>
      <c r="N38" s="20"/>
      <c r="O38" s="20">
        <v>118</v>
      </c>
      <c r="P38" s="20"/>
      <c r="Q38" s="20"/>
      <c r="R38" s="22">
        <f t="shared" si="6"/>
        <v>2.1799999999999997</v>
      </c>
      <c r="S38" s="22">
        <f t="shared" si="7"/>
        <v>1.1799999999999997</v>
      </c>
      <c r="T38" s="22">
        <f t="shared" si="0"/>
        <v>0</v>
      </c>
      <c r="U38" s="22">
        <f t="shared" si="8"/>
        <v>0</v>
      </c>
      <c r="V38" s="22">
        <f t="shared" si="1"/>
        <v>0</v>
      </c>
      <c r="W38" s="22">
        <f t="shared" si="2"/>
        <v>0</v>
      </c>
      <c r="X38" s="21"/>
      <c r="Y38" s="23" t="str">
        <f t="shared" si="3"/>
        <v/>
      </c>
      <c r="Z38" s="21"/>
      <c r="AA38" s="23" t="str">
        <f t="shared" si="4"/>
        <v/>
      </c>
      <c r="AB38" s="21"/>
      <c r="AC38" s="23" t="str">
        <f t="shared" si="5"/>
        <v/>
      </c>
      <c r="AD3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9" spans="1:30" x14ac:dyDescent="0.45">
      <c r="A39" s="35">
        <f>IF('Prediction Log'!A39=0, "",'Prediction Log'!A39)</f>
        <v>45220</v>
      </c>
      <c r="B39" s="14" t="str">
        <f>IF('Prediction Log'!B39=0, "",'Prediction Log'!B39)</f>
        <v>Kansas State</v>
      </c>
      <c r="C39" s="14" t="str">
        <f>IF('Prediction Log'!C39=0, "",'Prediction Log'!C39)</f>
        <v>TCU</v>
      </c>
      <c r="D39" s="14">
        <f>IF('Prediction Log'!D39=0, "",'Prediction Log'!D39)</f>
        <v>-5.5</v>
      </c>
      <c r="E39" s="14">
        <f>IF('Prediction Log'!E39=0, "",'Prediction Log'!E39)</f>
        <v>-6.9</v>
      </c>
      <c r="F39" s="14" t="str">
        <f>IF('Prediction Log'!F39=0, "",'Prediction Log'!F39)</f>
        <v>Kansas State</v>
      </c>
      <c r="G39" s="12" t="str">
        <f>IF(AND(Games!I39="",Games!J39=""),"",IF(ISTEXT(Games!J39), "Side",Games!I39))</f>
        <v/>
      </c>
      <c r="H39" s="12" t="str">
        <f>IF(Table1[[#This Row],[Bet]]="Spread", Games!K39, "")</f>
        <v/>
      </c>
      <c r="I39" s="19" t="str">
        <f>IF(ISTEXT(Games!J39), Games!J39, "")</f>
        <v/>
      </c>
      <c r="J39" s="19" t="str">
        <f>IF(Table1[[#This Row],[Bet]]="Spread", Table1[[#This Row],[Spread]],"")</f>
        <v/>
      </c>
      <c r="K39" s="19"/>
      <c r="L39" s="20"/>
      <c r="M39" s="20"/>
      <c r="N39" s="20"/>
      <c r="O39" s="20"/>
      <c r="P39" s="20"/>
      <c r="Q39" s="20"/>
      <c r="R39" s="22">
        <f t="shared" si="6"/>
        <v>0</v>
      </c>
      <c r="S39" s="22">
        <f t="shared" si="7"/>
        <v>0</v>
      </c>
      <c r="T39" s="22">
        <f t="shared" si="0"/>
        <v>0</v>
      </c>
      <c r="U39" s="22">
        <f t="shared" si="8"/>
        <v>0</v>
      </c>
      <c r="V39" s="22">
        <f t="shared" si="1"/>
        <v>0</v>
      </c>
      <c r="W39" s="22">
        <f t="shared" si="2"/>
        <v>0</v>
      </c>
      <c r="X39" s="21"/>
      <c r="Y39" s="23" t="str">
        <f t="shared" si="3"/>
        <v/>
      </c>
      <c r="Z39" s="21"/>
      <c r="AA39" s="23" t="str">
        <f t="shared" si="4"/>
        <v/>
      </c>
      <c r="AB39" s="21"/>
      <c r="AC39" s="23" t="str">
        <f t="shared" si="5"/>
        <v/>
      </c>
      <c r="AD3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0" spans="1:30" x14ac:dyDescent="0.45">
      <c r="A40" s="35" t="str">
        <f>IF('Prediction Log'!A40=0, "",'Prediction Log'!A40)</f>
        <v/>
      </c>
      <c r="B40" s="14" t="str">
        <f>IF('Prediction Log'!B40=0, "",'Prediction Log'!B40)</f>
        <v/>
      </c>
      <c r="C40" s="14" t="str">
        <f>IF('Prediction Log'!C40=0, "",'Prediction Log'!C40)</f>
        <v/>
      </c>
      <c r="D40" s="14" t="str">
        <f>IF('Prediction Log'!D40=0, "",'Prediction Log'!D40)</f>
        <v/>
      </c>
      <c r="E40" s="14" t="str">
        <f>IF('Prediction Log'!E40=0, "",'Prediction Log'!E40)</f>
        <v/>
      </c>
      <c r="F40" s="14" t="str">
        <f>IF('Prediction Log'!F40=0, "",'Prediction Log'!F40)</f>
        <v/>
      </c>
      <c r="G40" s="12" t="str">
        <f>IF(AND(Games!I40="",Games!J40=""),"",IF(ISTEXT(Games!J40), "Side",Games!I40))</f>
        <v/>
      </c>
      <c r="H40" s="12" t="str">
        <f>IF(Table1[[#This Row],[Bet]]="Spread", Games!K40, "")</f>
        <v/>
      </c>
      <c r="I40" s="19" t="str">
        <f>IF(ISTEXT(Games!J40), Games!J40, "")</f>
        <v/>
      </c>
      <c r="J40" s="19" t="str">
        <f>IF(Table1[[#This Row],[Bet]]="Spread", Table1[[#This Row],[Spread]],"")</f>
        <v/>
      </c>
      <c r="K40" s="19"/>
      <c r="L40" s="20"/>
      <c r="M40" s="20"/>
      <c r="N40" s="20"/>
      <c r="O40" s="20"/>
      <c r="P40" s="20"/>
      <c r="Q40" s="20"/>
      <c r="R40" s="22">
        <f t="shared" si="6"/>
        <v>0</v>
      </c>
      <c r="S40" s="22">
        <f t="shared" si="7"/>
        <v>0</v>
      </c>
      <c r="T40" s="22">
        <f t="shared" si="0"/>
        <v>0</v>
      </c>
      <c r="U40" s="22">
        <f t="shared" si="8"/>
        <v>0</v>
      </c>
      <c r="V40" s="22">
        <f t="shared" si="1"/>
        <v>0</v>
      </c>
      <c r="W40" s="22">
        <f t="shared" si="2"/>
        <v>0</v>
      </c>
      <c r="X40" s="21"/>
      <c r="Y40" s="23" t="str">
        <f t="shared" si="3"/>
        <v/>
      </c>
      <c r="Z40" s="21"/>
      <c r="AA40" s="23" t="str">
        <f t="shared" si="4"/>
        <v/>
      </c>
      <c r="AB40" s="21"/>
      <c r="AC40" s="23" t="str">
        <f t="shared" si="5"/>
        <v/>
      </c>
      <c r="AD4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1" spans="1:30" x14ac:dyDescent="0.45">
      <c r="A41" s="35" t="str">
        <f>IF('Prediction Log'!A41=0, "",'Prediction Log'!A41)</f>
        <v/>
      </c>
      <c r="B41" s="14" t="str">
        <f>IF('Prediction Log'!B41=0, "",'Prediction Log'!B41)</f>
        <v/>
      </c>
      <c r="C41" s="14" t="str">
        <f>IF('Prediction Log'!C41=0, "",'Prediction Log'!C41)</f>
        <v/>
      </c>
      <c r="D41" s="14" t="str">
        <f>IF('Prediction Log'!D41=0, "",'Prediction Log'!D41)</f>
        <v/>
      </c>
      <c r="E41" s="14" t="str">
        <f>IF('Prediction Log'!E41=0, "",'Prediction Log'!E41)</f>
        <v/>
      </c>
      <c r="F41" s="14" t="str">
        <f>IF('Prediction Log'!F41=0, "",'Prediction Log'!F41)</f>
        <v/>
      </c>
      <c r="G41" s="12" t="str">
        <f>IF(AND(Games!I41="",Games!J41=""),"",IF(ISTEXT(Games!J41), "Side",Games!I41))</f>
        <v/>
      </c>
      <c r="H41" s="12" t="str">
        <f>IF(Table1[[#This Row],[Bet]]="Spread", Games!K41, "")</f>
        <v/>
      </c>
      <c r="I41" s="19" t="str">
        <f>IF(ISTEXT(Games!J41), Games!J41, "")</f>
        <v/>
      </c>
      <c r="J41" s="19" t="str">
        <f>IF(Table1[[#This Row],[Bet]]="Spread", Table1[[#This Row],[Spread]],"")</f>
        <v/>
      </c>
      <c r="K41" s="19"/>
      <c r="L41" s="20"/>
      <c r="M41" s="20"/>
      <c r="N41" s="20"/>
      <c r="O41" s="20"/>
      <c r="P41" s="20"/>
      <c r="Q41" s="20"/>
      <c r="R41" s="22">
        <f t="shared" si="6"/>
        <v>0</v>
      </c>
      <c r="S41" s="22">
        <f t="shared" si="7"/>
        <v>0</v>
      </c>
      <c r="T41" s="22">
        <f t="shared" si="0"/>
        <v>0</v>
      </c>
      <c r="U41" s="22">
        <f t="shared" si="8"/>
        <v>0</v>
      </c>
      <c r="V41" s="22">
        <f t="shared" si="1"/>
        <v>0</v>
      </c>
      <c r="W41" s="22">
        <f t="shared" si="2"/>
        <v>0</v>
      </c>
      <c r="X41" s="21"/>
      <c r="Y41" s="23" t="str">
        <f t="shared" si="3"/>
        <v/>
      </c>
      <c r="Z41" s="21"/>
      <c r="AA41" s="23" t="str">
        <f t="shared" si="4"/>
        <v/>
      </c>
      <c r="AB41" s="21"/>
      <c r="AC41" s="23" t="str">
        <f t="shared" si="5"/>
        <v/>
      </c>
      <c r="AD4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2" spans="1:30" x14ac:dyDescent="0.45">
      <c r="A42" s="35" t="str">
        <f>IF('Prediction Log'!A42=0, "",'Prediction Log'!A42)</f>
        <v/>
      </c>
      <c r="B42" s="14" t="str">
        <f>IF('Prediction Log'!B42=0, "",'Prediction Log'!B42)</f>
        <v/>
      </c>
      <c r="C42" s="14" t="str">
        <f>IF('Prediction Log'!C42=0, "",'Prediction Log'!C42)</f>
        <v/>
      </c>
      <c r="D42" s="14" t="str">
        <f>IF('Prediction Log'!D42=0, "",'Prediction Log'!D42)</f>
        <v/>
      </c>
      <c r="E42" s="14" t="str">
        <f>IF('Prediction Log'!E42=0, "",'Prediction Log'!E42)</f>
        <v/>
      </c>
      <c r="F42" s="14" t="str">
        <f>IF('Prediction Log'!F42=0, "",'Prediction Log'!F42)</f>
        <v/>
      </c>
      <c r="G42" s="12" t="str">
        <f>IF(AND(Games!I42="",Games!J42=""),"",IF(ISTEXT(Games!J42), "Side",Games!I42))</f>
        <v/>
      </c>
      <c r="H42" s="12" t="str">
        <f>IF(Table1[[#This Row],[Bet]]="Spread", Games!K42, "")</f>
        <v/>
      </c>
      <c r="I42" s="19" t="str">
        <f>IF(ISTEXT(Games!J42), Games!J42, "")</f>
        <v/>
      </c>
      <c r="J42" s="19" t="str">
        <f>IF(Table1[[#This Row],[Bet]]="Spread", Table1[[#This Row],[Spread]],"")</f>
        <v/>
      </c>
      <c r="K42" s="19"/>
      <c r="L42" s="20"/>
      <c r="M42" s="20"/>
      <c r="N42" s="20"/>
      <c r="O42" s="20"/>
      <c r="P42" s="20"/>
      <c r="Q42" s="20"/>
      <c r="R42" s="22">
        <f t="shared" si="6"/>
        <v>0</v>
      </c>
      <c r="S42" s="22">
        <f t="shared" si="7"/>
        <v>0</v>
      </c>
      <c r="T42" s="22">
        <f t="shared" si="0"/>
        <v>0</v>
      </c>
      <c r="U42" s="22">
        <f t="shared" si="8"/>
        <v>0</v>
      </c>
      <c r="V42" s="22">
        <f t="shared" si="1"/>
        <v>0</v>
      </c>
      <c r="W42" s="22">
        <f t="shared" si="2"/>
        <v>0</v>
      </c>
      <c r="X42" s="21"/>
      <c r="Y42" s="23" t="str">
        <f t="shared" si="3"/>
        <v/>
      </c>
      <c r="Z42" s="21"/>
      <c r="AA42" s="23" t="str">
        <f t="shared" si="4"/>
        <v/>
      </c>
      <c r="AB42" s="21"/>
      <c r="AC42" s="23" t="str">
        <f t="shared" si="5"/>
        <v/>
      </c>
      <c r="AD4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3" spans="1:30" x14ac:dyDescent="0.45">
      <c r="A43" s="35" t="str">
        <f>IF('Prediction Log'!A43=0, "",'Prediction Log'!A43)</f>
        <v/>
      </c>
      <c r="B43" s="14" t="str">
        <f>IF('Prediction Log'!B43=0, "",'Prediction Log'!B43)</f>
        <v/>
      </c>
      <c r="C43" s="14" t="str">
        <f>IF('Prediction Log'!C43=0, "",'Prediction Log'!C43)</f>
        <v/>
      </c>
      <c r="D43" s="14" t="str">
        <f>IF('Prediction Log'!D43=0, "",'Prediction Log'!D43)</f>
        <v/>
      </c>
      <c r="E43" s="14" t="str">
        <f>IF('Prediction Log'!E43=0, "",'Prediction Log'!E43)</f>
        <v/>
      </c>
      <c r="F43" s="14" t="str">
        <f>IF('Prediction Log'!F43=0, "",'Prediction Log'!F43)</f>
        <v/>
      </c>
      <c r="G43" s="12" t="str">
        <f>IF(AND(Games!I43="",Games!J43=""),"",IF(ISTEXT(Games!J43), "Side",Games!I43))</f>
        <v/>
      </c>
      <c r="H43" s="12" t="str">
        <f>IF(Table1[[#This Row],[Bet]]="Spread", Games!K43, "")</f>
        <v/>
      </c>
      <c r="I43" s="19" t="str">
        <f>IF(ISTEXT(Games!J43), Games!J43, "")</f>
        <v/>
      </c>
      <c r="J43" s="19" t="str">
        <f>IF(Table1[[#This Row],[Bet]]="Spread", Table1[[#This Row],[Spread]],"")</f>
        <v/>
      </c>
      <c r="K43" s="19"/>
      <c r="L43" s="20"/>
      <c r="M43" s="20"/>
      <c r="N43" s="20"/>
      <c r="O43" s="20"/>
      <c r="P43" s="20"/>
      <c r="Q43" s="20"/>
      <c r="R43" s="22">
        <f t="shared" si="6"/>
        <v>0</v>
      </c>
      <c r="S43" s="22">
        <f t="shared" si="7"/>
        <v>0</v>
      </c>
      <c r="T43" s="22">
        <f t="shared" si="0"/>
        <v>0</v>
      </c>
      <c r="U43" s="22">
        <f t="shared" si="8"/>
        <v>0</v>
      </c>
      <c r="V43" s="22">
        <f t="shared" si="1"/>
        <v>0</v>
      </c>
      <c r="W43" s="22">
        <f t="shared" si="2"/>
        <v>0</v>
      </c>
      <c r="X43" s="21"/>
      <c r="Y43" s="23" t="str">
        <f t="shared" si="3"/>
        <v/>
      </c>
      <c r="Z43" s="21"/>
      <c r="AA43" s="23" t="str">
        <f t="shared" si="4"/>
        <v/>
      </c>
      <c r="AB43" s="21"/>
      <c r="AC43" s="23" t="str">
        <f t="shared" si="5"/>
        <v/>
      </c>
      <c r="AD4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4" spans="1:30" x14ac:dyDescent="0.45">
      <c r="A44" s="35" t="str">
        <f>IF('Prediction Log'!A44=0, "",'Prediction Log'!A44)</f>
        <v/>
      </c>
      <c r="B44" s="14" t="str">
        <f>IF('Prediction Log'!B44=0, "",'Prediction Log'!B44)</f>
        <v/>
      </c>
      <c r="C44" s="14" t="str">
        <f>IF('Prediction Log'!C44=0, "",'Prediction Log'!C44)</f>
        <v/>
      </c>
      <c r="D44" s="14" t="str">
        <f>IF('Prediction Log'!D44=0, "",'Prediction Log'!D44)</f>
        <v/>
      </c>
      <c r="E44" s="14" t="str">
        <f>IF('Prediction Log'!E44=0, "",'Prediction Log'!E44)</f>
        <v/>
      </c>
      <c r="F44" s="14" t="str">
        <f>IF('Prediction Log'!F44=0, "",'Prediction Log'!F44)</f>
        <v/>
      </c>
      <c r="G44" s="12" t="str">
        <f>IF(AND(Games!I44="",Games!J44=""),"",IF(ISTEXT(Games!J44), "Side",Games!I44))</f>
        <v/>
      </c>
      <c r="H44" s="12" t="str">
        <f>IF(Table1[[#This Row],[Bet]]="Spread", Games!K44, "")</f>
        <v/>
      </c>
      <c r="I44" s="19" t="str">
        <f>IF(ISTEXT(Games!J44), Games!J44, "")</f>
        <v/>
      </c>
      <c r="J44" s="19" t="str">
        <f>IF(Table1[[#This Row],[Bet]]="Spread", Table1[[#This Row],[Spread]],"")</f>
        <v/>
      </c>
      <c r="K44" s="19"/>
      <c r="L44" s="20"/>
      <c r="M44" s="20"/>
      <c r="N44" s="20"/>
      <c r="O44" s="20"/>
      <c r="P44" s="20"/>
      <c r="Q44" s="20"/>
      <c r="R44" s="22">
        <f t="shared" si="6"/>
        <v>0</v>
      </c>
      <c r="S44" s="22">
        <f t="shared" si="7"/>
        <v>0</v>
      </c>
      <c r="T44" s="22">
        <f t="shared" si="0"/>
        <v>0</v>
      </c>
      <c r="U44" s="22">
        <f t="shared" si="8"/>
        <v>0</v>
      </c>
      <c r="V44" s="22">
        <f t="shared" si="1"/>
        <v>0</v>
      </c>
      <c r="W44" s="22">
        <f t="shared" si="2"/>
        <v>0</v>
      </c>
      <c r="X44" s="21"/>
      <c r="Y44" s="23" t="str">
        <f t="shared" si="3"/>
        <v/>
      </c>
      <c r="Z44" s="21"/>
      <c r="AA44" s="23" t="str">
        <f t="shared" si="4"/>
        <v/>
      </c>
      <c r="AB44" s="21"/>
      <c r="AC44" s="23" t="str">
        <f t="shared" si="5"/>
        <v/>
      </c>
      <c r="AD4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5" spans="1:30" x14ac:dyDescent="0.45">
      <c r="A45" s="35" t="str">
        <f>IF('Prediction Log'!A45=0, "",'Prediction Log'!A45)</f>
        <v/>
      </c>
      <c r="B45" s="14" t="str">
        <f>IF('Prediction Log'!B45=0, "",'Prediction Log'!B45)</f>
        <v/>
      </c>
      <c r="C45" s="14" t="str">
        <f>IF('Prediction Log'!C45=0, "",'Prediction Log'!C45)</f>
        <v/>
      </c>
      <c r="D45" s="14" t="str">
        <f>IF('Prediction Log'!D45=0, "",'Prediction Log'!D45)</f>
        <v/>
      </c>
      <c r="E45" s="14" t="str">
        <f>IF('Prediction Log'!E45=0, "",'Prediction Log'!E45)</f>
        <v/>
      </c>
      <c r="F45" s="14" t="str">
        <f>IF('Prediction Log'!F45=0, "",'Prediction Log'!F45)</f>
        <v/>
      </c>
      <c r="G45" s="12" t="str">
        <f>IF(AND(Games!I45="",Games!J45=""),"",IF(ISTEXT(Games!J45), "Side",Games!I45))</f>
        <v/>
      </c>
      <c r="H45" s="12" t="str">
        <f>IF(Table1[[#This Row],[Bet]]="Spread", Games!K45, "")</f>
        <v/>
      </c>
      <c r="I45" s="19" t="str">
        <f>IF(ISTEXT(Games!J45), Games!J45, "")</f>
        <v/>
      </c>
      <c r="J45" s="19" t="str">
        <f>IF(Table1[[#This Row],[Bet]]="Spread", Table1[[#This Row],[Spread]],"")</f>
        <v/>
      </c>
      <c r="K45" s="19"/>
      <c r="L45" s="20"/>
      <c r="M45" s="20"/>
      <c r="N45" s="20"/>
      <c r="O45" s="20"/>
      <c r="P45" s="20"/>
      <c r="Q45" s="20"/>
      <c r="R45" s="22">
        <f t="shared" si="6"/>
        <v>0</v>
      </c>
      <c r="S45" s="22">
        <f t="shared" si="7"/>
        <v>0</v>
      </c>
      <c r="T45" s="22">
        <f t="shared" si="0"/>
        <v>0</v>
      </c>
      <c r="U45" s="22">
        <f t="shared" si="8"/>
        <v>0</v>
      </c>
      <c r="V45" s="22">
        <f t="shared" si="1"/>
        <v>0</v>
      </c>
      <c r="W45" s="22">
        <f t="shared" si="2"/>
        <v>0</v>
      </c>
      <c r="X45" s="21"/>
      <c r="Y45" s="23" t="str">
        <f t="shared" si="3"/>
        <v/>
      </c>
      <c r="Z45" s="21"/>
      <c r="AA45" s="23" t="str">
        <f t="shared" si="4"/>
        <v/>
      </c>
      <c r="AB45" s="21"/>
      <c r="AC45" s="23" t="str">
        <f t="shared" si="5"/>
        <v/>
      </c>
      <c r="AD4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6" spans="1:30" x14ac:dyDescent="0.45">
      <c r="A46" s="35" t="str">
        <f>IF('Prediction Log'!A46=0, "",'Prediction Log'!A46)</f>
        <v/>
      </c>
      <c r="B46" s="14" t="str">
        <f>IF('Prediction Log'!B46=0, "",'Prediction Log'!B46)</f>
        <v/>
      </c>
      <c r="C46" s="14" t="str">
        <f>IF('Prediction Log'!C46=0, "",'Prediction Log'!C46)</f>
        <v/>
      </c>
      <c r="D46" s="14" t="str">
        <f>IF('Prediction Log'!D46=0, "",'Prediction Log'!D46)</f>
        <v/>
      </c>
      <c r="E46" s="14" t="str">
        <f>IF('Prediction Log'!E46=0, "",'Prediction Log'!E46)</f>
        <v/>
      </c>
      <c r="F46" s="14" t="str">
        <f>IF('Prediction Log'!F46=0, "",'Prediction Log'!F46)</f>
        <v/>
      </c>
      <c r="G46" s="12" t="str">
        <f>IF(AND(Games!I46="",Games!J46=""),"",IF(ISTEXT(Games!J46), "Side",Games!I46))</f>
        <v/>
      </c>
      <c r="H46" s="12" t="str">
        <f>IF(Table1[[#This Row],[Bet]]="Spread", Games!K46, "")</f>
        <v/>
      </c>
      <c r="I46" s="19" t="str">
        <f>IF(ISTEXT(Games!J46), Games!J46, "")</f>
        <v/>
      </c>
      <c r="J46" s="19" t="str">
        <f>IF(Table1[[#This Row],[Bet]]="Spread", Table1[[#This Row],[Spread]],"")</f>
        <v/>
      </c>
      <c r="K46" s="19"/>
      <c r="L46" s="20"/>
      <c r="M46" s="20"/>
      <c r="N46" s="20"/>
      <c r="O46" s="20"/>
      <c r="P46" s="20"/>
      <c r="Q46" s="20"/>
      <c r="R46" s="22">
        <f t="shared" si="6"/>
        <v>0</v>
      </c>
      <c r="S46" s="22">
        <f t="shared" si="7"/>
        <v>0</v>
      </c>
      <c r="T46" s="22">
        <f t="shared" si="0"/>
        <v>0</v>
      </c>
      <c r="U46" s="22">
        <f t="shared" si="8"/>
        <v>0</v>
      </c>
      <c r="V46" s="22">
        <f t="shared" si="1"/>
        <v>0</v>
      </c>
      <c r="W46" s="22">
        <f t="shared" si="2"/>
        <v>0</v>
      </c>
      <c r="X46" s="21"/>
      <c r="Y46" s="23" t="str">
        <f t="shared" si="3"/>
        <v/>
      </c>
      <c r="Z46" s="21"/>
      <c r="AA46" s="23" t="str">
        <f t="shared" si="4"/>
        <v/>
      </c>
      <c r="AB46" s="21"/>
      <c r="AC46" s="23" t="str">
        <f t="shared" si="5"/>
        <v/>
      </c>
      <c r="AD4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7" spans="1:30" x14ac:dyDescent="0.45">
      <c r="A47" s="35" t="str">
        <f>IF('Prediction Log'!A47=0, "",'Prediction Log'!A47)</f>
        <v/>
      </c>
      <c r="B47" s="14" t="str">
        <f>IF('Prediction Log'!B47=0, "",'Prediction Log'!B47)</f>
        <v/>
      </c>
      <c r="C47" s="14" t="str">
        <f>IF('Prediction Log'!C47=0, "",'Prediction Log'!C47)</f>
        <v/>
      </c>
      <c r="D47" s="14" t="str">
        <f>IF('Prediction Log'!D47=0, "",'Prediction Log'!D47)</f>
        <v/>
      </c>
      <c r="E47" s="14" t="str">
        <f>IF('Prediction Log'!E47=0, "",'Prediction Log'!E47)</f>
        <v/>
      </c>
      <c r="F47" s="14" t="str">
        <f>IF('Prediction Log'!F47=0, "",'Prediction Log'!F47)</f>
        <v/>
      </c>
      <c r="G47" s="12" t="str">
        <f>IF(AND(Games!I47="",Games!J47=""),"",IF(ISTEXT(Games!J47), "Side",Games!I47))</f>
        <v/>
      </c>
      <c r="H47" s="12" t="str">
        <f>IF(Table1[[#This Row],[Bet]]="Spread", Games!K47, "")</f>
        <v/>
      </c>
      <c r="I47" s="19" t="str">
        <f>IF(ISTEXT(Games!J47), Games!J47, "")</f>
        <v/>
      </c>
      <c r="J47" s="19" t="str">
        <f>IF(Table1[[#This Row],[Bet]]="Spread", Table1[[#This Row],[Spread]],"")</f>
        <v/>
      </c>
      <c r="K47" s="19"/>
      <c r="L47" s="20"/>
      <c r="M47" s="20"/>
      <c r="N47" s="20"/>
      <c r="O47" s="20"/>
      <c r="P47" s="20"/>
      <c r="Q47" s="20"/>
      <c r="R47" s="22">
        <f t="shared" si="6"/>
        <v>0</v>
      </c>
      <c r="S47" s="22">
        <f t="shared" si="7"/>
        <v>0</v>
      </c>
      <c r="T47" s="22">
        <f t="shared" si="0"/>
        <v>0</v>
      </c>
      <c r="U47" s="22">
        <f t="shared" si="8"/>
        <v>0</v>
      </c>
      <c r="V47" s="22">
        <f t="shared" si="1"/>
        <v>0</v>
      </c>
      <c r="W47" s="22">
        <f t="shared" si="2"/>
        <v>0</v>
      </c>
      <c r="X47" s="21"/>
      <c r="Y47" s="23" t="str">
        <f t="shared" si="3"/>
        <v/>
      </c>
      <c r="Z47" s="21"/>
      <c r="AA47" s="23" t="str">
        <f t="shared" si="4"/>
        <v/>
      </c>
      <c r="AB47" s="21"/>
      <c r="AC47" s="23" t="str">
        <f t="shared" si="5"/>
        <v/>
      </c>
      <c r="AD4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8" spans="1:30" x14ac:dyDescent="0.45">
      <c r="A48" s="35" t="str">
        <f>IF('Prediction Log'!A48=0, "",'Prediction Log'!A48)</f>
        <v/>
      </c>
      <c r="B48" s="14" t="str">
        <f>IF('Prediction Log'!B48=0, "",'Prediction Log'!B48)</f>
        <v/>
      </c>
      <c r="C48" s="14" t="str">
        <f>IF('Prediction Log'!C48=0, "",'Prediction Log'!C48)</f>
        <v/>
      </c>
      <c r="D48" s="14" t="str">
        <f>IF('Prediction Log'!D48=0, "",'Prediction Log'!D48)</f>
        <v/>
      </c>
      <c r="E48" s="14" t="str">
        <f>IF('Prediction Log'!E48=0, "",'Prediction Log'!E48)</f>
        <v/>
      </c>
      <c r="F48" s="14" t="str">
        <f>IF('Prediction Log'!F48=0, "",'Prediction Log'!F48)</f>
        <v/>
      </c>
      <c r="G48" s="12" t="str">
        <f>IF(AND(Games!I48="",Games!J48=""),"",IF(ISTEXT(Games!J48), "Side",Games!I48))</f>
        <v/>
      </c>
      <c r="H48" s="12" t="str">
        <f>IF(Table1[[#This Row],[Bet]]="Spread", Games!K48, "")</f>
        <v/>
      </c>
      <c r="I48" s="19" t="str">
        <f>IF(ISTEXT(Games!J48), Games!J48, "")</f>
        <v/>
      </c>
      <c r="J48" s="19" t="str">
        <f>IF(Table1[[#This Row],[Bet]]="Spread", Table1[[#This Row],[Spread]],"")</f>
        <v/>
      </c>
      <c r="K48" s="19"/>
      <c r="L48" s="20"/>
      <c r="M48" s="20"/>
      <c r="N48" s="20"/>
      <c r="O48" s="20"/>
      <c r="P48" s="20"/>
      <c r="Q48" s="20"/>
      <c r="R48" s="22">
        <f t="shared" si="6"/>
        <v>0</v>
      </c>
      <c r="S48" s="22">
        <f t="shared" si="7"/>
        <v>0</v>
      </c>
      <c r="T48" s="22">
        <f t="shared" si="0"/>
        <v>0</v>
      </c>
      <c r="U48" s="22">
        <f t="shared" si="8"/>
        <v>0</v>
      </c>
      <c r="V48" s="22">
        <f t="shared" si="1"/>
        <v>0</v>
      </c>
      <c r="W48" s="22">
        <f t="shared" si="2"/>
        <v>0</v>
      </c>
      <c r="X48" s="21"/>
      <c r="Y48" s="23" t="str">
        <f t="shared" si="3"/>
        <v/>
      </c>
      <c r="Z48" s="21"/>
      <c r="AA48" s="23" t="str">
        <f t="shared" si="4"/>
        <v/>
      </c>
      <c r="AB48" s="21"/>
      <c r="AC48" s="23" t="str">
        <f t="shared" si="5"/>
        <v/>
      </c>
      <c r="AD4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9" spans="1:30" x14ac:dyDescent="0.45">
      <c r="A49" s="35" t="str">
        <f>IF('Prediction Log'!A49=0, "",'Prediction Log'!A49)</f>
        <v/>
      </c>
      <c r="B49" s="14" t="str">
        <f>IF('Prediction Log'!B49=0, "",'Prediction Log'!B49)</f>
        <v/>
      </c>
      <c r="C49" s="14" t="str">
        <f>IF('Prediction Log'!C49=0, "",'Prediction Log'!C49)</f>
        <v/>
      </c>
      <c r="D49" s="14" t="str">
        <f>IF('Prediction Log'!D49=0, "",'Prediction Log'!D49)</f>
        <v/>
      </c>
      <c r="E49" s="14" t="str">
        <f>IF('Prediction Log'!E49=0, "",'Prediction Log'!E49)</f>
        <v/>
      </c>
      <c r="F49" s="14" t="str">
        <f>IF('Prediction Log'!F49=0, "",'Prediction Log'!F49)</f>
        <v/>
      </c>
      <c r="G49" s="12" t="str">
        <f>IF(AND(Games!I49="",Games!J49=""),"",IF(ISTEXT(Games!J49), "Side",Games!I49))</f>
        <v/>
      </c>
      <c r="H49" s="12" t="str">
        <f>IF(Table1[[#This Row],[Bet]]="Spread", Games!K49, "")</f>
        <v/>
      </c>
      <c r="I49" s="19" t="str">
        <f>IF(ISTEXT(Games!J49), Games!J49, "")</f>
        <v/>
      </c>
      <c r="J49" s="19" t="str">
        <f>IF(Table1[[#This Row],[Bet]]="Spread", Table1[[#This Row],[Spread]],"")</f>
        <v/>
      </c>
      <c r="K49" s="19"/>
      <c r="L49" s="20"/>
      <c r="M49" s="20"/>
      <c r="N49" s="20"/>
      <c r="O49" s="20"/>
      <c r="P49" s="20"/>
      <c r="Q49" s="20"/>
      <c r="R49" s="22">
        <f t="shared" si="6"/>
        <v>0</v>
      </c>
      <c r="S49" s="22">
        <f t="shared" si="7"/>
        <v>0</v>
      </c>
      <c r="T49" s="22">
        <f t="shared" si="0"/>
        <v>0</v>
      </c>
      <c r="U49" s="22">
        <f t="shared" si="8"/>
        <v>0</v>
      </c>
      <c r="V49" s="22">
        <f t="shared" si="1"/>
        <v>0</v>
      </c>
      <c r="W49" s="22">
        <f t="shared" si="2"/>
        <v>0</v>
      </c>
      <c r="X49" s="21"/>
      <c r="Y49" s="23" t="str">
        <f t="shared" si="3"/>
        <v/>
      </c>
      <c r="Z49" s="21"/>
      <c r="AA49" s="23" t="str">
        <f t="shared" si="4"/>
        <v/>
      </c>
      <c r="AB49" s="21"/>
      <c r="AC49" s="23" t="str">
        <f t="shared" si="5"/>
        <v/>
      </c>
      <c r="AD4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0" spans="1:30" x14ac:dyDescent="0.45">
      <c r="A50" s="35" t="str">
        <f>IF('Prediction Log'!A50=0, "",'Prediction Log'!A50)</f>
        <v/>
      </c>
      <c r="B50" s="14" t="str">
        <f>IF('Prediction Log'!B50=0, "",'Prediction Log'!B50)</f>
        <v/>
      </c>
      <c r="C50" s="14" t="str">
        <f>IF('Prediction Log'!C50=0, "",'Prediction Log'!C50)</f>
        <v/>
      </c>
      <c r="D50" s="14" t="str">
        <f>IF('Prediction Log'!D50=0, "",'Prediction Log'!D50)</f>
        <v/>
      </c>
      <c r="E50" s="14" t="str">
        <f>IF('Prediction Log'!E50=0, "",'Prediction Log'!E50)</f>
        <v/>
      </c>
      <c r="F50" s="14" t="str">
        <f>IF('Prediction Log'!F50=0, "",'Prediction Log'!F50)</f>
        <v/>
      </c>
      <c r="G50" s="12" t="str">
        <f>IF(AND(Games!I50="",Games!J50=""),"",IF(ISTEXT(Games!J50), "Side",Games!I50))</f>
        <v/>
      </c>
      <c r="H50" s="12" t="str">
        <f>IF(Table1[[#This Row],[Bet]]="Spread", Games!K50, "")</f>
        <v/>
      </c>
      <c r="I50" s="19" t="str">
        <f>IF(ISTEXT(Games!J50), Games!J50, "")</f>
        <v/>
      </c>
      <c r="J50" s="19" t="str">
        <f>IF(Table1[[#This Row],[Bet]]="Spread", Table1[[#This Row],[Spread]],"")</f>
        <v/>
      </c>
      <c r="K50" s="19"/>
      <c r="L50" s="20"/>
      <c r="M50" s="20"/>
      <c r="N50" s="20"/>
      <c r="O50" s="20"/>
      <c r="P50" s="20"/>
      <c r="Q50" s="20"/>
      <c r="R50" s="22">
        <f t="shared" si="6"/>
        <v>0</v>
      </c>
      <c r="S50" s="22">
        <f t="shared" si="7"/>
        <v>0</v>
      </c>
      <c r="T50" s="22">
        <f t="shared" si="0"/>
        <v>0</v>
      </c>
      <c r="U50" s="22">
        <f t="shared" si="8"/>
        <v>0</v>
      </c>
      <c r="V50" s="22">
        <f t="shared" si="1"/>
        <v>0</v>
      </c>
      <c r="W50" s="22">
        <f t="shared" si="2"/>
        <v>0</v>
      </c>
      <c r="X50" s="21"/>
      <c r="Y50" s="23" t="str">
        <f t="shared" si="3"/>
        <v/>
      </c>
      <c r="Z50" s="21"/>
      <c r="AA50" s="23" t="str">
        <f t="shared" si="4"/>
        <v/>
      </c>
      <c r="AB50" s="21"/>
      <c r="AC50" s="23" t="str">
        <f t="shared" si="5"/>
        <v/>
      </c>
      <c r="AD5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1" spans="1:30" x14ac:dyDescent="0.45">
      <c r="A51" s="35" t="str">
        <f>IF('Prediction Log'!A51=0, "",'Prediction Log'!A51)</f>
        <v/>
      </c>
      <c r="B51" s="14" t="str">
        <f>IF('Prediction Log'!B51=0, "",'Prediction Log'!B51)</f>
        <v/>
      </c>
      <c r="C51" s="14" t="str">
        <f>IF('Prediction Log'!C51=0, "",'Prediction Log'!C51)</f>
        <v/>
      </c>
      <c r="D51" s="14" t="str">
        <f>IF('Prediction Log'!D51=0, "",'Prediction Log'!D51)</f>
        <v/>
      </c>
      <c r="E51" s="14" t="str">
        <f>IF('Prediction Log'!E51=0, "",'Prediction Log'!E51)</f>
        <v/>
      </c>
      <c r="F51" s="14" t="str">
        <f>IF('Prediction Log'!F51=0, "",'Prediction Log'!F51)</f>
        <v/>
      </c>
      <c r="G51" s="12" t="str">
        <f>IF(AND(Games!I51="",Games!J51=""),"",IF(ISTEXT(Games!J51), "Side",Games!I51))</f>
        <v/>
      </c>
      <c r="H51" s="12" t="str">
        <f>IF(Table1[[#This Row],[Bet]]="Spread", Games!K51, "")</f>
        <v/>
      </c>
      <c r="I51" s="19" t="str">
        <f>IF(ISTEXT(Games!J51), Games!J51, "")</f>
        <v/>
      </c>
      <c r="J51" s="19" t="str">
        <f>IF(Table1[[#This Row],[Bet]]="Spread", Table1[[#This Row],[Spread]],"")</f>
        <v/>
      </c>
      <c r="K51" s="19"/>
      <c r="L51" s="20"/>
      <c r="M51" s="20"/>
      <c r="N51" s="20"/>
      <c r="O51" s="20"/>
      <c r="P51" s="20"/>
      <c r="Q51" s="20"/>
      <c r="R51" s="22">
        <f t="shared" si="6"/>
        <v>0</v>
      </c>
      <c r="S51" s="22">
        <f t="shared" si="7"/>
        <v>0</v>
      </c>
      <c r="T51" s="22">
        <f t="shared" si="0"/>
        <v>0</v>
      </c>
      <c r="U51" s="22">
        <f t="shared" si="8"/>
        <v>0</v>
      </c>
      <c r="V51" s="22">
        <f t="shared" si="1"/>
        <v>0</v>
      </c>
      <c r="W51" s="22">
        <f t="shared" si="2"/>
        <v>0</v>
      </c>
      <c r="X51" s="21"/>
      <c r="Y51" s="23" t="str">
        <f t="shared" si="3"/>
        <v/>
      </c>
      <c r="Z51" s="21"/>
      <c r="AA51" s="23" t="str">
        <f t="shared" si="4"/>
        <v/>
      </c>
      <c r="AB51" s="21"/>
      <c r="AC51" s="23" t="str">
        <f t="shared" si="5"/>
        <v/>
      </c>
      <c r="AD5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2" spans="1:30" x14ac:dyDescent="0.45">
      <c r="A52" s="35" t="str">
        <f>IF('Prediction Log'!A52=0, "",'Prediction Log'!A52)</f>
        <v/>
      </c>
      <c r="B52" s="14" t="str">
        <f>IF('Prediction Log'!B52=0, "",'Prediction Log'!B52)</f>
        <v/>
      </c>
      <c r="C52" s="14" t="str">
        <f>IF('Prediction Log'!C52=0, "",'Prediction Log'!C52)</f>
        <v/>
      </c>
      <c r="D52" s="14" t="str">
        <f>IF('Prediction Log'!D52=0, "",'Prediction Log'!D52)</f>
        <v/>
      </c>
      <c r="E52" s="14" t="str">
        <f>IF('Prediction Log'!E52=0, "",'Prediction Log'!E52)</f>
        <v/>
      </c>
      <c r="F52" s="14" t="str">
        <f>IF('Prediction Log'!F52=0, "",'Prediction Log'!F52)</f>
        <v/>
      </c>
      <c r="G52" s="12" t="str">
        <f>IF(AND(Games!I52="",Games!J52=""),"",IF(ISTEXT(Games!J52), "Side",Games!I52))</f>
        <v/>
      </c>
      <c r="H52" s="12" t="str">
        <f>IF(Table1[[#This Row],[Bet]]="Spread", Games!K52, "")</f>
        <v/>
      </c>
      <c r="I52" s="19" t="str">
        <f>IF(ISTEXT(Games!J52), Games!J52, "")</f>
        <v/>
      </c>
      <c r="J52" s="19" t="str">
        <f>IF(Table1[[#This Row],[Bet]]="Spread", Table1[[#This Row],[Spread]],"")</f>
        <v/>
      </c>
      <c r="K52" s="19"/>
      <c r="L52" s="20"/>
      <c r="M52" s="20"/>
      <c r="N52" s="20"/>
      <c r="O52" s="20"/>
      <c r="P52" s="20"/>
      <c r="Q52" s="20"/>
      <c r="R52" s="22">
        <f t="shared" si="6"/>
        <v>0</v>
      </c>
      <c r="S52" s="22">
        <f t="shared" si="7"/>
        <v>0</v>
      </c>
      <c r="T52" s="22">
        <f t="shared" si="0"/>
        <v>0</v>
      </c>
      <c r="U52" s="22">
        <f t="shared" si="8"/>
        <v>0</v>
      </c>
      <c r="V52" s="22">
        <f t="shared" si="1"/>
        <v>0</v>
      </c>
      <c r="W52" s="22">
        <f t="shared" si="2"/>
        <v>0</v>
      </c>
      <c r="X52" s="21"/>
      <c r="Y52" s="23" t="str">
        <f t="shared" si="3"/>
        <v/>
      </c>
      <c r="Z52" s="21"/>
      <c r="AA52" s="23" t="str">
        <f t="shared" si="4"/>
        <v/>
      </c>
      <c r="AB52" s="21"/>
      <c r="AC52" s="23" t="str">
        <f t="shared" si="5"/>
        <v/>
      </c>
      <c r="AD5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3" spans="1:30" x14ac:dyDescent="0.45">
      <c r="A53" s="35" t="str">
        <f>IF('Prediction Log'!A53=0, "",'Prediction Log'!A53)</f>
        <v/>
      </c>
      <c r="B53" s="14" t="str">
        <f>IF('Prediction Log'!B53=0, "",'Prediction Log'!B53)</f>
        <v/>
      </c>
      <c r="C53" s="14" t="str">
        <f>IF('Prediction Log'!C53=0, "",'Prediction Log'!C53)</f>
        <v/>
      </c>
      <c r="D53" s="14" t="str">
        <f>IF('Prediction Log'!D53=0, "",'Prediction Log'!D53)</f>
        <v/>
      </c>
      <c r="E53" s="14" t="str">
        <f>IF('Prediction Log'!E53=0, "",'Prediction Log'!E53)</f>
        <v/>
      </c>
      <c r="F53" s="14" t="str">
        <f>IF('Prediction Log'!F53=0, "",'Prediction Log'!F53)</f>
        <v/>
      </c>
      <c r="G53" s="12" t="str">
        <f>IF(AND(Games!I53="",Games!J53=""),"",IF(ISTEXT(Games!J53), "Side",Games!I53))</f>
        <v/>
      </c>
      <c r="H53" s="12" t="str">
        <f>IF(Table1[[#This Row],[Bet]]="Spread", Games!K53, "")</f>
        <v/>
      </c>
      <c r="I53" s="19" t="str">
        <f>IF(ISTEXT(Games!J53), Games!J53, "")</f>
        <v/>
      </c>
      <c r="J53" s="19" t="str">
        <f>IF(Table1[[#This Row],[Bet]]="Spread", Table1[[#This Row],[Spread]],"")</f>
        <v/>
      </c>
      <c r="K53" s="19"/>
      <c r="L53" s="20"/>
      <c r="M53" s="20"/>
      <c r="N53" s="20"/>
      <c r="O53" s="20"/>
      <c r="P53" s="20"/>
      <c r="Q53" s="20"/>
      <c r="R53" s="22">
        <f t="shared" si="6"/>
        <v>0</v>
      </c>
      <c r="S53" s="22">
        <f t="shared" si="7"/>
        <v>0</v>
      </c>
      <c r="T53" s="22">
        <f t="shared" si="0"/>
        <v>0</v>
      </c>
      <c r="U53" s="22">
        <f t="shared" si="8"/>
        <v>0</v>
      </c>
      <c r="V53" s="22">
        <f t="shared" si="1"/>
        <v>0</v>
      </c>
      <c r="W53" s="22">
        <f t="shared" si="2"/>
        <v>0</v>
      </c>
      <c r="X53" s="21"/>
      <c r="Y53" s="23" t="str">
        <f t="shared" si="3"/>
        <v/>
      </c>
      <c r="Z53" s="21"/>
      <c r="AA53" s="23" t="str">
        <f t="shared" si="4"/>
        <v/>
      </c>
      <c r="AB53" s="21"/>
      <c r="AC53" s="23" t="str">
        <f t="shared" si="5"/>
        <v/>
      </c>
      <c r="AD5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4" spans="1:30" x14ac:dyDescent="0.45">
      <c r="A54" s="35" t="str">
        <f>IF('Prediction Log'!A54=0, "",'Prediction Log'!A54)</f>
        <v/>
      </c>
      <c r="B54" s="14" t="str">
        <f>IF('Prediction Log'!B54=0, "",'Prediction Log'!B54)</f>
        <v/>
      </c>
      <c r="C54" s="14" t="str">
        <f>IF('Prediction Log'!C54=0, "",'Prediction Log'!C54)</f>
        <v/>
      </c>
      <c r="D54" s="14" t="str">
        <f>IF('Prediction Log'!D54=0, "",'Prediction Log'!D54)</f>
        <v/>
      </c>
      <c r="E54" s="14" t="str">
        <f>IF('Prediction Log'!E54=0, "",'Prediction Log'!E54)</f>
        <v/>
      </c>
      <c r="F54" s="14" t="str">
        <f>IF('Prediction Log'!F54=0, "",'Prediction Log'!F54)</f>
        <v/>
      </c>
      <c r="G54" s="12" t="str">
        <f>IF(AND(Games!I54="",Games!J54=""),"",IF(ISTEXT(Games!J54), "Side",Games!I54))</f>
        <v/>
      </c>
      <c r="H54" s="12" t="str">
        <f>IF(Table1[[#This Row],[Bet]]="Spread", Games!K54, "")</f>
        <v/>
      </c>
      <c r="I54" s="19" t="str">
        <f>IF(ISTEXT(Games!J54), Games!J54, "")</f>
        <v/>
      </c>
      <c r="J54" s="19" t="str">
        <f>IF(Table1[[#This Row],[Bet]]="Spread", Table1[[#This Row],[Spread]],"")</f>
        <v/>
      </c>
      <c r="K54" s="19"/>
      <c r="L54" s="20"/>
      <c r="M54" s="20"/>
      <c r="N54" s="20"/>
      <c r="O54" s="20"/>
      <c r="P54" s="20"/>
      <c r="Q54" s="20"/>
      <c r="R54" s="22">
        <f t="shared" si="6"/>
        <v>0</v>
      </c>
      <c r="S54" s="22">
        <f t="shared" si="7"/>
        <v>0</v>
      </c>
      <c r="T54" s="22">
        <f t="shared" si="0"/>
        <v>0</v>
      </c>
      <c r="U54" s="22">
        <f t="shared" si="8"/>
        <v>0</v>
      </c>
      <c r="V54" s="22">
        <f t="shared" si="1"/>
        <v>0</v>
      </c>
      <c r="W54" s="22">
        <f t="shared" si="2"/>
        <v>0</v>
      </c>
      <c r="X54" s="21"/>
      <c r="Y54" s="23" t="str">
        <f t="shared" si="3"/>
        <v/>
      </c>
      <c r="Z54" s="21"/>
      <c r="AA54" s="23" t="str">
        <f t="shared" si="4"/>
        <v/>
      </c>
      <c r="AB54" s="21"/>
      <c r="AC54" s="23" t="str">
        <f t="shared" si="5"/>
        <v/>
      </c>
      <c r="AD5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5" spans="1:30" x14ac:dyDescent="0.45">
      <c r="A55" s="35" t="str">
        <f>IF('Prediction Log'!A55=0, "",'Prediction Log'!A55)</f>
        <v/>
      </c>
      <c r="B55" s="14" t="str">
        <f>IF('Prediction Log'!B55=0, "",'Prediction Log'!B55)</f>
        <v/>
      </c>
      <c r="C55" s="14" t="str">
        <f>IF('Prediction Log'!C55=0, "",'Prediction Log'!C55)</f>
        <v/>
      </c>
      <c r="D55" s="14" t="str">
        <f>IF('Prediction Log'!D55=0, "",'Prediction Log'!D55)</f>
        <v/>
      </c>
      <c r="E55" s="14" t="str">
        <f>IF('Prediction Log'!E55=0, "",'Prediction Log'!E55)</f>
        <v/>
      </c>
      <c r="F55" s="14" t="str">
        <f>IF('Prediction Log'!F55=0, "",'Prediction Log'!F55)</f>
        <v/>
      </c>
      <c r="G55" s="12" t="str">
        <f>IF(AND(Games!I55="",Games!J55=""),"",IF(ISTEXT(Games!J55), "Side",Games!I55))</f>
        <v/>
      </c>
      <c r="H55" s="12" t="str">
        <f>IF(Table1[[#This Row],[Bet]]="Spread", Games!K55, "")</f>
        <v/>
      </c>
      <c r="I55" s="19" t="str">
        <f>IF(ISTEXT(Games!J55), Games!J55, "")</f>
        <v/>
      </c>
      <c r="J55" s="19" t="str">
        <f>IF(Table1[[#This Row],[Bet]]="Spread", Table1[[#This Row],[Spread]],"")</f>
        <v/>
      </c>
      <c r="K55" s="19"/>
      <c r="L55" s="20"/>
      <c r="M55" s="20"/>
      <c r="N55" s="20"/>
      <c r="O55" s="20"/>
      <c r="P55" s="20"/>
      <c r="Q55" s="20"/>
      <c r="R55" s="22">
        <f t="shared" si="6"/>
        <v>0</v>
      </c>
      <c r="S55" s="22">
        <f t="shared" si="7"/>
        <v>0</v>
      </c>
      <c r="T55" s="22">
        <f t="shared" si="0"/>
        <v>0</v>
      </c>
      <c r="U55" s="22">
        <f t="shared" si="8"/>
        <v>0</v>
      </c>
      <c r="V55" s="22">
        <f t="shared" si="1"/>
        <v>0</v>
      </c>
      <c r="W55" s="22">
        <f t="shared" si="2"/>
        <v>0</v>
      </c>
      <c r="X55" s="21"/>
      <c r="Y55" s="23" t="str">
        <f t="shared" si="3"/>
        <v/>
      </c>
      <c r="Z55" s="21"/>
      <c r="AA55" s="23" t="str">
        <f t="shared" si="4"/>
        <v/>
      </c>
      <c r="AB55" s="21"/>
      <c r="AC55" s="23" t="str">
        <f t="shared" si="5"/>
        <v/>
      </c>
      <c r="AD5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6" spans="1:30" x14ac:dyDescent="0.45">
      <c r="A56" s="35" t="str">
        <f>IF('Prediction Log'!A56=0, "",'Prediction Log'!A56)</f>
        <v/>
      </c>
      <c r="B56" s="14" t="str">
        <f>IF('Prediction Log'!B56=0, "",'Prediction Log'!B56)</f>
        <v/>
      </c>
      <c r="C56" s="14" t="str">
        <f>IF('Prediction Log'!C56=0, "",'Prediction Log'!C56)</f>
        <v/>
      </c>
      <c r="D56" s="14" t="str">
        <f>IF('Prediction Log'!D56=0, "",'Prediction Log'!D56)</f>
        <v/>
      </c>
      <c r="E56" s="14" t="str">
        <f>IF('Prediction Log'!E56=0, "",'Prediction Log'!E56)</f>
        <v/>
      </c>
      <c r="F56" s="14" t="str">
        <f>IF('Prediction Log'!F56=0, "",'Prediction Log'!F56)</f>
        <v/>
      </c>
      <c r="G56" s="12" t="str">
        <f>IF(AND(Games!I56="",Games!J56=""),"",IF(ISTEXT(Games!J56), "Side",Games!I56))</f>
        <v/>
      </c>
      <c r="H56" s="12" t="str">
        <f>IF(Table1[[#This Row],[Bet]]="Spread", Games!K56, "")</f>
        <v/>
      </c>
      <c r="I56" s="19" t="str">
        <f>IF(ISTEXT(Games!J56), Games!J56, "")</f>
        <v/>
      </c>
      <c r="J56" s="19" t="str">
        <f>IF(Table1[[#This Row],[Bet]]="Spread", Table1[[#This Row],[Spread]],"")</f>
        <v/>
      </c>
      <c r="K56" s="19"/>
      <c r="L56" s="20"/>
      <c r="M56" s="20"/>
      <c r="N56" s="20"/>
      <c r="O56" s="20"/>
      <c r="P56" s="20"/>
      <c r="Q56" s="20"/>
      <c r="R56" s="22">
        <f t="shared" si="6"/>
        <v>0</v>
      </c>
      <c r="S56" s="22">
        <f t="shared" si="7"/>
        <v>0</v>
      </c>
      <c r="T56" s="22">
        <f t="shared" si="0"/>
        <v>0</v>
      </c>
      <c r="U56" s="22">
        <f t="shared" si="8"/>
        <v>0</v>
      </c>
      <c r="V56" s="22">
        <f t="shared" si="1"/>
        <v>0</v>
      </c>
      <c r="W56" s="22">
        <f t="shared" si="2"/>
        <v>0</v>
      </c>
      <c r="X56" s="21"/>
      <c r="Y56" s="23" t="str">
        <f t="shared" si="3"/>
        <v/>
      </c>
      <c r="Z56" s="21"/>
      <c r="AA56" s="23" t="str">
        <f t="shared" si="4"/>
        <v/>
      </c>
      <c r="AB56" s="21"/>
      <c r="AC56" s="23" t="str">
        <f t="shared" si="5"/>
        <v/>
      </c>
      <c r="AD5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7" spans="1:30" x14ac:dyDescent="0.45">
      <c r="A57" s="35" t="str">
        <f>IF('Prediction Log'!A57=0, "",'Prediction Log'!A57)</f>
        <v/>
      </c>
      <c r="B57" s="14" t="str">
        <f>IF('Prediction Log'!B57=0, "",'Prediction Log'!B57)</f>
        <v/>
      </c>
      <c r="C57" s="14" t="str">
        <f>IF('Prediction Log'!C57=0, "",'Prediction Log'!C57)</f>
        <v/>
      </c>
      <c r="D57" s="14" t="str">
        <f>IF('Prediction Log'!D57=0, "",'Prediction Log'!D57)</f>
        <v/>
      </c>
      <c r="E57" s="14" t="str">
        <f>IF('Prediction Log'!E57=0, "",'Prediction Log'!E57)</f>
        <v/>
      </c>
      <c r="F57" s="14" t="str">
        <f>IF('Prediction Log'!F57=0, "",'Prediction Log'!F57)</f>
        <v/>
      </c>
      <c r="G57" s="12" t="str">
        <f>IF(AND(Games!I57="",Games!J57=""),"",IF(ISTEXT(Games!J57), "Side",Games!I57))</f>
        <v/>
      </c>
      <c r="H57" s="12" t="str">
        <f>IF(Table1[[#This Row],[Bet]]="Spread", Games!K57, "")</f>
        <v/>
      </c>
      <c r="I57" s="19" t="str">
        <f>IF(ISTEXT(Games!J57), Games!J57, "")</f>
        <v/>
      </c>
      <c r="J57" s="19" t="str">
        <f>IF(Table1[[#This Row],[Bet]]="Spread", Table1[[#This Row],[Spread]],"")</f>
        <v/>
      </c>
      <c r="K57" s="19"/>
      <c r="L57" s="20"/>
      <c r="M57" s="20"/>
      <c r="N57" s="20"/>
      <c r="O57" s="20"/>
      <c r="P57" s="20"/>
      <c r="Q57" s="20"/>
      <c r="R57" s="22">
        <f t="shared" si="6"/>
        <v>0</v>
      </c>
      <c r="S57" s="22">
        <f t="shared" si="7"/>
        <v>0</v>
      </c>
      <c r="T57" s="22">
        <f t="shared" si="0"/>
        <v>0</v>
      </c>
      <c r="U57" s="22">
        <f t="shared" si="8"/>
        <v>0</v>
      </c>
      <c r="V57" s="22">
        <f t="shared" si="1"/>
        <v>0</v>
      </c>
      <c r="W57" s="22">
        <f t="shared" si="2"/>
        <v>0</v>
      </c>
      <c r="X57" s="21"/>
      <c r="Y57" s="23" t="str">
        <f t="shared" si="3"/>
        <v/>
      </c>
      <c r="Z57" s="21"/>
      <c r="AA57" s="23" t="str">
        <f t="shared" si="4"/>
        <v/>
      </c>
      <c r="AB57" s="21"/>
      <c r="AC57" s="23" t="str">
        <f t="shared" si="5"/>
        <v/>
      </c>
      <c r="AD5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8" spans="1:30" x14ac:dyDescent="0.45">
      <c r="A58" s="35" t="str">
        <f>IF('Prediction Log'!A58=0, "",'Prediction Log'!A58)</f>
        <v/>
      </c>
      <c r="B58" s="14" t="str">
        <f>IF('Prediction Log'!B58=0, "",'Prediction Log'!B58)</f>
        <v/>
      </c>
      <c r="C58" s="14" t="str">
        <f>IF('Prediction Log'!C58=0, "",'Prediction Log'!C58)</f>
        <v/>
      </c>
      <c r="D58" s="14" t="str">
        <f>IF('Prediction Log'!D58=0, "",'Prediction Log'!D58)</f>
        <v/>
      </c>
      <c r="E58" s="14" t="str">
        <f>IF('Prediction Log'!E58=0, "",'Prediction Log'!E58)</f>
        <v/>
      </c>
      <c r="F58" s="14" t="str">
        <f>IF('Prediction Log'!F58=0, "",'Prediction Log'!F58)</f>
        <v/>
      </c>
      <c r="G58" s="12" t="str">
        <f>IF(AND(Games!I58="",Games!J58=""),"",IF(ISTEXT(Games!J58), "Side",Games!I58))</f>
        <v/>
      </c>
      <c r="H58" s="12" t="str">
        <f>IF(Table1[[#This Row],[Bet]]="Spread", Games!K58, "")</f>
        <v/>
      </c>
      <c r="I58" s="19" t="str">
        <f>IF(ISTEXT(Games!J58), Games!J58, "")</f>
        <v/>
      </c>
      <c r="J58" s="19" t="str">
        <f>IF(Table1[[#This Row],[Bet]]="Spread", Table1[[#This Row],[Spread]],"")</f>
        <v/>
      </c>
      <c r="K58" s="19"/>
      <c r="L58" s="20"/>
      <c r="M58" s="20"/>
      <c r="N58" s="20"/>
      <c r="O58" s="20"/>
      <c r="P58" s="20"/>
      <c r="Q58" s="20"/>
      <c r="R58" s="22">
        <f t="shared" si="6"/>
        <v>0</v>
      </c>
      <c r="S58" s="22">
        <f t="shared" si="7"/>
        <v>0</v>
      </c>
      <c r="T58" s="22">
        <f t="shared" si="0"/>
        <v>0</v>
      </c>
      <c r="U58" s="22">
        <f t="shared" si="8"/>
        <v>0</v>
      </c>
      <c r="V58" s="22">
        <f t="shared" si="1"/>
        <v>0</v>
      </c>
      <c r="W58" s="22">
        <f t="shared" si="2"/>
        <v>0</v>
      </c>
      <c r="X58" s="21"/>
      <c r="Y58" s="23" t="str">
        <f t="shared" si="3"/>
        <v/>
      </c>
      <c r="Z58" s="21"/>
      <c r="AA58" s="23" t="str">
        <f t="shared" si="4"/>
        <v/>
      </c>
      <c r="AB58" s="21"/>
      <c r="AC58" s="23" t="str">
        <f t="shared" si="5"/>
        <v/>
      </c>
      <c r="AD5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9" spans="1:30" x14ac:dyDescent="0.45">
      <c r="A59" s="35" t="str">
        <f>IF('Prediction Log'!A59=0, "",'Prediction Log'!A59)</f>
        <v/>
      </c>
      <c r="B59" s="14" t="str">
        <f>IF('Prediction Log'!B59=0, "",'Prediction Log'!B59)</f>
        <v/>
      </c>
      <c r="C59" s="14" t="str">
        <f>IF('Prediction Log'!C59=0, "",'Prediction Log'!C59)</f>
        <v/>
      </c>
      <c r="D59" s="14" t="str">
        <f>IF('Prediction Log'!D59=0, "",'Prediction Log'!D59)</f>
        <v/>
      </c>
      <c r="E59" s="14" t="str">
        <f>IF('Prediction Log'!E59=0, "",'Prediction Log'!E59)</f>
        <v/>
      </c>
      <c r="F59" s="14" t="str">
        <f>IF('Prediction Log'!F59=0, "",'Prediction Log'!F59)</f>
        <v/>
      </c>
      <c r="G59" s="12" t="str">
        <f>IF(AND(Games!I59="",Games!J59=""),"",IF(ISTEXT(Games!J59), "Side",Games!I59))</f>
        <v/>
      </c>
      <c r="H59" s="12" t="str">
        <f>IF(Table1[[#This Row],[Bet]]="Spread", Games!K59, "")</f>
        <v/>
      </c>
      <c r="I59" s="19" t="str">
        <f>IF(ISTEXT(Games!J59), Games!J59, "")</f>
        <v/>
      </c>
      <c r="J59" s="19" t="str">
        <f>IF(Table1[[#This Row],[Bet]]="Spread", Table1[[#This Row],[Spread]],"")</f>
        <v/>
      </c>
      <c r="K59" s="19"/>
      <c r="L59" s="20"/>
      <c r="M59" s="20"/>
      <c r="N59" s="20"/>
      <c r="O59" s="20"/>
      <c r="P59" s="20"/>
      <c r="Q59" s="20"/>
      <c r="R59" s="22">
        <f t="shared" si="6"/>
        <v>0</v>
      </c>
      <c r="S59" s="22">
        <f t="shared" si="7"/>
        <v>0</v>
      </c>
      <c r="T59" s="22">
        <f t="shared" si="0"/>
        <v>0</v>
      </c>
      <c r="U59" s="22">
        <f t="shared" si="8"/>
        <v>0</v>
      </c>
      <c r="V59" s="22">
        <f t="shared" si="1"/>
        <v>0</v>
      </c>
      <c r="W59" s="22">
        <f t="shared" si="2"/>
        <v>0</v>
      </c>
      <c r="X59" s="21"/>
      <c r="Y59" s="23" t="str">
        <f t="shared" si="3"/>
        <v/>
      </c>
      <c r="Z59" s="21"/>
      <c r="AA59" s="23" t="str">
        <f t="shared" si="4"/>
        <v/>
      </c>
      <c r="AB59" s="21"/>
      <c r="AC59" s="23" t="str">
        <f t="shared" si="5"/>
        <v/>
      </c>
      <c r="AD5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0" spans="1:30" x14ac:dyDescent="0.45">
      <c r="A60" s="35" t="str">
        <f>IF('Prediction Log'!A60=0, "",'Prediction Log'!A60)</f>
        <v/>
      </c>
      <c r="B60" s="14" t="str">
        <f>IF('Prediction Log'!B60=0, "",'Prediction Log'!B60)</f>
        <v/>
      </c>
      <c r="C60" s="14" t="str">
        <f>IF('Prediction Log'!C60=0, "",'Prediction Log'!C60)</f>
        <v/>
      </c>
      <c r="D60" s="14" t="str">
        <f>IF('Prediction Log'!D60=0, "",'Prediction Log'!D60)</f>
        <v/>
      </c>
      <c r="E60" s="14" t="str">
        <f>IF('Prediction Log'!E60=0, "",'Prediction Log'!E60)</f>
        <v/>
      </c>
      <c r="F60" s="14" t="str">
        <f>IF('Prediction Log'!F60=0, "",'Prediction Log'!F60)</f>
        <v/>
      </c>
      <c r="G60" s="12" t="str">
        <f>IF(AND(Games!I60="",Games!J60=""),"",IF(ISTEXT(Games!J60), "Side",Games!I60))</f>
        <v/>
      </c>
      <c r="H60" s="12" t="str">
        <f>IF(Table1[[#This Row],[Bet]]="Spread", Games!K60, "")</f>
        <v/>
      </c>
      <c r="I60" s="19" t="str">
        <f>IF(ISTEXT(Games!J60), Games!J60, "")</f>
        <v/>
      </c>
      <c r="J60" s="19" t="str">
        <f>IF(Table1[[#This Row],[Bet]]="Spread", Table1[[#This Row],[Spread]],"")</f>
        <v/>
      </c>
      <c r="K60" s="19"/>
      <c r="L60" s="20"/>
      <c r="M60" s="20"/>
      <c r="N60" s="20"/>
      <c r="O60" s="20"/>
      <c r="P60" s="20"/>
      <c r="Q60" s="20"/>
      <c r="R60" s="22">
        <f t="shared" si="6"/>
        <v>0</v>
      </c>
      <c r="S60" s="22">
        <f t="shared" si="7"/>
        <v>0</v>
      </c>
      <c r="T60" s="22">
        <f t="shared" si="0"/>
        <v>0</v>
      </c>
      <c r="U60" s="22">
        <f t="shared" si="8"/>
        <v>0</v>
      </c>
      <c r="V60" s="22">
        <f t="shared" si="1"/>
        <v>0</v>
      </c>
      <c r="W60" s="22">
        <f t="shared" si="2"/>
        <v>0</v>
      </c>
      <c r="X60" s="21"/>
      <c r="Y60" s="23" t="str">
        <f t="shared" si="3"/>
        <v/>
      </c>
      <c r="Z60" s="21"/>
      <c r="AA60" s="23" t="str">
        <f t="shared" si="4"/>
        <v/>
      </c>
      <c r="AB60" s="21"/>
      <c r="AC60" s="23" t="str">
        <f t="shared" si="5"/>
        <v/>
      </c>
      <c r="AD6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1" spans="1:30" x14ac:dyDescent="0.45">
      <c r="A61" s="35" t="str">
        <f>IF('Prediction Log'!A61=0, "",'Prediction Log'!A61)</f>
        <v/>
      </c>
      <c r="B61" s="14" t="str">
        <f>IF('Prediction Log'!B61=0, "",'Prediction Log'!B61)</f>
        <v/>
      </c>
      <c r="C61" s="14" t="str">
        <f>IF('Prediction Log'!C61=0, "",'Prediction Log'!C61)</f>
        <v/>
      </c>
      <c r="D61" s="14" t="str">
        <f>IF('Prediction Log'!D61=0, "",'Prediction Log'!D61)</f>
        <v/>
      </c>
      <c r="E61" s="14" t="str">
        <f>IF('Prediction Log'!E61=0, "",'Prediction Log'!E61)</f>
        <v/>
      </c>
      <c r="F61" s="14" t="str">
        <f>IF('Prediction Log'!F61=0, "",'Prediction Log'!F61)</f>
        <v/>
      </c>
      <c r="G61" s="12" t="str">
        <f>IF(AND(Games!I61="",Games!J61=""),"",IF(ISTEXT(Games!J61), "Side",Games!I61))</f>
        <v/>
      </c>
      <c r="H61" s="12" t="str">
        <f>IF(Table1[[#This Row],[Bet]]="Spread", Games!K61, "")</f>
        <v/>
      </c>
      <c r="I61" s="19" t="str">
        <f>IF(ISTEXT(Games!J61), Games!J61, "")</f>
        <v/>
      </c>
      <c r="J61" s="19" t="str">
        <f>IF(Table1[[#This Row],[Bet]]="Spread", Table1[[#This Row],[Spread]],"")</f>
        <v/>
      </c>
      <c r="K61" s="19"/>
      <c r="L61" s="20"/>
      <c r="M61" s="20"/>
      <c r="N61" s="20"/>
      <c r="O61" s="20"/>
      <c r="P61" s="20"/>
      <c r="Q61" s="20"/>
      <c r="R61" s="22">
        <f t="shared" si="6"/>
        <v>0</v>
      </c>
      <c r="S61" s="22">
        <f t="shared" si="7"/>
        <v>0</v>
      </c>
      <c r="T61" s="22">
        <f t="shared" si="0"/>
        <v>0</v>
      </c>
      <c r="U61" s="22">
        <f t="shared" si="8"/>
        <v>0</v>
      </c>
      <c r="V61" s="22">
        <f t="shared" si="1"/>
        <v>0</v>
      </c>
      <c r="W61" s="22">
        <f t="shared" si="2"/>
        <v>0</v>
      </c>
      <c r="X61" s="21"/>
      <c r="Y61" s="23" t="str">
        <f t="shared" si="3"/>
        <v/>
      </c>
      <c r="Z61" s="21"/>
      <c r="AA61" s="23" t="str">
        <f t="shared" si="4"/>
        <v/>
      </c>
      <c r="AB61" s="21"/>
      <c r="AC61" s="23" t="str">
        <f t="shared" si="5"/>
        <v/>
      </c>
      <c r="AD6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2" spans="1:30" x14ac:dyDescent="0.45">
      <c r="A62" s="35" t="str">
        <f>IF('Prediction Log'!A62=0, "",'Prediction Log'!A62)</f>
        <v/>
      </c>
      <c r="B62" s="14" t="str">
        <f>IF('Prediction Log'!B62=0, "",'Prediction Log'!B62)</f>
        <v/>
      </c>
      <c r="C62" s="14" t="str">
        <f>IF('Prediction Log'!C62=0, "",'Prediction Log'!C62)</f>
        <v/>
      </c>
      <c r="D62" s="14" t="str">
        <f>IF('Prediction Log'!D62=0, "",'Prediction Log'!D62)</f>
        <v/>
      </c>
      <c r="E62" s="14" t="str">
        <f>IF('Prediction Log'!E62=0, "",'Prediction Log'!E62)</f>
        <v/>
      </c>
      <c r="F62" s="14" t="str">
        <f>IF('Prediction Log'!F62=0, "",'Prediction Log'!F62)</f>
        <v/>
      </c>
      <c r="G62" s="12" t="str">
        <f>IF(AND(Games!I62="",Games!J62=""),"",IF(ISTEXT(Games!J62), "Side",Games!I62))</f>
        <v/>
      </c>
      <c r="H62" s="12" t="str">
        <f>IF(Table1[[#This Row],[Bet]]="Spread", Games!K62, "")</f>
        <v/>
      </c>
      <c r="I62" s="19" t="str">
        <f>IF(ISTEXT(Games!J62), Games!J62, "")</f>
        <v/>
      </c>
      <c r="J62" s="19" t="str">
        <f>IF(Table1[[#This Row],[Bet]]="Spread", Table1[[#This Row],[Spread]],"")</f>
        <v/>
      </c>
      <c r="K62" s="19"/>
      <c r="L62" s="20"/>
      <c r="M62" s="20"/>
      <c r="N62" s="20"/>
      <c r="O62" s="20"/>
      <c r="P62" s="20"/>
      <c r="Q62" s="20"/>
      <c r="R62" s="22">
        <f t="shared" si="6"/>
        <v>0</v>
      </c>
      <c r="S62" s="22">
        <f t="shared" si="7"/>
        <v>0</v>
      </c>
      <c r="T62" s="22">
        <f t="shared" si="0"/>
        <v>0</v>
      </c>
      <c r="U62" s="22">
        <f t="shared" si="8"/>
        <v>0</v>
      </c>
      <c r="V62" s="22">
        <f t="shared" si="1"/>
        <v>0</v>
      </c>
      <c r="W62" s="22">
        <f t="shared" si="2"/>
        <v>0</v>
      </c>
      <c r="X62" s="21"/>
      <c r="Y62" s="23" t="str">
        <f t="shared" si="3"/>
        <v/>
      </c>
      <c r="Z62" s="21"/>
      <c r="AA62" s="23" t="str">
        <f t="shared" si="4"/>
        <v/>
      </c>
      <c r="AB62" s="21"/>
      <c r="AC62" s="23" t="str">
        <f t="shared" si="5"/>
        <v/>
      </c>
      <c r="AD6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3" spans="1:30" x14ac:dyDescent="0.45">
      <c r="A63" s="35" t="str">
        <f>IF('Prediction Log'!A63=0, "",'Prediction Log'!A63)</f>
        <v/>
      </c>
      <c r="B63" s="14" t="str">
        <f>IF('Prediction Log'!B63=0, "",'Prediction Log'!B63)</f>
        <v/>
      </c>
      <c r="C63" s="14" t="str">
        <f>IF('Prediction Log'!C63=0, "",'Prediction Log'!C63)</f>
        <v/>
      </c>
      <c r="D63" s="14" t="str">
        <f>IF('Prediction Log'!D63=0, "",'Prediction Log'!D63)</f>
        <v/>
      </c>
      <c r="E63" s="14" t="str">
        <f>IF('Prediction Log'!E63=0, "",'Prediction Log'!E63)</f>
        <v/>
      </c>
      <c r="F63" s="14" t="str">
        <f>IF('Prediction Log'!F63=0, "",'Prediction Log'!F63)</f>
        <v/>
      </c>
      <c r="G63" s="12" t="str">
        <f>IF(AND(Games!I63="",Games!J63=""),"",IF(ISTEXT(Games!J63), "Side",Games!I63))</f>
        <v/>
      </c>
      <c r="H63" s="12" t="str">
        <f>IF(Table1[[#This Row],[Bet]]="Spread", Games!K63, "")</f>
        <v/>
      </c>
      <c r="I63" s="19" t="str">
        <f>IF(ISTEXT(Games!J63), Games!J63, "")</f>
        <v/>
      </c>
      <c r="J63" s="19" t="str">
        <f>IF(Table1[[#This Row],[Bet]]="Spread", Table1[[#This Row],[Spread]],"")</f>
        <v/>
      </c>
      <c r="K63" s="19"/>
      <c r="L63" s="20"/>
      <c r="M63" s="20"/>
      <c r="N63" s="20"/>
      <c r="O63" s="20"/>
      <c r="P63" s="20"/>
      <c r="Q63" s="20"/>
      <c r="R63" s="22">
        <f t="shared" si="6"/>
        <v>0</v>
      </c>
      <c r="S63" s="22">
        <f t="shared" si="7"/>
        <v>0</v>
      </c>
      <c r="T63" s="22">
        <f t="shared" si="0"/>
        <v>0</v>
      </c>
      <c r="U63" s="22">
        <f t="shared" si="8"/>
        <v>0</v>
      </c>
      <c r="V63" s="22">
        <f t="shared" si="1"/>
        <v>0</v>
      </c>
      <c r="W63" s="22">
        <f t="shared" si="2"/>
        <v>0</v>
      </c>
      <c r="X63" s="21"/>
      <c r="Y63" s="23" t="str">
        <f t="shared" si="3"/>
        <v/>
      </c>
      <c r="Z63" s="21"/>
      <c r="AA63" s="23" t="str">
        <f t="shared" si="4"/>
        <v/>
      </c>
      <c r="AB63" s="21"/>
      <c r="AC63" s="23" t="str">
        <f t="shared" si="5"/>
        <v/>
      </c>
      <c r="AD6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4" spans="1:30" x14ac:dyDescent="0.45">
      <c r="A64" s="35" t="str">
        <f>IF('Prediction Log'!A64=0, "",'Prediction Log'!A64)</f>
        <v/>
      </c>
      <c r="B64" s="14" t="str">
        <f>IF('Prediction Log'!B64=0, "",'Prediction Log'!B64)</f>
        <v/>
      </c>
      <c r="C64" s="14" t="str">
        <f>IF('Prediction Log'!C64=0, "",'Prediction Log'!C64)</f>
        <v/>
      </c>
      <c r="D64" s="14" t="str">
        <f>IF('Prediction Log'!D64=0, "",'Prediction Log'!D64)</f>
        <v/>
      </c>
      <c r="E64" s="14" t="str">
        <f>IF('Prediction Log'!E64=0, "",'Prediction Log'!E64)</f>
        <v/>
      </c>
      <c r="F64" s="14" t="str">
        <f>IF('Prediction Log'!F64=0, "",'Prediction Log'!F64)</f>
        <v/>
      </c>
      <c r="G64" s="12" t="str">
        <f>IF(AND(Games!I64="",Games!J64=""),"",IF(ISTEXT(Games!J64), "Side",Games!I64))</f>
        <v/>
      </c>
      <c r="H64" s="12" t="str">
        <f>IF(Table1[[#This Row],[Bet]]="Spread", Games!K64, "")</f>
        <v/>
      </c>
      <c r="I64" s="19" t="str">
        <f>IF(ISTEXT(Games!J64), Games!J64, "")</f>
        <v/>
      </c>
      <c r="J64" s="19" t="str">
        <f>IF(Table1[[#This Row],[Bet]]="Spread", Table1[[#This Row],[Spread]],"")</f>
        <v/>
      </c>
      <c r="K64" s="19"/>
      <c r="L64" s="20"/>
      <c r="M64" s="20"/>
      <c r="N64" s="20"/>
      <c r="O64" s="20"/>
      <c r="P64" s="20"/>
      <c r="Q64" s="20"/>
      <c r="R64" s="22">
        <f t="shared" si="6"/>
        <v>0</v>
      </c>
      <c r="S64" s="22">
        <f t="shared" si="7"/>
        <v>0</v>
      </c>
      <c r="T64" s="22">
        <f t="shared" si="0"/>
        <v>0</v>
      </c>
      <c r="U64" s="22">
        <f t="shared" si="8"/>
        <v>0</v>
      </c>
      <c r="V64" s="22">
        <f t="shared" si="1"/>
        <v>0</v>
      </c>
      <c r="W64" s="22">
        <f t="shared" si="2"/>
        <v>0</v>
      </c>
      <c r="X64" s="21"/>
      <c r="Y64" s="23" t="str">
        <f t="shared" si="3"/>
        <v/>
      </c>
      <c r="Z64" s="21"/>
      <c r="AA64" s="23" t="str">
        <f t="shared" si="4"/>
        <v/>
      </c>
      <c r="AB64" s="21"/>
      <c r="AC64" s="23" t="str">
        <f t="shared" si="5"/>
        <v/>
      </c>
      <c r="AD6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5" spans="1:30" x14ac:dyDescent="0.45">
      <c r="A65" s="35" t="str">
        <f>IF('Prediction Log'!A65=0, "",'Prediction Log'!A65)</f>
        <v/>
      </c>
      <c r="B65" s="14" t="str">
        <f>IF('Prediction Log'!B65=0, "",'Prediction Log'!B65)</f>
        <v/>
      </c>
      <c r="C65" s="14" t="str">
        <f>IF('Prediction Log'!C65=0, "",'Prediction Log'!C65)</f>
        <v/>
      </c>
      <c r="D65" s="14" t="str">
        <f>IF('Prediction Log'!D65=0, "",'Prediction Log'!D65)</f>
        <v/>
      </c>
      <c r="E65" s="14" t="str">
        <f>IF('Prediction Log'!E65=0, "",'Prediction Log'!E65)</f>
        <v/>
      </c>
      <c r="F65" s="14" t="str">
        <f>IF('Prediction Log'!F65=0, "",'Prediction Log'!F65)</f>
        <v/>
      </c>
      <c r="G65" s="12" t="str">
        <f>IF(AND(Games!I65="",Games!J65=""),"",IF(ISTEXT(Games!J65), "Side",Games!I65))</f>
        <v/>
      </c>
      <c r="H65" s="12" t="str">
        <f>IF(Table1[[#This Row],[Bet]]="Spread", Games!K65, "")</f>
        <v/>
      </c>
      <c r="I65" s="19" t="str">
        <f>IF(ISTEXT(Games!J65), Games!J65, "")</f>
        <v/>
      </c>
      <c r="J65" s="19" t="str">
        <f>IF(Table1[[#This Row],[Bet]]="Spread", Table1[[#This Row],[Spread]],"")</f>
        <v/>
      </c>
      <c r="K65" s="19"/>
      <c r="L65" s="20"/>
      <c r="M65" s="20"/>
      <c r="N65" s="20"/>
      <c r="O65" s="20"/>
      <c r="P65" s="20"/>
      <c r="Q65" s="20"/>
      <c r="R65" s="22">
        <f t="shared" si="6"/>
        <v>0</v>
      </c>
      <c r="S65" s="22">
        <f t="shared" si="7"/>
        <v>0</v>
      </c>
      <c r="T65" s="22">
        <f t="shared" si="0"/>
        <v>0</v>
      </c>
      <c r="U65" s="22">
        <f t="shared" si="8"/>
        <v>0</v>
      </c>
      <c r="V65" s="22">
        <f t="shared" si="1"/>
        <v>0</v>
      </c>
      <c r="W65" s="22">
        <f t="shared" si="2"/>
        <v>0</v>
      </c>
      <c r="X65" s="21"/>
      <c r="Y65" s="23" t="str">
        <f t="shared" si="3"/>
        <v/>
      </c>
      <c r="Z65" s="21"/>
      <c r="AA65" s="23" t="str">
        <f t="shared" si="4"/>
        <v/>
      </c>
      <c r="AB65" s="21"/>
      <c r="AC65" s="23" t="str">
        <f t="shared" si="5"/>
        <v/>
      </c>
      <c r="AD6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6" spans="1:30" x14ac:dyDescent="0.45">
      <c r="A66" s="35" t="str">
        <f>IF('Prediction Log'!A66=0, "",'Prediction Log'!A66)</f>
        <v/>
      </c>
      <c r="B66" s="14" t="str">
        <f>IF('Prediction Log'!B66=0, "",'Prediction Log'!B66)</f>
        <v/>
      </c>
      <c r="C66" s="14" t="str">
        <f>IF('Prediction Log'!C66=0, "",'Prediction Log'!C66)</f>
        <v/>
      </c>
      <c r="D66" s="14" t="str">
        <f>IF('Prediction Log'!D66=0, "",'Prediction Log'!D66)</f>
        <v/>
      </c>
      <c r="E66" s="14" t="str">
        <f>IF('Prediction Log'!E66=0, "",'Prediction Log'!E66)</f>
        <v/>
      </c>
      <c r="F66" s="14" t="str">
        <f>IF('Prediction Log'!F66=0, "",'Prediction Log'!F66)</f>
        <v/>
      </c>
      <c r="G66" s="12" t="str">
        <f>IF(AND(Games!I66="",Games!J66=""),"",IF(ISTEXT(Games!J66), "Side",Games!I66))</f>
        <v/>
      </c>
      <c r="H66" s="12" t="str">
        <f>IF(Table1[[#This Row],[Bet]]="Spread", Games!K66, "")</f>
        <v/>
      </c>
      <c r="I66" s="19" t="str">
        <f>IF(ISTEXT(Games!J66), Games!J66, "")</f>
        <v/>
      </c>
      <c r="J66" s="19" t="str">
        <f>IF(Table1[[#This Row],[Bet]]="Spread", Table1[[#This Row],[Spread]],"")</f>
        <v/>
      </c>
      <c r="K66" s="19"/>
      <c r="L66" s="20"/>
      <c r="M66" s="20"/>
      <c r="N66" s="20"/>
      <c r="O66" s="20"/>
      <c r="P66" s="20"/>
      <c r="Q66" s="20"/>
      <c r="R66" s="22">
        <f t="shared" si="6"/>
        <v>0</v>
      </c>
      <c r="S66" s="22">
        <f t="shared" si="7"/>
        <v>0</v>
      </c>
      <c r="T66" s="22">
        <f t="shared" ref="T66:T129" si="9">M66+IF(P66&lt;0, (M66/(P66/-100)), M66*(P66/100))</f>
        <v>0</v>
      </c>
      <c r="U66" s="22">
        <f t="shared" si="8"/>
        <v>0</v>
      </c>
      <c r="V66" s="22">
        <f t="shared" ref="V66:V129" si="10">N66+IF(Q66&lt;0, (N66/(Q66/-100)), N66*(Q66/100))</f>
        <v>0</v>
      </c>
      <c r="W66" s="22">
        <f t="shared" ref="W66:W129" si="11">Q66-N66</f>
        <v>0</v>
      </c>
      <c r="X66" s="21"/>
      <c r="Y66" s="23" t="str">
        <f t="shared" ref="Y66:Y129" si="12">IF(X66="W", S66, IF(X66="L",-L66, ""))</f>
        <v/>
      </c>
      <c r="Z66" s="21"/>
      <c r="AA66" s="23" t="str">
        <f t="shared" ref="AA66:AA129" si="13">IF(Z66="W", U66, IF(Z66="L",-N66, ""))</f>
        <v/>
      </c>
      <c r="AB66" s="21"/>
      <c r="AC66" s="23" t="str">
        <f t="shared" ref="AC66:AC129" si="14">IF(AB66="W", W66, IF(AB66="L",-P66, ""))</f>
        <v/>
      </c>
      <c r="AD6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7" spans="1:30" x14ac:dyDescent="0.45">
      <c r="A67" s="35" t="str">
        <f>IF('Prediction Log'!A67=0, "",'Prediction Log'!A67)</f>
        <v/>
      </c>
      <c r="B67" s="14" t="str">
        <f>IF('Prediction Log'!B67=0, "",'Prediction Log'!B67)</f>
        <v/>
      </c>
      <c r="C67" s="14" t="str">
        <f>IF('Prediction Log'!C67=0, "",'Prediction Log'!C67)</f>
        <v/>
      </c>
      <c r="D67" s="14" t="str">
        <f>IF('Prediction Log'!D67=0, "",'Prediction Log'!D67)</f>
        <v/>
      </c>
      <c r="E67" s="14" t="str">
        <f>IF('Prediction Log'!E67=0, "",'Prediction Log'!E67)</f>
        <v/>
      </c>
      <c r="F67" s="14" t="str">
        <f>IF('Prediction Log'!F67=0, "",'Prediction Log'!F67)</f>
        <v/>
      </c>
      <c r="G67" s="12" t="str">
        <f>IF(AND(Games!I67="",Games!J67=""),"",IF(ISTEXT(Games!J67), "Side",Games!I67))</f>
        <v/>
      </c>
      <c r="H67" s="12" t="str">
        <f>IF(Table1[[#This Row],[Bet]]="Spread", Games!K67, "")</f>
        <v/>
      </c>
      <c r="I67" s="19" t="str">
        <f>IF(ISTEXT(Games!J67), Games!J67, "")</f>
        <v/>
      </c>
      <c r="J67" s="19" t="str">
        <f>IF(Table1[[#This Row],[Bet]]="Spread", Table1[[#This Row],[Spread]],"")</f>
        <v/>
      </c>
      <c r="K67" s="19"/>
      <c r="L67" s="20"/>
      <c r="M67" s="20"/>
      <c r="N67" s="20"/>
      <c r="O67" s="20"/>
      <c r="P67" s="20"/>
      <c r="Q67" s="20"/>
      <c r="R67" s="22">
        <f t="shared" ref="R67:R130" si="15">L67+IF(O67&lt;0, (L67/(O67/-100)), L67*(O67/100))</f>
        <v>0</v>
      </c>
      <c r="S67" s="22">
        <f t="shared" ref="S67:S130" si="16">R67-L67</f>
        <v>0</v>
      </c>
      <c r="T67" s="22">
        <f t="shared" si="9"/>
        <v>0</v>
      </c>
      <c r="U67" s="22">
        <f t="shared" ref="U67:U130" si="17">T67-M67</f>
        <v>0</v>
      </c>
      <c r="V67" s="22">
        <f t="shared" si="10"/>
        <v>0</v>
      </c>
      <c r="W67" s="22">
        <f t="shared" si="11"/>
        <v>0</v>
      </c>
      <c r="X67" s="21"/>
      <c r="Y67" s="23" t="str">
        <f t="shared" si="12"/>
        <v/>
      </c>
      <c r="Z67" s="21"/>
      <c r="AA67" s="23" t="str">
        <f t="shared" si="13"/>
        <v/>
      </c>
      <c r="AB67" s="21"/>
      <c r="AC67" s="23" t="str">
        <f t="shared" si="14"/>
        <v/>
      </c>
      <c r="AD6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8" spans="1:30" x14ac:dyDescent="0.45">
      <c r="A68" s="35" t="str">
        <f>IF('Prediction Log'!A68=0, "",'Prediction Log'!A68)</f>
        <v/>
      </c>
      <c r="B68" s="14" t="str">
        <f>IF('Prediction Log'!B68=0, "",'Prediction Log'!B68)</f>
        <v/>
      </c>
      <c r="C68" s="14" t="str">
        <f>IF('Prediction Log'!C68=0, "",'Prediction Log'!C68)</f>
        <v/>
      </c>
      <c r="D68" s="14" t="str">
        <f>IF('Prediction Log'!D68=0, "",'Prediction Log'!D68)</f>
        <v/>
      </c>
      <c r="E68" s="14" t="str">
        <f>IF('Prediction Log'!E68=0, "",'Prediction Log'!E68)</f>
        <v/>
      </c>
      <c r="F68" s="14" t="str">
        <f>IF('Prediction Log'!F68=0, "",'Prediction Log'!F68)</f>
        <v/>
      </c>
      <c r="G68" s="12" t="str">
        <f>IF(AND(Games!I68="",Games!J68=""),"",IF(ISTEXT(Games!J68), "Side",Games!I68))</f>
        <v/>
      </c>
      <c r="H68" s="12" t="str">
        <f>IF(Table1[[#This Row],[Bet]]="Spread", Games!K68, "")</f>
        <v/>
      </c>
      <c r="I68" s="19" t="str">
        <f>IF(ISTEXT(Games!J68), Games!J68, "")</f>
        <v/>
      </c>
      <c r="J68" s="19" t="str">
        <f>IF(Table1[[#This Row],[Bet]]="Spread", Table1[[#This Row],[Spread]],"")</f>
        <v/>
      </c>
      <c r="K68" s="19"/>
      <c r="L68" s="20"/>
      <c r="M68" s="20"/>
      <c r="N68" s="20"/>
      <c r="O68" s="20"/>
      <c r="P68" s="20"/>
      <c r="Q68" s="20"/>
      <c r="R68" s="22">
        <f t="shared" si="15"/>
        <v>0</v>
      </c>
      <c r="S68" s="22">
        <f t="shared" si="16"/>
        <v>0</v>
      </c>
      <c r="T68" s="22">
        <f t="shared" si="9"/>
        <v>0</v>
      </c>
      <c r="U68" s="22">
        <f t="shared" si="17"/>
        <v>0</v>
      </c>
      <c r="V68" s="22">
        <f t="shared" si="10"/>
        <v>0</v>
      </c>
      <c r="W68" s="22">
        <f t="shared" si="11"/>
        <v>0</v>
      </c>
      <c r="X68" s="21"/>
      <c r="Y68" s="23" t="str">
        <f t="shared" si="12"/>
        <v/>
      </c>
      <c r="Z68" s="21"/>
      <c r="AA68" s="23" t="str">
        <f t="shared" si="13"/>
        <v/>
      </c>
      <c r="AB68" s="21"/>
      <c r="AC68" s="23" t="str">
        <f t="shared" si="14"/>
        <v/>
      </c>
      <c r="AD6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9" spans="1:30" x14ac:dyDescent="0.45">
      <c r="A69" s="35" t="str">
        <f>IF('Prediction Log'!A69=0, "",'Prediction Log'!A69)</f>
        <v/>
      </c>
      <c r="B69" s="14" t="str">
        <f>IF('Prediction Log'!B69=0, "",'Prediction Log'!B69)</f>
        <v/>
      </c>
      <c r="C69" s="14" t="str">
        <f>IF('Prediction Log'!C69=0, "",'Prediction Log'!C69)</f>
        <v/>
      </c>
      <c r="D69" s="14" t="str">
        <f>IF('Prediction Log'!D69=0, "",'Prediction Log'!D69)</f>
        <v/>
      </c>
      <c r="E69" s="14" t="str">
        <f>IF('Prediction Log'!E69=0, "",'Prediction Log'!E69)</f>
        <v/>
      </c>
      <c r="F69" s="14" t="str">
        <f>IF('Prediction Log'!F69=0, "",'Prediction Log'!F69)</f>
        <v/>
      </c>
      <c r="G69" s="12" t="str">
        <f>IF(AND(Games!I69="",Games!J69=""),"",IF(ISTEXT(Games!J69), "Side",Games!I69))</f>
        <v/>
      </c>
      <c r="H69" s="12" t="str">
        <f>IF(Table1[[#This Row],[Bet]]="Spread", Games!K69, "")</f>
        <v/>
      </c>
      <c r="I69" s="19" t="str">
        <f>IF(ISTEXT(Games!J69), Games!J69, "")</f>
        <v/>
      </c>
      <c r="J69" s="19" t="str">
        <f>IF(Table1[[#This Row],[Bet]]="Spread", Table1[[#This Row],[Spread]],"")</f>
        <v/>
      </c>
      <c r="K69" s="19"/>
      <c r="L69" s="20"/>
      <c r="M69" s="20"/>
      <c r="N69" s="20"/>
      <c r="O69" s="20"/>
      <c r="P69" s="20"/>
      <c r="Q69" s="20"/>
      <c r="R69" s="22">
        <f t="shared" si="15"/>
        <v>0</v>
      </c>
      <c r="S69" s="22">
        <f t="shared" si="16"/>
        <v>0</v>
      </c>
      <c r="T69" s="22">
        <f t="shared" si="9"/>
        <v>0</v>
      </c>
      <c r="U69" s="22">
        <f t="shared" si="17"/>
        <v>0</v>
      </c>
      <c r="V69" s="22">
        <f t="shared" si="10"/>
        <v>0</v>
      </c>
      <c r="W69" s="22">
        <f t="shared" si="11"/>
        <v>0</v>
      </c>
      <c r="X69" s="21"/>
      <c r="Y69" s="23" t="str">
        <f t="shared" si="12"/>
        <v/>
      </c>
      <c r="Z69" s="21"/>
      <c r="AA69" s="23" t="str">
        <f t="shared" si="13"/>
        <v/>
      </c>
      <c r="AB69" s="21"/>
      <c r="AC69" s="23" t="str">
        <f t="shared" si="14"/>
        <v/>
      </c>
      <c r="AD6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0" spans="1:30" x14ac:dyDescent="0.45">
      <c r="A70" s="35" t="str">
        <f>IF('Prediction Log'!A70=0, "",'Prediction Log'!A70)</f>
        <v/>
      </c>
      <c r="B70" s="14" t="str">
        <f>IF('Prediction Log'!B70=0, "",'Prediction Log'!B70)</f>
        <v/>
      </c>
      <c r="C70" s="14" t="str">
        <f>IF('Prediction Log'!C70=0, "",'Prediction Log'!C70)</f>
        <v/>
      </c>
      <c r="D70" s="14" t="str">
        <f>IF('Prediction Log'!D70=0, "",'Prediction Log'!D70)</f>
        <v/>
      </c>
      <c r="E70" s="14" t="str">
        <f>IF('Prediction Log'!E70=0, "",'Prediction Log'!E70)</f>
        <v/>
      </c>
      <c r="F70" s="14" t="str">
        <f>IF('Prediction Log'!F70=0, "",'Prediction Log'!F70)</f>
        <v/>
      </c>
      <c r="G70" s="12" t="str">
        <f>IF(AND(Games!I70="",Games!J70=""),"",IF(ISTEXT(Games!J70), "Side",Games!I70))</f>
        <v/>
      </c>
      <c r="H70" s="12" t="str">
        <f>IF(Table1[[#This Row],[Bet]]="Spread", Games!K70, "")</f>
        <v/>
      </c>
      <c r="I70" s="19" t="str">
        <f>IF(ISTEXT(Games!J70), Games!J70, "")</f>
        <v/>
      </c>
      <c r="J70" s="19" t="str">
        <f>IF(Table1[[#This Row],[Bet]]="Spread", Table1[[#This Row],[Spread]],"")</f>
        <v/>
      </c>
      <c r="K70" s="19"/>
      <c r="L70" s="20"/>
      <c r="M70" s="20"/>
      <c r="N70" s="20"/>
      <c r="O70" s="20"/>
      <c r="P70" s="20"/>
      <c r="Q70" s="20"/>
      <c r="R70" s="22">
        <f t="shared" si="15"/>
        <v>0</v>
      </c>
      <c r="S70" s="22">
        <f t="shared" si="16"/>
        <v>0</v>
      </c>
      <c r="T70" s="22">
        <f t="shared" si="9"/>
        <v>0</v>
      </c>
      <c r="U70" s="22">
        <f t="shared" si="17"/>
        <v>0</v>
      </c>
      <c r="V70" s="22">
        <f t="shared" si="10"/>
        <v>0</v>
      </c>
      <c r="W70" s="22">
        <f t="shared" si="11"/>
        <v>0</v>
      </c>
      <c r="X70" s="21"/>
      <c r="Y70" s="23" t="str">
        <f t="shared" si="12"/>
        <v/>
      </c>
      <c r="Z70" s="21"/>
      <c r="AA70" s="23" t="str">
        <f t="shared" si="13"/>
        <v/>
      </c>
      <c r="AB70" s="21"/>
      <c r="AC70" s="23" t="str">
        <f t="shared" si="14"/>
        <v/>
      </c>
      <c r="AD7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1" spans="1:30" x14ac:dyDescent="0.45">
      <c r="A71" s="35" t="str">
        <f>IF('Prediction Log'!A71=0, "",'Prediction Log'!A71)</f>
        <v/>
      </c>
      <c r="B71" s="14" t="str">
        <f>IF('Prediction Log'!B71=0, "",'Prediction Log'!B71)</f>
        <v/>
      </c>
      <c r="C71" s="14" t="str">
        <f>IF('Prediction Log'!C71=0, "",'Prediction Log'!C71)</f>
        <v/>
      </c>
      <c r="D71" s="14" t="str">
        <f>IF('Prediction Log'!D71=0, "",'Prediction Log'!D71)</f>
        <v/>
      </c>
      <c r="E71" s="14" t="str">
        <f>IF('Prediction Log'!E71=0, "",'Prediction Log'!E71)</f>
        <v/>
      </c>
      <c r="F71" s="14" t="str">
        <f>IF('Prediction Log'!F71=0, "",'Prediction Log'!F71)</f>
        <v/>
      </c>
      <c r="G71" s="12" t="str">
        <f>IF(AND(Games!I71="",Games!J71=""),"",IF(ISTEXT(Games!J71), "Side",Games!I71))</f>
        <v/>
      </c>
      <c r="H71" s="12" t="str">
        <f>IF(Table1[[#This Row],[Bet]]="Spread", Games!K71, "")</f>
        <v/>
      </c>
      <c r="I71" s="19" t="str">
        <f>IF(ISTEXT(Games!J71), Games!J71, "")</f>
        <v/>
      </c>
      <c r="J71" s="19" t="str">
        <f>IF(Table1[[#This Row],[Bet]]="Spread", Table1[[#This Row],[Spread]],"")</f>
        <v/>
      </c>
      <c r="K71" s="19"/>
      <c r="L71" s="20"/>
      <c r="M71" s="20"/>
      <c r="N71" s="20"/>
      <c r="O71" s="20"/>
      <c r="P71" s="20"/>
      <c r="Q71" s="20"/>
      <c r="R71" s="22">
        <f t="shared" si="15"/>
        <v>0</v>
      </c>
      <c r="S71" s="22">
        <f t="shared" si="16"/>
        <v>0</v>
      </c>
      <c r="T71" s="22">
        <f t="shared" si="9"/>
        <v>0</v>
      </c>
      <c r="U71" s="22">
        <f t="shared" si="17"/>
        <v>0</v>
      </c>
      <c r="V71" s="22">
        <f t="shared" si="10"/>
        <v>0</v>
      </c>
      <c r="W71" s="22">
        <f t="shared" si="11"/>
        <v>0</v>
      </c>
      <c r="X71" s="21"/>
      <c r="Y71" s="23" t="str">
        <f t="shared" si="12"/>
        <v/>
      </c>
      <c r="Z71" s="21"/>
      <c r="AA71" s="23" t="str">
        <f t="shared" si="13"/>
        <v/>
      </c>
      <c r="AB71" s="21"/>
      <c r="AC71" s="23" t="str">
        <f t="shared" si="14"/>
        <v/>
      </c>
      <c r="AD7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2" spans="1:30" x14ac:dyDescent="0.45">
      <c r="A72" s="35" t="str">
        <f>IF('Prediction Log'!A72=0, "",'Prediction Log'!A72)</f>
        <v/>
      </c>
      <c r="B72" s="14" t="str">
        <f>IF('Prediction Log'!B72=0, "",'Prediction Log'!B72)</f>
        <v/>
      </c>
      <c r="C72" s="14" t="str">
        <f>IF('Prediction Log'!C72=0, "",'Prediction Log'!C72)</f>
        <v/>
      </c>
      <c r="D72" s="14" t="str">
        <f>IF('Prediction Log'!D72=0, "",'Prediction Log'!D72)</f>
        <v/>
      </c>
      <c r="E72" s="14" t="str">
        <f>IF('Prediction Log'!E72=0, "",'Prediction Log'!E72)</f>
        <v/>
      </c>
      <c r="F72" s="14" t="str">
        <f>IF('Prediction Log'!F72=0, "",'Prediction Log'!F72)</f>
        <v/>
      </c>
      <c r="G72" s="12" t="str">
        <f>IF(AND(Games!I72="",Games!J72=""),"",IF(ISTEXT(Games!J72), "Side",Games!I72))</f>
        <v/>
      </c>
      <c r="H72" s="12" t="str">
        <f>IF(Table1[[#This Row],[Bet]]="Spread", Games!K72, "")</f>
        <v/>
      </c>
      <c r="I72" s="19" t="str">
        <f>IF(ISTEXT(Games!J72), Games!J72, "")</f>
        <v/>
      </c>
      <c r="J72" s="19" t="str">
        <f>IF(Table1[[#This Row],[Bet]]="Spread", Table1[[#This Row],[Spread]],"")</f>
        <v/>
      </c>
      <c r="K72" s="19"/>
      <c r="L72" s="20"/>
      <c r="M72" s="20"/>
      <c r="N72" s="20"/>
      <c r="O72" s="20"/>
      <c r="P72" s="20"/>
      <c r="Q72" s="20"/>
      <c r="R72" s="22">
        <f t="shared" si="15"/>
        <v>0</v>
      </c>
      <c r="S72" s="22">
        <f t="shared" si="16"/>
        <v>0</v>
      </c>
      <c r="T72" s="22">
        <f t="shared" si="9"/>
        <v>0</v>
      </c>
      <c r="U72" s="22">
        <f t="shared" si="17"/>
        <v>0</v>
      </c>
      <c r="V72" s="22">
        <f t="shared" si="10"/>
        <v>0</v>
      </c>
      <c r="W72" s="22">
        <f t="shared" si="11"/>
        <v>0</v>
      </c>
      <c r="X72" s="21"/>
      <c r="Y72" s="23" t="str">
        <f t="shared" si="12"/>
        <v/>
      </c>
      <c r="Z72" s="21"/>
      <c r="AA72" s="23" t="str">
        <f t="shared" si="13"/>
        <v/>
      </c>
      <c r="AB72" s="21"/>
      <c r="AC72" s="23" t="str">
        <f t="shared" si="14"/>
        <v/>
      </c>
      <c r="AD7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3" spans="1:30" x14ac:dyDescent="0.45">
      <c r="A73" s="35" t="str">
        <f>IF('Prediction Log'!A73=0, "",'Prediction Log'!A73)</f>
        <v/>
      </c>
      <c r="B73" s="14" t="str">
        <f>IF('Prediction Log'!B73=0, "",'Prediction Log'!B73)</f>
        <v/>
      </c>
      <c r="C73" s="14" t="str">
        <f>IF('Prediction Log'!C73=0, "",'Prediction Log'!C73)</f>
        <v/>
      </c>
      <c r="D73" s="14" t="str">
        <f>IF('Prediction Log'!D73=0, "",'Prediction Log'!D73)</f>
        <v/>
      </c>
      <c r="E73" s="14" t="str">
        <f>IF('Prediction Log'!E73=0, "",'Prediction Log'!E73)</f>
        <v/>
      </c>
      <c r="F73" s="14" t="str">
        <f>IF('Prediction Log'!F73=0, "",'Prediction Log'!F73)</f>
        <v/>
      </c>
      <c r="G73" s="12" t="str">
        <f>IF(AND(Games!I73="",Games!J73=""),"",IF(ISTEXT(Games!J73), "Side",Games!I73))</f>
        <v/>
      </c>
      <c r="H73" s="12" t="str">
        <f>IF(Table1[[#This Row],[Bet]]="Spread", Games!K73, "")</f>
        <v/>
      </c>
      <c r="I73" s="19" t="str">
        <f>IF(ISTEXT(Games!J73), Games!J73, "")</f>
        <v/>
      </c>
      <c r="J73" s="19" t="str">
        <f>IF(Table1[[#This Row],[Bet]]="Spread", Table1[[#This Row],[Spread]],"")</f>
        <v/>
      </c>
      <c r="K73" s="19"/>
      <c r="L73" s="20"/>
      <c r="M73" s="20"/>
      <c r="N73" s="20"/>
      <c r="O73" s="20"/>
      <c r="P73" s="20"/>
      <c r="Q73" s="20"/>
      <c r="R73" s="22">
        <f t="shared" si="15"/>
        <v>0</v>
      </c>
      <c r="S73" s="22">
        <f t="shared" si="16"/>
        <v>0</v>
      </c>
      <c r="T73" s="22">
        <f t="shared" si="9"/>
        <v>0</v>
      </c>
      <c r="U73" s="22">
        <f t="shared" si="17"/>
        <v>0</v>
      </c>
      <c r="V73" s="22">
        <f t="shared" si="10"/>
        <v>0</v>
      </c>
      <c r="W73" s="22">
        <f t="shared" si="11"/>
        <v>0</v>
      </c>
      <c r="X73" s="21"/>
      <c r="Y73" s="23" t="str">
        <f t="shared" si="12"/>
        <v/>
      </c>
      <c r="Z73" s="21"/>
      <c r="AA73" s="23" t="str">
        <f t="shared" si="13"/>
        <v/>
      </c>
      <c r="AB73" s="21"/>
      <c r="AC73" s="23" t="str">
        <f t="shared" si="14"/>
        <v/>
      </c>
      <c r="AD7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4" spans="1:30" x14ac:dyDescent="0.45">
      <c r="A74" s="35" t="str">
        <f>IF('Prediction Log'!A74=0, "",'Prediction Log'!A74)</f>
        <v/>
      </c>
      <c r="B74" s="14" t="str">
        <f>IF('Prediction Log'!B74=0, "",'Prediction Log'!B74)</f>
        <v/>
      </c>
      <c r="C74" s="14" t="str">
        <f>IF('Prediction Log'!C74=0, "",'Prediction Log'!C74)</f>
        <v/>
      </c>
      <c r="D74" s="14" t="str">
        <f>IF('Prediction Log'!D74=0, "",'Prediction Log'!D74)</f>
        <v/>
      </c>
      <c r="E74" s="14" t="str">
        <f>IF('Prediction Log'!E74=0, "",'Prediction Log'!E74)</f>
        <v/>
      </c>
      <c r="F74" s="14" t="str">
        <f>IF('Prediction Log'!F74=0, "",'Prediction Log'!F74)</f>
        <v/>
      </c>
      <c r="G74" s="12" t="str">
        <f>IF(AND(Games!I74="",Games!J74=""),"",IF(ISTEXT(Games!J74), "Side",Games!I74))</f>
        <v/>
      </c>
      <c r="H74" s="12" t="str">
        <f>IF(Table1[[#This Row],[Bet]]="Spread", Games!K74, "")</f>
        <v/>
      </c>
      <c r="I74" s="19" t="str">
        <f>IF(ISTEXT(Games!J74), Games!J74, "")</f>
        <v/>
      </c>
      <c r="J74" s="19" t="str">
        <f>IF(Table1[[#This Row],[Bet]]="Spread", Table1[[#This Row],[Spread]],"")</f>
        <v/>
      </c>
      <c r="K74" s="19"/>
      <c r="L74" s="20"/>
      <c r="M74" s="20"/>
      <c r="N74" s="20"/>
      <c r="O74" s="20"/>
      <c r="P74" s="20"/>
      <c r="Q74" s="20"/>
      <c r="R74" s="22">
        <f t="shared" si="15"/>
        <v>0</v>
      </c>
      <c r="S74" s="22">
        <f t="shared" si="16"/>
        <v>0</v>
      </c>
      <c r="T74" s="22">
        <f t="shared" si="9"/>
        <v>0</v>
      </c>
      <c r="U74" s="22">
        <f t="shared" si="17"/>
        <v>0</v>
      </c>
      <c r="V74" s="22">
        <f t="shared" si="10"/>
        <v>0</v>
      </c>
      <c r="W74" s="22">
        <f t="shared" si="11"/>
        <v>0</v>
      </c>
      <c r="X74" s="21"/>
      <c r="Y74" s="23" t="str">
        <f t="shared" si="12"/>
        <v/>
      </c>
      <c r="Z74" s="21"/>
      <c r="AA74" s="23" t="str">
        <f t="shared" si="13"/>
        <v/>
      </c>
      <c r="AB74" s="21"/>
      <c r="AC74" s="23" t="str">
        <f t="shared" si="14"/>
        <v/>
      </c>
      <c r="AD7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5" spans="1:30" x14ac:dyDescent="0.45">
      <c r="A75" s="35" t="str">
        <f>IF('Prediction Log'!A75=0, "",'Prediction Log'!A75)</f>
        <v/>
      </c>
      <c r="B75" s="14" t="str">
        <f>IF('Prediction Log'!B75=0, "",'Prediction Log'!B75)</f>
        <v/>
      </c>
      <c r="C75" s="14" t="str">
        <f>IF('Prediction Log'!C75=0, "",'Prediction Log'!C75)</f>
        <v/>
      </c>
      <c r="D75" s="14" t="str">
        <f>IF('Prediction Log'!D75=0, "",'Prediction Log'!D75)</f>
        <v/>
      </c>
      <c r="E75" s="14" t="str">
        <f>IF('Prediction Log'!E75=0, "",'Prediction Log'!E75)</f>
        <v/>
      </c>
      <c r="F75" s="14" t="str">
        <f>IF('Prediction Log'!F75=0, "",'Prediction Log'!F75)</f>
        <v/>
      </c>
      <c r="G75" s="12" t="str">
        <f>IF(AND(Games!I75="",Games!J75=""),"",IF(ISTEXT(Games!J75), "Side",Games!I75))</f>
        <v/>
      </c>
      <c r="H75" s="12" t="str">
        <f>IF(Table1[[#This Row],[Bet]]="Spread", Games!K75, "")</f>
        <v/>
      </c>
      <c r="I75" s="19" t="str">
        <f>IF(ISTEXT(Games!J75), Games!J75, "")</f>
        <v/>
      </c>
      <c r="J75" s="19" t="str">
        <f>IF(Table1[[#This Row],[Bet]]="Spread", Table1[[#This Row],[Spread]],"")</f>
        <v/>
      </c>
      <c r="K75" s="19"/>
      <c r="L75" s="20"/>
      <c r="M75" s="20"/>
      <c r="N75" s="20"/>
      <c r="O75" s="20"/>
      <c r="P75" s="20"/>
      <c r="Q75" s="20"/>
      <c r="R75" s="22">
        <f t="shared" si="15"/>
        <v>0</v>
      </c>
      <c r="S75" s="22">
        <f t="shared" si="16"/>
        <v>0</v>
      </c>
      <c r="T75" s="22">
        <f t="shared" si="9"/>
        <v>0</v>
      </c>
      <c r="U75" s="22">
        <f t="shared" si="17"/>
        <v>0</v>
      </c>
      <c r="V75" s="22">
        <f t="shared" si="10"/>
        <v>0</v>
      </c>
      <c r="W75" s="22">
        <f t="shared" si="11"/>
        <v>0</v>
      </c>
      <c r="X75" s="21"/>
      <c r="Y75" s="23" t="str">
        <f t="shared" si="12"/>
        <v/>
      </c>
      <c r="Z75" s="21"/>
      <c r="AA75" s="23" t="str">
        <f t="shared" si="13"/>
        <v/>
      </c>
      <c r="AB75" s="21"/>
      <c r="AC75" s="23" t="str">
        <f t="shared" si="14"/>
        <v/>
      </c>
      <c r="AD7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6" spans="1:30" x14ac:dyDescent="0.45">
      <c r="A76" s="35" t="str">
        <f>IF('Prediction Log'!A76=0, "",'Prediction Log'!A76)</f>
        <v/>
      </c>
      <c r="B76" s="14" t="str">
        <f>IF('Prediction Log'!B76=0, "",'Prediction Log'!B76)</f>
        <v/>
      </c>
      <c r="C76" s="14" t="str">
        <f>IF('Prediction Log'!C76=0, "",'Prediction Log'!C76)</f>
        <v/>
      </c>
      <c r="D76" s="14" t="str">
        <f>IF('Prediction Log'!D76=0, "",'Prediction Log'!D76)</f>
        <v/>
      </c>
      <c r="E76" s="14" t="str">
        <f>IF('Prediction Log'!E76=0, "",'Prediction Log'!E76)</f>
        <v/>
      </c>
      <c r="F76" s="14" t="str">
        <f>IF('Prediction Log'!F76=0, "",'Prediction Log'!F76)</f>
        <v/>
      </c>
      <c r="G76" s="12" t="str">
        <f>IF(AND(Games!I76="",Games!J76=""),"",IF(ISTEXT(Games!J76), "Side",Games!I76))</f>
        <v/>
      </c>
      <c r="H76" s="12" t="str">
        <f>IF(Table1[[#This Row],[Bet]]="Spread", Games!K76, "")</f>
        <v/>
      </c>
      <c r="I76" s="19" t="str">
        <f>IF(ISTEXT(Games!J76), Games!J76, "")</f>
        <v/>
      </c>
      <c r="J76" s="19" t="str">
        <f>IF(Table1[[#This Row],[Bet]]="Spread", Table1[[#This Row],[Spread]],"")</f>
        <v/>
      </c>
      <c r="K76" s="19"/>
      <c r="L76" s="20"/>
      <c r="M76" s="20"/>
      <c r="N76" s="20"/>
      <c r="O76" s="20"/>
      <c r="P76" s="20"/>
      <c r="Q76" s="20"/>
      <c r="R76" s="22">
        <f t="shared" si="15"/>
        <v>0</v>
      </c>
      <c r="S76" s="22">
        <f t="shared" si="16"/>
        <v>0</v>
      </c>
      <c r="T76" s="22">
        <f t="shared" si="9"/>
        <v>0</v>
      </c>
      <c r="U76" s="22">
        <f t="shared" si="17"/>
        <v>0</v>
      </c>
      <c r="V76" s="22">
        <f t="shared" si="10"/>
        <v>0</v>
      </c>
      <c r="W76" s="22">
        <f t="shared" si="11"/>
        <v>0</v>
      </c>
      <c r="X76" s="21"/>
      <c r="Y76" s="23" t="str">
        <f t="shared" si="12"/>
        <v/>
      </c>
      <c r="Z76" s="21"/>
      <c r="AA76" s="23" t="str">
        <f t="shared" si="13"/>
        <v/>
      </c>
      <c r="AB76" s="21"/>
      <c r="AC76" s="23" t="str">
        <f t="shared" si="14"/>
        <v/>
      </c>
      <c r="AD7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7" spans="1:30" x14ac:dyDescent="0.45">
      <c r="A77" s="35" t="str">
        <f>IF('Prediction Log'!A77=0, "",'Prediction Log'!A77)</f>
        <v/>
      </c>
      <c r="B77" s="14" t="str">
        <f>IF('Prediction Log'!B77=0, "",'Prediction Log'!B77)</f>
        <v/>
      </c>
      <c r="C77" s="14" t="str">
        <f>IF('Prediction Log'!C77=0, "",'Prediction Log'!C77)</f>
        <v/>
      </c>
      <c r="D77" s="14" t="str">
        <f>IF('Prediction Log'!D77=0, "",'Prediction Log'!D77)</f>
        <v/>
      </c>
      <c r="E77" s="14" t="str">
        <f>IF('Prediction Log'!E77=0, "",'Prediction Log'!E77)</f>
        <v/>
      </c>
      <c r="F77" s="14" t="str">
        <f>IF('Prediction Log'!F77=0, "",'Prediction Log'!F77)</f>
        <v/>
      </c>
      <c r="G77" s="12" t="str">
        <f>IF(AND(Games!I77="",Games!J77=""),"",IF(ISTEXT(Games!J77), "Side",Games!I77))</f>
        <v/>
      </c>
      <c r="H77" s="12" t="str">
        <f>IF(Table1[[#This Row],[Bet]]="Spread", Games!K77, "")</f>
        <v/>
      </c>
      <c r="I77" s="19" t="str">
        <f>IF(ISTEXT(Games!J77), Games!J77, "")</f>
        <v/>
      </c>
      <c r="J77" s="19" t="str">
        <f>IF(Table1[[#This Row],[Bet]]="Spread", Table1[[#This Row],[Spread]],"")</f>
        <v/>
      </c>
      <c r="K77" s="19"/>
      <c r="L77" s="20"/>
      <c r="M77" s="20"/>
      <c r="N77" s="20"/>
      <c r="O77" s="20"/>
      <c r="P77" s="20"/>
      <c r="Q77" s="20"/>
      <c r="R77" s="22">
        <f t="shared" si="15"/>
        <v>0</v>
      </c>
      <c r="S77" s="22">
        <f t="shared" si="16"/>
        <v>0</v>
      </c>
      <c r="T77" s="22">
        <f t="shared" si="9"/>
        <v>0</v>
      </c>
      <c r="U77" s="22">
        <f t="shared" si="17"/>
        <v>0</v>
      </c>
      <c r="V77" s="22">
        <f t="shared" si="10"/>
        <v>0</v>
      </c>
      <c r="W77" s="22">
        <f t="shared" si="11"/>
        <v>0</v>
      </c>
      <c r="X77" s="21"/>
      <c r="Y77" s="23" t="str">
        <f t="shared" si="12"/>
        <v/>
      </c>
      <c r="Z77" s="21"/>
      <c r="AA77" s="23" t="str">
        <f t="shared" si="13"/>
        <v/>
      </c>
      <c r="AB77" s="21"/>
      <c r="AC77" s="23" t="str">
        <f t="shared" si="14"/>
        <v/>
      </c>
      <c r="AD7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8" spans="1:30" x14ac:dyDescent="0.45">
      <c r="A78" s="35" t="str">
        <f>IF('Prediction Log'!A78=0, "",'Prediction Log'!A78)</f>
        <v/>
      </c>
      <c r="B78" s="14" t="str">
        <f>IF('Prediction Log'!B78=0, "",'Prediction Log'!B78)</f>
        <v/>
      </c>
      <c r="C78" s="14" t="str">
        <f>IF('Prediction Log'!C78=0, "",'Prediction Log'!C78)</f>
        <v/>
      </c>
      <c r="D78" s="14" t="str">
        <f>IF('Prediction Log'!D78=0, "",'Prediction Log'!D78)</f>
        <v/>
      </c>
      <c r="E78" s="14" t="str">
        <f>IF('Prediction Log'!E78=0, "",'Prediction Log'!E78)</f>
        <v/>
      </c>
      <c r="F78" s="14" t="str">
        <f>IF('Prediction Log'!F78=0, "",'Prediction Log'!F78)</f>
        <v/>
      </c>
      <c r="G78" s="12" t="str">
        <f>IF(AND(Games!I78="",Games!J78=""),"",IF(ISTEXT(Games!J78), "Side",Games!I78))</f>
        <v/>
      </c>
      <c r="H78" s="12" t="str">
        <f>IF(Table1[[#This Row],[Bet]]="Spread", Games!K78, "")</f>
        <v/>
      </c>
      <c r="I78" s="19" t="str">
        <f>IF(ISTEXT(Games!J78), Games!J78, "")</f>
        <v/>
      </c>
      <c r="J78" s="19" t="str">
        <f>IF(Table1[[#This Row],[Bet]]="Spread", Table1[[#This Row],[Spread]],"")</f>
        <v/>
      </c>
      <c r="K78" s="19"/>
      <c r="L78" s="20"/>
      <c r="M78" s="20"/>
      <c r="N78" s="20"/>
      <c r="O78" s="20"/>
      <c r="P78" s="20"/>
      <c r="Q78" s="20"/>
      <c r="R78" s="22">
        <f t="shared" si="15"/>
        <v>0</v>
      </c>
      <c r="S78" s="22">
        <f t="shared" si="16"/>
        <v>0</v>
      </c>
      <c r="T78" s="22">
        <f t="shared" si="9"/>
        <v>0</v>
      </c>
      <c r="U78" s="22">
        <f t="shared" si="17"/>
        <v>0</v>
      </c>
      <c r="V78" s="22">
        <f t="shared" si="10"/>
        <v>0</v>
      </c>
      <c r="W78" s="22">
        <f t="shared" si="11"/>
        <v>0</v>
      </c>
      <c r="X78" s="21"/>
      <c r="Y78" s="23" t="str">
        <f t="shared" si="12"/>
        <v/>
      </c>
      <c r="Z78" s="21"/>
      <c r="AA78" s="23" t="str">
        <f t="shared" si="13"/>
        <v/>
      </c>
      <c r="AB78" s="21"/>
      <c r="AC78" s="23" t="str">
        <f t="shared" si="14"/>
        <v/>
      </c>
      <c r="AD7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9" spans="1:30" x14ac:dyDescent="0.45">
      <c r="A79" s="35" t="str">
        <f>IF('Prediction Log'!A79=0, "",'Prediction Log'!A79)</f>
        <v/>
      </c>
      <c r="B79" s="14" t="str">
        <f>IF('Prediction Log'!B79=0, "",'Prediction Log'!B79)</f>
        <v/>
      </c>
      <c r="C79" s="14" t="str">
        <f>IF('Prediction Log'!C79=0, "",'Prediction Log'!C79)</f>
        <v/>
      </c>
      <c r="D79" s="14" t="str">
        <f>IF('Prediction Log'!D79=0, "",'Prediction Log'!D79)</f>
        <v/>
      </c>
      <c r="E79" s="14" t="str">
        <f>IF('Prediction Log'!E79=0, "",'Prediction Log'!E79)</f>
        <v/>
      </c>
      <c r="F79" s="14" t="str">
        <f>IF('Prediction Log'!F79=0, "",'Prediction Log'!F79)</f>
        <v/>
      </c>
      <c r="G79" s="12" t="str">
        <f>IF(AND(Games!I79="",Games!J79=""),"",IF(ISTEXT(Games!J79), "Side",Games!I79))</f>
        <v/>
      </c>
      <c r="H79" s="12" t="str">
        <f>IF(Table1[[#This Row],[Bet]]="Spread", Games!K79, "")</f>
        <v/>
      </c>
      <c r="I79" s="19" t="str">
        <f>IF(ISTEXT(Games!J79), Games!J79, "")</f>
        <v/>
      </c>
      <c r="J79" s="19" t="str">
        <f>IF(Table1[[#This Row],[Bet]]="Spread", Table1[[#This Row],[Spread]],"")</f>
        <v/>
      </c>
      <c r="K79" s="19"/>
      <c r="L79" s="20"/>
      <c r="M79" s="20"/>
      <c r="N79" s="20"/>
      <c r="O79" s="20"/>
      <c r="P79" s="20"/>
      <c r="Q79" s="20"/>
      <c r="R79" s="22">
        <f t="shared" si="15"/>
        <v>0</v>
      </c>
      <c r="S79" s="22">
        <f t="shared" si="16"/>
        <v>0</v>
      </c>
      <c r="T79" s="22">
        <f t="shared" si="9"/>
        <v>0</v>
      </c>
      <c r="U79" s="22">
        <f t="shared" si="17"/>
        <v>0</v>
      </c>
      <c r="V79" s="22">
        <f t="shared" si="10"/>
        <v>0</v>
      </c>
      <c r="W79" s="22">
        <f t="shared" si="11"/>
        <v>0</v>
      </c>
      <c r="X79" s="21"/>
      <c r="Y79" s="23" t="str">
        <f t="shared" si="12"/>
        <v/>
      </c>
      <c r="Z79" s="21"/>
      <c r="AA79" s="23" t="str">
        <f t="shared" si="13"/>
        <v/>
      </c>
      <c r="AB79" s="21"/>
      <c r="AC79" s="23" t="str">
        <f t="shared" si="14"/>
        <v/>
      </c>
      <c r="AD7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0" spans="1:30" x14ac:dyDescent="0.45">
      <c r="A80" s="35" t="str">
        <f>IF('Prediction Log'!A80=0, "",'Prediction Log'!A80)</f>
        <v/>
      </c>
      <c r="B80" s="14" t="str">
        <f>IF('Prediction Log'!B80=0, "",'Prediction Log'!B80)</f>
        <v/>
      </c>
      <c r="C80" s="14" t="str">
        <f>IF('Prediction Log'!C80=0, "",'Prediction Log'!C80)</f>
        <v/>
      </c>
      <c r="D80" s="14" t="str">
        <f>IF('Prediction Log'!D80=0, "",'Prediction Log'!D80)</f>
        <v/>
      </c>
      <c r="E80" s="14" t="str">
        <f>IF('Prediction Log'!E80=0, "",'Prediction Log'!E80)</f>
        <v/>
      </c>
      <c r="F80" s="14" t="str">
        <f>IF('Prediction Log'!F80=0, "",'Prediction Log'!F80)</f>
        <v/>
      </c>
      <c r="G80" s="12" t="str">
        <f>IF(AND(Games!I80="",Games!J80=""),"",IF(ISTEXT(Games!J80), "Side",Games!I80))</f>
        <v/>
      </c>
      <c r="H80" s="12" t="str">
        <f>IF(Table1[[#This Row],[Bet]]="Spread", Games!K80, "")</f>
        <v/>
      </c>
      <c r="I80" s="19" t="str">
        <f>IF(ISTEXT(Games!J80), Games!J80, "")</f>
        <v/>
      </c>
      <c r="J80" s="19" t="str">
        <f>IF(Table1[[#This Row],[Bet]]="Spread", Table1[[#This Row],[Spread]],"")</f>
        <v/>
      </c>
      <c r="K80" s="19"/>
      <c r="L80" s="20"/>
      <c r="M80" s="20"/>
      <c r="N80" s="20"/>
      <c r="O80" s="20"/>
      <c r="P80" s="20"/>
      <c r="Q80" s="20"/>
      <c r="R80" s="22">
        <f t="shared" si="15"/>
        <v>0</v>
      </c>
      <c r="S80" s="22">
        <f t="shared" si="16"/>
        <v>0</v>
      </c>
      <c r="T80" s="22">
        <f t="shared" si="9"/>
        <v>0</v>
      </c>
      <c r="U80" s="22">
        <f t="shared" si="17"/>
        <v>0</v>
      </c>
      <c r="V80" s="22">
        <f t="shared" si="10"/>
        <v>0</v>
      </c>
      <c r="W80" s="22">
        <f t="shared" si="11"/>
        <v>0</v>
      </c>
      <c r="X80" s="21"/>
      <c r="Y80" s="23" t="str">
        <f t="shared" si="12"/>
        <v/>
      </c>
      <c r="Z80" s="21"/>
      <c r="AA80" s="23" t="str">
        <f t="shared" si="13"/>
        <v/>
      </c>
      <c r="AB80" s="21"/>
      <c r="AC80" s="23" t="str">
        <f t="shared" si="14"/>
        <v/>
      </c>
      <c r="AD8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1" spans="1:30" x14ac:dyDescent="0.45">
      <c r="A81" s="35" t="str">
        <f>IF('Prediction Log'!A81=0, "",'Prediction Log'!A81)</f>
        <v/>
      </c>
      <c r="B81" s="14" t="str">
        <f>IF('Prediction Log'!B81=0, "",'Prediction Log'!B81)</f>
        <v/>
      </c>
      <c r="C81" s="14" t="str">
        <f>IF('Prediction Log'!C81=0, "",'Prediction Log'!C81)</f>
        <v/>
      </c>
      <c r="D81" s="14" t="str">
        <f>IF('Prediction Log'!D81=0, "",'Prediction Log'!D81)</f>
        <v/>
      </c>
      <c r="E81" s="14" t="str">
        <f>IF('Prediction Log'!E81=0, "",'Prediction Log'!E81)</f>
        <v/>
      </c>
      <c r="F81" s="14" t="str">
        <f>IF('Prediction Log'!F81=0, "",'Prediction Log'!F81)</f>
        <v/>
      </c>
      <c r="G81" s="12" t="str">
        <f>IF(AND(Games!I81="",Games!J81=""),"",IF(ISTEXT(Games!J81), "Side",Games!I81))</f>
        <v/>
      </c>
      <c r="H81" s="12" t="str">
        <f>IF(Table1[[#This Row],[Bet]]="Spread", Games!K81, "")</f>
        <v/>
      </c>
      <c r="I81" s="19" t="str">
        <f>IF(ISTEXT(Games!J81), Games!J81, "")</f>
        <v/>
      </c>
      <c r="J81" s="19" t="str">
        <f>IF(Table1[[#This Row],[Bet]]="Spread", Table1[[#This Row],[Spread]],"")</f>
        <v/>
      </c>
      <c r="K81" s="19"/>
      <c r="L81" s="20"/>
      <c r="M81" s="20"/>
      <c r="N81" s="20"/>
      <c r="O81" s="20"/>
      <c r="P81" s="20"/>
      <c r="Q81" s="20"/>
      <c r="R81" s="22">
        <f t="shared" si="15"/>
        <v>0</v>
      </c>
      <c r="S81" s="22">
        <f t="shared" si="16"/>
        <v>0</v>
      </c>
      <c r="T81" s="22">
        <f t="shared" si="9"/>
        <v>0</v>
      </c>
      <c r="U81" s="22">
        <f t="shared" si="17"/>
        <v>0</v>
      </c>
      <c r="V81" s="22">
        <f t="shared" si="10"/>
        <v>0</v>
      </c>
      <c r="W81" s="22">
        <f t="shared" si="11"/>
        <v>0</v>
      </c>
      <c r="X81" s="21"/>
      <c r="Y81" s="23" t="str">
        <f t="shared" si="12"/>
        <v/>
      </c>
      <c r="Z81" s="21"/>
      <c r="AA81" s="23" t="str">
        <f t="shared" si="13"/>
        <v/>
      </c>
      <c r="AB81" s="21"/>
      <c r="AC81" s="23" t="str">
        <f t="shared" si="14"/>
        <v/>
      </c>
      <c r="AD8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2" spans="1:30" x14ac:dyDescent="0.45">
      <c r="A82" s="35" t="str">
        <f>IF('Prediction Log'!A82=0, "",'Prediction Log'!A82)</f>
        <v/>
      </c>
      <c r="B82" s="14" t="str">
        <f>IF('Prediction Log'!B82=0, "",'Prediction Log'!B82)</f>
        <v/>
      </c>
      <c r="C82" s="14" t="str">
        <f>IF('Prediction Log'!C82=0, "",'Prediction Log'!C82)</f>
        <v/>
      </c>
      <c r="D82" s="14" t="str">
        <f>IF('Prediction Log'!D82=0, "",'Prediction Log'!D82)</f>
        <v/>
      </c>
      <c r="E82" s="14" t="str">
        <f>IF('Prediction Log'!E82=0, "",'Prediction Log'!E82)</f>
        <v/>
      </c>
      <c r="F82" s="14" t="str">
        <f>IF('Prediction Log'!F82=0, "",'Prediction Log'!F82)</f>
        <v/>
      </c>
      <c r="G82" s="12" t="str">
        <f>IF(AND(Games!I82="",Games!J82=""),"",IF(ISTEXT(Games!J82), "Side",Games!I82))</f>
        <v/>
      </c>
      <c r="H82" s="12" t="str">
        <f>IF(Table1[[#This Row],[Bet]]="Spread", Games!K82, "")</f>
        <v/>
      </c>
      <c r="I82" s="19" t="str">
        <f>IF(ISTEXT(Games!J82), Games!J82, "")</f>
        <v/>
      </c>
      <c r="J82" s="19" t="str">
        <f>IF(Table1[[#This Row],[Bet]]="Spread", Table1[[#This Row],[Spread]],"")</f>
        <v/>
      </c>
      <c r="K82" s="19"/>
      <c r="L82" s="20"/>
      <c r="M82" s="20"/>
      <c r="N82" s="20"/>
      <c r="O82" s="20"/>
      <c r="P82" s="20"/>
      <c r="Q82" s="20"/>
      <c r="R82" s="22">
        <f t="shared" si="15"/>
        <v>0</v>
      </c>
      <c r="S82" s="22">
        <f t="shared" si="16"/>
        <v>0</v>
      </c>
      <c r="T82" s="22">
        <f t="shared" si="9"/>
        <v>0</v>
      </c>
      <c r="U82" s="22">
        <f t="shared" si="17"/>
        <v>0</v>
      </c>
      <c r="V82" s="22">
        <f t="shared" si="10"/>
        <v>0</v>
      </c>
      <c r="W82" s="22">
        <f t="shared" si="11"/>
        <v>0</v>
      </c>
      <c r="X82" s="21"/>
      <c r="Y82" s="23" t="str">
        <f t="shared" si="12"/>
        <v/>
      </c>
      <c r="Z82" s="21"/>
      <c r="AA82" s="23" t="str">
        <f t="shared" si="13"/>
        <v/>
      </c>
      <c r="AB82" s="21"/>
      <c r="AC82" s="23" t="str">
        <f t="shared" si="14"/>
        <v/>
      </c>
      <c r="AD8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3" spans="1:30" x14ac:dyDescent="0.45">
      <c r="A83" s="35" t="str">
        <f>IF('Prediction Log'!A83=0, "",'Prediction Log'!A83)</f>
        <v/>
      </c>
      <c r="B83" s="14" t="str">
        <f>IF('Prediction Log'!B83=0, "",'Prediction Log'!B83)</f>
        <v/>
      </c>
      <c r="C83" s="14" t="str">
        <f>IF('Prediction Log'!C83=0, "",'Prediction Log'!C83)</f>
        <v/>
      </c>
      <c r="D83" s="14" t="str">
        <f>IF('Prediction Log'!D83=0, "",'Prediction Log'!D83)</f>
        <v/>
      </c>
      <c r="E83" s="14" t="str">
        <f>IF('Prediction Log'!E83=0, "",'Prediction Log'!E83)</f>
        <v/>
      </c>
      <c r="F83" s="14" t="str">
        <f>IF('Prediction Log'!F83=0, "",'Prediction Log'!F83)</f>
        <v/>
      </c>
      <c r="G83" s="12" t="str">
        <f>IF(AND(Games!I83="",Games!J83=""),"",IF(ISTEXT(Games!J83), "Side",Games!I83))</f>
        <v/>
      </c>
      <c r="H83" s="12" t="str">
        <f>IF(Table1[[#This Row],[Bet]]="Spread", Games!K83, "")</f>
        <v/>
      </c>
      <c r="I83" s="19" t="str">
        <f>IF(ISTEXT(Games!J83), Games!J83, "")</f>
        <v/>
      </c>
      <c r="J83" s="19" t="str">
        <f>IF(Table1[[#This Row],[Bet]]="Spread", Table1[[#This Row],[Spread]],"")</f>
        <v/>
      </c>
      <c r="K83" s="19"/>
      <c r="L83" s="20"/>
      <c r="M83" s="20"/>
      <c r="N83" s="20"/>
      <c r="O83" s="20"/>
      <c r="P83" s="20"/>
      <c r="Q83" s="20"/>
      <c r="R83" s="22">
        <f t="shared" si="15"/>
        <v>0</v>
      </c>
      <c r="S83" s="22">
        <f t="shared" si="16"/>
        <v>0</v>
      </c>
      <c r="T83" s="22">
        <f t="shared" si="9"/>
        <v>0</v>
      </c>
      <c r="U83" s="22">
        <f t="shared" si="17"/>
        <v>0</v>
      </c>
      <c r="V83" s="22">
        <f t="shared" si="10"/>
        <v>0</v>
      </c>
      <c r="W83" s="22">
        <f t="shared" si="11"/>
        <v>0</v>
      </c>
      <c r="X83" s="21"/>
      <c r="Y83" s="23" t="str">
        <f t="shared" si="12"/>
        <v/>
      </c>
      <c r="Z83" s="21"/>
      <c r="AA83" s="23" t="str">
        <f t="shared" si="13"/>
        <v/>
      </c>
      <c r="AB83" s="21"/>
      <c r="AC83" s="23" t="str">
        <f t="shared" si="14"/>
        <v/>
      </c>
      <c r="AD8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4" spans="1:30" x14ac:dyDescent="0.45">
      <c r="A84" s="35" t="str">
        <f>IF('Prediction Log'!A84=0, "",'Prediction Log'!A84)</f>
        <v/>
      </c>
      <c r="B84" s="14" t="str">
        <f>IF('Prediction Log'!B84=0, "",'Prediction Log'!B84)</f>
        <v/>
      </c>
      <c r="C84" s="14" t="str">
        <f>IF('Prediction Log'!C84=0, "",'Prediction Log'!C84)</f>
        <v/>
      </c>
      <c r="D84" s="14" t="str">
        <f>IF('Prediction Log'!D84=0, "",'Prediction Log'!D84)</f>
        <v/>
      </c>
      <c r="E84" s="14" t="str">
        <f>IF('Prediction Log'!E84=0, "",'Prediction Log'!E84)</f>
        <v/>
      </c>
      <c r="F84" s="14" t="str">
        <f>IF('Prediction Log'!F84=0, "",'Prediction Log'!F84)</f>
        <v/>
      </c>
      <c r="G84" s="12" t="str">
        <f>IF(AND(Games!I84="",Games!J84=""),"",IF(ISTEXT(Games!J84), "Side",Games!I84))</f>
        <v/>
      </c>
      <c r="H84" s="12" t="str">
        <f>IF(Table1[[#This Row],[Bet]]="Spread", Games!K84, "")</f>
        <v/>
      </c>
      <c r="I84" s="19" t="str">
        <f>IF(ISTEXT(Games!J84), Games!J84, "")</f>
        <v/>
      </c>
      <c r="J84" s="19" t="str">
        <f>IF(Table1[[#This Row],[Bet]]="Spread", Table1[[#This Row],[Spread]],"")</f>
        <v/>
      </c>
      <c r="K84" s="19"/>
      <c r="L84" s="20"/>
      <c r="M84" s="20"/>
      <c r="N84" s="20"/>
      <c r="O84" s="20"/>
      <c r="P84" s="20"/>
      <c r="Q84" s="20"/>
      <c r="R84" s="22">
        <f t="shared" si="15"/>
        <v>0</v>
      </c>
      <c r="S84" s="22">
        <f t="shared" si="16"/>
        <v>0</v>
      </c>
      <c r="T84" s="22">
        <f t="shared" si="9"/>
        <v>0</v>
      </c>
      <c r="U84" s="22">
        <f t="shared" si="17"/>
        <v>0</v>
      </c>
      <c r="V84" s="22">
        <f t="shared" si="10"/>
        <v>0</v>
      </c>
      <c r="W84" s="22">
        <f t="shared" si="11"/>
        <v>0</v>
      </c>
      <c r="X84" s="21"/>
      <c r="Y84" s="23" t="str">
        <f t="shared" si="12"/>
        <v/>
      </c>
      <c r="Z84" s="21"/>
      <c r="AA84" s="23" t="str">
        <f t="shared" si="13"/>
        <v/>
      </c>
      <c r="AB84" s="21"/>
      <c r="AC84" s="23" t="str">
        <f t="shared" si="14"/>
        <v/>
      </c>
      <c r="AD8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5" spans="1:30" x14ac:dyDescent="0.45">
      <c r="A85" s="35" t="str">
        <f>IF('Prediction Log'!A85=0, "",'Prediction Log'!A85)</f>
        <v/>
      </c>
      <c r="B85" s="14" t="str">
        <f>IF('Prediction Log'!B85=0, "",'Prediction Log'!B85)</f>
        <v/>
      </c>
      <c r="C85" s="14" t="str">
        <f>IF('Prediction Log'!C85=0, "",'Prediction Log'!C85)</f>
        <v/>
      </c>
      <c r="D85" s="14" t="str">
        <f>IF('Prediction Log'!D85=0, "",'Prediction Log'!D85)</f>
        <v/>
      </c>
      <c r="E85" s="14" t="str">
        <f>IF('Prediction Log'!E85=0, "",'Prediction Log'!E85)</f>
        <v/>
      </c>
      <c r="F85" s="14" t="str">
        <f>IF('Prediction Log'!F85=0, "",'Prediction Log'!F85)</f>
        <v/>
      </c>
      <c r="G85" s="12" t="str">
        <f>IF(AND(Games!I85="",Games!J85=""),"",IF(ISTEXT(Games!J85), "Side",Games!I85))</f>
        <v/>
      </c>
      <c r="H85" s="12" t="str">
        <f>IF(Table1[[#This Row],[Bet]]="Spread", Games!K85, "")</f>
        <v/>
      </c>
      <c r="I85" s="19" t="str">
        <f>IF(ISTEXT(Games!J85), Games!J85, "")</f>
        <v/>
      </c>
      <c r="J85" s="19" t="str">
        <f>IF(Table1[[#This Row],[Bet]]="Spread", Table1[[#This Row],[Spread]],"")</f>
        <v/>
      </c>
      <c r="K85" s="19"/>
      <c r="L85" s="20"/>
      <c r="M85" s="20"/>
      <c r="N85" s="20"/>
      <c r="O85" s="20"/>
      <c r="P85" s="20"/>
      <c r="Q85" s="20"/>
      <c r="R85" s="22">
        <f t="shared" si="15"/>
        <v>0</v>
      </c>
      <c r="S85" s="22">
        <f t="shared" si="16"/>
        <v>0</v>
      </c>
      <c r="T85" s="22">
        <f t="shared" si="9"/>
        <v>0</v>
      </c>
      <c r="U85" s="22">
        <f t="shared" si="17"/>
        <v>0</v>
      </c>
      <c r="V85" s="22">
        <f t="shared" si="10"/>
        <v>0</v>
      </c>
      <c r="W85" s="22">
        <f t="shared" si="11"/>
        <v>0</v>
      </c>
      <c r="X85" s="21"/>
      <c r="Y85" s="23" t="str">
        <f t="shared" si="12"/>
        <v/>
      </c>
      <c r="Z85" s="21"/>
      <c r="AA85" s="23" t="str">
        <f t="shared" si="13"/>
        <v/>
      </c>
      <c r="AB85" s="21"/>
      <c r="AC85" s="23" t="str">
        <f t="shared" si="14"/>
        <v/>
      </c>
      <c r="AD8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6" spans="1:30" x14ac:dyDescent="0.45">
      <c r="A86" s="35" t="str">
        <f>IF('Prediction Log'!A86=0, "",'Prediction Log'!A86)</f>
        <v/>
      </c>
      <c r="B86" s="14" t="str">
        <f>IF('Prediction Log'!B86=0, "",'Prediction Log'!B86)</f>
        <v/>
      </c>
      <c r="C86" s="14" t="str">
        <f>IF('Prediction Log'!C86=0, "",'Prediction Log'!C86)</f>
        <v/>
      </c>
      <c r="D86" s="14" t="str">
        <f>IF('Prediction Log'!D86=0, "",'Prediction Log'!D86)</f>
        <v/>
      </c>
      <c r="E86" s="14" t="str">
        <f>IF('Prediction Log'!E86=0, "",'Prediction Log'!E86)</f>
        <v/>
      </c>
      <c r="F86" s="14" t="str">
        <f>IF('Prediction Log'!F86=0, "",'Prediction Log'!F86)</f>
        <v/>
      </c>
      <c r="G86" s="12" t="str">
        <f>IF(AND(Games!I86="",Games!J86=""),"",IF(ISTEXT(Games!J86), "Side",Games!I86))</f>
        <v/>
      </c>
      <c r="H86" s="12" t="str">
        <f>IF(Table1[[#This Row],[Bet]]="Spread", Games!K86, "")</f>
        <v/>
      </c>
      <c r="I86" s="19" t="str">
        <f>IF(ISTEXT(Games!J86), Games!J86, "")</f>
        <v/>
      </c>
      <c r="J86" s="19" t="str">
        <f>IF(Table1[[#This Row],[Bet]]="Spread", Table1[[#This Row],[Spread]],"")</f>
        <v/>
      </c>
      <c r="K86" s="19"/>
      <c r="L86" s="20"/>
      <c r="M86" s="20"/>
      <c r="N86" s="20"/>
      <c r="O86" s="20"/>
      <c r="P86" s="20"/>
      <c r="Q86" s="20"/>
      <c r="R86" s="22">
        <f t="shared" si="15"/>
        <v>0</v>
      </c>
      <c r="S86" s="22">
        <f t="shared" si="16"/>
        <v>0</v>
      </c>
      <c r="T86" s="22">
        <f t="shared" si="9"/>
        <v>0</v>
      </c>
      <c r="U86" s="22">
        <f t="shared" si="17"/>
        <v>0</v>
      </c>
      <c r="V86" s="22">
        <f t="shared" si="10"/>
        <v>0</v>
      </c>
      <c r="W86" s="22">
        <f t="shared" si="11"/>
        <v>0</v>
      </c>
      <c r="X86" s="21"/>
      <c r="Y86" s="23" t="str">
        <f t="shared" si="12"/>
        <v/>
      </c>
      <c r="Z86" s="21"/>
      <c r="AA86" s="23" t="str">
        <f t="shared" si="13"/>
        <v/>
      </c>
      <c r="AB86" s="21"/>
      <c r="AC86" s="23" t="str">
        <f t="shared" si="14"/>
        <v/>
      </c>
      <c r="AD8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7" spans="1:30" x14ac:dyDescent="0.45">
      <c r="A87" s="35" t="str">
        <f>IF('Prediction Log'!A87=0, "",'Prediction Log'!A87)</f>
        <v/>
      </c>
      <c r="B87" s="14" t="str">
        <f>IF('Prediction Log'!B87=0, "",'Prediction Log'!B87)</f>
        <v/>
      </c>
      <c r="C87" s="14" t="str">
        <f>IF('Prediction Log'!C87=0, "",'Prediction Log'!C87)</f>
        <v/>
      </c>
      <c r="D87" s="14" t="str">
        <f>IF('Prediction Log'!D87=0, "",'Prediction Log'!D87)</f>
        <v/>
      </c>
      <c r="E87" s="14" t="str">
        <f>IF('Prediction Log'!E87=0, "",'Prediction Log'!E87)</f>
        <v/>
      </c>
      <c r="F87" s="14" t="str">
        <f>IF('Prediction Log'!F87=0, "",'Prediction Log'!F87)</f>
        <v/>
      </c>
      <c r="G87" s="12" t="str">
        <f>IF(AND(Games!I87="",Games!J87=""),"",IF(ISTEXT(Games!J87), "Side",Games!I87))</f>
        <v/>
      </c>
      <c r="H87" s="12" t="str">
        <f>IF(Table1[[#This Row],[Bet]]="Spread", Games!K87, "")</f>
        <v/>
      </c>
      <c r="I87" s="19" t="str">
        <f>IF(ISTEXT(Games!J87), Games!J87, "")</f>
        <v/>
      </c>
      <c r="J87" s="19" t="str">
        <f>IF(Table1[[#This Row],[Bet]]="Spread", Table1[[#This Row],[Spread]],"")</f>
        <v/>
      </c>
      <c r="K87" s="19"/>
      <c r="L87" s="20"/>
      <c r="M87" s="20"/>
      <c r="N87" s="20"/>
      <c r="O87" s="20"/>
      <c r="P87" s="20"/>
      <c r="Q87" s="20"/>
      <c r="R87" s="22">
        <f t="shared" si="15"/>
        <v>0</v>
      </c>
      <c r="S87" s="22">
        <f t="shared" si="16"/>
        <v>0</v>
      </c>
      <c r="T87" s="22">
        <f t="shared" si="9"/>
        <v>0</v>
      </c>
      <c r="U87" s="22">
        <f t="shared" si="17"/>
        <v>0</v>
      </c>
      <c r="V87" s="22">
        <f t="shared" si="10"/>
        <v>0</v>
      </c>
      <c r="W87" s="22">
        <f t="shared" si="11"/>
        <v>0</v>
      </c>
      <c r="X87" s="21"/>
      <c r="Y87" s="23" t="str">
        <f t="shared" si="12"/>
        <v/>
      </c>
      <c r="Z87" s="21"/>
      <c r="AA87" s="23" t="str">
        <f t="shared" si="13"/>
        <v/>
      </c>
      <c r="AB87" s="21"/>
      <c r="AC87" s="23" t="str">
        <f t="shared" si="14"/>
        <v/>
      </c>
      <c r="AD8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8" spans="1:30" x14ac:dyDescent="0.45">
      <c r="A88" s="35" t="str">
        <f>IF('Prediction Log'!A88=0, "",'Prediction Log'!A88)</f>
        <v/>
      </c>
      <c r="B88" s="14" t="str">
        <f>IF('Prediction Log'!B88=0, "",'Prediction Log'!B88)</f>
        <v/>
      </c>
      <c r="C88" s="14" t="str">
        <f>IF('Prediction Log'!C88=0, "",'Prediction Log'!C88)</f>
        <v/>
      </c>
      <c r="D88" s="14" t="str">
        <f>IF('Prediction Log'!D88=0, "",'Prediction Log'!D88)</f>
        <v/>
      </c>
      <c r="E88" s="14" t="str">
        <f>IF('Prediction Log'!E88=0, "",'Prediction Log'!E88)</f>
        <v/>
      </c>
      <c r="F88" s="14" t="str">
        <f>IF('Prediction Log'!F88=0, "",'Prediction Log'!F88)</f>
        <v/>
      </c>
      <c r="G88" s="12" t="str">
        <f>IF(AND(Games!I88="",Games!J88=""),"",IF(ISTEXT(Games!J88), "Side",Games!I88))</f>
        <v/>
      </c>
      <c r="H88" s="12" t="str">
        <f>IF(Table1[[#This Row],[Bet]]="Spread", Games!K88, "")</f>
        <v/>
      </c>
      <c r="I88" s="19" t="str">
        <f>IF(ISTEXT(Games!J88), Games!J88, "")</f>
        <v/>
      </c>
      <c r="J88" s="19" t="str">
        <f>IF(Table1[[#This Row],[Bet]]="Spread", Table1[[#This Row],[Spread]],"")</f>
        <v/>
      </c>
      <c r="K88" s="19"/>
      <c r="L88" s="20"/>
      <c r="M88" s="20"/>
      <c r="N88" s="20"/>
      <c r="O88" s="20"/>
      <c r="P88" s="20"/>
      <c r="Q88" s="20"/>
      <c r="R88" s="22">
        <f t="shared" si="15"/>
        <v>0</v>
      </c>
      <c r="S88" s="22">
        <f t="shared" si="16"/>
        <v>0</v>
      </c>
      <c r="T88" s="22">
        <f t="shared" si="9"/>
        <v>0</v>
      </c>
      <c r="U88" s="22">
        <f t="shared" si="17"/>
        <v>0</v>
      </c>
      <c r="V88" s="22">
        <f t="shared" si="10"/>
        <v>0</v>
      </c>
      <c r="W88" s="22">
        <f t="shared" si="11"/>
        <v>0</v>
      </c>
      <c r="X88" s="21"/>
      <c r="Y88" s="23" t="str">
        <f t="shared" si="12"/>
        <v/>
      </c>
      <c r="Z88" s="21"/>
      <c r="AA88" s="23" t="str">
        <f t="shared" si="13"/>
        <v/>
      </c>
      <c r="AB88" s="21"/>
      <c r="AC88" s="23" t="str">
        <f t="shared" si="14"/>
        <v/>
      </c>
      <c r="AD8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9" spans="1:30" x14ac:dyDescent="0.45">
      <c r="A89" s="35" t="str">
        <f>IF('Prediction Log'!A89=0, "",'Prediction Log'!A89)</f>
        <v/>
      </c>
      <c r="B89" s="14" t="str">
        <f>IF('Prediction Log'!B89=0, "",'Prediction Log'!B89)</f>
        <v/>
      </c>
      <c r="C89" s="14" t="str">
        <f>IF('Prediction Log'!C89=0, "",'Prediction Log'!C89)</f>
        <v/>
      </c>
      <c r="D89" s="14" t="str">
        <f>IF('Prediction Log'!D89=0, "",'Prediction Log'!D89)</f>
        <v/>
      </c>
      <c r="E89" s="14" t="str">
        <f>IF('Prediction Log'!E89=0, "",'Prediction Log'!E89)</f>
        <v/>
      </c>
      <c r="F89" s="14" t="str">
        <f>IF('Prediction Log'!F89=0, "",'Prediction Log'!F89)</f>
        <v/>
      </c>
      <c r="G89" s="12" t="str">
        <f>IF(AND(Games!I89="",Games!J89=""),"",IF(ISTEXT(Games!J89), "Side",Games!I89))</f>
        <v/>
      </c>
      <c r="H89" s="12" t="str">
        <f>IF(Table1[[#This Row],[Bet]]="Spread", Games!K89, "")</f>
        <v/>
      </c>
      <c r="I89" s="19" t="str">
        <f>IF(ISTEXT(Games!J89), Games!J89, "")</f>
        <v/>
      </c>
      <c r="J89" s="19" t="str">
        <f>IF(Table1[[#This Row],[Bet]]="Spread", Table1[[#This Row],[Spread]],"")</f>
        <v/>
      </c>
      <c r="K89" s="19"/>
      <c r="L89" s="20"/>
      <c r="M89" s="20"/>
      <c r="N89" s="20"/>
      <c r="O89" s="20"/>
      <c r="P89" s="20"/>
      <c r="Q89" s="20"/>
      <c r="R89" s="22">
        <f t="shared" si="15"/>
        <v>0</v>
      </c>
      <c r="S89" s="22">
        <f t="shared" si="16"/>
        <v>0</v>
      </c>
      <c r="T89" s="22">
        <f t="shared" si="9"/>
        <v>0</v>
      </c>
      <c r="U89" s="22">
        <f t="shared" si="17"/>
        <v>0</v>
      </c>
      <c r="V89" s="22">
        <f t="shared" si="10"/>
        <v>0</v>
      </c>
      <c r="W89" s="22">
        <f t="shared" si="11"/>
        <v>0</v>
      </c>
      <c r="X89" s="21"/>
      <c r="Y89" s="23" t="str">
        <f t="shared" si="12"/>
        <v/>
      </c>
      <c r="Z89" s="21"/>
      <c r="AA89" s="23" t="str">
        <f t="shared" si="13"/>
        <v/>
      </c>
      <c r="AB89" s="21"/>
      <c r="AC89" s="23" t="str">
        <f t="shared" si="14"/>
        <v/>
      </c>
      <c r="AD8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0" spans="1:30" x14ac:dyDescent="0.45">
      <c r="A90" s="35" t="str">
        <f>IF('Prediction Log'!A90=0, "",'Prediction Log'!A90)</f>
        <v/>
      </c>
      <c r="B90" s="14" t="str">
        <f>IF('Prediction Log'!B90=0, "",'Prediction Log'!B90)</f>
        <v/>
      </c>
      <c r="C90" s="14" t="str">
        <f>IF('Prediction Log'!C90=0, "",'Prediction Log'!C90)</f>
        <v/>
      </c>
      <c r="D90" s="14" t="str">
        <f>IF('Prediction Log'!D90=0, "",'Prediction Log'!D90)</f>
        <v/>
      </c>
      <c r="E90" s="14" t="str">
        <f>IF('Prediction Log'!E90=0, "",'Prediction Log'!E90)</f>
        <v/>
      </c>
      <c r="F90" s="14" t="str">
        <f>IF('Prediction Log'!F90=0, "",'Prediction Log'!F90)</f>
        <v/>
      </c>
      <c r="G90" s="12" t="str">
        <f>IF(AND(Games!I90="",Games!J90=""),"",IF(ISTEXT(Games!J90), "Side",Games!I90))</f>
        <v/>
      </c>
      <c r="H90" s="12" t="str">
        <f>IF(Table1[[#This Row],[Bet]]="Spread", Games!K90, "")</f>
        <v/>
      </c>
      <c r="I90" s="19" t="str">
        <f>IF(ISTEXT(Games!J90), Games!J90, "")</f>
        <v/>
      </c>
      <c r="J90" s="19" t="str">
        <f>IF(Table1[[#This Row],[Bet]]="Spread", Table1[[#This Row],[Spread]],"")</f>
        <v/>
      </c>
      <c r="K90" s="19"/>
      <c r="L90" s="20"/>
      <c r="M90" s="20"/>
      <c r="N90" s="20"/>
      <c r="O90" s="20"/>
      <c r="P90" s="20"/>
      <c r="Q90" s="20"/>
      <c r="R90" s="22">
        <f t="shared" si="15"/>
        <v>0</v>
      </c>
      <c r="S90" s="22">
        <f t="shared" si="16"/>
        <v>0</v>
      </c>
      <c r="T90" s="22">
        <f t="shared" si="9"/>
        <v>0</v>
      </c>
      <c r="U90" s="22">
        <f t="shared" si="17"/>
        <v>0</v>
      </c>
      <c r="V90" s="22">
        <f t="shared" si="10"/>
        <v>0</v>
      </c>
      <c r="W90" s="22">
        <f t="shared" si="11"/>
        <v>0</v>
      </c>
      <c r="X90" s="21"/>
      <c r="Y90" s="23" t="str">
        <f t="shared" si="12"/>
        <v/>
      </c>
      <c r="Z90" s="21"/>
      <c r="AA90" s="23" t="str">
        <f t="shared" si="13"/>
        <v/>
      </c>
      <c r="AB90" s="21"/>
      <c r="AC90" s="23" t="str">
        <f t="shared" si="14"/>
        <v/>
      </c>
      <c r="AD9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1" spans="1:30" x14ac:dyDescent="0.45">
      <c r="A91" s="35" t="str">
        <f>IF('Prediction Log'!A91=0, "",'Prediction Log'!A91)</f>
        <v/>
      </c>
      <c r="B91" s="14" t="str">
        <f>IF('Prediction Log'!B91=0, "",'Prediction Log'!B91)</f>
        <v/>
      </c>
      <c r="C91" s="14" t="str">
        <f>IF('Prediction Log'!C91=0, "",'Prediction Log'!C91)</f>
        <v/>
      </c>
      <c r="D91" s="14" t="str">
        <f>IF('Prediction Log'!D91=0, "",'Prediction Log'!D91)</f>
        <v/>
      </c>
      <c r="E91" s="14" t="str">
        <f>IF('Prediction Log'!E91=0, "",'Prediction Log'!E91)</f>
        <v/>
      </c>
      <c r="F91" s="14" t="str">
        <f>IF('Prediction Log'!F91=0, "",'Prediction Log'!F91)</f>
        <v/>
      </c>
      <c r="G91" s="12" t="str">
        <f>IF(AND(Games!I91="",Games!J91=""),"",IF(ISTEXT(Games!J91), "Side",Games!I91))</f>
        <v/>
      </c>
      <c r="H91" s="12" t="str">
        <f>IF(Table1[[#This Row],[Bet]]="Spread", Games!K91, "")</f>
        <v/>
      </c>
      <c r="I91" s="19" t="str">
        <f>IF(ISTEXT(Games!J91), Games!J91, "")</f>
        <v/>
      </c>
      <c r="J91" s="19" t="str">
        <f>IF(Table1[[#This Row],[Bet]]="Spread", Table1[[#This Row],[Spread]],"")</f>
        <v/>
      </c>
      <c r="K91" s="19"/>
      <c r="L91" s="20"/>
      <c r="M91" s="20"/>
      <c r="N91" s="20"/>
      <c r="O91" s="20"/>
      <c r="P91" s="20"/>
      <c r="Q91" s="20"/>
      <c r="R91" s="22">
        <f t="shared" si="15"/>
        <v>0</v>
      </c>
      <c r="S91" s="22">
        <f t="shared" si="16"/>
        <v>0</v>
      </c>
      <c r="T91" s="22">
        <f t="shared" si="9"/>
        <v>0</v>
      </c>
      <c r="U91" s="22">
        <f t="shared" si="17"/>
        <v>0</v>
      </c>
      <c r="V91" s="22">
        <f t="shared" si="10"/>
        <v>0</v>
      </c>
      <c r="W91" s="22">
        <f t="shared" si="11"/>
        <v>0</v>
      </c>
      <c r="X91" s="21"/>
      <c r="Y91" s="23" t="str">
        <f t="shared" si="12"/>
        <v/>
      </c>
      <c r="Z91" s="21"/>
      <c r="AA91" s="23" t="str">
        <f t="shared" si="13"/>
        <v/>
      </c>
      <c r="AB91" s="21"/>
      <c r="AC91" s="23" t="str">
        <f t="shared" si="14"/>
        <v/>
      </c>
      <c r="AD9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2" spans="1:30" x14ac:dyDescent="0.45">
      <c r="A92" s="35" t="str">
        <f>IF('Prediction Log'!A92=0, "",'Prediction Log'!A92)</f>
        <v/>
      </c>
      <c r="B92" s="14" t="str">
        <f>IF('Prediction Log'!B92=0, "",'Prediction Log'!B92)</f>
        <v/>
      </c>
      <c r="C92" s="14" t="str">
        <f>IF('Prediction Log'!C92=0, "",'Prediction Log'!C92)</f>
        <v/>
      </c>
      <c r="D92" s="14" t="str">
        <f>IF('Prediction Log'!D92=0, "",'Prediction Log'!D92)</f>
        <v/>
      </c>
      <c r="E92" s="14" t="str">
        <f>IF('Prediction Log'!E92=0, "",'Prediction Log'!E92)</f>
        <v/>
      </c>
      <c r="F92" s="14" t="str">
        <f>IF('Prediction Log'!F92=0, "",'Prediction Log'!F92)</f>
        <v/>
      </c>
      <c r="G92" s="12" t="str">
        <f>IF(AND(Games!I92="",Games!J92=""),"",IF(ISTEXT(Games!J92), "Side",Games!I92))</f>
        <v/>
      </c>
      <c r="H92" s="12" t="str">
        <f>IF(Table1[[#This Row],[Bet]]="Spread", Games!K92, "")</f>
        <v/>
      </c>
      <c r="I92" s="19" t="str">
        <f>IF(ISTEXT(Games!J92), Games!J92, "")</f>
        <v/>
      </c>
      <c r="J92" s="19" t="str">
        <f>IF(Table1[[#This Row],[Bet]]="Spread", Table1[[#This Row],[Spread]],"")</f>
        <v/>
      </c>
      <c r="K92" s="19"/>
      <c r="L92" s="20"/>
      <c r="M92" s="20"/>
      <c r="N92" s="20"/>
      <c r="O92" s="20"/>
      <c r="P92" s="20"/>
      <c r="Q92" s="20"/>
      <c r="R92" s="22">
        <f t="shared" si="15"/>
        <v>0</v>
      </c>
      <c r="S92" s="22">
        <f t="shared" si="16"/>
        <v>0</v>
      </c>
      <c r="T92" s="22">
        <f t="shared" si="9"/>
        <v>0</v>
      </c>
      <c r="U92" s="22">
        <f t="shared" si="17"/>
        <v>0</v>
      </c>
      <c r="V92" s="22">
        <f t="shared" si="10"/>
        <v>0</v>
      </c>
      <c r="W92" s="22">
        <f t="shared" si="11"/>
        <v>0</v>
      </c>
      <c r="X92" s="21"/>
      <c r="Y92" s="23" t="str">
        <f t="shared" si="12"/>
        <v/>
      </c>
      <c r="Z92" s="21"/>
      <c r="AA92" s="23" t="str">
        <f t="shared" si="13"/>
        <v/>
      </c>
      <c r="AB92" s="21"/>
      <c r="AC92" s="23" t="str">
        <f t="shared" si="14"/>
        <v/>
      </c>
      <c r="AD9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3" spans="1:30" x14ac:dyDescent="0.45">
      <c r="A93" s="35" t="str">
        <f>IF('Prediction Log'!A93=0, "",'Prediction Log'!A93)</f>
        <v/>
      </c>
      <c r="B93" s="14" t="str">
        <f>IF('Prediction Log'!B93=0, "",'Prediction Log'!B93)</f>
        <v/>
      </c>
      <c r="C93" s="14" t="str">
        <f>IF('Prediction Log'!C93=0, "",'Prediction Log'!C93)</f>
        <v/>
      </c>
      <c r="D93" s="14" t="str">
        <f>IF('Prediction Log'!D93=0, "",'Prediction Log'!D93)</f>
        <v/>
      </c>
      <c r="E93" s="14" t="str">
        <f>IF('Prediction Log'!E93=0, "",'Prediction Log'!E93)</f>
        <v/>
      </c>
      <c r="F93" s="14" t="str">
        <f>IF('Prediction Log'!F93=0, "",'Prediction Log'!F93)</f>
        <v/>
      </c>
      <c r="G93" s="12" t="str">
        <f>IF(AND(Games!I93="",Games!J93=""),"",IF(ISTEXT(Games!J93), "Side",Games!I93))</f>
        <v/>
      </c>
      <c r="H93" s="12" t="str">
        <f>IF(Table1[[#This Row],[Bet]]="Spread", Games!K93, "")</f>
        <v/>
      </c>
      <c r="I93" s="19" t="str">
        <f>IF(ISTEXT(Games!J93), Games!J93, "")</f>
        <v/>
      </c>
      <c r="J93" s="19" t="str">
        <f>IF(Table1[[#This Row],[Bet]]="Spread", Table1[[#This Row],[Spread]],"")</f>
        <v/>
      </c>
      <c r="K93" s="19"/>
      <c r="L93" s="20"/>
      <c r="M93" s="20"/>
      <c r="N93" s="20"/>
      <c r="O93" s="20"/>
      <c r="P93" s="20"/>
      <c r="Q93" s="20"/>
      <c r="R93" s="22">
        <f t="shared" si="15"/>
        <v>0</v>
      </c>
      <c r="S93" s="22">
        <f t="shared" si="16"/>
        <v>0</v>
      </c>
      <c r="T93" s="22">
        <f t="shared" si="9"/>
        <v>0</v>
      </c>
      <c r="U93" s="22">
        <f t="shared" si="17"/>
        <v>0</v>
      </c>
      <c r="V93" s="22">
        <f t="shared" si="10"/>
        <v>0</v>
      </c>
      <c r="W93" s="22">
        <f t="shared" si="11"/>
        <v>0</v>
      </c>
      <c r="X93" s="21"/>
      <c r="Y93" s="23" t="str">
        <f t="shared" si="12"/>
        <v/>
      </c>
      <c r="Z93" s="21"/>
      <c r="AA93" s="23" t="str">
        <f t="shared" si="13"/>
        <v/>
      </c>
      <c r="AB93" s="21"/>
      <c r="AC93" s="23" t="str">
        <f t="shared" si="14"/>
        <v/>
      </c>
      <c r="AD9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4" spans="1:30" x14ac:dyDescent="0.45">
      <c r="A94" s="35" t="str">
        <f>IF('Prediction Log'!A94=0, "",'Prediction Log'!A94)</f>
        <v/>
      </c>
      <c r="B94" s="14" t="str">
        <f>IF('Prediction Log'!B94=0, "",'Prediction Log'!B94)</f>
        <v/>
      </c>
      <c r="C94" s="14" t="str">
        <f>IF('Prediction Log'!C94=0, "",'Prediction Log'!C94)</f>
        <v/>
      </c>
      <c r="D94" s="14" t="str">
        <f>IF('Prediction Log'!D94=0, "",'Prediction Log'!D94)</f>
        <v/>
      </c>
      <c r="E94" s="14" t="str">
        <f>IF('Prediction Log'!E94=0, "",'Prediction Log'!E94)</f>
        <v/>
      </c>
      <c r="F94" s="14" t="str">
        <f>IF('Prediction Log'!F94=0, "",'Prediction Log'!F94)</f>
        <v/>
      </c>
      <c r="G94" s="12" t="str">
        <f>IF(AND(Games!I94="",Games!J94=""),"",IF(ISTEXT(Games!J94), "Side",Games!I94))</f>
        <v/>
      </c>
      <c r="H94" s="12" t="str">
        <f>IF(Table1[[#This Row],[Bet]]="Spread", Games!K94, "")</f>
        <v/>
      </c>
      <c r="I94" s="19" t="str">
        <f>IF(ISTEXT(Games!J94), Games!J94, "")</f>
        <v/>
      </c>
      <c r="J94" s="19" t="str">
        <f>IF(Table1[[#This Row],[Bet]]="Spread", Table1[[#This Row],[Spread]],"")</f>
        <v/>
      </c>
      <c r="K94" s="19"/>
      <c r="L94" s="20"/>
      <c r="M94" s="20"/>
      <c r="N94" s="20"/>
      <c r="O94" s="20"/>
      <c r="P94" s="20"/>
      <c r="Q94" s="20"/>
      <c r="R94" s="22">
        <f t="shared" si="15"/>
        <v>0</v>
      </c>
      <c r="S94" s="22">
        <f t="shared" si="16"/>
        <v>0</v>
      </c>
      <c r="T94" s="22">
        <f t="shared" si="9"/>
        <v>0</v>
      </c>
      <c r="U94" s="22">
        <f t="shared" si="17"/>
        <v>0</v>
      </c>
      <c r="V94" s="22">
        <f t="shared" si="10"/>
        <v>0</v>
      </c>
      <c r="W94" s="22">
        <f t="shared" si="11"/>
        <v>0</v>
      </c>
      <c r="X94" s="21"/>
      <c r="Y94" s="23" t="str">
        <f t="shared" si="12"/>
        <v/>
      </c>
      <c r="Z94" s="21"/>
      <c r="AA94" s="23" t="str">
        <f t="shared" si="13"/>
        <v/>
      </c>
      <c r="AB94" s="21"/>
      <c r="AC94" s="23" t="str">
        <f t="shared" si="14"/>
        <v/>
      </c>
      <c r="AD9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5" spans="1:30" x14ac:dyDescent="0.45">
      <c r="A95" s="35" t="str">
        <f>IF('Prediction Log'!A95=0, "",'Prediction Log'!A95)</f>
        <v/>
      </c>
      <c r="B95" s="14" t="str">
        <f>IF('Prediction Log'!B95=0, "",'Prediction Log'!B95)</f>
        <v/>
      </c>
      <c r="C95" s="14" t="str">
        <f>IF('Prediction Log'!C95=0, "",'Prediction Log'!C95)</f>
        <v/>
      </c>
      <c r="D95" s="14" t="str">
        <f>IF('Prediction Log'!D95=0, "",'Prediction Log'!D95)</f>
        <v/>
      </c>
      <c r="E95" s="14" t="str">
        <f>IF('Prediction Log'!E95=0, "",'Prediction Log'!E95)</f>
        <v/>
      </c>
      <c r="F95" s="14" t="str">
        <f>IF('Prediction Log'!F95=0, "",'Prediction Log'!F95)</f>
        <v/>
      </c>
      <c r="G95" s="12" t="str">
        <f>IF(AND(Games!I95="",Games!J95=""),"",IF(ISTEXT(Games!J95), "Side",Games!I95))</f>
        <v/>
      </c>
      <c r="H95" s="12" t="str">
        <f>IF(Table1[[#This Row],[Bet]]="Spread", Games!K95, "")</f>
        <v/>
      </c>
      <c r="I95" s="19" t="str">
        <f>IF(ISTEXT(Games!J95), Games!J95, "")</f>
        <v/>
      </c>
      <c r="J95" s="19" t="str">
        <f>IF(Table1[[#This Row],[Bet]]="Spread", Table1[[#This Row],[Spread]],"")</f>
        <v/>
      </c>
      <c r="K95" s="19"/>
      <c r="L95" s="20"/>
      <c r="M95" s="20"/>
      <c r="N95" s="20"/>
      <c r="O95" s="20"/>
      <c r="P95" s="20"/>
      <c r="Q95" s="20"/>
      <c r="R95" s="22">
        <f t="shared" si="15"/>
        <v>0</v>
      </c>
      <c r="S95" s="22">
        <f t="shared" si="16"/>
        <v>0</v>
      </c>
      <c r="T95" s="22">
        <f t="shared" si="9"/>
        <v>0</v>
      </c>
      <c r="U95" s="22">
        <f t="shared" si="17"/>
        <v>0</v>
      </c>
      <c r="V95" s="22">
        <f t="shared" si="10"/>
        <v>0</v>
      </c>
      <c r="W95" s="22">
        <f t="shared" si="11"/>
        <v>0</v>
      </c>
      <c r="X95" s="21"/>
      <c r="Y95" s="23" t="str">
        <f t="shared" si="12"/>
        <v/>
      </c>
      <c r="Z95" s="21"/>
      <c r="AA95" s="23" t="str">
        <f t="shared" si="13"/>
        <v/>
      </c>
      <c r="AB95" s="21"/>
      <c r="AC95" s="23" t="str">
        <f t="shared" si="14"/>
        <v/>
      </c>
      <c r="AD9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6" spans="1:30" x14ac:dyDescent="0.45">
      <c r="A96" s="35" t="str">
        <f>IF('Prediction Log'!A96=0, "",'Prediction Log'!A96)</f>
        <v/>
      </c>
      <c r="B96" s="14" t="str">
        <f>IF('Prediction Log'!B96=0, "",'Prediction Log'!B96)</f>
        <v/>
      </c>
      <c r="C96" s="14" t="str">
        <f>IF('Prediction Log'!C96=0, "",'Prediction Log'!C96)</f>
        <v/>
      </c>
      <c r="D96" s="14" t="str">
        <f>IF('Prediction Log'!D96=0, "",'Prediction Log'!D96)</f>
        <v/>
      </c>
      <c r="E96" s="14" t="str">
        <f>IF('Prediction Log'!E96=0, "",'Prediction Log'!E96)</f>
        <v/>
      </c>
      <c r="F96" s="14" t="str">
        <f>IF('Prediction Log'!F96=0, "",'Prediction Log'!F96)</f>
        <v/>
      </c>
      <c r="G96" s="12" t="str">
        <f>IF(AND(Games!I96="",Games!J96=""),"",IF(ISTEXT(Games!J96), "Side",Games!I96))</f>
        <v/>
      </c>
      <c r="H96" s="12" t="str">
        <f>IF(Table1[[#This Row],[Bet]]="Spread", Games!K96, "")</f>
        <v/>
      </c>
      <c r="I96" s="19" t="str">
        <f>IF(ISTEXT(Games!J96), Games!J96, "")</f>
        <v/>
      </c>
      <c r="J96" s="19" t="str">
        <f>IF(Table1[[#This Row],[Bet]]="Spread", Table1[[#This Row],[Spread]],"")</f>
        <v/>
      </c>
      <c r="K96" s="19"/>
      <c r="L96" s="20"/>
      <c r="M96" s="20"/>
      <c r="N96" s="20"/>
      <c r="O96" s="20"/>
      <c r="P96" s="20"/>
      <c r="Q96" s="20"/>
      <c r="R96" s="22">
        <f t="shared" si="15"/>
        <v>0</v>
      </c>
      <c r="S96" s="22">
        <f t="shared" si="16"/>
        <v>0</v>
      </c>
      <c r="T96" s="22">
        <f t="shared" si="9"/>
        <v>0</v>
      </c>
      <c r="U96" s="22">
        <f t="shared" si="17"/>
        <v>0</v>
      </c>
      <c r="V96" s="22">
        <f t="shared" si="10"/>
        <v>0</v>
      </c>
      <c r="W96" s="22">
        <f t="shared" si="11"/>
        <v>0</v>
      </c>
      <c r="X96" s="21"/>
      <c r="Y96" s="23" t="str">
        <f t="shared" si="12"/>
        <v/>
      </c>
      <c r="Z96" s="21"/>
      <c r="AA96" s="23" t="str">
        <f t="shared" si="13"/>
        <v/>
      </c>
      <c r="AB96" s="21"/>
      <c r="AC96" s="23" t="str">
        <f t="shared" si="14"/>
        <v/>
      </c>
      <c r="AD9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7" spans="1:30" x14ac:dyDescent="0.45">
      <c r="A97" s="35" t="str">
        <f>IF('Prediction Log'!A97=0, "",'Prediction Log'!A97)</f>
        <v/>
      </c>
      <c r="B97" s="14" t="str">
        <f>IF('Prediction Log'!B97=0, "",'Prediction Log'!B97)</f>
        <v/>
      </c>
      <c r="C97" s="14" t="str">
        <f>IF('Prediction Log'!C97=0, "",'Prediction Log'!C97)</f>
        <v/>
      </c>
      <c r="D97" s="14" t="str">
        <f>IF('Prediction Log'!D97=0, "",'Prediction Log'!D97)</f>
        <v/>
      </c>
      <c r="E97" s="14" t="str">
        <f>IF('Prediction Log'!E97=0, "",'Prediction Log'!E97)</f>
        <v/>
      </c>
      <c r="F97" s="14" t="str">
        <f>IF('Prediction Log'!F97=0, "",'Prediction Log'!F97)</f>
        <v/>
      </c>
      <c r="G97" s="12" t="str">
        <f>IF(AND(Games!I97="",Games!J97=""),"",IF(ISTEXT(Games!J97), "Side",Games!I97))</f>
        <v/>
      </c>
      <c r="H97" s="12" t="str">
        <f>IF(Table1[[#This Row],[Bet]]="Spread", Games!K97, "")</f>
        <v/>
      </c>
      <c r="I97" s="19" t="str">
        <f>IF(ISTEXT(Games!J97), Games!J97, "")</f>
        <v/>
      </c>
      <c r="J97" s="19" t="str">
        <f>IF(Table1[[#This Row],[Bet]]="Spread", Table1[[#This Row],[Spread]],"")</f>
        <v/>
      </c>
      <c r="K97" s="19"/>
      <c r="L97" s="20"/>
      <c r="M97" s="20"/>
      <c r="N97" s="20"/>
      <c r="O97" s="20"/>
      <c r="P97" s="20"/>
      <c r="Q97" s="20"/>
      <c r="R97" s="22">
        <f t="shared" si="15"/>
        <v>0</v>
      </c>
      <c r="S97" s="22">
        <f t="shared" si="16"/>
        <v>0</v>
      </c>
      <c r="T97" s="22">
        <f t="shared" si="9"/>
        <v>0</v>
      </c>
      <c r="U97" s="22">
        <f t="shared" si="17"/>
        <v>0</v>
      </c>
      <c r="V97" s="22">
        <f t="shared" si="10"/>
        <v>0</v>
      </c>
      <c r="W97" s="22">
        <f t="shared" si="11"/>
        <v>0</v>
      </c>
      <c r="X97" s="21"/>
      <c r="Y97" s="23" t="str">
        <f t="shared" si="12"/>
        <v/>
      </c>
      <c r="Z97" s="21"/>
      <c r="AA97" s="23" t="str">
        <f t="shared" si="13"/>
        <v/>
      </c>
      <c r="AB97" s="21"/>
      <c r="AC97" s="23" t="str">
        <f t="shared" si="14"/>
        <v/>
      </c>
      <c r="AD9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8" spans="1:30" x14ac:dyDescent="0.45">
      <c r="A98" s="35" t="str">
        <f>IF('Prediction Log'!A98=0, "",'Prediction Log'!A98)</f>
        <v/>
      </c>
      <c r="B98" s="14" t="str">
        <f>IF('Prediction Log'!B98=0, "",'Prediction Log'!B98)</f>
        <v/>
      </c>
      <c r="C98" s="14" t="str">
        <f>IF('Prediction Log'!C98=0, "",'Prediction Log'!C98)</f>
        <v/>
      </c>
      <c r="D98" s="14" t="str">
        <f>IF('Prediction Log'!D98=0, "",'Prediction Log'!D98)</f>
        <v/>
      </c>
      <c r="E98" s="14" t="str">
        <f>IF('Prediction Log'!E98=0, "",'Prediction Log'!E98)</f>
        <v/>
      </c>
      <c r="F98" s="14" t="str">
        <f>IF('Prediction Log'!F98=0, "",'Prediction Log'!F98)</f>
        <v/>
      </c>
      <c r="G98" s="12" t="str">
        <f>IF(AND(Games!I98="",Games!J98=""),"",IF(ISTEXT(Games!J98), "Side",Games!I98))</f>
        <v/>
      </c>
      <c r="H98" s="12" t="str">
        <f>IF(Table1[[#This Row],[Bet]]="Spread", Games!K98, "")</f>
        <v/>
      </c>
      <c r="I98" s="19" t="str">
        <f>IF(ISTEXT(Games!J98), Games!J98, "")</f>
        <v/>
      </c>
      <c r="J98" s="19" t="str">
        <f>IF(Table1[[#This Row],[Bet]]="Spread", Table1[[#This Row],[Spread]],"")</f>
        <v/>
      </c>
      <c r="K98" s="19"/>
      <c r="L98" s="20"/>
      <c r="M98" s="20"/>
      <c r="N98" s="20"/>
      <c r="O98" s="20"/>
      <c r="P98" s="20"/>
      <c r="Q98" s="20"/>
      <c r="R98" s="22">
        <f t="shared" si="15"/>
        <v>0</v>
      </c>
      <c r="S98" s="22">
        <f t="shared" si="16"/>
        <v>0</v>
      </c>
      <c r="T98" s="22">
        <f t="shared" si="9"/>
        <v>0</v>
      </c>
      <c r="U98" s="22">
        <f t="shared" si="17"/>
        <v>0</v>
      </c>
      <c r="V98" s="22">
        <f t="shared" si="10"/>
        <v>0</v>
      </c>
      <c r="W98" s="22">
        <f t="shared" si="11"/>
        <v>0</v>
      </c>
      <c r="X98" s="21"/>
      <c r="Y98" s="23" t="str">
        <f t="shared" si="12"/>
        <v/>
      </c>
      <c r="Z98" s="21"/>
      <c r="AA98" s="23" t="str">
        <f t="shared" si="13"/>
        <v/>
      </c>
      <c r="AB98" s="21"/>
      <c r="AC98" s="23" t="str">
        <f t="shared" si="14"/>
        <v/>
      </c>
      <c r="AD9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9" spans="1:30" x14ac:dyDescent="0.45">
      <c r="A99" s="35" t="str">
        <f>IF('Prediction Log'!A99=0, "",'Prediction Log'!A99)</f>
        <v/>
      </c>
      <c r="B99" s="14" t="str">
        <f>IF('Prediction Log'!B99=0, "",'Prediction Log'!B99)</f>
        <v/>
      </c>
      <c r="C99" s="14" t="str">
        <f>IF('Prediction Log'!C99=0, "",'Prediction Log'!C99)</f>
        <v/>
      </c>
      <c r="D99" s="14" t="str">
        <f>IF('Prediction Log'!D99=0, "",'Prediction Log'!D99)</f>
        <v/>
      </c>
      <c r="E99" s="14" t="str">
        <f>IF('Prediction Log'!E99=0, "",'Prediction Log'!E99)</f>
        <v/>
      </c>
      <c r="F99" s="14" t="str">
        <f>IF('Prediction Log'!F99=0, "",'Prediction Log'!F99)</f>
        <v/>
      </c>
      <c r="G99" s="12" t="str">
        <f>IF(AND(Games!I99="",Games!J99=""),"",IF(ISTEXT(Games!J99), "Side",Games!I99))</f>
        <v/>
      </c>
      <c r="H99" s="12" t="str">
        <f>IF(Table1[[#This Row],[Bet]]="Spread", Games!K99, "")</f>
        <v/>
      </c>
      <c r="I99" s="19" t="str">
        <f>IF(ISTEXT(Games!J99), Games!J99, "")</f>
        <v/>
      </c>
      <c r="J99" s="19" t="str">
        <f>IF(Table1[[#This Row],[Bet]]="Spread", Table1[[#This Row],[Spread]],"")</f>
        <v/>
      </c>
      <c r="K99" s="19"/>
      <c r="L99" s="20"/>
      <c r="M99" s="20"/>
      <c r="N99" s="20"/>
      <c r="O99" s="20"/>
      <c r="P99" s="20"/>
      <c r="Q99" s="20"/>
      <c r="R99" s="22">
        <f t="shared" si="15"/>
        <v>0</v>
      </c>
      <c r="S99" s="22">
        <f t="shared" si="16"/>
        <v>0</v>
      </c>
      <c r="T99" s="22">
        <f t="shared" si="9"/>
        <v>0</v>
      </c>
      <c r="U99" s="22">
        <f t="shared" si="17"/>
        <v>0</v>
      </c>
      <c r="V99" s="22">
        <f t="shared" si="10"/>
        <v>0</v>
      </c>
      <c r="W99" s="22">
        <f t="shared" si="11"/>
        <v>0</v>
      </c>
      <c r="X99" s="21"/>
      <c r="Y99" s="23" t="str">
        <f t="shared" si="12"/>
        <v/>
      </c>
      <c r="Z99" s="21"/>
      <c r="AA99" s="23" t="str">
        <f t="shared" si="13"/>
        <v/>
      </c>
      <c r="AB99" s="21"/>
      <c r="AC99" s="23" t="str">
        <f t="shared" si="14"/>
        <v/>
      </c>
      <c r="AD9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00" spans="1:30" x14ac:dyDescent="0.45">
      <c r="A100" s="35" t="str">
        <f>IF('Prediction Log'!A100=0, "",'Prediction Log'!A100)</f>
        <v/>
      </c>
      <c r="B100" s="14" t="str">
        <f>IF('Prediction Log'!B100=0, "",'Prediction Log'!B100)</f>
        <v/>
      </c>
      <c r="C100" s="14" t="str">
        <f>IF('Prediction Log'!C100=0, "",'Prediction Log'!C100)</f>
        <v/>
      </c>
      <c r="D100" s="14" t="str">
        <f>IF('Prediction Log'!D100=0, "",'Prediction Log'!D100)</f>
        <v/>
      </c>
      <c r="E100" s="14" t="str">
        <f>IF('Prediction Log'!E100=0, "",'Prediction Log'!E100)</f>
        <v/>
      </c>
      <c r="F100" s="14" t="str">
        <f>IF('Prediction Log'!F100=0, "",'Prediction Log'!F100)</f>
        <v/>
      </c>
      <c r="G100" s="12" t="str">
        <f>IF(AND(Games!I100="",Games!J100=""),"",IF(ISTEXT(Games!J100), "Side",Games!I100))</f>
        <v/>
      </c>
      <c r="H100" s="12" t="str">
        <f>IF(Table1[[#This Row],[Bet]]="Spread", Games!K100, "")</f>
        <v/>
      </c>
      <c r="I100" s="19" t="str">
        <f>IF(ISTEXT(Games!J100), Games!J100, "")</f>
        <v/>
      </c>
      <c r="J100" s="19" t="str">
        <f>IF(Table1[[#This Row],[Bet]]="Spread", Table1[[#This Row],[Spread]],"")</f>
        <v/>
      </c>
      <c r="K100" s="19"/>
      <c r="L100" s="20"/>
      <c r="M100" s="20"/>
      <c r="N100" s="20"/>
      <c r="O100" s="20"/>
      <c r="P100" s="20"/>
      <c r="Q100" s="20"/>
      <c r="R100" s="22">
        <f t="shared" si="15"/>
        <v>0</v>
      </c>
      <c r="S100" s="22">
        <f t="shared" si="16"/>
        <v>0</v>
      </c>
      <c r="T100" s="22">
        <f t="shared" si="9"/>
        <v>0</v>
      </c>
      <c r="U100" s="22">
        <f t="shared" si="17"/>
        <v>0</v>
      </c>
      <c r="V100" s="22">
        <f t="shared" si="10"/>
        <v>0</v>
      </c>
      <c r="W100" s="22">
        <f t="shared" si="11"/>
        <v>0</v>
      </c>
      <c r="X100" s="21"/>
      <c r="Y100" s="23" t="str">
        <f t="shared" si="12"/>
        <v/>
      </c>
      <c r="Z100" s="21"/>
      <c r="AA100" s="23" t="str">
        <f t="shared" si="13"/>
        <v/>
      </c>
      <c r="AB100" s="21"/>
      <c r="AC100" s="23" t="str">
        <f t="shared" si="14"/>
        <v/>
      </c>
      <c r="AD10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01" spans="1:30" x14ac:dyDescent="0.45">
      <c r="A101" s="35" t="str">
        <f>IF('Prediction Log'!A101=0, "",'Prediction Log'!A101)</f>
        <v/>
      </c>
      <c r="B101" s="14" t="str">
        <f>IF('Prediction Log'!B101=0, "",'Prediction Log'!B101)</f>
        <v/>
      </c>
      <c r="C101" s="14" t="str">
        <f>IF('Prediction Log'!C101=0, "",'Prediction Log'!C101)</f>
        <v/>
      </c>
      <c r="D101" s="14" t="str">
        <f>IF('Prediction Log'!D101=0, "",'Prediction Log'!D101)</f>
        <v/>
      </c>
      <c r="E101" s="14" t="str">
        <f>IF('Prediction Log'!E101=0, "",'Prediction Log'!E101)</f>
        <v/>
      </c>
      <c r="F101" s="14" t="str">
        <f>IF('Prediction Log'!F101=0, "",'Prediction Log'!F101)</f>
        <v/>
      </c>
      <c r="G101" s="12" t="str">
        <f>IF(AND(Games!I101="",Games!J101=""),"",IF(ISTEXT(Games!J101), "Side",Games!I101))</f>
        <v/>
      </c>
      <c r="H101" s="12" t="str">
        <f>IF(Table1[[#This Row],[Bet]]="Spread", Games!K101, "")</f>
        <v/>
      </c>
      <c r="I101" s="19" t="str">
        <f>IF(ISTEXT(Games!J101), Games!J101, "")</f>
        <v/>
      </c>
      <c r="J101" s="19" t="str">
        <f>IF(Table1[[#This Row],[Bet]]="Spread", Table1[[#This Row],[Spread]],"")</f>
        <v/>
      </c>
      <c r="K101" s="19"/>
      <c r="L101" s="20"/>
      <c r="M101" s="20"/>
      <c r="N101" s="20"/>
      <c r="O101" s="20"/>
      <c r="P101" s="20"/>
      <c r="Q101" s="20"/>
      <c r="R101" s="22">
        <f t="shared" si="15"/>
        <v>0</v>
      </c>
      <c r="S101" s="22">
        <f t="shared" si="16"/>
        <v>0</v>
      </c>
      <c r="T101" s="22">
        <f t="shared" si="9"/>
        <v>0</v>
      </c>
      <c r="U101" s="22">
        <f t="shared" si="17"/>
        <v>0</v>
      </c>
      <c r="V101" s="22">
        <f t="shared" si="10"/>
        <v>0</v>
      </c>
      <c r="W101" s="22">
        <f t="shared" si="11"/>
        <v>0</v>
      </c>
      <c r="X101" s="21"/>
      <c r="Y101" s="23" t="str">
        <f t="shared" si="12"/>
        <v/>
      </c>
      <c r="Z101" s="21"/>
      <c r="AA101" s="23" t="str">
        <f t="shared" si="13"/>
        <v/>
      </c>
      <c r="AB101" s="21"/>
      <c r="AC101" s="23" t="str">
        <f t="shared" si="14"/>
        <v/>
      </c>
      <c r="AD10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02" spans="1:30" x14ac:dyDescent="0.45">
      <c r="A102" s="35" t="str">
        <f>IF('Prediction Log'!A102=0, "",'Prediction Log'!A102)</f>
        <v/>
      </c>
      <c r="B102" s="14" t="str">
        <f>IF('Prediction Log'!B102=0, "",'Prediction Log'!B102)</f>
        <v/>
      </c>
      <c r="C102" s="14" t="str">
        <f>IF('Prediction Log'!C102=0, "",'Prediction Log'!C102)</f>
        <v/>
      </c>
      <c r="D102" s="14" t="str">
        <f>IF('Prediction Log'!D102=0, "",'Prediction Log'!D102)</f>
        <v/>
      </c>
      <c r="E102" s="14" t="str">
        <f>IF('Prediction Log'!E102=0, "",'Prediction Log'!E102)</f>
        <v/>
      </c>
      <c r="F102" s="14" t="str">
        <f>IF('Prediction Log'!F102=0, "",'Prediction Log'!F102)</f>
        <v/>
      </c>
      <c r="G102" s="12" t="str">
        <f>IF(AND(Games!I102="",Games!J102=""),"",IF(ISTEXT(Games!J102), "Side",Games!I102))</f>
        <v/>
      </c>
      <c r="H102" s="12" t="str">
        <f>IF(Table1[[#This Row],[Bet]]="Spread", Games!K102, "")</f>
        <v/>
      </c>
      <c r="I102" s="19" t="str">
        <f>IF(ISTEXT(Games!J102), Games!J102, "")</f>
        <v/>
      </c>
      <c r="J102" s="19" t="str">
        <f>IF(Table1[[#This Row],[Bet]]="Spread", Table1[[#This Row],[Spread]],"")</f>
        <v/>
      </c>
      <c r="K102" s="19"/>
      <c r="L102" s="20"/>
      <c r="M102" s="20"/>
      <c r="N102" s="20"/>
      <c r="O102" s="20"/>
      <c r="P102" s="20"/>
      <c r="Q102" s="20"/>
      <c r="R102" s="22">
        <f t="shared" si="15"/>
        <v>0</v>
      </c>
      <c r="S102" s="22">
        <f t="shared" si="16"/>
        <v>0</v>
      </c>
      <c r="T102" s="22">
        <f t="shared" si="9"/>
        <v>0</v>
      </c>
      <c r="U102" s="22">
        <f t="shared" si="17"/>
        <v>0</v>
      </c>
      <c r="V102" s="22">
        <f t="shared" si="10"/>
        <v>0</v>
      </c>
      <c r="W102" s="22">
        <f t="shared" si="11"/>
        <v>0</v>
      </c>
      <c r="X102" s="21"/>
      <c r="Y102" s="23" t="str">
        <f t="shared" si="12"/>
        <v/>
      </c>
      <c r="Z102" s="21"/>
      <c r="AA102" s="23" t="str">
        <f t="shared" si="13"/>
        <v/>
      </c>
      <c r="AB102" s="21"/>
      <c r="AC102" s="23" t="str">
        <f t="shared" si="14"/>
        <v/>
      </c>
      <c r="AD10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03" spans="1:30" x14ac:dyDescent="0.45">
      <c r="A103" s="35" t="str">
        <f>IF('Prediction Log'!A103=0, "",'Prediction Log'!A103)</f>
        <v/>
      </c>
      <c r="B103" s="14" t="str">
        <f>IF('Prediction Log'!B103=0, "",'Prediction Log'!B103)</f>
        <v/>
      </c>
      <c r="C103" s="14" t="str">
        <f>IF('Prediction Log'!C103=0, "",'Prediction Log'!C103)</f>
        <v/>
      </c>
      <c r="D103" s="14" t="str">
        <f>IF('Prediction Log'!D103=0, "",'Prediction Log'!D103)</f>
        <v/>
      </c>
      <c r="E103" s="14" t="str">
        <f>IF('Prediction Log'!E103=0, "",'Prediction Log'!E103)</f>
        <v/>
      </c>
      <c r="F103" s="14" t="str">
        <f>IF('Prediction Log'!F103=0, "",'Prediction Log'!F103)</f>
        <v/>
      </c>
      <c r="G103" s="12" t="str">
        <f>IF(AND(Games!I103="",Games!J103=""),"",IF(ISTEXT(Games!J103), "Side",Games!I103))</f>
        <v/>
      </c>
      <c r="H103" s="12" t="str">
        <f>IF(Table1[[#This Row],[Bet]]="Spread", Games!K103, "")</f>
        <v/>
      </c>
      <c r="I103" s="19" t="str">
        <f>IF(ISTEXT(Games!J103), Games!J103, "")</f>
        <v/>
      </c>
      <c r="J103" s="19" t="str">
        <f>IF(Table1[[#This Row],[Bet]]="Spread", Table1[[#This Row],[Spread]],"")</f>
        <v/>
      </c>
      <c r="K103" s="19"/>
      <c r="L103" s="20"/>
      <c r="M103" s="20"/>
      <c r="N103" s="20"/>
      <c r="O103" s="20"/>
      <c r="P103" s="20"/>
      <c r="Q103" s="20"/>
      <c r="R103" s="22">
        <f t="shared" si="15"/>
        <v>0</v>
      </c>
      <c r="S103" s="22">
        <f t="shared" si="16"/>
        <v>0</v>
      </c>
      <c r="T103" s="22">
        <f t="shared" si="9"/>
        <v>0</v>
      </c>
      <c r="U103" s="22">
        <f t="shared" si="17"/>
        <v>0</v>
      </c>
      <c r="V103" s="22">
        <f t="shared" si="10"/>
        <v>0</v>
      </c>
      <c r="W103" s="22">
        <f t="shared" si="11"/>
        <v>0</v>
      </c>
      <c r="X103" s="21"/>
      <c r="Y103" s="23" t="str">
        <f t="shared" si="12"/>
        <v/>
      </c>
      <c r="Z103" s="21"/>
      <c r="AA103" s="23" t="str">
        <f t="shared" si="13"/>
        <v/>
      </c>
      <c r="AB103" s="21"/>
      <c r="AC103" s="23" t="str">
        <f t="shared" si="14"/>
        <v/>
      </c>
      <c r="AD10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04" spans="1:30" x14ac:dyDescent="0.45">
      <c r="A104" s="35" t="str">
        <f>IF('Prediction Log'!A104=0, "",'Prediction Log'!A104)</f>
        <v/>
      </c>
      <c r="B104" s="14" t="str">
        <f>IF('Prediction Log'!B104=0, "",'Prediction Log'!B104)</f>
        <v/>
      </c>
      <c r="C104" s="14" t="str">
        <f>IF('Prediction Log'!C104=0, "",'Prediction Log'!C104)</f>
        <v/>
      </c>
      <c r="D104" s="14" t="str">
        <f>IF('Prediction Log'!D104=0, "",'Prediction Log'!D104)</f>
        <v/>
      </c>
      <c r="E104" s="14" t="str">
        <f>IF('Prediction Log'!E104=0, "",'Prediction Log'!E104)</f>
        <v/>
      </c>
      <c r="F104" s="14" t="str">
        <f>IF('Prediction Log'!F104=0, "",'Prediction Log'!F104)</f>
        <v/>
      </c>
      <c r="G104" s="12" t="str">
        <f>IF(AND(Games!I104="",Games!J104=""),"",IF(ISTEXT(Games!J104), "Side",Games!I104))</f>
        <v/>
      </c>
      <c r="H104" s="12" t="str">
        <f>IF(Table1[[#This Row],[Bet]]="Spread", Games!K104, "")</f>
        <v/>
      </c>
      <c r="I104" s="19" t="str">
        <f>IF(ISTEXT(Games!J104), Games!J104, "")</f>
        <v/>
      </c>
      <c r="J104" s="19" t="str">
        <f>IF(Table1[[#This Row],[Bet]]="Spread", Table1[[#This Row],[Spread]],"")</f>
        <v/>
      </c>
      <c r="K104" s="19"/>
      <c r="L104" s="20"/>
      <c r="M104" s="20"/>
      <c r="N104" s="20"/>
      <c r="O104" s="20"/>
      <c r="P104" s="20"/>
      <c r="Q104" s="20"/>
      <c r="R104" s="22">
        <f t="shared" si="15"/>
        <v>0</v>
      </c>
      <c r="S104" s="22">
        <f t="shared" si="16"/>
        <v>0</v>
      </c>
      <c r="T104" s="22">
        <f t="shared" si="9"/>
        <v>0</v>
      </c>
      <c r="U104" s="22">
        <f t="shared" si="17"/>
        <v>0</v>
      </c>
      <c r="V104" s="22">
        <f t="shared" si="10"/>
        <v>0</v>
      </c>
      <c r="W104" s="22">
        <f t="shared" si="11"/>
        <v>0</v>
      </c>
      <c r="X104" s="21"/>
      <c r="Y104" s="23" t="str">
        <f t="shared" si="12"/>
        <v/>
      </c>
      <c r="Z104" s="21"/>
      <c r="AA104" s="23" t="str">
        <f t="shared" si="13"/>
        <v/>
      </c>
      <c r="AB104" s="21"/>
      <c r="AC104" s="23" t="str">
        <f t="shared" si="14"/>
        <v/>
      </c>
      <c r="AD10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05" spans="1:30" x14ac:dyDescent="0.45">
      <c r="A105" s="35" t="str">
        <f>IF('Prediction Log'!A105=0, "",'Prediction Log'!A105)</f>
        <v/>
      </c>
      <c r="B105" s="14" t="str">
        <f>IF('Prediction Log'!B105=0, "",'Prediction Log'!B105)</f>
        <v/>
      </c>
      <c r="C105" s="14" t="str">
        <f>IF('Prediction Log'!C105=0, "",'Prediction Log'!C105)</f>
        <v/>
      </c>
      <c r="D105" s="14" t="str">
        <f>IF('Prediction Log'!D105=0, "",'Prediction Log'!D105)</f>
        <v/>
      </c>
      <c r="E105" s="14" t="str">
        <f>IF('Prediction Log'!E105=0, "",'Prediction Log'!E105)</f>
        <v/>
      </c>
      <c r="F105" s="14" t="str">
        <f>IF('Prediction Log'!F105=0, "",'Prediction Log'!F105)</f>
        <v/>
      </c>
      <c r="G105" s="12" t="str">
        <f>IF(AND(Games!I105="",Games!J105=""),"",IF(ISTEXT(Games!J105), "Side",Games!I105))</f>
        <v/>
      </c>
      <c r="H105" s="12" t="str">
        <f>IF(Table1[[#This Row],[Bet]]="Spread", Games!K105, "")</f>
        <v/>
      </c>
      <c r="I105" s="19" t="str">
        <f>IF(ISTEXT(Games!J105), Games!J105, "")</f>
        <v/>
      </c>
      <c r="J105" s="19" t="str">
        <f>IF(Table1[[#This Row],[Bet]]="Spread", Table1[[#This Row],[Spread]],"")</f>
        <v/>
      </c>
      <c r="K105" s="19"/>
      <c r="L105" s="20"/>
      <c r="M105" s="20"/>
      <c r="N105" s="20"/>
      <c r="O105" s="20"/>
      <c r="P105" s="20"/>
      <c r="Q105" s="20"/>
      <c r="R105" s="22">
        <f t="shared" si="15"/>
        <v>0</v>
      </c>
      <c r="S105" s="22">
        <f t="shared" si="16"/>
        <v>0</v>
      </c>
      <c r="T105" s="22">
        <f t="shared" si="9"/>
        <v>0</v>
      </c>
      <c r="U105" s="22">
        <f t="shared" si="17"/>
        <v>0</v>
      </c>
      <c r="V105" s="22">
        <f t="shared" si="10"/>
        <v>0</v>
      </c>
      <c r="W105" s="22">
        <f t="shared" si="11"/>
        <v>0</v>
      </c>
      <c r="X105" s="21"/>
      <c r="Y105" s="23" t="str">
        <f t="shared" si="12"/>
        <v/>
      </c>
      <c r="Z105" s="21"/>
      <c r="AA105" s="23" t="str">
        <f t="shared" si="13"/>
        <v/>
      </c>
      <c r="AB105" s="21"/>
      <c r="AC105" s="23" t="str">
        <f t="shared" si="14"/>
        <v/>
      </c>
      <c r="AD10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06" spans="1:30" x14ac:dyDescent="0.45">
      <c r="A106" s="35" t="str">
        <f>IF('Prediction Log'!A106=0, "",'Prediction Log'!A106)</f>
        <v/>
      </c>
      <c r="B106" s="14" t="str">
        <f>IF('Prediction Log'!B106=0, "",'Prediction Log'!B106)</f>
        <v/>
      </c>
      <c r="C106" s="14" t="str">
        <f>IF('Prediction Log'!C106=0, "",'Prediction Log'!C106)</f>
        <v/>
      </c>
      <c r="D106" s="14" t="str">
        <f>IF('Prediction Log'!D106=0, "",'Prediction Log'!D106)</f>
        <v/>
      </c>
      <c r="E106" s="14" t="str">
        <f>IF('Prediction Log'!E106=0, "",'Prediction Log'!E106)</f>
        <v/>
      </c>
      <c r="F106" s="14" t="str">
        <f>IF('Prediction Log'!F106=0, "",'Prediction Log'!F106)</f>
        <v/>
      </c>
      <c r="G106" s="12" t="str">
        <f>IF(AND(Games!I106="",Games!J106=""),"",IF(ISTEXT(Games!J106), "Side",Games!I106))</f>
        <v/>
      </c>
      <c r="H106" s="12" t="str">
        <f>IF(Table1[[#This Row],[Bet]]="Spread", Games!K106, "")</f>
        <v/>
      </c>
      <c r="I106" s="19" t="str">
        <f>IF(ISTEXT(Games!J106), Games!J106, "")</f>
        <v/>
      </c>
      <c r="J106" s="19" t="str">
        <f>IF(Table1[[#This Row],[Bet]]="Spread", Table1[[#This Row],[Spread]],"")</f>
        <v/>
      </c>
      <c r="K106" s="19"/>
      <c r="L106" s="20"/>
      <c r="M106" s="20"/>
      <c r="N106" s="20"/>
      <c r="O106" s="20"/>
      <c r="P106" s="20"/>
      <c r="Q106" s="20"/>
      <c r="R106" s="22">
        <f t="shared" si="15"/>
        <v>0</v>
      </c>
      <c r="S106" s="22">
        <f t="shared" si="16"/>
        <v>0</v>
      </c>
      <c r="T106" s="22">
        <f t="shared" si="9"/>
        <v>0</v>
      </c>
      <c r="U106" s="22">
        <f t="shared" si="17"/>
        <v>0</v>
      </c>
      <c r="V106" s="22">
        <f t="shared" si="10"/>
        <v>0</v>
      </c>
      <c r="W106" s="22">
        <f t="shared" si="11"/>
        <v>0</v>
      </c>
      <c r="X106" s="21"/>
      <c r="Y106" s="23" t="str">
        <f t="shared" si="12"/>
        <v/>
      </c>
      <c r="Z106" s="21"/>
      <c r="AA106" s="23" t="str">
        <f t="shared" si="13"/>
        <v/>
      </c>
      <c r="AB106" s="21"/>
      <c r="AC106" s="23" t="str">
        <f t="shared" si="14"/>
        <v/>
      </c>
      <c r="AD10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07" spans="1:30" x14ac:dyDescent="0.45">
      <c r="A107" s="35" t="str">
        <f>IF('Prediction Log'!A107=0, "",'Prediction Log'!A107)</f>
        <v/>
      </c>
      <c r="B107" s="14" t="str">
        <f>IF('Prediction Log'!B107=0, "",'Prediction Log'!B107)</f>
        <v/>
      </c>
      <c r="C107" s="14" t="str">
        <f>IF('Prediction Log'!C107=0, "",'Prediction Log'!C107)</f>
        <v/>
      </c>
      <c r="D107" s="14" t="str">
        <f>IF('Prediction Log'!D107=0, "",'Prediction Log'!D107)</f>
        <v/>
      </c>
      <c r="E107" s="14" t="str">
        <f>IF('Prediction Log'!E107=0, "",'Prediction Log'!E107)</f>
        <v/>
      </c>
      <c r="F107" s="14" t="str">
        <f>IF('Prediction Log'!F107=0, "",'Prediction Log'!F107)</f>
        <v/>
      </c>
      <c r="G107" s="12" t="str">
        <f>IF(AND(Games!I107="",Games!J107=""),"",IF(ISTEXT(Games!J107), "Side",Games!I107))</f>
        <v/>
      </c>
      <c r="H107" s="12" t="str">
        <f>IF(Table1[[#This Row],[Bet]]="Spread", Games!K107, "")</f>
        <v/>
      </c>
      <c r="I107" s="19" t="str">
        <f>IF(ISTEXT(Games!J107), Games!J107, "")</f>
        <v/>
      </c>
      <c r="J107" s="19" t="str">
        <f>IF(Table1[[#This Row],[Bet]]="Spread", Table1[[#This Row],[Spread]],"")</f>
        <v/>
      </c>
      <c r="K107" s="19"/>
      <c r="L107" s="20"/>
      <c r="M107" s="20"/>
      <c r="N107" s="20"/>
      <c r="O107" s="20"/>
      <c r="P107" s="20"/>
      <c r="Q107" s="20"/>
      <c r="R107" s="22">
        <f t="shared" si="15"/>
        <v>0</v>
      </c>
      <c r="S107" s="22">
        <f t="shared" si="16"/>
        <v>0</v>
      </c>
      <c r="T107" s="22">
        <f t="shared" si="9"/>
        <v>0</v>
      </c>
      <c r="U107" s="22">
        <f t="shared" si="17"/>
        <v>0</v>
      </c>
      <c r="V107" s="22">
        <f t="shared" si="10"/>
        <v>0</v>
      </c>
      <c r="W107" s="22">
        <f t="shared" si="11"/>
        <v>0</v>
      </c>
      <c r="X107" s="21"/>
      <c r="Y107" s="23" t="str">
        <f t="shared" si="12"/>
        <v/>
      </c>
      <c r="Z107" s="21"/>
      <c r="AA107" s="23" t="str">
        <f t="shared" si="13"/>
        <v/>
      </c>
      <c r="AB107" s="21"/>
      <c r="AC107" s="23" t="str">
        <f t="shared" si="14"/>
        <v/>
      </c>
      <c r="AD10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08" spans="1:30" x14ac:dyDescent="0.45">
      <c r="A108" s="35" t="str">
        <f>IF('Prediction Log'!A108=0, "",'Prediction Log'!A108)</f>
        <v/>
      </c>
      <c r="B108" s="14" t="str">
        <f>IF('Prediction Log'!B108=0, "",'Prediction Log'!B108)</f>
        <v/>
      </c>
      <c r="C108" s="14" t="str">
        <f>IF('Prediction Log'!C108=0, "",'Prediction Log'!C108)</f>
        <v/>
      </c>
      <c r="D108" s="14" t="str">
        <f>IF('Prediction Log'!D108=0, "",'Prediction Log'!D108)</f>
        <v/>
      </c>
      <c r="E108" s="14" t="str">
        <f>IF('Prediction Log'!E108=0, "",'Prediction Log'!E108)</f>
        <v/>
      </c>
      <c r="F108" s="14" t="str">
        <f>IF('Prediction Log'!F108=0, "",'Prediction Log'!F108)</f>
        <v/>
      </c>
      <c r="G108" s="12" t="str">
        <f>IF(AND(Games!I108="",Games!J108=""),"",IF(ISTEXT(Games!J108), "Side",Games!I108))</f>
        <v/>
      </c>
      <c r="H108" s="12" t="str">
        <f>IF(Table1[[#This Row],[Bet]]="Spread", Games!K108, "")</f>
        <v/>
      </c>
      <c r="I108" s="19" t="str">
        <f>IF(ISTEXT(Games!J108), Games!J108, "")</f>
        <v/>
      </c>
      <c r="J108" s="19" t="str">
        <f>IF(Table1[[#This Row],[Bet]]="Spread", Table1[[#This Row],[Spread]],"")</f>
        <v/>
      </c>
      <c r="K108" s="19"/>
      <c r="L108" s="20"/>
      <c r="M108" s="20"/>
      <c r="N108" s="20"/>
      <c r="O108" s="20"/>
      <c r="P108" s="20"/>
      <c r="Q108" s="20"/>
      <c r="R108" s="22">
        <f t="shared" si="15"/>
        <v>0</v>
      </c>
      <c r="S108" s="22">
        <f t="shared" si="16"/>
        <v>0</v>
      </c>
      <c r="T108" s="22">
        <f t="shared" si="9"/>
        <v>0</v>
      </c>
      <c r="U108" s="22">
        <f t="shared" si="17"/>
        <v>0</v>
      </c>
      <c r="V108" s="22">
        <f t="shared" si="10"/>
        <v>0</v>
      </c>
      <c r="W108" s="22">
        <f t="shared" si="11"/>
        <v>0</v>
      </c>
      <c r="X108" s="21"/>
      <c r="Y108" s="23" t="str">
        <f t="shared" si="12"/>
        <v/>
      </c>
      <c r="Z108" s="21"/>
      <c r="AA108" s="23" t="str">
        <f t="shared" si="13"/>
        <v/>
      </c>
      <c r="AB108" s="21"/>
      <c r="AC108" s="23" t="str">
        <f t="shared" si="14"/>
        <v/>
      </c>
      <c r="AD10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09" spans="1:30" x14ac:dyDescent="0.45">
      <c r="A109" s="35" t="str">
        <f>IF('Prediction Log'!A109=0, "",'Prediction Log'!A109)</f>
        <v/>
      </c>
      <c r="B109" s="14" t="str">
        <f>IF('Prediction Log'!B109=0, "",'Prediction Log'!B109)</f>
        <v/>
      </c>
      <c r="C109" s="14" t="str">
        <f>IF('Prediction Log'!C109=0, "",'Prediction Log'!C109)</f>
        <v/>
      </c>
      <c r="D109" s="14" t="str">
        <f>IF('Prediction Log'!D109=0, "",'Prediction Log'!D109)</f>
        <v/>
      </c>
      <c r="E109" s="14" t="str">
        <f>IF('Prediction Log'!E109=0, "",'Prediction Log'!E109)</f>
        <v/>
      </c>
      <c r="F109" s="14" t="str">
        <f>IF('Prediction Log'!F109=0, "",'Prediction Log'!F109)</f>
        <v/>
      </c>
      <c r="G109" s="12" t="str">
        <f>IF(AND(Games!I109="",Games!J109=""),"",IF(ISTEXT(Games!J109), "Side",Games!I109))</f>
        <v/>
      </c>
      <c r="H109" s="12" t="str">
        <f>IF(Table1[[#This Row],[Bet]]="Spread", Games!K109, "")</f>
        <v/>
      </c>
      <c r="I109" s="19" t="str">
        <f>IF(ISTEXT(Games!J109), Games!J109, "")</f>
        <v/>
      </c>
      <c r="J109" s="19" t="str">
        <f>IF(Table1[[#This Row],[Bet]]="Spread", Table1[[#This Row],[Spread]],"")</f>
        <v/>
      </c>
      <c r="K109" s="19"/>
      <c r="L109" s="20"/>
      <c r="M109" s="20"/>
      <c r="N109" s="20"/>
      <c r="O109" s="20"/>
      <c r="P109" s="20"/>
      <c r="Q109" s="20"/>
      <c r="R109" s="22">
        <f t="shared" si="15"/>
        <v>0</v>
      </c>
      <c r="S109" s="22">
        <f t="shared" si="16"/>
        <v>0</v>
      </c>
      <c r="T109" s="22">
        <f t="shared" si="9"/>
        <v>0</v>
      </c>
      <c r="U109" s="22">
        <f t="shared" si="17"/>
        <v>0</v>
      </c>
      <c r="V109" s="22">
        <f t="shared" si="10"/>
        <v>0</v>
      </c>
      <c r="W109" s="22">
        <f t="shared" si="11"/>
        <v>0</v>
      </c>
      <c r="X109" s="21"/>
      <c r="Y109" s="23" t="str">
        <f t="shared" si="12"/>
        <v/>
      </c>
      <c r="Z109" s="21"/>
      <c r="AA109" s="23" t="str">
        <f t="shared" si="13"/>
        <v/>
      </c>
      <c r="AB109" s="21"/>
      <c r="AC109" s="23" t="str">
        <f t="shared" si="14"/>
        <v/>
      </c>
      <c r="AD10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10" spans="1:30" x14ac:dyDescent="0.45">
      <c r="A110" s="35" t="str">
        <f>IF('Prediction Log'!A110=0, "",'Prediction Log'!A110)</f>
        <v/>
      </c>
      <c r="B110" s="14" t="str">
        <f>IF('Prediction Log'!B110=0, "",'Prediction Log'!B110)</f>
        <v/>
      </c>
      <c r="C110" s="14" t="str">
        <f>IF('Prediction Log'!C110=0, "",'Prediction Log'!C110)</f>
        <v/>
      </c>
      <c r="D110" s="14" t="str">
        <f>IF('Prediction Log'!D110=0, "",'Prediction Log'!D110)</f>
        <v/>
      </c>
      <c r="E110" s="14" t="str">
        <f>IF('Prediction Log'!E110=0, "",'Prediction Log'!E110)</f>
        <v/>
      </c>
      <c r="F110" s="14" t="str">
        <f>IF('Prediction Log'!F110=0, "",'Prediction Log'!F110)</f>
        <v/>
      </c>
      <c r="G110" s="12" t="str">
        <f>IF(AND(Games!I110="",Games!J110=""),"",IF(ISTEXT(Games!J110), "Side",Games!I110))</f>
        <v/>
      </c>
      <c r="H110" s="12" t="str">
        <f>IF(Table1[[#This Row],[Bet]]="Spread", Games!K110, "")</f>
        <v/>
      </c>
      <c r="I110" s="19" t="str">
        <f>IF(ISTEXT(Games!J110), Games!J110, "")</f>
        <v/>
      </c>
      <c r="J110" s="19" t="str">
        <f>IF(Table1[[#This Row],[Bet]]="Spread", Table1[[#This Row],[Spread]],"")</f>
        <v/>
      </c>
      <c r="K110" s="19"/>
      <c r="L110" s="20"/>
      <c r="M110" s="20"/>
      <c r="N110" s="20"/>
      <c r="O110" s="20"/>
      <c r="P110" s="20"/>
      <c r="Q110" s="20"/>
      <c r="R110" s="22">
        <f t="shared" si="15"/>
        <v>0</v>
      </c>
      <c r="S110" s="22">
        <f t="shared" si="16"/>
        <v>0</v>
      </c>
      <c r="T110" s="22">
        <f t="shared" si="9"/>
        <v>0</v>
      </c>
      <c r="U110" s="22">
        <f t="shared" si="17"/>
        <v>0</v>
      </c>
      <c r="V110" s="22">
        <f t="shared" si="10"/>
        <v>0</v>
      </c>
      <c r="W110" s="22">
        <f t="shared" si="11"/>
        <v>0</v>
      </c>
      <c r="X110" s="21"/>
      <c r="Y110" s="23" t="str">
        <f t="shared" si="12"/>
        <v/>
      </c>
      <c r="Z110" s="21"/>
      <c r="AA110" s="23" t="str">
        <f t="shared" si="13"/>
        <v/>
      </c>
      <c r="AB110" s="21"/>
      <c r="AC110" s="23" t="str">
        <f t="shared" si="14"/>
        <v/>
      </c>
      <c r="AD11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11" spans="1:30" x14ac:dyDescent="0.45">
      <c r="A111" s="35" t="str">
        <f>IF('Prediction Log'!A111=0, "",'Prediction Log'!A111)</f>
        <v/>
      </c>
      <c r="B111" s="14" t="str">
        <f>IF('Prediction Log'!B111=0, "",'Prediction Log'!B111)</f>
        <v/>
      </c>
      <c r="C111" s="14" t="str">
        <f>IF('Prediction Log'!C111=0, "",'Prediction Log'!C111)</f>
        <v/>
      </c>
      <c r="D111" s="14" t="str">
        <f>IF('Prediction Log'!D111=0, "",'Prediction Log'!D111)</f>
        <v/>
      </c>
      <c r="E111" s="14" t="str">
        <f>IF('Prediction Log'!E111=0, "",'Prediction Log'!E111)</f>
        <v/>
      </c>
      <c r="F111" s="14" t="str">
        <f>IF('Prediction Log'!F111=0, "",'Prediction Log'!F111)</f>
        <v/>
      </c>
      <c r="G111" s="12" t="str">
        <f>IF(AND(Games!I111="",Games!J111=""),"",IF(ISTEXT(Games!J111), "Side",Games!I111))</f>
        <v/>
      </c>
      <c r="H111" s="12" t="str">
        <f>IF(Table1[[#This Row],[Bet]]="Spread", Games!K111, "")</f>
        <v/>
      </c>
      <c r="I111" s="19" t="str">
        <f>IF(ISTEXT(Games!J111), Games!J111, "")</f>
        <v/>
      </c>
      <c r="J111" s="19" t="str">
        <f>IF(Table1[[#This Row],[Bet]]="Spread", Table1[[#This Row],[Spread]],"")</f>
        <v/>
      </c>
      <c r="K111" s="19"/>
      <c r="L111" s="20"/>
      <c r="M111" s="20"/>
      <c r="N111" s="20"/>
      <c r="O111" s="20"/>
      <c r="P111" s="20"/>
      <c r="Q111" s="20"/>
      <c r="R111" s="22">
        <f t="shared" si="15"/>
        <v>0</v>
      </c>
      <c r="S111" s="22">
        <f t="shared" si="16"/>
        <v>0</v>
      </c>
      <c r="T111" s="22">
        <f t="shared" si="9"/>
        <v>0</v>
      </c>
      <c r="U111" s="22">
        <f t="shared" si="17"/>
        <v>0</v>
      </c>
      <c r="V111" s="22">
        <f t="shared" si="10"/>
        <v>0</v>
      </c>
      <c r="W111" s="22">
        <f t="shared" si="11"/>
        <v>0</v>
      </c>
      <c r="X111" s="21"/>
      <c r="Y111" s="23" t="str">
        <f t="shared" si="12"/>
        <v/>
      </c>
      <c r="Z111" s="21"/>
      <c r="AA111" s="23" t="str">
        <f t="shared" si="13"/>
        <v/>
      </c>
      <c r="AB111" s="21"/>
      <c r="AC111" s="23" t="str">
        <f t="shared" si="14"/>
        <v/>
      </c>
      <c r="AD11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12" spans="1:30" x14ac:dyDescent="0.45">
      <c r="A112" s="35" t="str">
        <f>IF('Prediction Log'!A112=0, "",'Prediction Log'!A112)</f>
        <v/>
      </c>
      <c r="B112" s="14" t="str">
        <f>IF('Prediction Log'!B112=0, "",'Prediction Log'!B112)</f>
        <v/>
      </c>
      <c r="C112" s="14" t="str">
        <f>IF('Prediction Log'!C112=0, "",'Prediction Log'!C112)</f>
        <v/>
      </c>
      <c r="D112" s="14" t="str">
        <f>IF('Prediction Log'!D112=0, "",'Prediction Log'!D112)</f>
        <v/>
      </c>
      <c r="E112" s="14" t="str">
        <f>IF('Prediction Log'!E112=0, "",'Prediction Log'!E112)</f>
        <v/>
      </c>
      <c r="F112" s="14" t="str">
        <f>IF('Prediction Log'!F112=0, "",'Prediction Log'!F112)</f>
        <v/>
      </c>
      <c r="G112" s="12" t="str">
        <f>IF(AND(Games!I112="",Games!J112=""),"",IF(ISTEXT(Games!J112), "Side",Games!I112))</f>
        <v/>
      </c>
      <c r="H112" s="12" t="str">
        <f>IF(Table1[[#This Row],[Bet]]="Spread", Games!K112, "")</f>
        <v/>
      </c>
      <c r="I112" s="19" t="str">
        <f>IF(ISTEXT(Games!J112), Games!J112, "")</f>
        <v/>
      </c>
      <c r="J112" s="19" t="str">
        <f>IF(Table1[[#This Row],[Bet]]="Spread", Table1[[#This Row],[Spread]],"")</f>
        <v/>
      </c>
      <c r="K112" s="19"/>
      <c r="L112" s="20"/>
      <c r="M112" s="20"/>
      <c r="N112" s="20"/>
      <c r="O112" s="20"/>
      <c r="P112" s="20"/>
      <c r="Q112" s="20"/>
      <c r="R112" s="22">
        <f t="shared" si="15"/>
        <v>0</v>
      </c>
      <c r="S112" s="22">
        <f t="shared" si="16"/>
        <v>0</v>
      </c>
      <c r="T112" s="22">
        <f t="shared" si="9"/>
        <v>0</v>
      </c>
      <c r="U112" s="22">
        <f t="shared" si="17"/>
        <v>0</v>
      </c>
      <c r="V112" s="22">
        <f t="shared" si="10"/>
        <v>0</v>
      </c>
      <c r="W112" s="22">
        <f t="shared" si="11"/>
        <v>0</v>
      </c>
      <c r="X112" s="21"/>
      <c r="Y112" s="23" t="str">
        <f t="shared" si="12"/>
        <v/>
      </c>
      <c r="Z112" s="21"/>
      <c r="AA112" s="23" t="str">
        <f t="shared" si="13"/>
        <v/>
      </c>
      <c r="AB112" s="21"/>
      <c r="AC112" s="23" t="str">
        <f t="shared" si="14"/>
        <v/>
      </c>
      <c r="AD11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13" spans="1:30" x14ac:dyDescent="0.45">
      <c r="A113" s="35" t="str">
        <f>IF('Prediction Log'!A113=0, "",'Prediction Log'!A113)</f>
        <v/>
      </c>
      <c r="B113" s="14" t="str">
        <f>IF('Prediction Log'!B113=0, "",'Prediction Log'!B113)</f>
        <v/>
      </c>
      <c r="C113" s="14" t="str">
        <f>IF('Prediction Log'!C113=0, "",'Prediction Log'!C113)</f>
        <v/>
      </c>
      <c r="D113" s="14" t="str">
        <f>IF('Prediction Log'!D113=0, "",'Prediction Log'!D113)</f>
        <v/>
      </c>
      <c r="E113" s="14" t="str">
        <f>IF('Prediction Log'!E113=0, "",'Prediction Log'!E113)</f>
        <v/>
      </c>
      <c r="F113" s="14" t="str">
        <f>IF('Prediction Log'!F113=0, "",'Prediction Log'!F113)</f>
        <v/>
      </c>
      <c r="G113" s="12" t="str">
        <f>IF(AND(Games!I113="",Games!J113=""),"",IF(ISTEXT(Games!J113), "Side",Games!I113))</f>
        <v/>
      </c>
      <c r="H113" s="12" t="str">
        <f>IF(Table1[[#This Row],[Bet]]="Spread", Games!K113, "")</f>
        <v/>
      </c>
      <c r="I113" s="19" t="str">
        <f>IF(ISTEXT(Games!J113), Games!J113, "")</f>
        <v/>
      </c>
      <c r="J113" s="19" t="str">
        <f>IF(Table1[[#This Row],[Bet]]="Spread", Table1[[#This Row],[Spread]],"")</f>
        <v/>
      </c>
      <c r="K113" s="19"/>
      <c r="L113" s="20"/>
      <c r="M113" s="20"/>
      <c r="N113" s="20"/>
      <c r="O113" s="20"/>
      <c r="P113" s="20"/>
      <c r="Q113" s="20"/>
      <c r="R113" s="22">
        <f t="shared" si="15"/>
        <v>0</v>
      </c>
      <c r="S113" s="22">
        <f t="shared" si="16"/>
        <v>0</v>
      </c>
      <c r="T113" s="22">
        <f t="shared" si="9"/>
        <v>0</v>
      </c>
      <c r="U113" s="22">
        <f t="shared" si="17"/>
        <v>0</v>
      </c>
      <c r="V113" s="22">
        <f t="shared" si="10"/>
        <v>0</v>
      </c>
      <c r="W113" s="22">
        <f t="shared" si="11"/>
        <v>0</v>
      </c>
      <c r="X113" s="21"/>
      <c r="Y113" s="23" t="str">
        <f t="shared" si="12"/>
        <v/>
      </c>
      <c r="Z113" s="21"/>
      <c r="AA113" s="23" t="str">
        <f t="shared" si="13"/>
        <v/>
      </c>
      <c r="AB113" s="21"/>
      <c r="AC113" s="23" t="str">
        <f t="shared" si="14"/>
        <v/>
      </c>
      <c r="AD11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14" spans="1:30" x14ac:dyDescent="0.45">
      <c r="A114" s="35" t="str">
        <f>IF('Prediction Log'!A114=0, "",'Prediction Log'!A114)</f>
        <v/>
      </c>
      <c r="B114" s="14" t="str">
        <f>IF('Prediction Log'!B114=0, "",'Prediction Log'!B114)</f>
        <v/>
      </c>
      <c r="C114" s="14" t="str">
        <f>IF('Prediction Log'!C114=0, "",'Prediction Log'!C114)</f>
        <v/>
      </c>
      <c r="D114" s="14" t="str">
        <f>IF('Prediction Log'!D114=0, "",'Prediction Log'!D114)</f>
        <v/>
      </c>
      <c r="E114" s="14" t="str">
        <f>IF('Prediction Log'!E114=0, "",'Prediction Log'!E114)</f>
        <v/>
      </c>
      <c r="F114" s="14" t="str">
        <f>IF('Prediction Log'!F114=0, "",'Prediction Log'!F114)</f>
        <v/>
      </c>
      <c r="G114" s="12" t="str">
        <f>IF(AND(Games!I114="",Games!J114=""),"",IF(ISTEXT(Games!J114), "Side",Games!I114))</f>
        <v/>
      </c>
      <c r="H114" s="12" t="str">
        <f>IF(Table1[[#This Row],[Bet]]="Spread", Games!K114, "")</f>
        <v/>
      </c>
      <c r="I114" s="19" t="str">
        <f>IF(ISTEXT(Games!J114), Games!J114, "")</f>
        <v/>
      </c>
      <c r="J114" s="19" t="str">
        <f>IF(Table1[[#This Row],[Bet]]="Spread", Table1[[#This Row],[Spread]],"")</f>
        <v/>
      </c>
      <c r="K114" s="19"/>
      <c r="L114" s="20"/>
      <c r="M114" s="20"/>
      <c r="N114" s="20"/>
      <c r="O114" s="20"/>
      <c r="P114" s="20"/>
      <c r="Q114" s="20"/>
      <c r="R114" s="22">
        <f t="shared" si="15"/>
        <v>0</v>
      </c>
      <c r="S114" s="22">
        <f t="shared" si="16"/>
        <v>0</v>
      </c>
      <c r="T114" s="22">
        <f t="shared" si="9"/>
        <v>0</v>
      </c>
      <c r="U114" s="22">
        <f t="shared" si="17"/>
        <v>0</v>
      </c>
      <c r="V114" s="22">
        <f t="shared" si="10"/>
        <v>0</v>
      </c>
      <c r="W114" s="22">
        <f t="shared" si="11"/>
        <v>0</v>
      </c>
      <c r="X114" s="21"/>
      <c r="Y114" s="23" t="str">
        <f t="shared" si="12"/>
        <v/>
      </c>
      <c r="Z114" s="21"/>
      <c r="AA114" s="23" t="str">
        <f t="shared" si="13"/>
        <v/>
      </c>
      <c r="AB114" s="21"/>
      <c r="AC114" s="23" t="str">
        <f t="shared" si="14"/>
        <v/>
      </c>
      <c r="AD11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15" spans="1:30" x14ac:dyDescent="0.45">
      <c r="A115" s="35" t="str">
        <f>IF('Prediction Log'!A115=0, "",'Prediction Log'!A115)</f>
        <v/>
      </c>
      <c r="B115" s="14" t="str">
        <f>IF('Prediction Log'!B115=0, "",'Prediction Log'!B115)</f>
        <v/>
      </c>
      <c r="C115" s="14" t="str">
        <f>IF('Prediction Log'!C115=0, "",'Prediction Log'!C115)</f>
        <v/>
      </c>
      <c r="D115" s="14" t="str">
        <f>IF('Prediction Log'!D115=0, "",'Prediction Log'!D115)</f>
        <v/>
      </c>
      <c r="E115" s="14" t="str">
        <f>IF('Prediction Log'!E115=0, "",'Prediction Log'!E115)</f>
        <v/>
      </c>
      <c r="F115" s="14" t="str">
        <f>IF('Prediction Log'!F115=0, "",'Prediction Log'!F115)</f>
        <v/>
      </c>
      <c r="G115" s="12" t="str">
        <f>IF(AND(Games!I115="",Games!J115=""),"",IF(ISTEXT(Games!J115), "Side",Games!I115))</f>
        <v/>
      </c>
      <c r="H115" s="12" t="str">
        <f>IF(Table1[[#This Row],[Bet]]="Spread", Games!K115, "")</f>
        <v/>
      </c>
      <c r="I115" s="19" t="str">
        <f>IF(ISTEXT(Games!J115), Games!J115, "")</f>
        <v/>
      </c>
      <c r="J115" s="19" t="str">
        <f>IF(Table1[[#This Row],[Bet]]="Spread", Table1[[#This Row],[Spread]],"")</f>
        <v/>
      </c>
      <c r="K115" s="19"/>
      <c r="L115" s="20"/>
      <c r="M115" s="20"/>
      <c r="N115" s="20"/>
      <c r="O115" s="20"/>
      <c r="P115" s="20"/>
      <c r="Q115" s="20"/>
      <c r="R115" s="22">
        <f t="shared" si="15"/>
        <v>0</v>
      </c>
      <c r="S115" s="22">
        <f t="shared" si="16"/>
        <v>0</v>
      </c>
      <c r="T115" s="22">
        <f t="shared" si="9"/>
        <v>0</v>
      </c>
      <c r="U115" s="22">
        <f t="shared" si="17"/>
        <v>0</v>
      </c>
      <c r="V115" s="22">
        <f t="shared" si="10"/>
        <v>0</v>
      </c>
      <c r="W115" s="22">
        <f t="shared" si="11"/>
        <v>0</v>
      </c>
      <c r="X115" s="21"/>
      <c r="Y115" s="23" t="str">
        <f t="shared" si="12"/>
        <v/>
      </c>
      <c r="Z115" s="21"/>
      <c r="AA115" s="23" t="str">
        <f t="shared" si="13"/>
        <v/>
      </c>
      <c r="AB115" s="21"/>
      <c r="AC115" s="23" t="str">
        <f t="shared" si="14"/>
        <v/>
      </c>
      <c r="AD11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16" spans="1:30" x14ac:dyDescent="0.45">
      <c r="A116" s="35" t="str">
        <f>IF('Prediction Log'!A116=0, "",'Prediction Log'!A116)</f>
        <v/>
      </c>
      <c r="B116" s="14" t="str">
        <f>IF('Prediction Log'!B116=0, "",'Prediction Log'!B116)</f>
        <v/>
      </c>
      <c r="C116" s="14" t="str">
        <f>IF('Prediction Log'!C116=0, "",'Prediction Log'!C116)</f>
        <v/>
      </c>
      <c r="D116" s="14" t="str">
        <f>IF('Prediction Log'!D116=0, "",'Prediction Log'!D116)</f>
        <v/>
      </c>
      <c r="E116" s="14" t="str">
        <f>IF('Prediction Log'!E116=0, "",'Prediction Log'!E116)</f>
        <v/>
      </c>
      <c r="F116" s="14" t="str">
        <f>IF('Prediction Log'!F116=0, "",'Prediction Log'!F116)</f>
        <v/>
      </c>
      <c r="G116" s="12" t="str">
        <f>IF(AND(Games!I116="",Games!J116=""),"",IF(ISTEXT(Games!J116), "Side",Games!I116))</f>
        <v/>
      </c>
      <c r="H116" s="12" t="str">
        <f>IF(Table1[[#This Row],[Bet]]="Spread", Games!K116, "")</f>
        <v/>
      </c>
      <c r="I116" s="19" t="str">
        <f>IF(ISTEXT(Games!J116), Games!J116, "")</f>
        <v/>
      </c>
      <c r="J116" s="19" t="str">
        <f>IF(Table1[[#This Row],[Bet]]="Spread", Table1[[#This Row],[Spread]],"")</f>
        <v/>
      </c>
      <c r="K116" s="19"/>
      <c r="L116" s="20"/>
      <c r="M116" s="20"/>
      <c r="N116" s="20"/>
      <c r="O116" s="20"/>
      <c r="P116" s="20"/>
      <c r="Q116" s="20"/>
      <c r="R116" s="22">
        <f t="shared" si="15"/>
        <v>0</v>
      </c>
      <c r="S116" s="22">
        <f t="shared" si="16"/>
        <v>0</v>
      </c>
      <c r="T116" s="22">
        <f t="shared" si="9"/>
        <v>0</v>
      </c>
      <c r="U116" s="22">
        <f t="shared" si="17"/>
        <v>0</v>
      </c>
      <c r="V116" s="22">
        <f t="shared" si="10"/>
        <v>0</v>
      </c>
      <c r="W116" s="22">
        <f t="shared" si="11"/>
        <v>0</v>
      </c>
      <c r="X116" s="21"/>
      <c r="Y116" s="23" t="str">
        <f t="shared" si="12"/>
        <v/>
      </c>
      <c r="Z116" s="21"/>
      <c r="AA116" s="23" t="str">
        <f t="shared" si="13"/>
        <v/>
      </c>
      <c r="AB116" s="21"/>
      <c r="AC116" s="23" t="str">
        <f t="shared" si="14"/>
        <v/>
      </c>
      <c r="AD11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17" spans="1:30" x14ac:dyDescent="0.45">
      <c r="A117" s="35" t="str">
        <f>IF('Prediction Log'!A117=0, "",'Prediction Log'!A117)</f>
        <v/>
      </c>
      <c r="B117" s="14" t="str">
        <f>IF('Prediction Log'!B117=0, "",'Prediction Log'!B117)</f>
        <v/>
      </c>
      <c r="C117" s="14" t="str">
        <f>IF('Prediction Log'!C117=0, "",'Prediction Log'!C117)</f>
        <v/>
      </c>
      <c r="D117" s="14" t="str">
        <f>IF('Prediction Log'!D117=0, "",'Prediction Log'!D117)</f>
        <v/>
      </c>
      <c r="E117" s="14" t="str">
        <f>IF('Prediction Log'!E117=0, "",'Prediction Log'!E117)</f>
        <v/>
      </c>
      <c r="F117" s="14" t="str">
        <f>IF('Prediction Log'!F117=0, "",'Prediction Log'!F117)</f>
        <v/>
      </c>
      <c r="G117" s="12" t="str">
        <f>IF(AND(Games!I117="",Games!J117=""),"",IF(ISTEXT(Games!J117), "Side",Games!I117))</f>
        <v/>
      </c>
      <c r="H117" s="12" t="str">
        <f>IF(Table1[[#This Row],[Bet]]="Spread", Games!K117, "")</f>
        <v/>
      </c>
      <c r="I117" s="19" t="str">
        <f>IF(ISTEXT(Games!J117), Games!J117, "")</f>
        <v/>
      </c>
      <c r="J117" s="19" t="str">
        <f>IF(Table1[[#This Row],[Bet]]="Spread", Table1[[#This Row],[Spread]],"")</f>
        <v/>
      </c>
      <c r="K117" s="19"/>
      <c r="L117" s="20"/>
      <c r="M117" s="20"/>
      <c r="N117" s="20"/>
      <c r="O117" s="20"/>
      <c r="P117" s="20"/>
      <c r="Q117" s="20"/>
      <c r="R117" s="22">
        <f t="shared" si="15"/>
        <v>0</v>
      </c>
      <c r="S117" s="22">
        <f t="shared" si="16"/>
        <v>0</v>
      </c>
      <c r="T117" s="22">
        <f t="shared" si="9"/>
        <v>0</v>
      </c>
      <c r="U117" s="22">
        <f t="shared" si="17"/>
        <v>0</v>
      </c>
      <c r="V117" s="22">
        <f t="shared" si="10"/>
        <v>0</v>
      </c>
      <c r="W117" s="22">
        <f t="shared" si="11"/>
        <v>0</v>
      </c>
      <c r="X117" s="21"/>
      <c r="Y117" s="23" t="str">
        <f t="shared" si="12"/>
        <v/>
      </c>
      <c r="Z117" s="21"/>
      <c r="AA117" s="23" t="str">
        <f t="shared" si="13"/>
        <v/>
      </c>
      <c r="AB117" s="21"/>
      <c r="AC117" s="23" t="str">
        <f t="shared" si="14"/>
        <v/>
      </c>
      <c r="AD11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18" spans="1:30" x14ac:dyDescent="0.45">
      <c r="A118" s="35" t="str">
        <f>IF('Prediction Log'!A118=0, "",'Prediction Log'!A118)</f>
        <v/>
      </c>
      <c r="B118" s="14" t="str">
        <f>IF('Prediction Log'!B118=0, "",'Prediction Log'!B118)</f>
        <v/>
      </c>
      <c r="C118" s="14" t="str">
        <f>IF('Prediction Log'!C118=0, "",'Prediction Log'!C118)</f>
        <v/>
      </c>
      <c r="D118" s="14" t="str">
        <f>IF('Prediction Log'!D118=0, "",'Prediction Log'!D118)</f>
        <v/>
      </c>
      <c r="E118" s="14" t="str">
        <f>IF('Prediction Log'!E118=0, "",'Prediction Log'!E118)</f>
        <v/>
      </c>
      <c r="F118" s="14" t="str">
        <f>IF('Prediction Log'!F118=0, "",'Prediction Log'!F118)</f>
        <v/>
      </c>
      <c r="G118" s="12" t="str">
        <f>IF(AND(Games!I118="",Games!J118=""),"",IF(ISTEXT(Games!J118), "Side",Games!I118))</f>
        <v/>
      </c>
      <c r="H118" s="12" t="str">
        <f>IF(Table1[[#This Row],[Bet]]="Spread", Games!K118, "")</f>
        <v/>
      </c>
      <c r="I118" s="19" t="str">
        <f>IF(ISTEXT(Games!J118), Games!J118, "")</f>
        <v/>
      </c>
      <c r="J118" s="19" t="str">
        <f>IF(Table1[[#This Row],[Bet]]="Spread", Table1[[#This Row],[Spread]],"")</f>
        <v/>
      </c>
      <c r="K118" s="19"/>
      <c r="L118" s="20"/>
      <c r="M118" s="20"/>
      <c r="N118" s="20"/>
      <c r="O118" s="20"/>
      <c r="P118" s="20"/>
      <c r="Q118" s="20"/>
      <c r="R118" s="22">
        <f t="shared" si="15"/>
        <v>0</v>
      </c>
      <c r="S118" s="22">
        <f t="shared" si="16"/>
        <v>0</v>
      </c>
      <c r="T118" s="22">
        <f t="shared" si="9"/>
        <v>0</v>
      </c>
      <c r="U118" s="22">
        <f t="shared" si="17"/>
        <v>0</v>
      </c>
      <c r="V118" s="22">
        <f t="shared" si="10"/>
        <v>0</v>
      </c>
      <c r="W118" s="22">
        <f t="shared" si="11"/>
        <v>0</v>
      </c>
      <c r="X118" s="21"/>
      <c r="Y118" s="23" t="str">
        <f t="shared" si="12"/>
        <v/>
      </c>
      <c r="Z118" s="21"/>
      <c r="AA118" s="23" t="str">
        <f t="shared" si="13"/>
        <v/>
      </c>
      <c r="AB118" s="21"/>
      <c r="AC118" s="23" t="str">
        <f t="shared" si="14"/>
        <v/>
      </c>
      <c r="AD11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19" spans="1:30" x14ac:dyDescent="0.45">
      <c r="A119" s="35" t="str">
        <f>IF('Prediction Log'!A119=0, "",'Prediction Log'!A119)</f>
        <v/>
      </c>
      <c r="B119" s="14" t="str">
        <f>IF('Prediction Log'!B119=0, "",'Prediction Log'!B119)</f>
        <v/>
      </c>
      <c r="C119" s="14" t="str">
        <f>IF('Prediction Log'!C119=0, "",'Prediction Log'!C119)</f>
        <v/>
      </c>
      <c r="D119" s="14" t="str">
        <f>IF('Prediction Log'!D119=0, "",'Prediction Log'!D119)</f>
        <v/>
      </c>
      <c r="E119" s="14" t="str">
        <f>IF('Prediction Log'!E119=0, "",'Prediction Log'!E119)</f>
        <v/>
      </c>
      <c r="F119" s="14" t="str">
        <f>IF('Prediction Log'!F119=0, "",'Prediction Log'!F119)</f>
        <v/>
      </c>
      <c r="G119" s="12" t="str">
        <f>IF(AND(Games!I119="",Games!J119=""),"",IF(ISTEXT(Games!J119), "Side",Games!I119))</f>
        <v/>
      </c>
      <c r="H119" s="12" t="str">
        <f>IF(Table1[[#This Row],[Bet]]="Spread", Games!K119, "")</f>
        <v/>
      </c>
      <c r="I119" s="19" t="str">
        <f>IF(ISTEXT(Games!J119), Games!J119, "")</f>
        <v/>
      </c>
      <c r="J119" s="19" t="str">
        <f>IF(Table1[[#This Row],[Bet]]="Spread", Table1[[#This Row],[Spread]],"")</f>
        <v/>
      </c>
      <c r="K119" s="19"/>
      <c r="L119" s="20"/>
      <c r="M119" s="20"/>
      <c r="N119" s="20"/>
      <c r="O119" s="20"/>
      <c r="P119" s="20"/>
      <c r="Q119" s="20"/>
      <c r="R119" s="22">
        <f t="shared" si="15"/>
        <v>0</v>
      </c>
      <c r="S119" s="22">
        <f t="shared" si="16"/>
        <v>0</v>
      </c>
      <c r="T119" s="22">
        <f t="shared" si="9"/>
        <v>0</v>
      </c>
      <c r="U119" s="22">
        <f t="shared" si="17"/>
        <v>0</v>
      </c>
      <c r="V119" s="22">
        <f t="shared" si="10"/>
        <v>0</v>
      </c>
      <c r="W119" s="22">
        <f t="shared" si="11"/>
        <v>0</v>
      </c>
      <c r="X119" s="21"/>
      <c r="Y119" s="23" t="str">
        <f t="shared" si="12"/>
        <v/>
      </c>
      <c r="Z119" s="21"/>
      <c r="AA119" s="23" t="str">
        <f t="shared" si="13"/>
        <v/>
      </c>
      <c r="AB119" s="21"/>
      <c r="AC119" s="23" t="str">
        <f t="shared" si="14"/>
        <v/>
      </c>
      <c r="AD11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20" spans="1:30" x14ac:dyDescent="0.45">
      <c r="A120" s="35" t="str">
        <f>IF('Prediction Log'!A120=0, "",'Prediction Log'!A120)</f>
        <v/>
      </c>
      <c r="B120" s="14" t="str">
        <f>IF('Prediction Log'!B120=0, "",'Prediction Log'!B120)</f>
        <v/>
      </c>
      <c r="C120" s="14" t="str">
        <f>IF('Prediction Log'!C120=0, "",'Prediction Log'!C120)</f>
        <v/>
      </c>
      <c r="D120" s="14" t="str">
        <f>IF('Prediction Log'!D120=0, "",'Prediction Log'!D120)</f>
        <v/>
      </c>
      <c r="E120" s="14" t="str">
        <f>IF('Prediction Log'!E120=0, "",'Prediction Log'!E120)</f>
        <v/>
      </c>
      <c r="F120" s="14" t="str">
        <f>IF('Prediction Log'!F120=0, "",'Prediction Log'!F120)</f>
        <v/>
      </c>
      <c r="G120" s="12" t="str">
        <f>IF(AND(Games!I120="",Games!J120=""),"",IF(ISTEXT(Games!J120), "Side",Games!I120))</f>
        <v/>
      </c>
      <c r="H120" s="12" t="str">
        <f>IF(Table1[[#This Row],[Bet]]="Spread", Games!K120, "")</f>
        <v/>
      </c>
      <c r="I120" s="19" t="str">
        <f>IF(ISTEXT(Games!J120), Games!J120, "")</f>
        <v/>
      </c>
      <c r="J120" s="19" t="str">
        <f>IF(Table1[[#This Row],[Bet]]="Spread", Table1[[#This Row],[Spread]],"")</f>
        <v/>
      </c>
      <c r="K120" s="19"/>
      <c r="L120" s="20"/>
      <c r="M120" s="20"/>
      <c r="N120" s="20"/>
      <c r="O120" s="20"/>
      <c r="P120" s="20"/>
      <c r="Q120" s="20"/>
      <c r="R120" s="22">
        <f t="shared" si="15"/>
        <v>0</v>
      </c>
      <c r="S120" s="22">
        <f t="shared" si="16"/>
        <v>0</v>
      </c>
      <c r="T120" s="22">
        <f t="shared" si="9"/>
        <v>0</v>
      </c>
      <c r="U120" s="22">
        <f t="shared" si="17"/>
        <v>0</v>
      </c>
      <c r="V120" s="22">
        <f t="shared" si="10"/>
        <v>0</v>
      </c>
      <c r="W120" s="22">
        <f t="shared" si="11"/>
        <v>0</v>
      </c>
      <c r="X120" s="21"/>
      <c r="Y120" s="23" t="str">
        <f t="shared" si="12"/>
        <v/>
      </c>
      <c r="Z120" s="21"/>
      <c r="AA120" s="23" t="str">
        <f t="shared" si="13"/>
        <v/>
      </c>
      <c r="AB120" s="21"/>
      <c r="AC120" s="23" t="str">
        <f t="shared" si="14"/>
        <v/>
      </c>
      <c r="AD12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21" spans="1:30" x14ac:dyDescent="0.45">
      <c r="A121" s="35" t="str">
        <f>IF('Prediction Log'!A121=0, "",'Prediction Log'!A121)</f>
        <v/>
      </c>
      <c r="B121" s="14" t="str">
        <f>IF('Prediction Log'!B121=0, "",'Prediction Log'!B121)</f>
        <v/>
      </c>
      <c r="C121" s="14" t="str">
        <f>IF('Prediction Log'!C121=0, "",'Prediction Log'!C121)</f>
        <v/>
      </c>
      <c r="D121" s="14" t="str">
        <f>IF('Prediction Log'!D121=0, "",'Prediction Log'!D121)</f>
        <v/>
      </c>
      <c r="E121" s="14" t="str">
        <f>IF('Prediction Log'!E121=0, "",'Prediction Log'!E121)</f>
        <v/>
      </c>
      <c r="F121" s="14" t="str">
        <f>IF('Prediction Log'!F121=0, "",'Prediction Log'!F121)</f>
        <v/>
      </c>
      <c r="G121" s="12" t="str">
        <f>IF(AND(Games!I121="",Games!J121=""),"",IF(ISTEXT(Games!J121), "Side",Games!I121))</f>
        <v/>
      </c>
      <c r="H121" s="12" t="str">
        <f>IF(Table1[[#This Row],[Bet]]="Spread", Games!K121, "")</f>
        <v/>
      </c>
      <c r="I121" s="19" t="str">
        <f>IF(ISTEXT(Games!J121), Games!J121, "")</f>
        <v/>
      </c>
      <c r="J121" s="19" t="str">
        <f>IF(Table1[[#This Row],[Bet]]="Spread", Table1[[#This Row],[Spread]],"")</f>
        <v/>
      </c>
      <c r="K121" s="19"/>
      <c r="L121" s="20"/>
      <c r="M121" s="20"/>
      <c r="N121" s="20"/>
      <c r="O121" s="20"/>
      <c r="P121" s="20"/>
      <c r="Q121" s="20"/>
      <c r="R121" s="22">
        <f t="shared" si="15"/>
        <v>0</v>
      </c>
      <c r="S121" s="22">
        <f t="shared" si="16"/>
        <v>0</v>
      </c>
      <c r="T121" s="22">
        <f t="shared" si="9"/>
        <v>0</v>
      </c>
      <c r="U121" s="22">
        <f t="shared" si="17"/>
        <v>0</v>
      </c>
      <c r="V121" s="22">
        <f t="shared" si="10"/>
        <v>0</v>
      </c>
      <c r="W121" s="22">
        <f t="shared" si="11"/>
        <v>0</v>
      </c>
      <c r="X121" s="21"/>
      <c r="Y121" s="23" t="str">
        <f t="shared" si="12"/>
        <v/>
      </c>
      <c r="Z121" s="21"/>
      <c r="AA121" s="23" t="str">
        <f t="shared" si="13"/>
        <v/>
      </c>
      <c r="AB121" s="21"/>
      <c r="AC121" s="23" t="str">
        <f t="shared" si="14"/>
        <v/>
      </c>
      <c r="AD12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22" spans="1:30" x14ac:dyDescent="0.45">
      <c r="A122" s="35" t="str">
        <f>IF('Prediction Log'!A122=0, "",'Prediction Log'!A122)</f>
        <v/>
      </c>
      <c r="B122" s="14" t="str">
        <f>IF('Prediction Log'!B122=0, "",'Prediction Log'!B122)</f>
        <v/>
      </c>
      <c r="C122" s="14" t="str">
        <f>IF('Prediction Log'!C122=0, "",'Prediction Log'!C122)</f>
        <v/>
      </c>
      <c r="D122" s="14" t="str">
        <f>IF('Prediction Log'!D122=0, "",'Prediction Log'!D122)</f>
        <v/>
      </c>
      <c r="E122" s="14" t="str">
        <f>IF('Prediction Log'!E122=0, "",'Prediction Log'!E122)</f>
        <v/>
      </c>
      <c r="F122" s="14" t="str">
        <f>IF('Prediction Log'!F122=0, "",'Prediction Log'!F122)</f>
        <v/>
      </c>
      <c r="G122" s="12" t="str">
        <f>IF(AND(Games!I122="",Games!J122=""),"",IF(ISTEXT(Games!J122), "Side",Games!I122))</f>
        <v/>
      </c>
      <c r="H122" s="12" t="str">
        <f>IF(Table1[[#This Row],[Bet]]="Spread", Games!K122, "")</f>
        <v/>
      </c>
      <c r="I122" s="19" t="str">
        <f>IF(ISTEXT(Games!J122), Games!J122, "")</f>
        <v/>
      </c>
      <c r="J122" s="19" t="str">
        <f>IF(Table1[[#This Row],[Bet]]="Spread", Table1[[#This Row],[Spread]],"")</f>
        <v/>
      </c>
      <c r="K122" s="19"/>
      <c r="L122" s="20"/>
      <c r="M122" s="20"/>
      <c r="N122" s="20"/>
      <c r="O122" s="20"/>
      <c r="P122" s="20"/>
      <c r="Q122" s="20"/>
      <c r="R122" s="22">
        <f t="shared" si="15"/>
        <v>0</v>
      </c>
      <c r="S122" s="22">
        <f t="shared" si="16"/>
        <v>0</v>
      </c>
      <c r="T122" s="22">
        <f t="shared" si="9"/>
        <v>0</v>
      </c>
      <c r="U122" s="22">
        <f t="shared" si="17"/>
        <v>0</v>
      </c>
      <c r="V122" s="22">
        <f t="shared" si="10"/>
        <v>0</v>
      </c>
      <c r="W122" s="22">
        <f t="shared" si="11"/>
        <v>0</v>
      </c>
      <c r="X122" s="21"/>
      <c r="Y122" s="23" t="str">
        <f t="shared" si="12"/>
        <v/>
      </c>
      <c r="Z122" s="21"/>
      <c r="AA122" s="23" t="str">
        <f t="shared" si="13"/>
        <v/>
      </c>
      <c r="AB122" s="21"/>
      <c r="AC122" s="23" t="str">
        <f t="shared" si="14"/>
        <v/>
      </c>
      <c r="AD12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23" spans="1:30" x14ac:dyDescent="0.45">
      <c r="A123" s="35" t="str">
        <f>IF('Prediction Log'!A123=0, "",'Prediction Log'!A123)</f>
        <v/>
      </c>
      <c r="B123" s="14" t="str">
        <f>IF('Prediction Log'!B123=0, "",'Prediction Log'!B123)</f>
        <v/>
      </c>
      <c r="C123" s="14" t="str">
        <f>IF('Prediction Log'!C123=0, "",'Prediction Log'!C123)</f>
        <v/>
      </c>
      <c r="D123" s="14" t="str">
        <f>IF('Prediction Log'!D123=0, "",'Prediction Log'!D123)</f>
        <v/>
      </c>
      <c r="E123" s="14" t="str">
        <f>IF('Prediction Log'!E123=0, "",'Prediction Log'!E123)</f>
        <v/>
      </c>
      <c r="F123" s="14" t="str">
        <f>IF('Prediction Log'!F123=0, "",'Prediction Log'!F123)</f>
        <v/>
      </c>
      <c r="G123" s="12" t="str">
        <f>IF(AND(Games!I123="",Games!J123=""),"",IF(ISTEXT(Games!J123), "Side",Games!I123))</f>
        <v/>
      </c>
      <c r="H123" s="12" t="str">
        <f>IF(Table1[[#This Row],[Bet]]="Spread", Games!K123, "")</f>
        <v/>
      </c>
      <c r="I123" s="19" t="str">
        <f>IF(ISTEXT(Games!J123), Games!J123, "")</f>
        <v/>
      </c>
      <c r="J123" s="19" t="str">
        <f>IF(Table1[[#This Row],[Bet]]="Spread", Table1[[#This Row],[Spread]],"")</f>
        <v/>
      </c>
      <c r="K123" s="19"/>
      <c r="L123" s="20"/>
      <c r="M123" s="20"/>
      <c r="N123" s="20"/>
      <c r="O123" s="20"/>
      <c r="P123" s="20"/>
      <c r="Q123" s="20"/>
      <c r="R123" s="22">
        <f t="shared" si="15"/>
        <v>0</v>
      </c>
      <c r="S123" s="22">
        <f t="shared" si="16"/>
        <v>0</v>
      </c>
      <c r="T123" s="22">
        <f t="shared" si="9"/>
        <v>0</v>
      </c>
      <c r="U123" s="22">
        <f t="shared" si="17"/>
        <v>0</v>
      </c>
      <c r="V123" s="22">
        <f t="shared" si="10"/>
        <v>0</v>
      </c>
      <c r="W123" s="22">
        <f t="shared" si="11"/>
        <v>0</v>
      </c>
      <c r="X123" s="21"/>
      <c r="Y123" s="23" t="str">
        <f t="shared" si="12"/>
        <v/>
      </c>
      <c r="Z123" s="21"/>
      <c r="AA123" s="23" t="str">
        <f t="shared" si="13"/>
        <v/>
      </c>
      <c r="AB123" s="21"/>
      <c r="AC123" s="23" t="str">
        <f t="shared" si="14"/>
        <v/>
      </c>
      <c r="AD12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24" spans="1:30" x14ac:dyDescent="0.45">
      <c r="A124" s="35" t="str">
        <f>IF('Prediction Log'!A124=0, "",'Prediction Log'!A124)</f>
        <v/>
      </c>
      <c r="B124" s="14" t="str">
        <f>IF('Prediction Log'!B124=0, "",'Prediction Log'!B124)</f>
        <v/>
      </c>
      <c r="C124" s="14" t="str">
        <f>IF('Prediction Log'!C124=0, "",'Prediction Log'!C124)</f>
        <v/>
      </c>
      <c r="D124" s="14" t="str">
        <f>IF('Prediction Log'!D124=0, "",'Prediction Log'!D124)</f>
        <v/>
      </c>
      <c r="E124" s="14" t="str">
        <f>IF('Prediction Log'!E124=0, "",'Prediction Log'!E124)</f>
        <v/>
      </c>
      <c r="F124" s="14" t="str">
        <f>IF('Prediction Log'!F124=0, "",'Prediction Log'!F124)</f>
        <v/>
      </c>
      <c r="G124" s="12" t="str">
        <f>IF(AND(Games!I124="",Games!J124=""),"",IF(ISTEXT(Games!J124), "Side",Games!I124))</f>
        <v/>
      </c>
      <c r="H124" s="12" t="str">
        <f>IF(Table1[[#This Row],[Bet]]="Spread", Games!K124, "")</f>
        <v/>
      </c>
      <c r="I124" s="19" t="str">
        <f>IF(ISTEXT(Games!J124), Games!J124, "")</f>
        <v/>
      </c>
      <c r="J124" s="19" t="str">
        <f>IF(Table1[[#This Row],[Bet]]="Spread", Table1[[#This Row],[Spread]],"")</f>
        <v/>
      </c>
      <c r="K124" s="19"/>
      <c r="L124" s="20"/>
      <c r="M124" s="20"/>
      <c r="N124" s="20"/>
      <c r="O124" s="20"/>
      <c r="P124" s="20"/>
      <c r="Q124" s="20"/>
      <c r="R124" s="22">
        <f t="shared" si="15"/>
        <v>0</v>
      </c>
      <c r="S124" s="22">
        <f t="shared" si="16"/>
        <v>0</v>
      </c>
      <c r="T124" s="22">
        <f t="shared" si="9"/>
        <v>0</v>
      </c>
      <c r="U124" s="22">
        <f t="shared" si="17"/>
        <v>0</v>
      </c>
      <c r="V124" s="22">
        <f t="shared" si="10"/>
        <v>0</v>
      </c>
      <c r="W124" s="22">
        <f t="shared" si="11"/>
        <v>0</v>
      </c>
      <c r="X124" s="21"/>
      <c r="Y124" s="23" t="str">
        <f t="shared" si="12"/>
        <v/>
      </c>
      <c r="Z124" s="21"/>
      <c r="AA124" s="23" t="str">
        <f t="shared" si="13"/>
        <v/>
      </c>
      <c r="AB124" s="21"/>
      <c r="AC124" s="23" t="str">
        <f t="shared" si="14"/>
        <v/>
      </c>
      <c r="AD12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25" spans="1:30" x14ac:dyDescent="0.45">
      <c r="A125" s="35" t="str">
        <f>IF('Prediction Log'!A125=0, "",'Prediction Log'!A125)</f>
        <v/>
      </c>
      <c r="B125" s="14" t="str">
        <f>IF('Prediction Log'!B125=0, "",'Prediction Log'!B125)</f>
        <v/>
      </c>
      <c r="C125" s="14" t="str">
        <f>IF('Prediction Log'!C125=0, "",'Prediction Log'!C125)</f>
        <v/>
      </c>
      <c r="D125" s="14" t="str">
        <f>IF('Prediction Log'!D125=0, "",'Prediction Log'!D125)</f>
        <v/>
      </c>
      <c r="E125" s="14" t="str">
        <f>IF('Prediction Log'!E125=0, "",'Prediction Log'!E125)</f>
        <v/>
      </c>
      <c r="F125" s="14" t="str">
        <f>IF('Prediction Log'!F125=0, "",'Prediction Log'!F125)</f>
        <v/>
      </c>
      <c r="G125" s="12" t="str">
        <f>IF(AND(Games!I125="",Games!J125=""),"",IF(ISTEXT(Games!J125), "Side",Games!I125))</f>
        <v/>
      </c>
      <c r="H125" s="12" t="str">
        <f>IF(Table1[[#This Row],[Bet]]="Spread", Games!K125, "")</f>
        <v/>
      </c>
      <c r="I125" s="19" t="str">
        <f>IF(ISTEXT(Games!J125), Games!J125, "")</f>
        <v/>
      </c>
      <c r="J125" s="19" t="str">
        <f>IF(Table1[[#This Row],[Bet]]="Spread", Table1[[#This Row],[Spread]],"")</f>
        <v/>
      </c>
      <c r="K125" s="19"/>
      <c r="L125" s="20"/>
      <c r="M125" s="20"/>
      <c r="N125" s="20"/>
      <c r="O125" s="20"/>
      <c r="P125" s="20"/>
      <c r="Q125" s="20"/>
      <c r="R125" s="22">
        <f t="shared" si="15"/>
        <v>0</v>
      </c>
      <c r="S125" s="22">
        <f t="shared" si="16"/>
        <v>0</v>
      </c>
      <c r="T125" s="22">
        <f t="shared" si="9"/>
        <v>0</v>
      </c>
      <c r="U125" s="22">
        <f t="shared" si="17"/>
        <v>0</v>
      </c>
      <c r="V125" s="22">
        <f t="shared" si="10"/>
        <v>0</v>
      </c>
      <c r="W125" s="22">
        <f t="shared" si="11"/>
        <v>0</v>
      </c>
      <c r="X125" s="21"/>
      <c r="Y125" s="23" t="str">
        <f t="shared" si="12"/>
        <v/>
      </c>
      <c r="Z125" s="21"/>
      <c r="AA125" s="23" t="str">
        <f t="shared" si="13"/>
        <v/>
      </c>
      <c r="AB125" s="21"/>
      <c r="AC125" s="23" t="str">
        <f t="shared" si="14"/>
        <v/>
      </c>
      <c r="AD12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26" spans="1:30" x14ac:dyDescent="0.45">
      <c r="A126" s="35" t="str">
        <f>IF('Prediction Log'!A126=0, "",'Prediction Log'!A126)</f>
        <v/>
      </c>
      <c r="B126" s="14" t="str">
        <f>IF('Prediction Log'!B126=0, "",'Prediction Log'!B126)</f>
        <v/>
      </c>
      <c r="C126" s="14" t="str">
        <f>IF('Prediction Log'!C126=0, "",'Prediction Log'!C126)</f>
        <v/>
      </c>
      <c r="D126" s="14" t="str">
        <f>IF('Prediction Log'!D126=0, "",'Prediction Log'!D126)</f>
        <v/>
      </c>
      <c r="E126" s="14" t="str">
        <f>IF('Prediction Log'!E126=0, "",'Prediction Log'!E126)</f>
        <v/>
      </c>
      <c r="F126" s="14" t="str">
        <f>IF('Prediction Log'!F126=0, "",'Prediction Log'!F126)</f>
        <v/>
      </c>
      <c r="G126" s="12" t="str">
        <f>IF(AND(Games!I126="",Games!J126=""),"",IF(ISTEXT(Games!J126), "Side",Games!I126))</f>
        <v/>
      </c>
      <c r="H126" s="12" t="str">
        <f>IF(Table1[[#This Row],[Bet]]="Spread", Games!K126, "")</f>
        <v/>
      </c>
      <c r="I126" s="19" t="str">
        <f>IF(ISTEXT(Games!J126), Games!J126, "")</f>
        <v/>
      </c>
      <c r="J126" s="19" t="str">
        <f>IF(Table1[[#This Row],[Bet]]="Spread", Table1[[#This Row],[Spread]],"")</f>
        <v/>
      </c>
      <c r="K126" s="19"/>
      <c r="L126" s="20"/>
      <c r="M126" s="20"/>
      <c r="N126" s="20"/>
      <c r="O126" s="20"/>
      <c r="P126" s="20"/>
      <c r="Q126" s="20"/>
      <c r="R126" s="22">
        <f t="shared" si="15"/>
        <v>0</v>
      </c>
      <c r="S126" s="22">
        <f t="shared" si="16"/>
        <v>0</v>
      </c>
      <c r="T126" s="22">
        <f t="shared" si="9"/>
        <v>0</v>
      </c>
      <c r="U126" s="22">
        <f t="shared" si="17"/>
        <v>0</v>
      </c>
      <c r="V126" s="22">
        <f t="shared" si="10"/>
        <v>0</v>
      </c>
      <c r="W126" s="22">
        <f t="shared" si="11"/>
        <v>0</v>
      </c>
      <c r="X126" s="21"/>
      <c r="Y126" s="23" t="str">
        <f t="shared" si="12"/>
        <v/>
      </c>
      <c r="Z126" s="21"/>
      <c r="AA126" s="23" t="str">
        <f t="shared" si="13"/>
        <v/>
      </c>
      <c r="AB126" s="21"/>
      <c r="AC126" s="23" t="str">
        <f t="shared" si="14"/>
        <v/>
      </c>
      <c r="AD12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27" spans="1:30" x14ac:dyDescent="0.45">
      <c r="A127" s="35" t="str">
        <f>IF('Prediction Log'!A127=0, "",'Prediction Log'!A127)</f>
        <v/>
      </c>
      <c r="B127" s="14" t="str">
        <f>IF('Prediction Log'!B127=0, "",'Prediction Log'!B127)</f>
        <v/>
      </c>
      <c r="C127" s="14" t="str">
        <f>IF('Prediction Log'!C127=0, "",'Prediction Log'!C127)</f>
        <v/>
      </c>
      <c r="D127" s="14" t="str">
        <f>IF('Prediction Log'!D127=0, "",'Prediction Log'!D127)</f>
        <v/>
      </c>
      <c r="E127" s="14" t="str">
        <f>IF('Prediction Log'!E127=0, "",'Prediction Log'!E127)</f>
        <v/>
      </c>
      <c r="F127" s="14" t="str">
        <f>IF('Prediction Log'!F127=0, "",'Prediction Log'!F127)</f>
        <v/>
      </c>
      <c r="G127" s="12" t="str">
        <f>IF(AND(Games!I127="",Games!J127=""),"",IF(ISTEXT(Games!J127), "Side",Games!I127))</f>
        <v/>
      </c>
      <c r="H127" s="12" t="str">
        <f>IF(Table1[[#This Row],[Bet]]="Spread", Games!K127, "")</f>
        <v/>
      </c>
      <c r="I127" s="19" t="str">
        <f>IF(ISTEXT(Games!J127), Games!J127, "")</f>
        <v/>
      </c>
      <c r="J127" s="19" t="str">
        <f>IF(Table1[[#This Row],[Bet]]="Spread", Table1[[#This Row],[Spread]],"")</f>
        <v/>
      </c>
      <c r="K127" s="19"/>
      <c r="L127" s="20"/>
      <c r="M127" s="20"/>
      <c r="N127" s="20"/>
      <c r="O127" s="20"/>
      <c r="P127" s="20"/>
      <c r="Q127" s="20"/>
      <c r="R127" s="22">
        <f t="shared" si="15"/>
        <v>0</v>
      </c>
      <c r="S127" s="22">
        <f t="shared" si="16"/>
        <v>0</v>
      </c>
      <c r="T127" s="22">
        <f t="shared" si="9"/>
        <v>0</v>
      </c>
      <c r="U127" s="22">
        <f t="shared" si="17"/>
        <v>0</v>
      </c>
      <c r="V127" s="22">
        <f t="shared" si="10"/>
        <v>0</v>
      </c>
      <c r="W127" s="22">
        <f t="shared" si="11"/>
        <v>0</v>
      </c>
      <c r="X127" s="21"/>
      <c r="Y127" s="23" t="str">
        <f t="shared" si="12"/>
        <v/>
      </c>
      <c r="Z127" s="21"/>
      <c r="AA127" s="23" t="str">
        <f t="shared" si="13"/>
        <v/>
      </c>
      <c r="AB127" s="21"/>
      <c r="AC127" s="23" t="str">
        <f t="shared" si="14"/>
        <v/>
      </c>
      <c r="AD12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28" spans="1:30" x14ac:dyDescent="0.45">
      <c r="A128" s="35" t="str">
        <f>IF('Prediction Log'!A128=0, "",'Prediction Log'!A128)</f>
        <v/>
      </c>
      <c r="B128" s="14" t="str">
        <f>IF('Prediction Log'!B128=0, "",'Prediction Log'!B128)</f>
        <v/>
      </c>
      <c r="C128" s="14" t="str">
        <f>IF('Prediction Log'!C128=0, "",'Prediction Log'!C128)</f>
        <v/>
      </c>
      <c r="D128" s="14" t="str">
        <f>IF('Prediction Log'!D128=0, "",'Prediction Log'!D128)</f>
        <v/>
      </c>
      <c r="E128" s="14" t="str">
        <f>IF('Prediction Log'!E128=0, "",'Prediction Log'!E128)</f>
        <v/>
      </c>
      <c r="F128" s="14" t="str">
        <f>IF('Prediction Log'!F128=0, "",'Prediction Log'!F128)</f>
        <v/>
      </c>
      <c r="G128" s="12" t="str">
        <f>IF(AND(Games!I128="",Games!J128=""),"",IF(ISTEXT(Games!J128), "Side",Games!I128))</f>
        <v/>
      </c>
      <c r="H128" s="12" t="str">
        <f>IF(Table1[[#This Row],[Bet]]="Spread", Games!K128, "")</f>
        <v/>
      </c>
      <c r="I128" s="19" t="str">
        <f>IF(ISTEXT(Games!J128), Games!J128, "")</f>
        <v/>
      </c>
      <c r="J128" s="19" t="str">
        <f>IF(Table1[[#This Row],[Bet]]="Spread", Table1[[#This Row],[Spread]],"")</f>
        <v/>
      </c>
      <c r="K128" s="19"/>
      <c r="L128" s="20"/>
      <c r="M128" s="20"/>
      <c r="N128" s="20"/>
      <c r="O128" s="20"/>
      <c r="P128" s="20"/>
      <c r="Q128" s="20"/>
      <c r="R128" s="22">
        <f t="shared" si="15"/>
        <v>0</v>
      </c>
      <c r="S128" s="22">
        <f t="shared" si="16"/>
        <v>0</v>
      </c>
      <c r="T128" s="22">
        <f t="shared" si="9"/>
        <v>0</v>
      </c>
      <c r="U128" s="22">
        <f t="shared" si="17"/>
        <v>0</v>
      </c>
      <c r="V128" s="22">
        <f t="shared" si="10"/>
        <v>0</v>
      </c>
      <c r="W128" s="22">
        <f t="shared" si="11"/>
        <v>0</v>
      </c>
      <c r="X128" s="21"/>
      <c r="Y128" s="23" t="str">
        <f t="shared" si="12"/>
        <v/>
      </c>
      <c r="Z128" s="21"/>
      <c r="AA128" s="23" t="str">
        <f t="shared" si="13"/>
        <v/>
      </c>
      <c r="AB128" s="21"/>
      <c r="AC128" s="23" t="str">
        <f t="shared" si="14"/>
        <v/>
      </c>
      <c r="AD12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29" spans="1:30" x14ac:dyDescent="0.45">
      <c r="A129" s="35" t="str">
        <f>IF('Prediction Log'!A129=0, "",'Prediction Log'!A129)</f>
        <v/>
      </c>
      <c r="B129" s="14" t="str">
        <f>IF('Prediction Log'!B129=0, "",'Prediction Log'!B129)</f>
        <v/>
      </c>
      <c r="C129" s="14" t="str">
        <f>IF('Prediction Log'!C129=0, "",'Prediction Log'!C129)</f>
        <v/>
      </c>
      <c r="D129" s="14" t="str">
        <f>IF('Prediction Log'!D129=0, "",'Prediction Log'!D129)</f>
        <v/>
      </c>
      <c r="E129" s="14" t="str">
        <f>IF('Prediction Log'!E129=0, "",'Prediction Log'!E129)</f>
        <v/>
      </c>
      <c r="F129" s="14" t="str">
        <f>IF('Prediction Log'!F129=0, "",'Prediction Log'!F129)</f>
        <v/>
      </c>
      <c r="G129" s="12" t="str">
        <f>IF(AND(Games!I129="",Games!J129=""),"",IF(ISTEXT(Games!J129), "Side",Games!I129))</f>
        <v/>
      </c>
      <c r="H129" s="12" t="str">
        <f>IF(Table1[[#This Row],[Bet]]="Spread", Games!K129, "")</f>
        <v/>
      </c>
      <c r="I129" s="19" t="str">
        <f>IF(ISTEXT(Games!J129), Games!J129, "")</f>
        <v/>
      </c>
      <c r="J129" s="19" t="str">
        <f>IF(Table1[[#This Row],[Bet]]="Spread", Table1[[#This Row],[Spread]],"")</f>
        <v/>
      </c>
      <c r="K129" s="19"/>
      <c r="L129" s="20"/>
      <c r="M129" s="20"/>
      <c r="N129" s="20"/>
      <c r="O129" s="20"/>
      <c r="P129" s="20"/>
      <c r="Q129" s="20"/>
      <c r="R129" s="22">
        <f t="shared" si="15"/>
        <v>0</v>
      </c>
      <c r="S129" s="22">
        <f t="shared" si="16"/>
        <v>0</v>
      </c>
      <c r="T129" s="22">
        <f t="shared" si="9"/>
        <v>0</v>
      </c>
      <c r="U129" s="22">
        <f t="shared" si="17"/>
        <v>0</v>
      </c>
      <c r="V129" s="22">
        <f t="shared" si="10"/>
        <v>0</v>
      </c>
      <c r="W129" s="22">
        <f t="shared" si="11"/>
        <v>0</v>
      </c>
      <c r="X129" s="21"/>
      <c r="Y129" s="23" t="str">
        <f t="shared" si="12"/>
        <v/>
      </c>
      <c r="Z129" s="21"/>
      <c r="AA129" s="23" t="str">
        <f t="shared" si="13"/>
        <v/>
      </c>
      <c r="AB129" s="21"/>
      <c r="AC129" s="23" t="str">
        <f t="shared" si="14"/>
        <v/>
      </c>
      <c r="AD12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30" spans="1:30" x14ac:dyDescent="0.45">
      <c r="A130" s="35" t="str">
        <f>IF('Prediction Log'!A130=0, "",'Prediction Log'!A130)</f>
        <v/>
      </c>
      <c r="B130" s="14" t="str">
        <f>IF('Prediction Log'!B130=0, "",'Prediction Log'!B130)</f>
        <v/>
      </c>
      <c r="C130" s="14" t="str">
        <f>IF('Prediction Log'!C130=0, "",'Prediction Log'!C130)</f>
        <v/>
      </c>
      <c r="D130" s="14" t="str">
        <f>IF('Prediction Log'!D130=0, "",'Prediction Log'!D130)</f>
        <v/>
      </c>
      <c r="E130" s="14" t="str">
        <f>IF('Prediction Log'!E130=0, "",'Prediction Log'!E130)</f>
        <v/>
      </c>
      <c r="F130" s="14" t="str">
        <f>IF('Prediction Log'!F130=0, "",'Prediction Log'!F130)</f>
        <v/>
      </c>
      <c r="G130" s="12" t="str">
        <f>IF(AND(Games!I130="",Games!J130=""),"",IF(ISTEXT(Games!J130), "Side",Games!I130))</f>
        <v/>
      </c>
      <c r="H130" s="12" t="str">
        <f>IF(Table1[[#This Row],[Bet]]="Spread", Games!K130, "")</f>
        <v/>
      </c>
      <c r="I130" s="19" t="str">
        <f>IF(ISTEXT(Games!J130), Games!J130, "")</f>
        <v/>
      </c>
      <c r="J130" s="19" t="str">
        <f>IF(Table1[[#This Row],[Bet]]="Spread", Table1[[#This Row],[Spread]],"")</f>
        <v/>
      </c>
      <c r="K130" s="19"/>
      <c r="L130" s="20"/>
      <c r="M130" s="20"/>
      <c r="N130" s="20"/>
      <c r="O130" s="20"/>
      <c r="P130" s="20"/>
      <c r="Q130" s="20"/>
      <c r="R130" s="22">
        <f t="shared" si="15"/>
        <v>0</v>
      </c>
      <c r="S130" s="22">
        <f t="shared" si="16"/>
        <v>0</v>
      </c>
      <c r="T130" s="22">
        <f t="shared" ref="T130:T193" si="18">M130+IF(P130&lt;0, (M130/(P130/-100)), M130*(P130/100))</f>
        <v>0</v>
      </c>
      <c r="U130" s="22">
        <f t="shared" si="17"/>
        <v>0</v>
      </c>
      <c r="V130" s="22">
        <f t="shared" ref="V130:V193" si="19">N130+IF(Q130&lt;0, (N130/(Q130/-100)), N130*(Q130/100))</f>
        <v>0</v>
      </c>
      <c r="W130" s="22">
        <f t="shared" ref="W130:W193" si="20">Q130-N130</f>
        <v>0</v>
      </c>
      <c r="X130" s="21"/>
      <c r="Y130" s="23" t="str">
        <f t="shared" ref="Y130:Y193" si="21">IF(X130="W", S130, IF(X130="L",-L130, ""))</f>
        <v/>
      </c>
      <c r="Z130" s="21"/>
      <c r="AA130" s="23" t="str">
        <f t="shared" ref="AA130:AA193" si="22">IF(Z130="W", U130, IF(Z130="L",-N130, ""))</f>
        <v/>
      </c>
      <c r="AB130" s="21"/>
      <c r="AC130" s="23" t="str">
        <f t="shared" ref="AC130:AC193" si="23">IF(AB130="W", W130, IF(AB130="L",-P130, ""))</f>
        <v/>
      </c>
      <c r="AD13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31" spans="1:30" x14ac:dyDescent="0.45">
      <c r="A131" s="35" t="str">
        <f>IF('Prediction Log'!A131=0, "",'Prediction Log'!A131)</f>
        <v/>
      </c>
      <c r="B131" s="14" t="str">
        <f>IF('Prediction Log'!B131=0, "",'Prediction Log'!B131)</f>
        <v/>
      </c>
      <c r="C131" s="14" t="str">
        <f>IF('Prediction Log'!C131=0, "",'Prediction Log'!C131)</f>
        <v/>
      </c>
      <c r="D131" s="14" t="str">
        <f>IF('Prediction Log'!D131=0, "",'Prediction Log'!D131)</f>
        <v/>
      </c>
      <c r="E131" s="14" t="str">
        <f>IF('Prediction Log'!E131=0, "",'Prediction Log'!E131)</f>
        <v/>
      </c>
      <c r="F131" s="14" t="str">
        <f>IF('Prediction Log'!F131=0, "",'Prediction Log'!F131)</f>
        <v/>
      </c>
      <c r="G131" s="12" t="str">
        <f>IF(AND(Games!I131="",Games!J131=""),"",IF(ISTEXT(Games!J131), "Side",Games!I131))</f>
        <v/>
      </c>
      <c r="H131" s="12" t="str">
        <f>IF(Table1[[#This Row],[Bet]]="Spread", Games!K131, "")</f>
        <v/>
      </c>
      <c r="I131" s="19" t="str">
        <f>IF(ISTEXT(Games!J131), Games!J131, "")</f>
        <v/>
      </c>
      <c r="J131" s="19" t="str">
        <f>IF(Table1[[#This Row],[Bet]]="Spread", Table1[[#This Row],[Spread]],"")</f>
        <v/>
      </c>
      <c r="K131" s="19"/>
      <c r="L131" s="20"/>
      <c r="M131" s="20"/>
      <c r="N131" s="20"/>
      <c r="O131" s="20"/>
      <c r="P131" s="20"/>
      <c r="Q131" s="20"/>
      <c r="R131" s="22">
        <f t="shared" ref="R131:R194" si="24">L131+IF(O131&lt;0, (L131/(O131/-100)), L131*(O131/100))</f>
        <v>0</v>
      </c>
      <c r="S131" s="22">
        <f t="shared" ref="S131:S194" si="25">R131-L131</f>
        <v>0</v>
      </c>
      <c r="T131" s="22">
        <f t="shared" si="18"/>
        <v>0</v>
      </c>
      <c r="U131" s="22">
        <f t="shared" ref="U131:U194" si="26">T131-M131</f>
        <v>0</v>
      </c>
      <c r="V131" s="22">
        <f t="shared" si="19"/>
        <v>0</v>
      </c>
      <c r="W131" s="22">
        <f t="shared" si="20"/>
        <v>0</v>
      </c>
      <c r="X131" s="21"/>
      <c r="Y131" s="23" t="str">
        <f t="shared" si="21"/>
        <v/>
      </c>
      <c r="Z131" s="21"/>
      <c r="AA131" s="23" t="str">
        <f t="shared" si="22"/>
        <v/>
      </c>
      <c r="AB131" s="21"/>
      <c r="AC131" s="23" t="str">
        <f t="shared" si="23"/>
        <v/>
      </c>
      <c r="AD13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32" spans="1:30" x14ac:dyDescent="0.45">
      <c r="A132" s="35" t="str">
        <f>IF('Prediction Log'!A132=0, "",'Prediction Log'!A132)</f>
        <v/>
      </c>
      <c r="B132" s="14" t="str">
        <f>IF('Prediction Log'!B132=0, "",'Prediction Log'!B132)</f>
        <v/>
      </c>
      <c r="C132" s="14" t="str">
        <f>IF('Prediction Log'!C132=0, "",'Prediction Log'!C132)</f>
        <v/>
      </c>
      <c r="D132" s="14" t="str">
        <f>IF('Prediction Log'!D132=0, "",'Prediction Log'!D132)</f>
        <v/>
      </c>
      <c r="E132" s="14" t="str">
        <f>IF('Prediction Log'!E132=0, "",'Prediction Log'!E132)</f>
        <v/>
      </c>
      <c r="F132" s="14" t="str">
        <f>IF('Prediction Log'!F132=0, "",'Prediction Log'!F132)</f>
        <v/>
      </c>
      <c r="G132" s="12" t="str">
        <f>IF(AND(Games!I132="",Games!J132=""),"",IF(ISTEXT(Games!J132), "Side",Games!I132))</f>
        <v/>
      </c>
      <c r="H132" s="12" t="str">
        <f>IF(Table1[[#This Row],[Bet]]="Spread", Games!K132, "")</f>
        <v/>
      </c>
      <c r="I132" s="19" t="str">
        <f>IF(ISTEXT(Games!J132), Games!J132, "")</f>
        <v/>
      </c>
      <c r="J132" s="19" t="str">
        <f>IF(Table1[[#This Row],[Bet]]="Spread", Table1[[#This Row],[Spread]],"")</f>
        <v/>
      </c>
      <c r="K132" s="19"/>
      <c r="L132" s="20"/>
      <c r="M132" s="20"/>
      <c r="N132" s="20"/>
      <c r="O132" s="20"/>
      <c r="P132" s="20"/>
      <c r="Q132" s="20"/>
      <c r="R132" s="22">
        <f t="shared" si="24"/>
        <v>0</v>
      </c>
      <c r="S132" s="22">
        <f t="shared" si="25"/>
        <v>0</v>
      </c>
      <c r="T132" s="22">
        <f t="shared" si="18"/>
        <v>0</v>
      </c>
      <c r="U132" s="22">
        <f t="shared" si="26"/>
        <v>0</v>
      </c>
      <c r="V132" s="22">
        <f t="shared" si="19"/>
        <v>0</v>
      </c>
      <c r="W132" s="22">
        <f t="shared" si="20"/>
        <v>0</v>
      </c>
      <c r="X132" s="21"/>
      <c r="Y132" s="23" t="str">
        <f t="shared" si="21"/>
        <v/>
      </c>
      <c r="Z132" s="21"/>
      <c r="AA132" s="23" t="str">
        <f t="shared" si="22"/>
        <v/>
      </c>
      <c r="AB132" s="21"/>
      <c r="AC132" s="23" t="str">
        <f t="shared" si="23"/>
        <v/>
      </c>
      <c r="AD13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33" spans="1:30" x14ac:dyDescent="0.45">
      <c r="A133" s="35" t="str">
        <f>IF('Prediction Log'!A133=0, "",'Prediction Log'!A133)</f>
        <v/>
      </c>
      <c r="B133" s="14" t="str">
        <f>IF('Prediction Log'!B133=0, "",'Prediction Log'!B133)</f>
        <v/>
      </c>
      <c r="C133" s="14" t="str">
        <f>IF('Prediction Log'!C133=0, "",'Prediction Log'!C133)</f>
        <v/>
      </c>
      <c r="D133" s="14" t="str">
        <f>IF('Prediction Log'!D133=0, "",'Prediction Log'!D133)</f>
        <v/>
      </c>
      <c r="E133" s="14" t="str">
        <f>IF('Prediction Log'!E133=0, "",'Prediction Log'!E133)</f>
        <v/>
      </c>
      <c r="F133" s="14" t="str">
        <f>IF('Prediction Log'!F133=0, "",'Prediction Log'!F133)</f>
        <v/>
      </c>
      <c r="G133" s="12" t="str">
        <f>IF(AND(Games!I133="",Games!J133=""),"",IF(ISTEXT(Games!J133), "Side",Games!I133))</f>
        <v/>
      </c>
      <c r="H133" s="12" t="str">
        <f>IF(Table1[[#This Row],[Bet]]="Spread", Games!K133, "")</f>
        <v/>
      </c>
      <c r="I133" s="19" t="str">
        <f>IF(ISTEXT(Games!J133), Games!J133, "")</f>
        <v/>
      </c>
      <c r="J133" s="19" t="str">
        <f>IF(Table1[[#This Row],[Bet]]="Spread", Table1[[#This Row],[Spread]],"")</f>
        <v/>
      </c>
      <c r="K133" s="19"/>
      <c r="L133" s="20"/>
      <c r="M133" s="20"/>
      <c r="N133" s="20"/>
      <c r="O133" s="20"/>
      <c r="P133" s="20"/>
      <c r="Q133" s="20"/>
      <c r="R133" s="22">
        <f t="shared" si="24"/>
        <v>0</v>
      </c>
      <c r="S133" s="22">
        <f t="shared" si="25"/>
        <v>0</v>
      </c>
      <c r="T133" s="22">
        <f t="shared" si="18"/>
        <v>0</v>
      </c>
      <c r="U133" s="22">
        <f t="shared" si="26"/>
        <v>0</v>
      </c>
      <c r="V133" s="22">
        <f t="shared" si="19"/>
        <v>0</v>
      </c>
      <c r="W133" s="22">
        <f t="shared" si="20"/>
        <v>0</v>
      </c>
      <c r="X133" s="21"/>
      <c r="Y133" s="23" t="str">
        <f t="shared" si="21"/>
        <v/>
      </c>
      <c r="Z133" s="21"/>
      <c r="AA133" s="23" t="str">
        <f t="shared" si="22"/>
        <v/>
      </c>
      <c r="AB133" s="21"/>
      <c r="AC133" s="23" t="str">
        <f t="shared" si="23"/>
        <v/>
      </c>
      <c r="AD13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34" spans="1:30" x14ac:dyDescent="0.45">
      <c r="A134" s="35" t="str">
        <f>IF('Prediction Log'!A134=0, "",'Prediction Log'!A134)</f>
        <v/>
      </c>
      <c r="B134" s="14" t="str">
        <f>IF('Prediction Log'!B134=0, "",'Prediction Log'!B134)</f>
        <v/>
      </c>
      <c r="C134" s="14" t="str">
        <f>IF('Prediction Log'!C134=0, "",'Prediction Log'!C134)</f>
        <v/>
      </c>
      <c r="D134" s="14" t="str">
        <f>IF('Prediction Log'!D134=0, "",'Prediction Log'!D134)</f>
        <v/>
      </c>
      <c r="E134" s="14" t="str">
        <f>IF('Prediction Log'!E134=0, "",'Prediction Log'!E134)</f>
        <v/>
      </c>
      <c r="F134" s="14" t="str">
        <f>IF('Prediction Log'!F134=0, "",'Prediction Log'!F134)</f>
        <v/>
      </c>
      <c r="G134" s="12" t="str">
        <f>IF(AND(Games!I134="",Games!J134=""),"",IF(ISTEXT(Games!J134), "Side",Games!I134))</f>
        <v/>
      </c>
      <c r="H134" s="12" t="str">
        <f>IF(Table1[[#This Row],[Bet]]="Spread", Games!K134, "")</f>
        <v/>
      </c>
      <c r="I134" s="19" t="str">
        <f>IF(ISTEXT(Games!J134), Games!J134, "")</f>
        <v/>
      </c>
      <c r="J134" s="19" t="str">
        <f>IF(Table1[[#This Row],[Bet]]="Spread", Table1[[#This Row],[Spread]],"")</f>
        <v/>
      </c>
      <c r="K134" s="19"/>
      <c r="L134" s="20"/>
      <c r="M134" s="20"/>
      <c r="N134" s="20"/>
      <c r="O134" s="20"/>
      <c r="P134" s="20"/>
      <c r="Q134" s="20"/>
      <c r="R134" s="22">
        <f t="shared" si="24"/>
        <v>0</v>
      </c>
      <c r="S134" s="22">
        <f t="shared" si="25"/>
        <v>0</v>
      </c>
      <c r="T134" s="22">
        <f t="shared" si="18"/>
        <v>0</v>
      </c>
      <c r="U134" s="22">
        <f t="shared" si="26"/>
        <v>0</v>
      </c>
      <c r="V134" s="22">
        <f t="shared" si="19"/>
        <v>0</v>
      </c>
      <c r="W134" s="22">
        <f t="shared" si="20"/>
        <v>0</v>
      </c>
      <c r="X134" s="21"/>
      <c r="Y134" s="23" t="str">
        <f t="shared" si="21"/>
        <v/>
      </c>
      <c r="Z134" s="21"/>
      <c r="AA134" s="23" t="str">
        <f t="shared" si="22"/>
        <v/>
      </c>
      <c r="AB134" s="21"/>
      <c r="AC134" s="23" t="str">
        <f t="shared" si="23"/>
        <v/>
      </c>
      <c r="AD13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35" spans="1:30" x14ac:dyDescent="0.45">
      <c r="A135" s="35" t="str">
        <f>IF('Prediction Log'!A135=0, "",'Prediction Log'!A135)</f>
        <v/>
      </c>
      <c r="B135" s="14" t="str">
        <f>IF('Prediction Log'!B135=0, "",'Prediction Log'!B135)</f>
        <v/>
      </c>
      <c r="C135" s="14" t="str">
        <f>IF('Prediction Log'!C135=0, "",'Prediction Log'!C135)</f>
        <v/>
      </c>
      <c r="D135" s="14" t="str">
        <f>IF('Prediction Log'!D135=0, "",'Prediction Log'!D135)</f>
        <v/>
      </c>
      <c r="E135" s="14" t="str">
        <f>IF('Prediction Log'!E135=0, "",'Prediction Log'!E135)</f>
        <v/>
      </c>
      <c r="F135" s="14" t="str">
        <f>IF('Prediction Log'!F135=0, "",'Prediction Log'!F135)</f>
        <v/>
      </c>
      <c r="G135" s="12" t="str">
        <f>IF(AND(Games!I135="",Games!J135=""),"",IF(ISTEXT(Games!J135), "Side",Games!I135))</f>
        <v/>
      </c>
      <c r="H135" s="12" t="str">
        <f>IF(Table1[[#This Row],[Bet]]="Spread", Games!K135, "")</f>
        <v/>
      </c>
      <c r="I135" s="19" t="str">
        <f>IF(ISTEXT(Games!J135), Games!J135, "")</f>
        <v/>
      </c>
      <c r="J135" s="19" t="str">
        <f>IF(Table1[[#This Row],[Bet]]="Spread", Table1[[#This Row],[Spread]],"")</f>
        <v/>
      </c>
      <c r="K135" s="19"/>
      <c r="L135" s="20"/>
      <c r="M135" s="20"/>
      <c r="N135" s="20"/>
      <c r="O135" s="20"/>
      <c r="P135" s="20"/>
      <c r="Q135" s="20"/>
      <c r="R135" s="22">
        <f t="shared" si="24"/>
        <v>0</v>
      </c>
      <c r="S135" s="22">
        <f t="shared" si="25"/>
        <v>0</v>
      </c>
      <c r="T135" s="22">
        <f t="shared" si="18"/>
        <v>0</v>
      </c>
      <c r="U135" s="22">
        <f t="shared" si="26"/>
        <v>0</v>
      </c>
      <c r="V135" s="22">
        <f t="shared" si="19"/>
        <v>0</v>
      </c>
      <c r="W135" s="22">
        <f t="shared" si="20"/>
        <v>0</v>
      </c>
      <c r="X135" s="21"/>
      <c r="Y135" s="23" t="str">
        <f t="shared" si="21"/>
        <v/>
      </c>
      <c r="Z135" s="21"/>
      <c r="AA135" s="23" t="str">
        <f t="shared" si="22"/>
        <v/>
      </c>
      <c r="AB135" s="21"/>
      <c r="AC135" s="23" t="str">
        <f t="shared" si="23"/>
        <v/>
      </c>
      <c r="AD13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36" spans="1:30" x14ac:dyDescent="0.45">
      <c r="A136" s="35" t="str">
        <f>IF('Prediction Log'!A136=0, "",'Prediction Log'!A136)</f>
        <v/>
      </c>
      <c r="B136" s="14" t="str">
        <f>IF('Prediction Log'!B136=0, "",'Prediction Log'!B136)</f>
        <v/>
      </c>
      <c r="C136" s="14" t="str">
        <f>IF('Prediction Log'!C136=0, "",'Prediction Log'!C136)</f>
        <v/>
      </c>
      <c r="D136" s="14" t="str">
        <f>IF('Prediction Log'!D136=0, "",'Prediction Log'!D136)</f>
        <v/>
      </c>
      <c r="E136" s="14" t="str">
        <f>IF('Prediction Log'!E136=0, "",'Prediction Log'!E136)</f>
        <v/>
      </c>
      <c r="F136" s="14" t="str">
        <f>IF('Prediction Log'!F136=0, "",'Prediction Log'!F136)</f>
        <v/>
      </c>
      <c r="G136" s="12" t="str">
        <f>IF(AND(Games!I136="",Games!J136=""),"",IF(ISTEXT(Games!J136), "Side",Games!I136))</f>
        <v/>
      </c>
      <c r="H136" s="12" t="str">
        <f>IF(Table1[[#This Row],[Bet]]="Spread", Games!K136, "")</f>
        <v/>
      </c>
      <c r="I136" s="19" t="str">
        <f>IF(ISTEXT(Games!J136), Games!J136, "")</f>
        <v/>
      </c>
      <c r="J136" s="19" t="str">
        <f>IF(Table1[[#This Row],[Bet]]="Spread", Table1[[#This Row],[Spread]],"")</f>
        <v/>
      </c>
      <c r="K136" s="19"/>
      <c r="L136" s="20"/>
      <c r="M136" s="20"/>
      <c r="N136" s="20"/>
      <c r="O136" s="20"/>
      <c r="P136" s="20"/>
      <c r="Q136" s="20"/>
      <c r="R136" s="22">
        <f t="shared" si="24"/>
        <v>0</v>
      </c>
      <c r="S136" s="22">
        <f t="shared" si="25"/>
        <v>0</v>
      </c>
      <c r="T136" s="22">
        <f t="shared" si="18"/>
        <v>0</v>
      </c>
      <c r="U136" s="22">
        <f t="shared" si="26"/>
        <v>0</v>
      </c>
      <c r="V136" s="22">
        <f t="shared" si="19"/>
        <v>0</v>
      </c>
      <c r="W136" s="22">
        <f t="shared" si="20"/>
        <v>0</v>
      </c>
      <c r="X136" s="21"/>
      <c r="Y136" s="23" t="str">
        <f t="shared" si="21"/>
        <v/>
      </c>
      <c r="Z136" s="21"/>
      <c r="AA136" s="23" t="str">
        <f t="shared" si="22"/>
        <v/>
      </c>
      <c r="AB136" s="21"/>
      <c r="AC136" s="23" t="str">
        <f t="shared" si="23"/>
        <v/>
      </c>
      <c r="AD13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37" spans="1:30" x14ac:dyDescent="0.45">
      <c r="A137" s="35" t="str">
        <f>IF('Prediction Log'!A137=0, "",'Prediction Log'!A137)</f>
        <v/>
      </c>
      <c r="B137" s="14" t="str">
        <f>IF('Prediction Log'!B137=0, "",'Prediction Log'!B137)</f>
        <v/>
      </c>
      <c r="C137" s="14" t="str">
        <f>IF('Prediction Log'!C137=0, "",'Prediction Log'!C137)</f>
        <v/>
      </c>
      <c r="D137" s="14" t="str">
        <f>IF('Prediction Log'!D137=0, "",'Prediction Log'!D137)</f>
        <v/>
      </c>
      <c r="E137" s="14" t="str">
        <f>IF('Prediction Log'!E137=0, "",'Prediction Log'!E137)</f>
        <v/>
      </c>
      <c r="F137" s="14" t="str">
        <f>IF('Prediction Log'!F137=0, "",'Prediction Log'!F137)</f>
        <v/>
      </c>
      <c r="G137" s="12" t="str">
        <f>IF(AND(Games!I137="",Games!J137=""),"",IF(ISTEXT(Games!J137), "Side",Games!I137))</f>
        <v/>
      </c>
      <c r="H137" s="12" t="str">
        <f>IF(Table1[[#This Row],[Bet]]="Spread", Games!K137, "")</f>
        <v/>
      </c>
      <c r="I137" s="19" t="str">
        <f>IF(ISTEXT(Games!J137), Games!J137, "")</f>
        <v/>
      </c>
      <c r="J137" s="19" t="str">
        <f>IF(Table1[[#This Row],[Bet]]="Spread", Table1[[#This Row],[Spread]],"")</f>
        <v/>
      </c>
      <c r="K137" s="19"/>
      <c r="L137" s="20"/>
      <c r="M137" s="20"/>
      <c r="N137" s="20"/>
      <c r="O137" s="20"/>
      <c r="P137" s="20"/>
      <c r="Q137" s="20"/>
      <c r="R137" s="22">
        <f t="shared" si="24"/>
        <v>0</v>
      </c>
      <c r="S137" s="22">
        <f t="shared" si="25"/>
        <v>0</v>
      </c>
      <c r="T137" s="22">
        <f t="shared" si="18"/>
        <v>0</v>
      </c>
      <c r="U137" s="22">
        <f t="shared" si="26"/>
        <v>0</v>
      </c>
      <c r="V137" s="22">
        <f t="shared" si="19"/>
        <v>0</v>
      </c>
      <c r="W137" s="22">
        <f t="shared" si="20"/>
        <v>0</v>
      </c>
      <c r="X137" s="21"/>
      <c r="Y137" s="23" t="str">
        <f t="shared" si="21"/>
        <v/>
      </c>
      <c r="Z137" s="21"/>
      <c r="AA137" s="23" t="str">
        <f t="shared" si="22"/>
        <v/>
      </c>
      <c r="AB137" s="21"/>
      <c r="AC137" s="23" t="str">
        <f t="shared" si="23"/>
        <v/>
      </c>
      <c r="AD13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38" spans="1:30" x14ac:dyDescent="0.45">
      <c r="A138" s="35" t="str">
        <f>IF('Prediction Log'!A138=0, "",'Prediction Log'!A138)</f>
        <v/>
      </c>
      <c r="B138" s="14" t="str">
        <f>IF('Prediction Log'!B138=0, "",'Prediction Log'!B138)</f>
        <v/>
      </c>
      <c r="C138" s="14" t="str">
        <f>IF('Prediction Log'!C138=0, "",'Prediction Log'!C138)</f>
        <v/>
      </c>
      <c r="D138" s="14" t="str">
        <f>IF('Prediction Log'!D138=0, "",'Prediction Log'!D138)</f>
        <v/>
      </c>
      <c r="E138" s="14" t="str">
        <f>IF('Prediction Log'!E138=0, "",'Prediction Log'!E138)</f>
        <v/>
      </c>
      <c r="F138" s="14" t="str">
        <f>IF('Prediction Log'!F138=0, "",'Prediction Log'!F138)</f>
        <v/>
      </c>
      <c r="G138" s="12" t="str">
        <f>IF(AND(Games!I138="",Games!J138=""),"",IF(ISTEXT(Games!J138), "Side",Games!I138))</f>
        <v/>
      </c>
      <c r="H138" s="12" t="str">
        <f>IF(Table1[[#This Row],[Bet]]="Spread", Games!K138, "")</f>
        <v/>
      </c>
      <c r="I138" s="19" t="str">
        <f>IF(ISTEXT(Games!J138), Games!J138, "")</f>
        <v/>
      </c>
      <c r="J138" s="19" t="str">
        <f>IF(Table1[[#This Row],[Bet]]="Spread", Table1[[#This Row],[Spread]],"")</f>
        <v/>
      </c>
      <c r="K138" s="19"/>
      <c r="L138" s="20"/>
      <c r="M138" s="20"/>
      <c r="N138" s="20"/>
      <c r="O138" s="20"/>
      <c r="P138" s="20"/>
      <c r="Q138" s="20"/>
      <c r="R138" s="22">
        <f t="shared" si="24"/>
        <v>0</v>
      </c>
      <c r="S138" s="22">
        <f t="shared" si="25"/>
        <v>0</v>
      </c>
      <c r="T138" s="22">
        <f t="shared" si="18"/>
        <v>0</v>
      </c>
      <c r="U138" s="22">
        <f t="shared" si="26"/>
        <v>0</v>
      </c>
      <c r="V138" s="22">
        <f t="shared" si="19"/>
        <v>0</v>
      </c>
      <c r="W138" s="22">
        <f t="shared" si="20"/>
        <v>0</v>
      </c>
      <c r="X138" s="21"/>
      <c r="Y138" s="23" t="str">
        <f t="shared" si="21"/>
        <v/>
      </c>
      <c r="Z138" s="21"/>
      <c r="AA138" s="23" t="str">
        <f t="shared" si="22"/>
        <v/>
      </c>
      <c r="AB138" s="21"/>
      <c r="AC138" s="23" t="str">
        <f t="shared" si="23"/>
        <v/>
      </c>
      <c r="AD13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39" spans="1:30" x14ac:dyDescent="0.45">
      <c r="A139" s="35" t="str">
        <f>IF('Prediction Log'!A139=0, "",'Prediction Log'!A139)</f>
        <v/>
      </c>
      <c r="B139" s="14" t="str">
        <f>IF('Prediction Log'!B139=0, "",'Prediction Log'!B139)</f>
        <v/>
      </c>
      <c r="C139" s="14" t="str">
        <f>IF('Prediction Log'!C139=0, "",'Prediction Log'!C139)</f>
        <v/>
      </c>
      <c r="D139" s="14" t="str">
        <f>IF('Prediction Log'!D139=0, "",'Prediction Log'!D139)</f>
        <v/>
      </c>
      <c r="E139" s="14" t="str">
        <f>IF('Prediction Log'!E139=0, "",'Prediction Log'!E139)</f>
        <v/>
      </c>
      <c r="F139" s="14" t="str">
        <f>IF('Prediction Log'!F139=0, "",'Prediction Log'!F139)</f>
        <v/>
      </c>
      <c r="G139" s="12" t="str">
        <f>IF(AND(Games!I139="",Games!J139=""),"",IF(ISTEXT(Games!J139), "Side",Games!I139))</f>
        <v/>
      </c>
      <c r="H139" s="12" t="str">
        <f>IF(Table1[[#This Row],[Bet]]="Spread", Games!K139, "")</f>
        <v/>
      </c>
      <c r="I139" s="19" t="str">
        <f>IF(ISTEXT(Games!J139), Games!J139, "")</f>
        <v/>
      </c>
      <c r="J139" s="19" t="str">
        <f>IF(Table1[[#This Row],[Bet]]="Spread", Table1[[#This Row],[Spread]],"")</f>
        <v/>
      </c>
      <c r="K139" s="19"/>
      <c r="L139" s="20"/>
      <c r="M139" s="20"/>
      <c r="N139" s="20"/>
      <c r="O139" s="20"/>
      <c r="P139" s="20"/>
      <c r="Q139" s="20"/>
      <c r="R139" s="22">
        <f t="shared" si="24"/>
        <v>0</v>
      </c>
      <c r="S139" s="22">
        <f t="shared" si="25"/>
        <v>0</v>
      </c>
      <c r="T139" s="22">
        <f t="shared" si="18"/>
        <v>0</v>
      </c>
      <c r="U139" s="22">
        <f t="shared" si="26"/>
        <v>0</v>
      </c>
      <c r="V139" s="22">
        <f t="shared" si="19"/>
        <v>0</v>
      </c>
      <c r="W139" s="22">
        <f t="shared" si="20"/>
        <v>0</v>
      </c>
      <c r="X139" s="21"/>
      <c r="Y139" s="23" t="str">
        <f t="shared" si="21"/>
        <v/>
      </c>
      <c r="Z139" s="21"/>
      <c r="AA139" s="23" t="str">
        <f t="shared" si="22"/>
        <v/>
      </c>
      <c r="AB139" s="21"/>
      <c r="AC139" s="23" t="str">
        <f t="shared" si="23"/>
        <v/>
      </c>
      <c r="AD13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40" spans="1:30" x14ac:dyDescent="0.45">
      <c r="A140" s="35" t="str">
        <f>IF('Prediction Log'!A140=0, "",'Prediction Log'!A140)</f>
        <v/>
      </c>
      <c r="B140" s="14" t="str">
        <f>IF('Prediction Log'!B140=0, "",'Prediction Log'!B140)</f>
        <v/>
      </c>
      <c r="C140" s="14" t="str">
        <f>IF('Prediction Log'!C140=0, "",'Prediction Log'!C140)</f>
        <v/>
      </c>
      <c r="D140" s="14" t="str">
        <f>IF('Prediction Log'!D140=0, "",'Prediction Log'!D140)</f>
        <v/>
      </c>
      <c r="E140" s="14" t="str">
        <f>IF('Prediction Log'!E140=0, "",'Prediction Log'!E140)</f>
        <v/>
      </c>
      <c r="F140" s="14" t="str">
        <f>IF('Prediction Log'!F140=0, "",'Prediction Log'!F140)</f>
        <v/>
      </c>
      <c r="G140" s="12" t="str">
        <f>IF(AND(Games!I140="",Games!J140=""),"",IF(ISTEXT(Games!J140), "Side",Games!I140))</f>
        <v/>
      </c>
      <c r="H140" s="12" t="str">
        <f>IF(Table1[[#This Row],[Bet]]="Spread", Games!K140, "")</f>
        <v/>
      </c>
      <c r="I140" s="19" t="str">
        <f>IF(ISTEXT(Games!J140), Games!J140, "")</f>
        <v/>
      </c>
      <c r="J140" s="19" t="str">
        <f>IF(Table1[[#This Row],[Bet]]="Spread", Table1[[#This Row],[Spread]],"")</f>
        <v/>
      </c>
      <c r="K140" s="19"/>
      <c r="L140" s="20"/>
      <c r="M140" s="20"/>
      <c r="N140" s="20"/>
      <c r="O140" s="20"/>
      <c r="P140" s="20"/>
      <c r="Q140" s="20"/>
      <c r="R140" s="22">
        <f t="shared" si="24"/>
        <v>0</v>
      </c>
      <c r="S140" s="22">
        <f t="shared" si="25"/>
        <v>0</v>
      </c>
      <c r="T140" s="22">
        <f t="shared" si="18"/>
        <v>0</v>
      </c>
      <c r="U140" s="22">
        <f t="shared" si="26"/>
        <v>0</v>
      </c>
      <c r="V140" s="22">
        <f t="shared" si="19"/>
        <v>0</v>
      </c>
      <c r="W140" s="22">
        <f t="shared" si="20"/>
        <v>0</v>
      </c>
      <c r="X140" s="21"/>
      <c r="Y140" s="23" t="str">
        <f t="shared" si="21"/>
        <v/>
      </c>
      <c r="Z140" s="21"/>
      <c r="AA140" s="23" t="str">
        <f t="shared" si="22"/>
        <v/>
      </c>
      <c r="AB140" s="21"/>
      <c r="AC140" s="23" t="str">
        <f t="shared" si="23"/>
        <v/>
      </c>
      <c r="AD14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41" spans="1:30" x14ac:dyDescent="0.45">
      <c r="A141" s="35" t="str">
        <f>IF('Prediction Log'!A141=0, "",'Prediction Log'!A141)</f>
        <v/>
      </c>
      <c r="B141" s="14" t="str">
        <f>IF('Prediction Log'!B141=0, "",'Prediction Log'!B141)</f>
        <v/>
      </c>
      <c r="C141" s="14" t="str">
        <f>IF('Prediction Log'!C141=0, "",'Prediction Log'!C141)</f>
        <v/>
      </c>
      <c r="D141" s="14" t="str">
        <f>IF('Prediction Log'!D141=0, "",'Prediction Log'!D141)</f>
        <v/>
      </c>
      <c r="E141" s="14" t="str">
        <f>IF('Prediction Log'!E141=0, "",'Prediction Log'!E141)</f>
        <v/>
      </c>
      <c r="F141" s="14" t="str">
        <f>IF('Prediction Log'!F141=0, "",'Prediction Log'!F141)</f>
        <v/>
      </c>
      <c r="G141" s="12" t="str">
        <f>IF(AND(Games!I141="",Games!J141=""),"",IF(ISTEXT(Games!J141), "Side",Games!I141))</f>
        <v/>
      </c>
      <c r="H141" s="12" t="str">
        <f>IF(Table1[[#This Row],[Bet]]="Spread", Games!K141, "")</f>
        <v/>
      </c>
      <c r="I141" s="19" t="str">
        <f>IF(ISTEXT(Games!J141), Games!J141, "")</f>
        <v/>
      </c>
      <c r="J141" s="19" t="str">
        <f>IF(Table1[[#This Row],[Bet]]="Spread", Table1[[#This Row],[Spread]],"")</f>
        <v/>
      </c>
      <c r="K141" s="19"/>
      <c r="L141" s="20"/>
      <c r="M141" s="20"/>
      <c r="N141" s="20"/>
      <c r="O141" s="20"/>
      <c r="P141" s="20"/>
      <c r="Q141" s="20"/>
      <c r="R141" s="22">
        <f t="shared" si="24"/>
        <v>0</v>
      </c>
      <c r="S141" s="22">
        <f t="shared" si="25"/>
        <v>0</v>
      </c>
      <c r="T141" s="22">
        <f t="shared" si="18"/>
        <v>0</v>
      </c>
      <c r="U141" s="22">
        <f t="shared" si="26"/>
        <v>0</v>
      </c>
      <c r="V141" s="22">
        <f t="shared" si="19"/>
        <v>0</v>
      </c>
      <c r="W141" s="22">
        <f t="shared" si="20"/>
        <v>0</v>
      </c>
      <c r="X141" s="21"/>
      <c r="Y141" s="23" t="str">
        <f t="shared" si="21"/>
        <v/>
      </c>
      <c r="Z141" s="21"/>
      <c r="AA141" s="23" t="str">
        <f t="shared" si="22"/>
        <v/>
      </c>
      <c r="AB141" s="21"/>
      <c r="AC141" s="23" t="str">
        <f t="shared" si="23"/>
        <v/>
      </c>
      <c r="AD14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42" spans="1:30" x14ac:dyDescent="0.45">
      <c r="A142" s="35" t="str">
        <f>IF('Prediction Log'!A142=0, "",'Prediction Log'!A142)</f>
        <v/>
      </c>
      <c r="B142" s="14" t="str">
        <f>IF('Prediction Log'!B142=0, "",'Prediction Log'!B142)</f>
        <v/>
      </c>
      <c r="C142" s="14" t="str">
        <f>IF('Prediction Log'!C142=0, "",'Prediction Log'!C142)</f>
        <v/>
      </c>
      <c r="D142" s="14" t="str">
        <f>IF('Prediction Log'!D142=0, "",'Prediction Log'!D142)</f>
        <v/>
      </c>
      <c r="E142" s="14" t="str">
        <f>IF('Prediction Log'!E142=0, "",'Prediction Log'!E142)</f>
        <v/>
      </c>
      <c r="F142" s="14" t="str">
        <f>IF('Prediction Log'!F142=0, "",'Prediction Log'!F142)</f>
        <v/>
      </c>
      <c r="G142" s="12" t="str">
        <f>IF(AND(Games!I142="",Games!J142=""),"",IF(ISTEXT(Games!J142), "Side",Games!I142))</f>
        <v/>
      </c>
      <c r="H142" s="12" t="str">
        <f>IF(Table1[[#This Row],[Bet]]="Spread", Games!K142, "")</f>
        <v/>
      </c>
      <c r="I142" s="19" t="str">
        <f>IF(ISTEXT(Games!J142), Games!J142, "")</f>
        <v/>
      </c>
      <c r="J142" s="19" t="str">
        <f>IF(Table1[[#This Row],[Bet]]="Spread", Table1[[#This Row],[Spread]],"")</f>
        <v/>
      </c>
      <c r="K142" s="19"/>
      <c r="L142" s="20"/>
      <c r="M142" s="20"/>
      <c r="N142" s="20"/>
      <c r="O142" s="20"/>
      <c r="P142" s="20"/>
      <c r="Q142" s="20"/>
      <c r="R142" s="22">
        <f t="shared" si="24"/>
        <v>0</v>
      </c>
      <c r="S142" s="22">
        <f t="shared" si="25"/>
        <v>0</v>
      </c>
      <c r="T142" s="22">
        <f t="shared" si="18"/>
        <v>0</v>
      </c>
      <c r="U142" s="22">
        <f t="shared" si="26"/>
        <v>0</v>
      </c>
      <c r="V142" s="22">
        <f t="shared" si="19"/>
        <v>0</v>
      </c>
      <c r="W142" s="22">
        <f t="shared" si="20"/>
        <v>0</v>
      </c>
      <c r="X142" s="21"/>
      <c r="Y142" s="23" t="str">
        <f t="shared" si="21"/>
        <v/>
      </c>
      <c r="Z142" s="21"/>
      <c r="AA142" s="23" t="str">
        <f t="shared" si="22"/>
        <v/>
      </c>
      <c r="AB142" s="21"/>
      <c r="AC142" s="23" t="str">
        <f t="shared" si="23"/>
        <v/>
      </c>
      <c r="AD14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43" spans="1:30" x14ac:dyDescent="0.45">
      <c r="A143" s="35" t="str">
        <f>IF('Prediction Log'!A143=0, "",'Prediction Log'!A143)</f>
        <v/>
      </c>
      <c r="B143" s="14" t="str">
        <f>IF('Prediction Log'!B143=0, "",'Prediction Log'!B143)</f>
        <v/>
      </c>
      <c r="C143" s="14" t="str">
        <f>IF('Prediction Log'!C143=0, "",'Prediction Log'!C143)</f>
        <v/>
      </c>
      <c r="D143" s="14" t="str">
        <f>IF('Prediction Log'!D143=0, "",'Prediction Log'!D143)</f>
        <v/>
      </c>
      <c r="E143" s="14" t="str">
        <f>IF('Prediction Log'!E143=0, "",'Prediction Log'!E143)</f>
        <v/>
      </c>
      <c r="F143" s="14" t="str">
        <f>IF('Prediction Log'!F143=0, "",'Prediction Log'!F143)</f>
        <v/>
      </c>
      <c r="G143" s="12" t="str">
        <f>IF(AND(Games!I143="",Games!J143=""),"",IF(ISTEXT(Games!J143), "Side",Games!I143))</f>
        <v/>
      </c>
      <c r="H143" s="12" t="str">
        <f>IF(Table1[[#This Row],[Bet]]="Spread", Games!K143, "")</f>
        <v/>
      </c>
      <c r="I143" s="19" t="str">
        <f>IF(ISTEXT(Games!J143), Games!J143, "")</f>
        <v/>
      </c>
      <c r="J143" s="19" t="str">
        <f>IF(Table1[[#This Row],[Bet]]="Spread", Table1[[#This Row],[Spread]],"")</f>
        <v/>
      </c>
      <c r="K143" s="19"/>
      <c r="L143" s="20"/>
      <c r="M143" s="20"/>
      <c r="N143" s="20"/>
      <c r="O143" s="20"/>
      <c r="P143" s="20"/>
      <c r="Q143" s="20"/>
      <c r="R143" s="22">
        <f t="shared" si="24"/>
        <v>0</v>
      </c>
      <c r="S143" s="22">
        <f t="shared" si="25"/>
        <v>0</v>
      </c>
      <c r="T143" s="22">
        <f t="shared" si="18"/>
        <v>0</v>
      </c>
      <c r="U143" s="22">
        <f t="shared" si="26"/>
        <v>0</v>
      </c>
      <c r="V143" s="22">
        <f t="shared" si="19"/>
        <v>0</v>
      </c>
      <c r="W143" s="22">
        <f t="shared" si="20"/>
        <v>0</v>
      </c>
      <c r="X143" s="21"/>
      <c r="Y143" s="23" t="str">
        <f t="shared" si="21"/>
        <v/>
      </c>
      <c r="Z143" s="21"/>
      <c r="AA143" s="23" t="str">
        <f t="shared" si="22"/>
        <v/>
      </c>
      <c r="AB143" s="21"/>
      <c r="AC143" s="23" t="str">
        <f t="shared" si="23"/>
        <v/>
      </c>
      <c r="AD14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44" spans="1:30" x14ac:dyDescent="0.45">
      <c r="A144" s="35" t="str">
        <f>IF('Prediction Log'!A144=0, "",'Prediction Log'!A144)</f>
        <v/>
      </c>
      <c r="B144" s="14" t="str">
        <f>IF('Prediction Log'!B144=0, "",'Prediction Log'!B144)</f>
        <v/>
      </c>
      <c r="C144" s="14" t="str">
        <f>IF('Prediction Log'!C144=0, "",'Prediction Log'!C144)</f>
        <v/>
      </c>
      <c r="D144" s="14" t="str">
        <f>IF('Prediction Log'!D144=0, "",'Prediction Log'!D144)</f>
        <v/>
      </c>
      <c r="E144" s="14" t="str">
        <f>IF('Prediction Log'!E144=0, "",'Prediction Log'!E144)</f>
        <v/>
      </c>
      <c r="F144" s="14" t="str">
        <f>IF('Prediction Log'!F144=0, "",'Prediction Log'!F144)</f>
        <v/>
      </c>
      <c r="G144" s="12" t="str">
        <f>IF(AND(Games!I144="",Games!J144=""),"",IF(ISTEXT(Games!J144), "Side",Games!I144))</f>
        <v/>
      </c>
      <c r="H144" s="12" t="str">
        <f>IF(Table1[[#This Row],[Bet]]="Spread", Games!K144, "")</f>
        <v/>
      </c>
      <c r="I144" s="19" t="str">
        <f>IF(ISTEXT(Games!J144), Games!J144, "")</f>
        <v/>
      </c>
      <c r="J144" s="19" t="str">
        <f>IF(Table1[[#This Row],[Bet]]="Spread", Table1[[#This Row],[Spread]],"")</f>
        <v/>
      </c>
      <c r="K144" s="19"/>
      <c r="L144" s="20"/>
      <c r="M144" s="20"/>
      <c r="N144" s="20"/>
      <c r="O144" s="20"/>
      <c r="P144" s="20"/>
      <c r="Q144" s="20"/>
      <c r="R144" s="22">
        <f t="shared" si="24"/>
        <v>0</v>
      </c>
      <c r="S144" s="22">
        <f t="shared" si="25"/>
        <v>0</v>
      </c>
      <c r="T144" s="22">
        <f t="shared" si="18"/>
        <v>0</v>
      </c>
      <c r="U144" s="22">
        <f t="shared" si="26"/>
        <v>0</v>
      </c>
      <c r="V144" s="22">
        <f t="shared" si="19"/>
        <v>0</v>
      </c>
      <c r="W144" s="22">
        <f t="shared" si="20"/>
        <v>0</v>
      </c>
      <c r="X144" s="21"/>
      <c r="Y144" s="23" t="str">
        <f t="shared" si="21"/>
        <v/>
      </c>
      <c r="Z144" s="21"/>
      <c r="AA144" s="23" t="str">
        <f t="shared" si="22"/>
        <v/>
      </c>
      <c r="AB144" s="21"/>
      <c r="AC144" s="23" t="str">
        <f t="shared" si="23"/>
        <v/>
      </c>
      <c r="AD14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45" spans="1:30" x14ac:dyDescent="0.45">
      <c r="A145" s="35" t="str">
        <f>IF('Prediction Log'!A145=0, "",'Prediction Log'!A145)</f>
        <v/>
      </c>
      <c r="B145" s="14" t="str">
        <f>IF('Prediction Log'!B145=0, "",'Prediction Log'!B145)</f>
        <v/>
      </c>
      <c r="C145" s="14" t="str">
        <f>IF('Prediction Log'!C145=0, "",'Prediction Log'!C145)</f>
        <v/>
      </c>
      <c r="D145" s="14" t="str">
        <f>IF('Prediction Log'!D145=0, "",'Prediction Log'!D145)</f>
        <v/>
      </c>
      <c r="E145" s="14" t="str">
        <f>IF('Prediction Log'!E145=0, "",'Prediction Log'!E145)</f>
        <v/>
      </c>
      <c r="F145" s="14" t="str">
        <f>IF('Prediction Log'!F145=0, "",'Prediction Log'!F145)</f>
        <v/>
      </c>
      <c r="G145" s="12" t="str">
        <f>IF(AND(Games!I145="",Games!J145=""),"",IF(ISTEXT(Games!J145), "Side",Games!I145))</f>
        <v/>
      </c>
      <c r="H145" s="12" t="str">
        <f>IF(Table1[[#This Row],[Bet]]="Spread", Games!K145, "")</f>
        <v/>
      </c>
      <c r="I145" s="19" t="str">
        <f>IF(ISTEXT(Games!J145), Games!J145, "")</f>
        <v/>
      </c>
      <c r="J145" s="19" t="str">
        <f>IF(Table1[[#This Row],[Bet]]="Spread", Table1[[#This Row],[Spread]],"")</f>
        <v/>
      </c>
      <c r="K145" s="19"/>
      <c r="L145" s="20"/>
      <c r="M145" s="20"/>
      <c r="N145" s="20"/>
      <c r="O145" s="20"/>
      <c r="P145" s="20"/>
      <c r="Q145" s="20"/>
      <c r="R145" s="22">
        <f t="shared" si="24"/>
        <v>0</v>
      </c>
      <c r="S145" s="22">
        <f t="shared" si="25"/>
        <v>0</v>
      </c>
      <c r="T145" s="22">
        <f t="shared" si="18"/>
        <v>0</v>
      </c>
      <c r="U145" s="22">
        <f t="shared" si="26"/>
        <v>0</v>
      </c>
      <c r="V145" s="22">
        <f t="shared" si="19"/>
        <v>0</v>
      </c>
      <c r="W145" s="22">
        <f t="shared" si="20"/>
        <v>0</v>
      </c>
      <c r="X145" s="21"/>
      <c r="Y145" s="23" t="str">
        <f t="shared" si="21"/>
        <v/>
      </c>
      <c r="Z145" s="21"/>
      <c r="AA145" s="23" t="str">
        <f t="shared" si="22"/>
        <v/>
      </c>
      <c r="AB145" s="21"/>
      <c r="AC145" s="23" t="str">
        <f t="shared" si="23"/>
        <v/>
      </c>
      <c r="AD14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46" spans="1:30" x14ac:dyDescent="0.45">
      <c r="A146" s="35" t="str">
        <f>IF('Prediction Log'!A146=0, "",'Prediction Log'!A146)</f>
        <v/>
      </c>
      <c r="B146" s="14" t="str">
        <f>IF('Prediction Log'!B146=0, "",'Prediction Log'!B146)</f>
        <v/>
      </c>
      <c r="C146" s="14" t="str">
        <f>IF('Prediction Log'!C146=0, "",'Prediction Log'!C146)</f>
        <v/>
      </c>
      <c r="D146" s="14" t="str">
        <f>IF('Prediction Log'!D146=0, "",'Prediction Log'!D146)</f>
        <v/>
      </c>
      <c r="E146" s="14" t="str">
        <f>IF('Prediction Log'!E146=0, "",'Prediction Log'!E146)</f>
        <v/>
      </c>
      <c r="F146" s="14" t="str">
        <f>IF('Prediction Log'!F146=0, "",'Prediction Log'!F146)</f>
        <v/>
      </c>
      <c r="G146" s="12" t="str">
        <f>IF(AND(Games!I146="",Games!J146=""),"",IF(ISTEXT(Games!J146), "Side",Games!I146))</f>
        <v/>
      </c>
      <c r="H146" s="12" t="str">
        <f>IF(Table1[[#This Row],[Bet]]="Spread", Games!K146, "")</f>
        <v/>
      </c>
      <c r="I146" s="19" t="str">
        <f>IF(ISTEXT(Games!J146), Games!J146, "")</f>
        <v/>
      </c>
      <c r="J146" s="19" t="str">
        <f>IF(Table1[[#This Row],[Bet]]="Spread", Table1[[#This Row],[Spread]],"")</f>
        <v/>
      </c>
      <c r="K146" s="19"/>
      <c r="L146" s="20"/>
      <c r="M146" s="20"/>
      <c r="N146" s="20"/>
      <c r="O146" s="20"/>
      <c r="P146" s="20"/>
      <c r="Q146" s="20"/>
      <c r="R146" s="22">
        <f t="shared" si="24"/>
        <v>0</v>
      </c>
      <c r="S146" s="22">
        <f t="shared" si="25"/>
        <v>0</v>
      </c>
      <c r="T146" s="22">
        <f t="shared" si="18"/>
        <v>0</v>
      </c>
      <c r="U146" s="22">
        <f t="shared" si="26"/>
        <v>0</v>
      </c>
      <c r="V146" s="22">
        <f t="shared" si="19"/>
        <v>0</v>
      </c>
      <c r="W146" s="22">
        <f t="shared" si="20"/>
        <v>0</v>
      </c>
      <c r="X146" s="21"/>
      <c r="Y146" s="23" t="str">
        <f t="shared" si="21"/>
        <v/>
      </c>
      <c r="Z146" s="21"/>
      <c r="AA146" s="23" t="str">
        <f t="shared" si="22"/>
        <v/>
      </c>
      <c r="AB146" s="21"/>
      <c r="AC146" s="23" t="str">
        <f t="shared" si="23"/>
        <v/>
      </c>
      <c r="AD14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47" spans="1:30" x14ac:dyDescent="0.45">
      <c r="A147" s="35" t="str">
        <f>IF('Prediction Log'!A147=0, "",'Prediction Log'!A147)</f>
        <v/>
      </c>
      <c r="B147" s="14" t="str">
        <f>IF('Prediction Log'!B147=0, "",'Prediction Log'!B147)</f>
        <v/>
      </c>
      <c r="C147" s="14" t="str">
        <f>IF('Prediction Log'!C147=0, "",'Prediction Log'!C147)</f>
        <v/>
      </c>
      <c r="D147" s="14" t="str">
        <f>IF('Prediction Log'!D147=0, "",'Prediction Log'!D147)</f>
        <v/>
      </c>
      <c r="E147" s="14" t="str">
        <f>IF('Prediction Log'!E147=0, "",'Prediction Log'!E147)</f>
        <v/>
      </c>
      <c r="F147" s="14" t="str">
        <f>IF('Prediction Log'!F147=0, "",'Prediction Log'!F147)</f>
        <v/>
      </c>
      <c r="G147" s="12" t="str">
        <f>IF(AND(Games!I147="",Games!J147=""),"",IF(ISTEXT(Games!J147), "Side",Games!I147))</f>
        <v/>
      </c>
      <c r="H147" s="12" t="str">
        <f>IF(Table1[[#This Row],[Bet]]="Spread", Games!K147, "")</f>
        <v/>
      </c>
      <c r="I147" s="19" t="str">
        <f>IF(ISTEXT(Games!J147), Games!J147, "")</f>
        <v/>
      </c>
      <c r="J147" s="19" t="str">
        <f>IF(Table1[[#This Row],[Bet]]="Spread", Table1[[#This Row],[Spread]],"")</f>
        <v/>
      </c>
      <c r="K147" s="19"/>
      <c r="L147" s="20"/>
      <c r="M147" s="20"/>
      <c r="N147" s="20"/>
      <c r="O147" s="20"/>
      <c r="P147" s="20"/>
      <c r="Q147" s="20"/>
      <c r="R147" s="22">
        <f t="shared" si="24"/>
        <v>0</v>
      </c>
      <c r="S147" s="22">
        <f t="shared" si="25"/>
        <v>0</v>
      </c>
      <c r="T147" s="22">
        <f t="shared" si="18"/>
        <v>0</v>
      </c>
      <c r="U147" s="22">
        <f t="shared" si="26"/>
        <v>0</v>
      </c>
      <c r="V147" s="22">
        <f t="shared" si="19"/>
        <v>0</v>
      </c>
      <c r="W147" s="22">
        <f t="shared" si="20"/>
        <v>0</v>
      </c>
      <c r="X147" s="21"/>
      <c r="Y147" s="23" t="str">
        <f t="shared" si="21"/>
        <v/>
      </c>
      <c r="Z147" s="21"/>
      <c r="AA147" s="23" t="str">
        <f t="shared" si="22"/>
        <v/>
      </c>
      <c r="AB147" s="21"/>
      <c r="AC147" s="23" t="str">
        <f t="shared" si="23"/>
        <v/>
      </c>
      <c r="AD14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48" spans="1:30" x14ac:dyDescent="0.45">
      <c r="A148" s="35" t="str">
        <f>IF('Prediction Log'!A148=0, "",'Prediction Log'!A148)</f>
        <v/>
      </c>
      <c r="B148" s="14" t="str">
        <f>IF('Prediction Log'!B148=0, "",'Prediction Log'!B148)</f>
        <v/>
      </c>
      <c r="C148" s="14" t="str">
        <f>IF('Prediction Log'!C148=0, "",'Prediction Log'!C148)</f>
        <v/>
      </c>
      <c r="D148" s="14" t="str">
        <f>IF('Prediction Log'!D148=0, "",'Prediction Log'!D148)</f>
        <v/>
      </c>
      <c r="E148" s="14" t="str">
        <f>IF('Prediction Log'!E148=0, "",'Prediction Log'!E148)</f>
        <v/>
      </c>
      <c r="F148" s="14" t="str">
        <f>IF('Prediction Log'!F148=0, "",'Prediction Log'!F148)</f>
        <v/>
      </c>
      <c r="G148" s="12" t="str">
        <f>IF(AND(Games!I148="",Games!J148=""),"",IF(ISTEXT(Games!J148), "Side",Games!I148))</f>
        <v/>
      </c>
      <c r="H148" s="12" t="str">
        <f>IF(Table1[[#This Row],[Bet]]="Spread", Games!K148, "")</f>
        <v/>
      </c>
      <c r="I148" s="19" t="str">
        <f>IF(ISTEXT(Games!J148), Games!J148, "")</f>
        <v/>
      </c>
      <c r="J148" s="19" t="str">
        <f>IF(Table1[[#This Row],[Bet]]="Spread", Table1[[#This Row],[Spread]],"")</f>
        <v/>
      </c>
      <c r="K148" s="19"/>
      <c r="L148" s="20"/>
      <c r="M148" s="20"/>
      <c r="N148" s="20"/>
      <c r="O148" s="20"/>
      <c r="P148" s="20"/>
      <c r="Q148" s="20"/>
      <c r="R148" s="22">
        <f t="shared" si="24"/>
        <v>0</v>
      </c>
      <c r="S148" s="22">
        <f t="shared" si="25"/>
        <v>0</v>
      </c>
      <c r="T148" s="22">
        <f t="shared" si="18"/>
        <v>0</v>
      </c>
      <c r="U148" s="22">
        <f t="shared" si="26"/>
        <v>0</v>
      </c>
      <c r="V148" s="22">
        <f t="shared" si="19"/>
        <v>0</v>
      </c>
      <c r="W148" s="22">
        <f t="shared" si="20"/>
        <v>0</v>
      </c>
      <c r="X148" s="21"/>
      <c r="Y148" s="23" t="str">
        <f t="shared" si="21"/>
        <v/>
      </c>
      <c r="Z148" s="21"/>
      <c r="AA148" s="23" t="str">
        <f t="shared" si="22"/>
        <v/>
      </c>
      <c r="AB148" s="21"/>
      <c r="AC148" s="23" t="str">
        <f t="shared" si="23"/>
        <v/>
      </c>
      <c r="AD14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49" spans="1:30" x14ac:dyDescent="0.45">
      <c r="A149" s="35" t="str">
        <f>IF('Prediction Log'!A149=0, "",'Prediction Log'!A149)</f>
        <v/>
      </c>
      <c r="B149" s="14" t="str">
        <f>IF('Prediction Log'!B149=0, "",'Prediction Log'!B149)</f>
        <v/>
      </c>
      <c r="C149" s="14" t="str">
        <f>IF('Prediction Log'!C149=0, "",'Prediction Log'!C149)</f>
        <v/>
      </c>
      <c r="D149" s="14" t="str">
        <f>IF('Prediction Log'!D149=0, "",'Prediction Log'!D149)</f>
        <v/>
      </c>
      <c r="E149" s="14" t="str">
        <f>IF('Prediction Log'!E149=0, "",'Prediction Log'!E149)</f>
        <v/>
      </c>
      <c r="F149" s="14" t="str">
        <f>IF('Prediction Log'!F149=0, "",'Prediction Log'!F149)</f>
        <v/>
      </c>
      <c r="G149" s="12" t="str">
        <f>IF(AND(Games!I149="",Games!J149=""),"",IF(ISTEXT(Games!J149), "Side",Games!I149))</f>
        <v/>
      </c>
      <c r="H149" s="12" t="str">
        <f>IF(Table1[[#This Row],[Bet]]="Spread", Games!K149, "")</f>
        <v/>
      </c>
      <c r="I149" s="19" t="str">
        <f>IF(ISTEXT(Games!J149), Games!J149, "")</f>
        <v/>
      </c>
      <c r="J149" s="19" t="str">
        <f>IF(Table1[[#This Row],[Bet]]="Spread", Table1[[#This Row],[Spread]],"")</f>
        <v/>
      </c>
      <c r="K149" s="19"/>
      <c r="L149" s="20"/>
      <c r="M149" s="20"/>
      <c r="N149" s="20"/>
      <c r="O149" s="20"/>
      <c r="P149" s="20"/>
      <c r="Q149" s="20"/>
      <c r="R149" s="22">
        <f t="shared" si="24"/>
        <v>0</v>
      </c>
      <c r="S149" s="22">
        <f t="shared" si="25"/>
        <v>0</v>
      </c>
      <c r="T149" s="22">
        <f t="shared" si="18"/>
        <v>0</v>
      </c>
      <c r="U149" s="22">
        <f t="shared" si="26"/>
        <v>0</v>
      </c>
      <c r="V149" s="22">
        <f t="shared" si="19"/>
        <v>0</v>
      </c>
      <c r="W149" s="22">
        <f t="shared" si="20"/>
        <v>0</v>
      </c>
      <c r="X149" s="21"/>
      <c r="Y149" s="23" t="str">
        <f t="shared" si="21"/>
        <v/>
      </c>
      <c r="Z149" s="21"/>
      <c r="AA149" s="23" t="str">
        <f t="shared" si="22"/>
        <v/>
      </c>
      <c r="AB149" s="21"/>
      <c r="AC149" s="23" t="str">
        <f t="shared" si="23"/>
        <v/>
      </c>
      <c r="AD14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50" spans="1:30" x14ac:dyDescent="0.45">
      <c r="A150" s="35" t="str">
        <f>IF('Prediction Log'!A150=0, "",'Prediction Log'!A150)</f>
        <v/>
      </c>
      <c r="B150" s="14" t="str">
        <f>IF('Prediction Log'!B150=0, "",'Prediction Log'!B150)</f>
        <v/>
      </c>
      <c r="C150" s="14" t="str">
        <f>IF('Prediction Log'!C150=0, "",'Prediction Log'!C150)</f>
        <v/>
      </c>
      <c r="D150" s="14" t="str">
        <f>IF('Prediction Log'!D150=0, "",'Prediction Log'!D150)</f>
        <v/>
      </c>
      <c r="E150" s="14" t="str">
        <f>IF('Prediction Log'!E150=0, "",'Prediction Log'!E150)</f>
        <v/>
      </c>
      <c r="F150" s="14" t="str">
        <f>IF('Prediction Log'!F150=0, "",'Prediction Log'!F150)</f>
        <v/>
      </c>
      <c r="G150" s="12" t="str">
        <f>IF(AND(Games!I150="",Games!J150=""),"",IF(ISTEXT(Games!J150), "Side",Games!I150))</f>
        <v/>
      </c>
      <c r="H150" s="12" t="str">
        <f>IF(Table1[[#This Row],[Bet]]="Spread", Games!K150, "")</f>
        <v/>
      </c>
      <c r="I150" s="19" t="str">
        <f>IF(ISTEXT(Games!J150), Games!J150, "")</f>
        <v/>
      </c>
      <c r="J150" s="19" t="str">
        <f>IF(Table1[[#This Row],[Bet]]="Spread", Table1[[#This Row],[Spread]],"")</f>
        <v/>
      </c>
      <c r="K150" s="19"/>
      <c r="L150" s="20"/>
      <c r="M150" s="20"/>
      <c r="N150" s="20"/>
      <c r="O150" s="20"/>
      <c r="P150" s="20"/>
      <c r="Q150" s="20"/>
      <c r="R150" s="22">
        <f t="shared" si="24"/>
        <v>0</v>
      </c>
      <c r="S150" s="22">
        <f t="shared" si="25"/>
        <v>0</v>
      </c>
      <c r="T150" s="22">
        <f t="shared" si="18"/>
        <v>0</v>
      </c>
      <c r="U150" s="22">
        <f t="shared" si="26"/>
        <v>0</v>
      </c>
      <c r="V150" s="22">
        <f t="shared" si="19"/>
        <v>0</v>
      </c>
      <c r="W150" s="22">
        <f t="shared" si="20"/>
        <v>0</v>
      </c>
      <c r="X150" s="21"/>
      <c r="Y150" s="23" t="str">
        <f t="shared" si="21"/>
        <v/>
      </c>
      <c r="Z150" s="21"/>
      <c r="AA150" s="23" t="str">
        <f t="shared" si="22"/>
        <v/>
      </c>
      <c r="AB150" s="21"/>
      <c r="AC150" s="23" t="str">
        <f t="shared" si="23"/>
        <v/>
      </c>
      <c r="AD15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51" spans="1:30" x14ac:dyDescent="0.45">
      <c r="A151" s="35" t="str">
        <f>IF('Prediction Log'!A151=0, "",'Prediction Log'!A151)</f>
        <v/>
      </c>
      <c r="B151" s="14" t="str">
        <f>IF('Prediction Log'!B151=0, "",'Prediction Log'!B151)</f>
        <v/>
      </c>
      <c r="C151" s="14" t="str">
        <f>IF('Prediction Log'!C151=0, "",'Prediction Log'!C151)</f>
        <v/>
      </c>
      <c r="D151" s="14" t="str">
        <f>IF('Prediction Log'!D151=0, "",'Prediction Log'!D151)</f>
        <v/>
      </c>
      <c r="E151" s="14" t="str">
        <f>IF('Prediction Log'!E151=0, "",'Prediction Log'!E151)</f>
        <v/>
      </c>
      <c r="F151" s="14" t="str">
        <f>IF('Prediction Log'!F151=0, "",'Prediction Log'!F151)</f>
        <v/>
      </c>
      <c r="G151" s="12" t="str">
        <f>IF(AND(Games!I151="",Games!J151=""),"",IF(ISTEXT(Games!J151), "Side",Games!I151))</f>
        <v/>
      </c>
      <c r="H151" s="12" t="str">
        <f>IF(Table1[[#This Row],[Bet]]="Spread", Games!K151, "")</f>
        <v/>
      </c>
      <c r="I151" s="19" t="str">
        <f>IF(ISTEXT(Games!J151), Games!J151, "")</f>
        <v/>
      </c>
      <c r="J151" s="19" t="str">
        <f>IF(Table1[[#This Row],[Bet]]="Spread", Table1[[#This Row],[Spread]],"")</f>
        <v/>
      </c>
      <c r="K151" s="19"/>
      <c r="L151" s="20"/>
      <c r="M151" s="20"/>
      <c r="N151" s="20"/>
      <c r="O151" s="20"/>
      <c r="P151" s="20"/>
      <c r="Q151" s="20"/>
      <c r="R151" s="22">
        <f t="shared" si="24"/>
        <v>0</v>
      </c>
      <c r="S151" s="22">
        <f t="shared" si="25"/>
        <v>0</v>
      </c>
      <c r="T151" s="22">
        <f t="shared" si="18"/>
        <v>0</v>
      </c>
      <c r="U151" s="22">
        <f t="shared" si="26"/>
        <v>0</v>
      </c>
      <c r="V151" s="22">
        <f t="shared" si="19"/>
        <v>0</v>
      </c>
      <c r="W151" s="22">
        <f t="shared" si="20"/>
        <v>0</v>
      </c>
      <c r="X151" s="21"/>
      <c r="Y151" s="23" t="str">
        <f t="shared" si="21"/>
        <v/>
      </c>
      <c r="Z151" s="21"/>
      <c r="AA151" s="23" t="str">
        <f t="shared" si="22"/>
        <v/>
      </c>
      <c r="AB151" s="21"/>
      <c r="AC151" s="23" t="str">
        <f t="shared" si="23"/>
        <v/>
      </c>
      <c r="AD15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52" spans="1:30" x14ac:dyDescent="0.45">
      <c r="A152" s="35" t="str">
        <f>IF('Prediction Log'!A152=0, "",'Prediction Log'!A152)</f>
        <v/>
      </c>
      <c r="B152" s="14" t="str">
        <f>IF('Prediction Log'!B152=0, "",'Prediction Log'!B152)</f>
        <v/>
      </c>
      <c r="C152" s="14" t="str">
        <f>IF('Prediction Log'!C152=0, "",'Prediction Log'!C152)</f>
        <v/>
      </c>
      <c r="D152" s="14" t="str">
        <f>IF('Prediction Log'!D152=0, "",'Prediction Log'!D152)</f>
        <v/>
      </c>
      <c r="E152" s="14" t="str">
        <f>IF('Prediction Log'!E152=0, "",'Prediction Log'!E152)</f>
        <v/>
      </c>
      <c r="F152" s="14" t="str">
        <f>IF('Prediction Log'!F152=0, "",'Prediction Log'!F152)</f>
        <v/>
      </c>
      <c r="G152" s="12" t="str">
        <f>IF(AND(Games!I152="",Games!J152=""),"",IF(ISTEXT(Games!J152), "Side",Games!I152))</f>
        <v/>
      </c>
      <c r="H152" s="12" t="str">
        <f>IF(Table1[[#This Row],[Bet]]="Spread", Games!K152, "")</f>
        <v/>
      </c>
      <c r="I152" s="19" t="str">
        <f>IF(ISTEXT(Games!J152), Games!J152, "")</f>
        <v/>
      </c>
      <c r="J152" s="19" t="str">
        <f>IF(Table1[[#This Row],[Bet]]="Spread", Table1[[#This Row],[Spread]],"")</f>
        <v/>
      </c>
      <c r="K152" s="19"/>
      <c r="L152" s="20"/>
      <c r="M152" s="20"/>
      <c r="N152" s="20"/>
      <c r="O152" s="20"/>
      <c r="P152" s="20"/>
      <c r="Q152" s="20"/>
      <c r="R152" s="22">
        <f t="shared" si="24"/>
        <v>0</v>
      </c>
      <c r="S152" s="22">
        <f t="shared" si="25"/>
        <v>0</v>
      </c>
      <c r="T152" s="22">
        <f t="shared" si="18"/>
        <v>0</v>
      </c>
      <c r="U152" s="22">
        <f t="shared" si="26"/>
        <v>0</v>
      </c>
      <c r="V152" s="22">
        <f t="shared" si="19"/>
        <v>0</v>
      </c>
      <c r="W152" s="22">
        <f t="shared" si="20"/>
        <v>0</v>
      </c>
      <c r="X152" s="21"/>
      <c r="Y152" s="23" t="str">
        <f t="shared" si="21"/>
        <v/>
      </c>
      <c r="Z152" s="21"/>
      <c r="AA152" s="23" t="str">
        <f t="shared" si="22"/>
        <v/>
      </c>
      <c r="AB152" s="21"/>
      <c r="AC152" s="23" t="str">
        <f t="shared" si="23"/>
        <v/>
      </c>
      <c r="AD15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53" spans="1:30" x14ac:dyDescent="0.45">
      <c r="A153" s="35" t="str">
        <f>IF('Prediction Log'!A153=0, "",'Prediction Log'!A153)</f>
        <v/>
      </c>
      <c r="B153" s="14" t="str">
        <f>IF('Prediction Log'!B153=0, "",'Prediction Log'!B153)</f>
        <v/>
      </c>
      <c r="C153" s="14" t="str">
        <f>IF('Prediction Log'!C153=0, "",'Prediction Log'!C153)</f>
        <v/>
      </c>
      <c r="D153" s="14" t="str">
        <f>IF('Prediction Log'!D153=0, "",'Prediction Log'!D153)</f>
        <v/>
      </c>
      <c r="E153" s="14" t="str">
        <f>IF('Prediction Log'!E153=0, "",'Prediction Log'!E153)</f>
        <v/>
      </c>
      <c r="F153" s="14" t="str">
        <f>IF('Prediction Log'!F153=0, "",'Prediction Log'!F153)</f>
        <v/>
      </c>
      <c r="G153" s="12" t="str">
        <f>IF(AND(Games!I153="",Games!J153=""),"",IF(ISTEXT(Games!J153), "Side",Games!I153))</f>
        <v/>
      </c>
      <c r="H153" s="12" t="str">
        <f>IF(Table1[[#This Row],[Bet]]="Spread", Games!K153, "")</f>
        <v/>
      </c>
      <c r="I153" s="19" t="str">
        <f>IF(ISTEXT(Games!J153), Games!J153, "")</f>
        <v/>
      </c>
      <c r="J153" s="19" t="str">
        <f>IF(Table1[[#This Row],[Bet]]="Spread", Table1[[#This Row],[Spread]],"")</f>
        <v/>
      </c>
      <c r="K153" s="19"/>
      <c r="L153" s="20"/>
      <c r="M153" s="20"/>
      <c r="N153" s="20"/>
      <c r="O153" s="20"/>
      <c r="P153" s="20"/>
      <c r="Q153" s="20"/>
      <c r="R153" s="22">
        <f t="shared" si="24"/>
        <v>0</v>
      </c>
      <c r="S153" s="22">
        <f t="shared" si="25"/>
        <v>0</v>
      </c>
      <c r="T153" s="22">
        <f t="shared" si="18"/>
        <v>0</v>
      </c>
      <c r="U153" s="22">
        <f t="shared" si="26"/>
        <v>0</v>
      </c>
      <c r="V153" s="22">
        <f t="shared" si="19"/>
        <v>0</v>
      </c>
      <c r="W153" s="22">
        <f t="shared" si="20"/>
        <v>0</v>
      </c>
      <c r="X153" s="21"/>
      <c r="Y153" s="23" t="str">
        <f t="shared" si="21"/>
        <v/>
      </c>
      <c r="Z153" s="21"/>
      <c r="AA153" s="23" t="str">
        <f t="shared" si="22"/>
        <v/>
      </c>
      <c r="AB153" s="21"/>
      <c r="AC153" s="23" t="str">
        <f t="shared" si="23"/>
        <v/>
      </c>
      <c r="AD15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54" spans="1:30" x14ac:dyDescent="0.45">
      <c r="A154" s="35" t="str">
        <f>IF('Prediction Log'!A154=0, "",'Prediction Log'!A154)</f>
        <v/>
      </c>
      <c r="B154" s="14" t="str">
        <f>IF('Prediction Log'!B154=0, "",'Prediction Log'!B154)</f>
        <v/>
      </c>
      <c r="C154" s="14" t="str">
        <f>IF('Prediction Log'!C154=0, "",'Prediction Log'!C154)</f>
        <v/>
      </c>
      <c r="D154" s="14" t="str">
        <f>IF('Prediction Log'!D154=0, "",'Prediction Log'!D154)</f>
        <v/>
      </c>
      <c r="E154" s="14" t="str">
        <f>IF('Prediction Log'!E154=0, "",'Prediction Log'!E154)</f>
        <v/>
      </c>
      <c r="F154" s="14" t="str">
        <f>IF('Prediction Log'!F154=0, "",'Prediction Log'!F154)</f>
        <v/>
      </c>
      <c r="G154" s="12" t="str">
        <f>IF(AND(Games!I154="",Games!J154=""),"",IF(ISTEXT(Games!J154), "Side",Games!I154))</f>
        <v/>
      </c>
      <c r="H154" s="12" t="str">
        <f>IF(Table1[[#This Row],[Bet]]="Spread", Games!K154, "")</f>
        <v/>
      </c>
      <c r="I154" s="19" t="str">
        <f>IF(ISTEXT(Games!J154), Games!J154, "")</f>
        <v/>
      </c>
      <c r="J154" s="19" t="str">
        <f>IF(Table1[[#This Row],[Bet]]="Spread", Table1[[#This Row],[Spread]],"")</f>
        <v/>
      </c>
      <c r="K154" s="19"/>
      <c r="L154" s="20"/>
      <c r="M154" s="20"/>
      <c r="N154" s="20"/>
      <c r="O154" s="20"/>
      <c r="P154" s="20"/>
      <c r="Q154" s="20"/>
      <c r="R154" s="22">
        <f t="shared" si="24"/>
        <v>0</v>
      </c>
      <c r="S154" s="22">
        <f t="shared" si="25"/>
        <v>0</v>
      </c>
      <c r="T154" s="22">
        <f t="shared" si="18"/>
        <v>0</v>
      </c>
      <c r="U154" s="22">
        <f t="shared" si="26"/>
        <v>0</v>
      </c>
      <c r="V154" s="22">
        <f t="shared" si="19"/>
        <v>0</v>
      </c>
      <c r="W154" s="22">
        <f t="shared" si="20"/>
        <v>0</v>
      </c>
      <c r="X154" s="21"/>
      <c r="Y154" s="23" t="str">
        <f t="shared" si="21"/>
        <v/>
      </c>
      <c r="Z154" s="21"/>
      <c r="AA154" s="23" t="str">
        <f t="shared" si="22"/>
        <v/>
      </c>
      <c r="AB154" s="21"/>
      <c r="AC154" s="23" t="str">
        <f t="shared" si="23"/>
        <v/>
      </c>
      <c r="AD15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55" spans="1:30" x14ac:dyDescent="0.45">
      <c r="A155" s="35" t="str">
        <f>IF('Prediction Log'!A155=0, "",'Prediction Log'!A155)</f>
        <v/>
      </c>
      <c r="B155" s="14" t="str">
        <f>IF('Prediction Log'!B155=0, "",'Prediction Log'!B155)</f>
        <v/>
      </c>
      <c r="C155" s="14" t="str">
        <f>IF('Prediction Log'!C155=0, "",'Prediction Log'!C155)</f>
        <v/>
      </c>
      <c r="D155" s="14" t="str">
        <f>IF('Prediction Log'!D155=0, "",'Prediction Log'!D155)</f>
        <v/>
      </c>
      <c r="E155" s="14" t="str">
        <f>IF('Prediction Log'!E155=0, "",'Prediction Log'!E155)</f>
        <v/>
      </c>
      <c r="F155" s="14" t="str">
        <f>IF('Prediction Log'!F155=0, "",'Prediction Log'!F155)</f>
        <v/>
      </c>
      <c r="G155" s="12" t="str">
        <f>IF(AND(Games!I155="",Games!J155=""),"",IF(ISTEXT(Games!J155), "Side",Games!I155))</f>
        <v/>
      </c>
      <c r="H155" s="12" t="str">
        <f>IF(Table1[[#This Row],[Bet]]="Spread", Games!K155, "")</f>
        <v/>
      </c>
      <c r="I155" s="19" t="str">
        <f>IF(ISTEXT(Games!J155), Games!J155, "")</f>
        <v/>
      </c>
      <c r="J155" s="19" t="str">
        <f>IF(Table1[[#This Row],[Bet]]="Spread", Table1[[#This Row],[Spread]],"")</f>
        <v/>
      </c>
      <c r="K155" s="19"/>
      <c r="L155" s="20"/>
      <c r="M155" s="20"/>
      <c r="N155" s="20"/>
      <c r="O155" s="20"/>
      <c r="P155" s="20"/>
      <c r="Q155" s="20"/>
      <c r="R155" s="22">
        <f t="shared" si="24"/>
        <v>0</v>
      </c>
      <c r="S155" s="22">
        <f t="shared" si="25"/>
        <v>0</v>
      </c>
      <c r="T155" s="22">
        <f t="shared" si="18"/>
        <v>0</v>
      </c>
      <c r="U155" s="22">
        <f t="shared" si="26"/>
        <v>0</v>
      </c>
      <c r="V155" s="22">
        <f t="shared" si="19"/>
        <v>0</v>
      </c>
      <c r="W155" s="22">
        <f t="shared" si="20"/>
        <v>0</v>
      </c>
      <c r="X155" s="21"/>
      <c r="Y155" s="23" t="str">
        <f t="shared" si="21"/>
        <v/>
      </c>
      <c r="Z155" s="21"/>
      <c r="AA155" s="23" t="str">
        <f t="shared" si="22"/>
        <v/>
      </c>
      <c r="AB155" s="21"/>
      <c r="AC155" s="23" t="str">
        <f t="shared" si="23"/>
        <v/>
      </c>
      <c r="AD15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56" spans="1:30" x14ac:dyDescent="0.45">
      <c r="A156" s="35" t="str">
        <f>IF('Prediction Log'!A156=0, "",'Prediction Log'!A156)</f>
        <v/>
      </c>
      <c r="B156" s="14" t="str">
        <f>IF('Prediction Log'!B156=0, "",'Prediction Log'!B156)</f>
        <v/>
      </c>
      <c r="C156" s="14" t="str">
        <f>IF('Prediction Log'!C156=0, "",'Prediction Log'!C156)</f>
        <v/>
      </c>
      <c r="D156" s="14" t="str">
        <f>IF('Prediction Log'!D156=0, "",'Prediction Log'!D156)</f>
        <v/>
      </c>
      <c r="E156" s="14" t="str">
        <f>IF('Prediction Log'!E156=0, "",'Prediction Log'!E156)</f>
        <v/>
      </c>
      <c r="F156" s="14" t="str">
        <f>IF('Prediction Log'!F156=0, "",'Prediction Log'!F156)</f>
        <v/>
      </c>
      <c r="G156" s="12" t="str">
        <f>IF(AND(Games!I156="",Games!J156=""),"",IF(ISTEXT(Games!J156), "Side",Games!I156))</f>
        <v/>
      </c>
      <c r="H156" s="12" t="str">
        <f>IF(Table1[[#This Row],[Bet]]="Spread", Games!K156, "")</f>
        <v/>
      </c>
      <c r="I156" s="19" t="str">
        <f>IF(ISTEXT(Games!J156), Games!J156, "")</f>
        <v/>
      </c>
      <c r="J156" s="19" t="str">
        <f>IF(Table1[[#This Row],[Bet]]="Spread", Table1[[#This Row],[Spread]],"")</f>
        <v/>
      </c>
      <c r="K156" s="19"/>
      <c r="L156" s="20"/>
      <c r="M156" s="20"/>
      <c r="N156" s="20"/>
      <c r="O156" s="20"/>
      <c r="P156" s="20"/>
      <c r="Q156" s="20"/>
      <c r="R156" s="22">
        <f t="shared" si="24"/>
        <v>0</v>
      </c>
      <c r="S156" s="22">
        <f t="shared" si="25"/>
        <v>0</v>
      </c>
      <c r="T156" s="22">
        <f t="shared" si="18"/>
        <v>0</v>
      </c>
      <c r="U156" s="22">
        <f t="shared" si="26"/>
        <v>0</v>
      </c>
      <c r="V156" s="22">
        <f t="shared" si="19"/>
        <v>0</v>
      </c>
      <c r="W156" s="22">
        <f t="shared" si="20"/>
        <v>0</v>
      </c>
      <c r="X156" s="21"/>
      <c r="Y156" s="23" t="str">
        <f t="shared" si="21"/>
        <v/>
      </c>
      <c r="Z156" s="21"/>
      <c r="AA156" s="23" t="str">
        <f t="shared" si="22"/>
        <v/>
      </c>
      <c r="AB156" s="21"/>
      <c r="AC156" s="23" t="str">
        <f t="shared" si="23"/>
        <v/>
      </c>
      <c r="AD15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57" spans="1:30" x14ac:dyDescent="0.45">
      <c r="A157" s="35" t="str">
        <f>IF('Prediction Log'!A157=0, "",'Prediction Log'!A157)</f>
        <v/>
      </c>
      <c r="B157" s="14" t="str">
        <f>IF('Prediction Log'!B157=0, "",'Prediction Log'!B157)</f>
        <v/>
      </c>
      <c r="C157" s="14" t="str">
        <f>IF('Prediction Log'!C157=0, "",'Prediction Log'!C157)</f>
        <v/>
      </c>
      <c r="D157" s="14" t="str">
        <f>IF('Prediction Log'!D157=0, "",'Prediction Log'!D157)</f>
        <v/>
      </c>
      <c r="E157" s="14" t="str">
        <f>IF('Prediction Log'!E157=0, "",'Prediction Log'!E157)</f>
        <v/>
      </c>
      <c r="F157" s="14" t="str">
        <f>IF('Prediction Log'!F157=0, "",'Prediction Log'!F157)</f>
        <v/>
      </c>
      <c r="G157" s="12" t="str">
        <f>IF(AND(Games!I157="",Games!J157=""),"",IF(ISTEXT(Games!J157), "Side",Games!I157))</f>
        <v/>
      </c>
      <c r="H157" s="12" t="str">
        <f>IF(Table1[[#This Row],[Bet]]="Spread", Games!K157, "")</f>
        <v/>
      </c>
      <c r="I157" s="19" t="str">
        <f>IF(ISTEXT(Games!J157), Games!J157, "")</f>
        <v/>
      </c>
      <c r="J157" s="19" t="str">
        <f>IF(Table1[[#This Row],[Bet]]="Spread", Table1[[#This Row],[Spread]],"")</f>
        <v/>
      </c>
      <c r="K157" s="19"/>
      <c r="L157" s="20"/>
      <c r="M157" s="20"/>
      <c r="N157" s="20"/>
      <c r="O157" s="20"/>
      <c r="P157" s="20"/>
      <c r="Q157" s="20"/>
      <c r="R157" s="22">
        <f t="shared" si="24"/>
        <v>0</v>
      </c>
      <c r="S157" s="22">
        <f t="shared" si="25"/>
        <v>0</v>
      </c>
      <c r="T157" s="22">
        <f t="shared" si="18"/>
        <v>0</v>
      </c>
      <c r="U157" s="22">
        <f t="shared" si="26"/>
        <v>0</v>
      </c>
      <c r="V157" s="22">
        <f t="shared" si="19"/>
        <v>0</v>
      </c>
      <c r="W157" s="22">
        <f t="shared" si="20"/>
        <v>0</v>
      </c>
      <c r="X157" s="21"/>
      <c r="Y157" s="23" t="str">
        <f t="shared" si="21"/>
        <v/>
      </c>
      <c r="Z157" s="21"/>
      <c r="AA157" s="23" t="str">
        <f t="shared" si="22"/>
        <v/>
      </c>
      <c r="AB157" s="21"/>
      <c r="AC157" s="23" t="str">
        <f t="shared" si="23"/>
        <v/>
      </c>
      <c r="AD15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58" spans="1:30" x14ac:dyDescent="0.45">
      <c r="A158" s="35" t="str">
        <f>IF('Prediction Log'!A158=0, "",'Prediction Log'!A158)</f>
        <v/>
      </c>
      <c r="B158" s="14" t="str">
        <f>IF('Prediction Log'!B158=0, "",'Prediction Log'!B158)</f>
        <v/>
      </c>
      <c r="C158" s="14" t="str">
        <f>IF('Prediction Log'!C158=0, "",'Prediction Log'!C158)</f>
        <v/>
      </c>
      <c r="D158" s="14" t="str">
        <f>IF('Prediction Log'!D158=0, "",'Prediction Log'!D158)</f>
        <v/>
      </c>
      <c r="E158" s="14" t="str">
        <f>IF('Prediction Log'!E158=0, "",'Prediction Log'!E158)</f>
        <v/>
      </c>
      <c r="F158" s="14" t="str">
        <f>IF('Prediction Log'!F158=0, "",'Prediction Log'!F158)</f>
        <v/>
      </c>
      <c r="G158" s="12" t="str">
        <f>IF(AND(Games!I158="",Games!J158=""),"",IF(ISTEXT(Games!J158), "Side",Games!I158))</f>
        <v/>
      </c>
      <c r="H158" s="12" t="str">
        <f>IF(Table1[[#This Row],[Bet]]="Spread", Games!K158, "")</f>
        <v/>
      </c>
      <c r="I158" s="19" t="str">
        <f>IF(ISTEXT(Games!J158), Games!J158, "")</f>
        <v/>
      </c>
      <c r="J158" s="19" t="str">
        <f>IF(Table1[[#This Row],[Bet]]="Spread", Table1[[#This Row],[Spread]],"")</f>
        <v/>
      </c>
      <c r="K158" s="19"/>
      <c r="L158" s="20"/>
      <c r="M158" s="20"/>
      <c r="N158" s="20"/>
      <c r="O158" s="20"/>
      <c r="P158" s="20"/>
      <c r="Q158" s="20"/>
      <c r="R158" s="22">
        <f t="shared" si="24"/>
        <v>0</v>
      </c>
      <c r="S158" s="22">
        <f t="shared" si="25"/>
        <v>0</v>
      </c>
      <c r="T158" s="22">
        <f t="shared" si="18"/>
        <v>0</v>
      </c>
      <c r="U158" s="22">
        <f t="shared" si="26"/>
        <v>0</v>
      </c>
      <c r="V158" s="22">
        <f t="shared" si="19"/>
        <v>0</v>
      </c>
      <c r="W158" s="22">
        <f t="shared" si="20"/>
        <v>0</v>
      </c>
      <c r="X158" s="21"/>
      <c r="Y158" s="23" t="str">
        <f t="shared" si="21"/>
        <v/>
      </c>
      <c r="Z158" s="21"/>
      <c r="AA158" s="23" t="str">
        <f t="shared" si="22"/>
        <v/>
      </c>
      <c r="AB158" s="21"/>
      <c r="AC158" s="23" t="str">
        <f t="shared" si="23"/>
        <v/>
      </c>
      <c r="AD15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59" spans="1:30" x14ac:dyDescent="0.45">
      <c r="A159" s="35" t="str">
        <f>IF('Prediction Log'!A159=0, "",'Prediction Log'!A159)</f>
        <v/>
      </c>
      <c r="B159" s="14" t="str">
        <f>IF('Prediction Log'!B159=0, "",'Prediction Log'!B159)</f>
        <v/>
      </c>
      <c r="C159" s="14" t="str">
        <f>IF('Prediction Log'!C159=0, "",'Prediction Log'!C159)</f>
        <v/>
      </c>
      <c r="D159" s="14" t="str">
        <f>IF('Prediction Log'!D159=0, "",'Prediction Log'!D159)</f>
        <v/>
      </c>
      <c r="E159" s="14" t="str">
        <f>IF('Prediction Log'!E159=0, "",'Prediction Log'!E159)</f>
        <v/>
      </c>
      <c r="F159" s="14" t="str">
        <f>IF('Prediction Log'!F159=0, "",'Prediction Log'!F159)</f>
        <v/>
      </c>
      <c r="G159" s="12" t="str">
        <f>IF(AND(Games!I159="",Games!J159=""),"",IF(ISTEXT(Games!J159), "Side",Games!I159))</f>
        <v/>
      </c>
      <c r="H159" s="12" t="str">
        <f>IF(Table1[[#This Row],[Bet]]="Spread", Games!K159, "")</f>
        <v/>
      </c>
      <c r="I159" s="19" t="str">
        <f>IF(ISTEXT(Games!J159), Games!J159, "")</f>
        <v/>
      </c>
      <c r="J159" s="19" t="str">
        <f>IF(Table1[[#This Row],[Bet]]="Spread", Table1[[#This Row],[Spread]],"")</f>
        <v/>
      </c>
      <c r="K159" s="19"/>
      <c r="L159" s="20"/>
      <c r="M159" s="20"/>
      <c r="N159" s="20"/>
      <c r="O159" s="20"/>
      <c r="P159" s="20"/>
      <c r="Q159" s="20"/>
      <c r="R159" s="22">
        <f t="shared" si="24"/>
        <v>0</v>
      </c>
      <c r="S159" s="22">
        <f t="shared" si="25"/>
        <v>0</v>
      </c>
      <c r="T159" s="22">
        <f t="shared" si="18"/>
        <v>0</v>
      </c>
      <c r="U159" s="22">
        <f t="shared" si="26"/>
        <v>0</v>
      </c>
      <c r="V159" s="22">
        <f t="shared" si="19"/>
        <v>0</v>
      </c>
      <c r="W159" s="22">
        <f t="shared" si="20"/>
        <v>0</v>
      </c>
      <c r="X159" s="21"/>
      <c r="Y159" s="23" t="str">
        <f t="shared" si="21"/>
        <v/>
      </c>
      <c r="Z159" s="21"/>
      <c r="AA159" s="23" t="str">
        <f t="shared" si="22"/>
        <v/>
      </c>
      <c r="AB159" s="21"/>
      <c r="AC159" s="23" t="str">
        <f t="shared" si="23"/>
        <v/>
      </c>
      <c r="AD15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60" spans="1:30" x14ac:dyDescent="0.45">
      <c r="A160" s="35" t="str">
        <f>IF('Prediction Log'!A160=0, "",'Prediction Log'!A160)</f>
        <v/>
      </c>
      <c r="B160" s="14" t="str">
        <f>IF('Prediction Log'!B160=0, "",'Prediction Log'!B160)</f>
        <v/>
      </c>
      <c r="C160" s="14" t="str">
        <f>IF('Prediction Log'!C160=0, "",'Prediction Log'!C160)</f>
        <v/>
      </c>
      <c r="D160" s="14" t="str">
        <f>IF('Prediction Log'!D160=0, "",'Prediction Log'!D160)</f>
        <v/>
      </c>
      <c r="E160" s="14" t="str">
        <f>IF('Prediction Log'!E160=0, "",'Prediction Log'!E160)</f>
        <v/>
      </c>
      <c r="F160" s="14" t="str">
        <f>IF('Prediction Log'!F160=0, "",'Prediction Log'!F160)</f>
        <v/>
      </c>
      <c r="G160" s="12" t="str">
        <f>IF(AND(Games!I160="",Games!J160=""),"",IF(ISTEXT(Games!J160), "Side",Games!I160))</f>
        <v/>
      </c>
      <c r="H160" s="12" t="str">
        <f>IF(Table1[[#This Row],[Bet]]="Spread", Games!K160, "")</f>
        <v/>
      </c>
      <c r="I160" s="19" t="str">
        <f>IF(ISTEXT(Games!J160), Games!J160, "")</f>
        <v/>
      </c>
      <c r="J160" s="19" t="str">
        <f>IF(Table1[[#This Row],[Bet]]="Spread", Table1[[#This Row],[Spread]],"")</f>
        <v/>
      </c>
      <c r="K160" s="19"/>
      <c r="L160" s="20"/>
      <c r="M160" s="20"/>
      <c r="N160" s="20"/>
      <c r="O160" s="20"/>
      <c r="P160" s="20"/>
      <c r="Q160" s="20"/>
      <c r="R160" s="22">
        <f t="shared" si="24"/>
        <v>0</v>
      </c>
      <c r="S160" s="22">
        <f t="shared" si="25"/>
        <v>0</v>
      </c>
      <c r="T160" s="22">
        <f t="shared" si="18"/>
        <v>0</v>
      </c>
      <c r="U160" s="22">
        <f t="shared" si="26"/>
        <v>0</v>
      </c>
      <c r="V160" s="22">
        <f t="shared" si="19"/>
        <v>0</v>
      </c>
      <c r="W160" s="22">
        <f t="shared" si="20"/>
        <v>0</v>
      </c>
      <c r="X160" s="21"/>
      <c r="Y160" s="23" t="str">
        <f t="shared" si="21"/>
        <v/>
      </c>
      <c r="Z160" s="21"/>
      <c r="AA160" s="23" t="str">
        <f t="shared" si="22"/>
        <v/>
      </c>
      <c r="AB160" s="21"/>
      <c r="AC160" s="23" t="str">
        <f t="shared" si="23"/>
        <v/>
      </c>
      <c r="AD16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61" spans="1:30" x14ac:dyDescent="0.45">
      <c r="A161" s="35" t="str">
        <f>IF('Prediction Log'!A161=0, "",'Prediction Log'!A161)</f>
        <v/>
      </c>
      <c r="B161" s="14" t="str">
        <f>IF('Prediction Log'!B161=0, "",'Prediction Log'!B161)</f>
        <v/>
      </c>
      <c r="C161" s="14" t="str">
        <f>IF('Prediction Log'!C161=0, "",'Prediction Log'!C161)</f>
        <v/>
      </c>
      <c r="D161" s="14" t="str">
        <f>IF('Prediction Log'!D161=0, "",'Prediction Log'!D161)</f>
        <v/>
      </c>
      <c r="E161" s="14" t="str">
        <f>IF('Prediction Log'!E161=0, "",'Prediction Log'!E161)</f>
        <v/>
      </c>
      <c r="F161" s="14" t="str">
        <f>IF('Prediction Log'!F161=0, "",'Prediction Log'!F161)</f>
        <v/>
      </c>
      <c r="G161" s="12" t="str">
        <f>IF(AND(Games!I161="",Games!J161=""),"",IF(ISTEXT(Games!J161), "Side",Games!I161))</f>
        <v/>
      </c>
      <c r="H161" s="12" t="str">
        <f>IF(Table1[[#This Row],[Bet]]="Spread", Games!K161, "")</f>
        <v/>
      </c>
      <c r="I161" s="19" t="str">
        <f>IF(ISTEXT(Games!J161), Games!J161, "")</f>
        <v/>
      </c>
      <c r="J161" s="19" t="str">
        <f>IF(Table1[[#This Row],[Bet]]="Spread", Table1[[#This Row],[Spread]],"")</f>
        <v/>
      </c>
      <c r="K161" s="19"/>
      <c r="L161" s="20"/>
      <c r="M161" s="20"/>
      <c r="N161" s="20"/>
      <c r="O161" s="20"/>
      <c r="P161" s="20"/>
      <c r="Q161" s="20"/>
      <c r="R161" s="22">
        <f t="shared" si="24"/>
        <v>0</v>
      </c>
      <c r="S161" s="22">
        <f t="shared" si="25"/>
        <v>0</v>
      </c>
      <c r="T161" s="22">
        <f t="shared" si="18"/>
        <v>0</v>
      </c>
      <c r="U161" s="22">
        <f t="shared" si="26"/>
        <v>0</v>
      </c>
      <c r="V161" s="22">
        <f t="shared" si="19"/>
        <v>0</v>
      </c>
      <c r="W161" s="22">
        <f t="shared" si="20"/>
        <v>0</v>
      </c>
      <c r="X161" s="21"/>
      <c r="Y161" s="23" t="str">
        <f t="shared" si="21"/>
        <v/>
      </c>
      <c r="Z161" s="21"/>
      <c r="AA161" s="23" t="str">
        <f t="shared" si="22"/>
        <v/>
      </c>
      <c r="AB161" s="21"/>
      <c r="AC161" s="23" t="str">
        <f t="shared" si="23"/>
        <v/>
      </c>
      <c r="AD16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62" spans="1:30" x14ac:dyDescent="0.45">
      <c r="A162" s="35" t="str">
        <f>IF('Prediction Log'!A162=0, "",'Prediction Log'!A162)</f>
        <v/>
      </c>
      <c r="B162" s="14" t="str">
        <f>IF('Prediction Log'!B162=0, "",'Prediction Log'!B162)</f>
        <v/>
      </c>
      <c r="C162" s="14" t="str">
        <f>IF('Prediction Log'!C162=0, "",'Prediction Log'!C162)</f>
        <v/>
      </c>
      <c r="D162" s="14" t="str">
        <f>IF('Prediction Log'!D162=0, "",'Prediction Log'!D162)</f>
        <v/>
      </c>
      <c r="E162" s="14" t="str">
        <f>IF('Prediction Log'!E162=0, "",'Prediction Log'!E162)</f>
        <v/>
      </c>
      <c r="F162" s="14" t="str">
        <f>IF('Prediction Log'!F162=0, "",'Prediction Log'!F162)</f>
        <v/>
      </c>
      <c r="G162" s="12" t="str">
        <f>IF(AND(Games!I162="",Games!J162=""),"",IF(ISTEXT(Games!J162), "Side",Games!I162))</f>
        <v/>
      </c>
      <c r="H162" s="12" t="str">
        <f>IF(Table1[[#This Row],[Bet]]="Spread", Games!K162, "")</f>
        <v/>
      </c>
      <c r="I162" s="19" t="str">
        <f>IF(ISTEXT(Games!J162), Games!J162, "")</f>
        <v/>
      </c>
      <c r="J162" s="19" t="str">
        <f>IF(Table1[[#This Row],[Bet]]="Spread", Table1[[#This Row],[Spread]],"")</f>
        <v/>
      </c>
      <c r="K162" s="19"/>
      <c r="L162" s="20"/>
      <c r="M162" s="20"/>
      <c r="N162" s="20"/>
      <c r="O162" s="20"/>
      <c r="P162" s="20"/>
      <c r="Q162" s="20"/>
      <c r="R162" s="22">
        <f t="shared" si="24"/>
        <v>0</v>
      </c>
      <c r="S162" s="22">
        <f t="shared" si="25"/>
        <v>0</v>
      </c>
      <c r="T162" s="22">
        <f t="shared" si="18"/>
        <v>0</v>
      </c>
      <c r="U162" s="22">
        <f t="shared" si="26"/>
        <v>0</v>
      </c>
      <c r="V162" s="22">
        <f t="shared" si="19"/>
        <v>0</v>
      </c>
      <c r="W162" s="22">
        <f t="shared" si="20"/>
        <v>0</v>
      </c>
      <c r="X162" s="21"/>
      <c r="Y162" s="23" t="str">
        <f t="shared" si="21"/>
        <v/>
      </c>
      <c r="Z162" s="21"/>
      <c r="AA162" s="23" t="str">
        <f t="shared" si="22"/>
        <v/>
      </c>
      <c r="AB162" s="21"/>
      <c r="AC162" s="23" t="str">
        <f t="shared" si="23"/>
        <v/>
      </c>
      <c r="AD16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63" spans="1:30" x14ac:dyDescent="0.45">
      <c r="A163" s="35" t="str">
        <f>IF('Prediction Log'!A163=0, "",'Prediction Log'!A163)</f>
        <v/>
      </c>
      <c r="B163" s="14" t="str">
        <f>IF('Prediction Log'!B163=0, "",'Prediction Log'!B163)</f>
        <v/>
      </c>
      <c r="C163" s="14" t="str">
        <f>IF('Prediction Log'!C163=0, "",'Prediction Log'!C163)</f>
        <v/>
      </c>
      <c r="D163" s="14" t="str">
        <f>IF('Prediction Log'!D163=0, "",'Prediction Log'!D163)</f>
        <v/>
      </c>
      <c r="E163" s="14" t="str">
        <f>IF('Prediction Log'!E163=0, "",'Prediction Log'!E163)</f>
        <v/>
      </c>
      <c r="F163" s="14" t="str">
        <f>IF('Prediction Log'!F163=0, "",'Prediction Log'!F163)</f>
        <v/>
      </c>
      <c r="G163" s="12" t="str">
        <f>IF(AND(Games!I163="",Games!J163=""),"",IF(ISTEXT(Games!J163), "Side",Games!I163))</f>
        <v/>
      </c>
      <c r="H163" s="12" t="str">
        <f>IF(Table1[[#This Row],[Bet]]="Spread", Games!K163, "")</f>
        <v/>
      </c>
      <c r="I163" s="19" t="str">
        <f>IF(ISTEXT(Games!J163), Games!J163, "")</f>
        <v/>
      </c>
      <c r="J163" s="19" t="str">
        <f>IF(Table1[[#This Row],[Bet]]="Spread", Table1[[#This Row],[Spread]],"")</f>
        <v/>
      </c>
      <c r="K163" s="19"/>
      <c r="L163" s="20"/>
      <c r="M163" s="20"/>
      <c r="N163" s="20"/>
      <c r="O163" s="20"/>
      <c r="P163" s="20"/>
      <c r="Q163" s="20"/>
      <c r="R163" s="22">
        <f t="shared" si="24"/>
        <v>0</v>
      </c>
      <c r="S163" s="22">
        <f t="shared" si="25"/>
        <v>0</v>
      </c>
      <c r="T163" s="22">
        <f t="shared" si="18"/>
        <v>0</v>
      </c>
      <c r="U163" s="22">
        <f t="shared" si="26"/>
        <v>0</v>
      </c>
      <c r="V163" s="22">
        <f t="shared" si="19"/>
        <v>0</v>
      </c>
      <c r="W163" s="22">
        <f t="shared" si="20"/>
        <v>0</v>
      </c>
      <c r="X163" s="21"/>
      <c r="Y163" s="23" t="str">
        <f t="shared" si="21"/>
        <v/>
      </c>
      <c r="Z163" s="21"/>
      <c r="AA163" s="23" t="str">
        <f t="shared" si="22"/>
        <v/>
      </c>
      <c r="AB163" s="21"/>
      <c r="AC163" s="23" t="str">
        <f t="shared" si="23"/>
        <v/>
      </c>
      <c r="AD16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64" spans="1:30" x14ac:dyDescent="0.45">
      <c r="A164" s="35" t="str">
        <f>IF('Prediction Log'!A164=0, "",'Prediction Log'!A164)</f>
        <v/>
      </c>
      <c r="B164" s="14" t="str">
        <f>IF('Prediction Log'!B164=0, "",'Prediction Log'!B164)</f>
        <v/>
      </c>
      <c r="C164" s="14" t="str">
        <f>IF('Prediction Log'!C164=0, "",'Prediction Log'!C164)</f>
        <v/>
      </c>
      <c r="D164" s="14" t="str">
        <f>IF('Prediction Log'!D164=0, "",'Prediction Log'!D164)</f>
        <v/>
      </c>
      <c r="E164" s="14" t="str">
        <f>IF('Prediction Log'!E164=0, "",'Prediction Log'!E164)</f>
        <v/>
      </c>
      <c r="F164" s="14" t="str">
        <f>IF('Prediction Log'!F164=0, "",'Prediction Log'!F164)</f>
        <v/>
      </c>
      <c r="G164" s="12" t="str">
        <f>IF(AND(Games!I164="",Games!J164=""),"",IF(ISTEXT(Games!J164), "Side",Games!I164))</f>
        <v/>
      </c>
      <c r="H164" s="12" t="str">
        <f>IF(Table1[[#This Row],[Bet]]="Spread", Games!K164, "")</f>
        <v/>
      </c>
      <c r="I164" s="19" t="str">
        <f>IF(ISTEXT(Games!J164), Games!J164, "")</f>
        <v/>
      </c>
      <c r="J164" s="19" t="str">
        <f>IF(Table1[[#This Row],[Bet]]="Spread", Table1[[#This Row],[Spread]],"")</f>
        <v/>
      </c>
      <c r="K164" s="19"/>
      <c r="L164" s="20"/>
      <c r="M164" s="20"/>
      <c r="N164" s="20"/>
      <c r="O164" s="20"/>
      <c r="P164" s="20"/>
      <c r="Q164" s="20"/>
      <c r="R164" s="22">
        <f t="shared" si="24"/>
        <v>0</v>
      </c>
      <c r="S164" s="22">
        <f t="shared" si="25"/>
        <v>0</v>
      </c>
      <c r="T164" s="22">
        <f t="shared" si="18"/>
        <v>0</v>
      </c>
      <c r="U164" s="22">
        <f t="shared" si="26"/>
        <v>0</v>
      </c>
      <c r="V164" s="22">
        <f t="shared" si="19"/>
        <v>0</v>
      </c>
      <c r="W164" s="22">
        <f t="shared" si="20"/>
        <v>0</v>
      </c>
      <c r="X164" s="21"/>
      <c r="Y164" s="23" t="str">
        <f t="shared" si="21"/>
        <v/>
      </c>
      <c r="Z164" s="21"/>
      <c r="AA164" s="23" t="str">
        <f t="shared" si="22"/>
        <v/>
      </c>
      <c r="AB164" s="21"/>
      <c r="AC164" s="23" t="str">
        <f t="shared" si="23"/>
        <v/>
      </c>
      <c r="AD16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65" spans="1:30" x14ac:dyDescent="0.45">
      <c r="A165" s="35" t="str">
        <f>IF('Prediction Log'!A165=0, "",'Prediction Log'!A165)</f>
        <v/>
      </c>
      <c r="B165" s="14" t="str">
        <f>IF('Prediction Log'!B165=0, "",'Prediction Log'!B165)</f>
        <v/>
      </c>
      <c r="C165" s="14" t="str">
        <f>IF('Prediction Log'!C165=0, "",'Prediction Log'!C165)</f>
        <v/>
      </c>
      <c r="D165" s="14" t="str">
        <f>IF('Prediction Log'!D165=0, "",'Prediction Log'!D165)</f>
        <v/>
      </c>
      <c r="E165" s="14" t="str">
        <f>IF('Prediction Log'!E165=0, "",'Prediction Log'!E165)</f>
        <v/>
      </c>
      <c r="F165" s="14" t="str">
        <f>IF('Prediction Log'!F165=0, "",'Prediction Log'!F165)</f>
        <v/>
      </c>
      <c r="G165" s="12" t="str">
        <f>IF(AND(Games!I165="",Games!J165=""),"",IF(ISTEXT(Games!J165), "Side",Games!I165))</f>
        <v/>
      </c>
      <c r="H165" s="12" t="str">
        <f>IF(Table1[[#This Row],[Bet]]="Spread", Games!K165, "")</f>
        <v/>
      </c>
      <c r="I165" s="19" t="str">
        <f>IF(ISTEXT(Games!J165), Games!J165, "")</f>
        <v/>
      </c>
      <c r="J165" s="19" t="str">
        <f>IF(Table1[[#This Row],[Bet]]="Spread", Table1[[#This Row],[Spread]],"")</f>
        <v/>
      </c>
      <c r="K165" s="19"/>
      <c r="L165" s="20"/>
      <c r="M165" s="20"/>
      <c r="N165" s="20"/>
      <c r="O165" s="20"/>
      <c r="P165" s="20"/>
      <c r="Q165" s="20"/>
      <c r="R165" s="22">
        <f t="shared" si="24"/>
        <v>0</v>
      </c>
      <c r="S165" s="22">
        <f t="shared" si="25"/>
        <v>0</v>
      </c>
      <c r="T165" s="22">
        <f t="shared" si="18"/>
        <v>0</v>
      </c>
      <c r="U165" s="22">
        <f t="shared" si="26"/>
        <v>0</v>
      </c>
      <c r="V165" s="22">
        <f t="shared" si="19"/>
        <v>0</v>
      </c>
      <c r="W165" s="22">
        <f t="shared" si="20"/>
        <v>0</v>
      </c>
      <c r="X165" s="21"/>
      <c r="Y165" s="23" t="str">
        <f t="shared" si="21"/>
        <v/>
      </c>
      <c r="Z165" s="21"/>
      <c r="AA165" s="23" t="str">
        <f t="shared" si="22"/>
        <v/>
      </c>
      <c r="AB165" s="21"/>
      <c r="AC165" s="23" t="str">
        <f t="shared" si="23"/>
        <v/>
      </c>
      <c r="AD16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66" spans="1:30" x14ac:dyDescent="0.45">
      <c r="A166" s="35" t="str">
        <f>IF('Prediction Log'!A166=0, "",'Prediction Log'!A166)</f>
        <v/>
      </c>
      <c r="B166" s="14" t="str">
        <f>IF('Prediction Log'!B166=0, "",'Prediction Log'!B166)</f>
        <v/>
      </c>
      <c r="C166" s="14" t="str">
        <f>IF('Prediction Log'!C166=0, "",'Prediction Log'!C166)</f>
        <v/>
      </c>
      <c r="D166" s="14" t="str">
        <f>IF('Prediction Log'!D166=0, "",'Prediction Log'!D166)</f>
        <v/>
      </c>
      <c r="E166" s="14" t="str">
        <f>IF('Prediction Log'!E166=0, "",'Prediction Log'!E166)</f>
        <v/>
      </c>
      <c r="F166" s="14" t="str">
        <f>IF('Prediction Log'!F166=0, "",'Prediction Log'!F166)</f>
        <v/>
      </c>
      <c r="G166" s="12" t="str">
        <f>IF(AND(Games!I166="",Games!J166=""),"",IF(ISTEXT(Games!J166), "Side",Games!I166))</f>
        <v/>
      </c>
      <c r="H166" s="12" t="str">
        <f>IF(Table1[[#This Row],[Bet]]="Spread", Games!K166, "")</f>
        <v/>
      </c>
      <c r="I166" s="19" t="str">
        <f>IF(ISTEXT(Games!J166), Games!J166, "")</f>
        <v/>
      </c>
      <c r="J166" s="19" t="str">
        <f>IF(Table1[[#This Row],[Bet]]="Spread", Table1[[#This Row],[Spread]],"")</f>
        <v/>
      </c>
      <c r="K166" s="19"/>
      <c r="L166" s="20"/>
      <c r="M166" s="20"/>
      <c r="N166" s="20"/>
      <c r="O166" s="20"/>
      <c r="P166" s="20"/>
      <c r="Q166" s="20"/>
      <c r="R166" s="22">
        <f t="shared" si="24"/>
        <v>0</v>
      </c>
      <c r="S166" s="22">
        <f t="shared" si="25"/>
        <v>0</v>
      </c>
      <c r="T166" s="22">
        <f t="shared" si="18"/>
        <v>0</v>
      </c>
      <c r="U166" s="22">
        <f t="shared" si="26"/>
        <v>0</v>
      </c>
      <c r="V166" s="22">
        <f t="shared" si="19"/>
        <v>0</v>
      </c>
      <c r="W166" s="22">
        <f t="shared" si="20"/>
        <v>0</v>
      </c>
      <c r="X166" s="21"/>
      <c r="Y166" s="23" t="str">
        <f t="shared" si="21"/>
        <v/>
      </c>
      <c r="Z166" s="21"/>
      <c r="AA166" s="23" t="str">
        <f t="shared" si="22"/>
        <v/>
      </c>
      <c r="AB166" s="21"/>
      <c r="AC166" s="23" t="str">
        <f t="shared" si="23"/>
        <v/>
      </c>
      <c r="AD16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67" spans="1:30" x14ac:dyDescent="0.45">
      <c r="A167" s="35" t="str">
        <f>IF('Prediction Log'!A167=0, "",'Prediction Log'!A167)</f>
        <v/>
      </c>
      <c r="B167" s="14" t="str">
        <f>IF('Prediction Log'!B167=0, "",'Prediction Log'!B167)</f>
        <v/>
      </c>
      <c r="C167" s="14" t="str">
        <f>IF('Prediction Log'!C167=0, "",'Prediction Log'!C167)</f>
        <v/>
      </c>
      <c r="D167" s="14" t="str">
        <f>IF('Prediction Log'!D167=0, "",'Prediction Log'!D167)</f>
        <v/>
      </c>
      <c r="E167" s="14" t="str">
        <f>IF('Prediction Log'!E167=0, "",'Prediction Log'!E167)</f>
        <v/>
      </c>
      <c r="F167" s="14" t="str">
        <f>IF('Prediction Log'!F167=0, "",'Prediction Log'!F167)</f>
        <v/>
      </c>
      <c r="G167" s="12" t="str">
        <f>IF(AND(Games!I167="",Games!J167=""),"",IF(ISTEXT(Games!J167), "Side",Games!I167))</f>
        <v/>
      </c>
      <c r="H167" s="12" t="str">
        <f>IF(Table1[[#This Row],[Bet]]="Spread", Games!K167, "")</f>
        <v/>
      </c>
      <c r="I167" s="19" t="str">
        <f>IF(ISTEXT(Games!J167), Games!J167, "")</f>
        <v/>
      </c>
      <c r="J167" s="19" t="str">
        <f>IF(Table1[[#This Row],[Bet]]="Spread", Table1[[#This Row],[Spread]],"")</f>
        <v/>
      </c>
      <c r="K167" s="19"/>
      <c r="L167" s="20"/>
      <c r="M167" s="20"/>
      <c r="N167" s="20"/>
      <c r="O167" s="20"/>
      <c r="P167" s="20"/>
      <c r="Q167" s="20"/>
      <c r="R167" s="22">
        <f t="shared" si="24"/>
        <v>0</v>
      </c>
      <c r="S167" s="22">
        <f t="shared" si="25"/>
        <v>0</v>
      </c>
      <c r="T167" s="22">
        <f t="shared" si="18"/>
        <v>0</v>
      </c>
      <c r="U167" s="22">
        <f t="shared" si="26"/>
        <v>0</v>
      </c>
      <c r="V167" s="22">
        <f t="shared" si="19"/>
        <v>0</v>
      </c>
      <c r="W167" s="22">
        <f t="shared" si="20"/>
        <v>0</v>
      </c>
      <c r="X167" s="21"/>
      <c r="Y167" s="23" t="str">
        <f t="shared" si="21"/>
        <v/>
      </c>
      <c r="Z167" s="21"/>
      <c r="AA167" s="23" t="str">
        <f t="shared" si="22"/>
        <v/>
      </c>
      <c r="AB167" s="21"/>
      <c r="AC167" s="23" t="str">
        <f t="shared" si="23"/>
        <v/>
      </c>
      <c r="AD16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68" spans="1:30" x14ac:dyDescent="0.45">
      <c r="A168" s="35" t="str">
        <f>IF('Prediction Log'!A168=0, "",'Prediction Log'!A168)</f>
        <v/>
      </c>
      <c r="B168" s="14" t="str">
        <f>IF('Prediction Log'!B168=0, "",'Prediction Log'!B168)</f>
        <v/>
      </c>
      <c r="C168" s="14" t="str">
        <f>IF('Prediction Log'!C168=0, "",'Prediction Log'!C168)</f>
        <v/>
      </c>
      <c r="D168" s="14" t="str">
        <f>IF('Prediction Log'!D168=0, "",'Prediction Log'!D168)</f>
        <v/>
      </c>
      <c r="E168" s="14" t="str">
        <f>IF('Prediction Log'!E168=0, "",'Prediction Log'!E168)</f>
        <v/>
      </c>
      <c r="F168" s="14" t="str">
        <f>IF('Prediction Log'!F168=0, "",'Prediction Log'!F168)</f>
        <v/>
      </c>
      <c r="G168" s="12" t="str">
        <f>IF(AND(Games!I168="",Games!J168=""),"",IF(ISTEXT(Games!J168), "Side",Games!I168))</f>
        <v/>
      </c>
      <c r="H168" s="12" t="str">
        <f>IF(Table1[[#This Row],[Bet]]="Spread", Games!K168, "")</f>
        <v/>
      </c>
      <c r="I168" s="19" t="str">
        <f>IF(ISTEXT(Games!J168), Games!J168, "")</f>
        <v/>
      </c>
      <c r="J168" s="19" t="str">
        <f>IF(Table1[[#This Row],[Bet]]="Spread", Table1[[#This Row],[Spread]],"")</f>
        <v/>
      </c>
      <c r="K168" s="19"/>
      <c r="L168" s="20"/>
      <c r="M168" s="20"/>
      <c r="N168" s="20"/>
      <c r="O168" s="20"/>
      <c r="P168" s="20"/>
      <c r="Q168" s="20"/>
      <c r="R168" s="22">
        <f t="shared" si="24"/>
        <v>0</v>
      </c>
      <c r="S168" s="22">
        <f t="shared" si="25"/>
        <v>0</v>
      </c>
      <c r="T168" s="22">
        <f t="shared" si="18"/>
        <v>0</v>
      </c>
      <c r="U168" s="22">
        <f t="shared" si="26"/>
        <v>0</v>
      </c>
      <c r="V168" s="22">
        <f t="shared" si="19"/>
        <v>0</v>
      </c>
      <c r="W168" s="22">
        <f t="shared" si="20"/>
        <v>0</v>
      </c>
      <c r="X168" s="21"/>
      <c r="Y168" s="23" t="str">
        <f t="shared" si="21"/>
        <v/>
      </c>
      <c r="Z168" s="21"/>
      <c r="AA168" s="23" t="str">
        <f t="shared" si="22"/>
        <v/>
      </c>
      <c r="AB168" s="21"/>
      <c r="AC168" s="23" t="str">
        <f t="shared" si="23"/>
        <v/>
      </c>
      <c r="AD16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69" spans="1:30" x14ac:dyDescent="0.45">
      <c r="A169" s="35" t="str">
        <f>IF('Prediction Log'!A169=0, "",'Prediction Log'!A169)</f>
        <v/>
      </c>
      <c r="B169" s="14" t="str">
        <f>IF('Prediction Log'!B169=0, "",'Prediction Log'!B169)</f>
        <v/>
      </c>
      <c r="C169" s="14" t="str">
        <f>IF('Prediction Log'!C169=0, "",'Prediction Log'!C169)</f>
        <v/>
      </c>
      <c r="D169" s="14" t="str">
        <f>IF('Prediction Log'!D169=0, "",'Prediction Log'!D169)</f>
        <v/>
      </c>
      <c r="E169" s="14" t="str">
        <f>IF('Prediction Log'!E169=0, "",'Prediction Log'!E169)</f>
        <v/>
      </c>
      <c r="F169" s="14" t="str">
        <f>IF('Prediction Log'!F169=0, "",'Prediction Log'!F169)</f>
        <v/>
      </c>
      <c r="G169" s="12" t="str">
        <f>IF(AND(Games!I169="",Games!J169=""),"",IF(ISTEXT(Games!J169), "Side",Games!I169))</f>
        <v/>
      </c>
      <c r="H169" s="12" t="str">
        <f>IF(Table1[[#This Row],[Bet]]="Spread", Games!K169, "")</f>
        <v/>
      </c>
      <c r="I169" s="19" t="str">
        <f>IF(ISTEXT(Games!J169), Games!J169, "")</f>
        <v/>
      </c>
      <c r="J169" s="19" t="str">
        <f>IF(Table1[[#This Row],[Bet]]="Spread", Table1[[#This Row],[Spread]],"")</f>
        <v/>
      </c>
      <c r="K169" s="19"/>
      <c r="L169" s="20"/>
      <c r="M169" s="20"/>
      <c r="N169" s="20"/>
      <c r="O169" s="20"/>
      <c r="P169" s="20"/>
      <c r="Q169" s="20"/>
      <c r="R169" s="22">
        <f t="shared" si="24"/>
        <v>0</v>
      </c>
      <c r="S169" s="22">
        <f t="shared" si="25"/>
        <v>0</v>
      </c>
      <c r="T169" s="22">
        <f t="shared" si="18"/>
        <v>0</v>
      </c>
      <c r="U169" s="22">
        <f t="shared" si="26"/>
        <v>0</v>
      </c>
      <c r="V169" s="22">
        <f t="shared" si="19"/>
        <v>0</v>
      </c>
      <c r="W169" s="22">
        <f t="shared" si="20"/>
        <v>0</v>
      </c>
      <c r="X169" s="21"/>
      <c r="Y169" s="23" t="str">
        <f t="shared" si="21"/>
        <v/>
      </c>
      <c r="Z169" s="21"/>
      <c r="AA169" s="23" t="str">
        <f t="shared" si="22"/>
        <v/>
      </c>
      <c r="AB169" s="21"/>
      <c r="AC169" s="23" t="str">
        <f t="shared" si="23"/>
        <v/>
      </c>
      <c r="AD16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70" spans="1:30" x14ac:dyDescent="0.45">
      <c r="A170" s="35" t="str">
        <f>IF('Prediction Log'!A170=0, "",'Prediction Log'!A170)</f>
        <v/>
      </c>
      <c r="B170" s="14" t="str">
        <f>IF('Prediction Log'!B170=0, "",'Prediction Log'!B170)</f>
        <v/>
      </c>
      <c r="C170" s="14" t="str">
        <f>IF('Prediction Log'!C170=0, "",'Prediction Log'!C170)</f>
        <v/>
      </c>
      <c r="D170" s="14" t="str">
        <f>IF('Prediction Log'!D170=0, "",'Prediction Log'!D170)</f>
        <v/>
      </c>
      <c r="E170" s="14" t="str">
        <f>IF('Prediction Log'!E170=0, "",'Prediction Log'!E170)</f>
        <v/>
      </c>
      <c r="F170" s="14" t="str">
        <f>IF('Prediction Log'!F170=0, "",'Prediction Log'!F170)</f>
        <v/>
      </c>
      <c r="G170" s="12" t="str">
        <f>IF(AND(Games!I170="",Games!J170=""),"",IF(ISTEXT(Games!J170), "Side",Games!I170))</f>
        <v/>
      </c>
      <c r="H170" s="12" t="str">
        <f>IF(Table1[[#This Row],[Bet]]="Spread", Games!K170, "")</f>
        <v/>
      </c>
      <c r="I170" s="19" t="str">
        <f>IF(ISTEXT(Games!J170), Games!J170, "")</f>
        <v/>
      </c>
      <c r="J170" s="19" t="str">
        <f>IF(Table1[[#This Row],[Bet]]="Spread", Table1[[#This Row],[Spread]],"")</f>
        <v/>
      </c>
      <c r="K170" s="19"/>
      <c r="L170" s="20"/>
      <c r="M170" s="20"/>
      <c r="N170" s="20"/>
      <c r="O170" s="20"/>
      <c r="P170" s="20"/>
      <c r="Q170" s="20"/>
      <c r="R170" s="22">
        <f t="shared" si="24"/>
        <v>0</v>
      </c>
      <c r="S170" s="22">
        <f t="shared" si="25"/>
        <v>0</v>
      </c>
      <c r="T170" s="22">
        <f t="shared" si="18"/>
        <v>0</v>
      </c>
      <c r="U170" s="22">
        <f t="shared" si="26"/>
        <v>0</v>
      </c>
      <c r="V170" s="22">
        <f t="shared" si="19"/>
        <v>0</v>
      </c>
      <c r="W170" s="22">
        <f t="shared" si="20"/>
        <v>0</v>
      </c>
      <c r="X170" s="21"/>
      <c r="Y170" s="23" t="str">
        <f t="shared" si="21"/>
        <v/>
      </c>
      <c r="Z170" s="21"/>
      <c r="AA170" s="23" t="str">
        <f t="shared" si="22"/>
        <v/>
      </c>
      <c r="AB170" s="21"/>
      <c r="AC170" s="23" t="str">
        <f t="shared" si="23"/>
        <v/>
      </c>
      <c r="AD17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71" spans="1:30" x14ac:dyDescent="0.45">
      <c r="A171" s="35" t="str">
        <f>IF('Prediction Log'!A171=0, "",'Prediction Log'!A171)</f>
        <v/>
      </c>
      <c r="B171" s="14" t="str">
        <f>IF('Prediction Log'!B171=0, "",'Prediction Log'!B171)</f>
        <v/>
      </c>
      <c r="C171" s="14" t="str">
        <f>IF('Prediction Log'!C171=0, "",'Prediction Log'!C171)</f>
        <v/>
      </c>
      <c r="D171" s="14" t="str">
        <f>IF('Prediction Log'!D171=0, "",'Prediction Log'!D171)</f>
        <v/>
      </c>
      <c r="E171" s="14" t="str">
        <f>IF('Prediction Log'!E171=0, "",'Prediction Log'!E171)</f>
        <v/>
      </c>
      <c r="F171" s="14" t="str">
        <f>IF('Prediction Log'!F171=0, "",'Prediction Log'!F171)</f>
        <v/>
      </c>
      <c r="G171" s="12" t="str">
        <f>IF(AND(Games!I171="",Games!J171=""),"",IF(ISTEXT(Games!J171), "Side",Games!I171))</f>
        <v/>
      </c>
      <c r="H171" s="12" t="str">
        <f>IF(Table1[[#This Row],[Bet]]="Spread", Games!K171, "")</f>
        <v/>
      </c>
      <c r="I171" s="19" t="str">
        <f>IF(ISTEXT(Games!J171), Games!J171, "")</f>
        <v/>
      </c>
      <c r="J171" s="19" t="str">
        <f>IF(Table1[[#This Row],[Bet]]="Spread", Table1[[#This Row],[Spread]],"")</f>
        <v/>
      </c>
      <c r="K171" s="19"/>
      <c r="L171" s="20"/>
      <c r="M171" s="20"/>
      <c r="N171" s="20"/>
      <c r="O171" s="20"/>
      <c r="P171" s="20"/>
      <c r="Q171" s="20"/>
      <c r="R171" s="22">
        <f t="shared" si="24"/>
        <v>0</v>
      </c>
      <c r="S171" s="22">
        <f t="shared" si="25"/>
        <v>0</v>
      </c>
      <c r="T171" s="22">
        <f t="shared" si="18"/>
        <v>0</v>
      </c>
      <c r="U171" s="22">
        <f t="shared" si="26"/>
        <v>0</v>
      </c>
      <c r="V171" s="22">
        <f t="shared" si="19"/>
        <v>0</v>
      </c>
      <c r="W171" s="22">
        <f t="shared" si="20"/>
        <v>0</v>
      </c>
      <c r="X171" s="21"/>
      <c r="Y171" s="23" t="str">
        <f t="shared" si="21"/>
        <v/>
      </c>
      <c r="Z171" s="21"/>
      <c r="AA171" s="23" t="str">
        <f t="shared" si="22"/>
        <v/>
      </c>
      <c r="AB171" s="21"/>
      <c r="AC171" s="23" t="str">
        <f t="shared" si="23"/>
        <v/>
      </c>
      <c r="AD17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72" spans="1:30" x14ac:dyDescent="0.45">
      <c r="A172" s="35" t="str">
        <f>IF('Prediction Log'!A172=0, "",'Prediction Log'!A172)</f>
        <v/>
      </c>
      <c r="B172" s="14" t="str">
        <f>IF('Prediction Log'!B172=0, "",'Prediction Log'!B172)</f>
        <v/>
      </c>
      <c r="C172" s="14" t="str">
        <f>IF('Prediction Log'!C172=0, "",'Prediction Log'!C172)</f>
        <v/>
      </c>
      <c r="D172" s="14" t="str">
        <f>IF('Prediction Log'!D172=0, "",'Prediction Log'!D172)</f>
        <v/>
      </c>
      <c r="E172" s="14" t="str">
        <f>IF('Prediction Log'!E172=0, "",'Prediction Log'!E172)</f>
        <v/>
      </c>
      <c r="F172" s="14" t="str">
        <f>IF('Prediction Log'!F172=0, "",'Prediction Log'!F172)</f>
        <v/>
      </c>
      <c r="G172" s="12" t="str">
        <f>IF(AND(Games!I172="",Games!J172=""),"",IF(ISTEXT(Games!J172), "Side",Games!I172))</f>
        <v/>
      </c>
      <c r="H172" s="12" t="str">
        <f>IF(Table1[[#This Row],[Bet]]="Spread", Games!K172, "")</f>
        <v/>
      </c>
      <c r="I172" s="19" t="str">
        <f>IF(ISTEXT(Games!J172), Games!J172, "")</f>
        <v/>
      </c>
      <c r="J172" s="19" t="str">
        <f>IF(Table1[[#This Row],[Bet]]="Spread", Table1[[#This Row],[Spread]],"")</f>
        <v/>
      </c>
      <c r="K172" s="19"/>
      <c r="L172" s="20"/>
      <c r="M172" s="20"/>
      <c r="N172" s="20"/>
      <c r="O172" s="20"/>
      <c r="P172" s="20"/>
      <c r="Q172" s="20"/>
      <c r="R172" s="22">
        <f t="shared" si="24"/>
        <v>0</v>
      </c>
      <c r="S172" s="22">
        <f t="shared" si="25"/>
        <v>0</v>
      </c>
      <c r="T172" s="22">
        <f t="shared" si="18"/>
        <v>0</v>
      </c>
      <c r="U172" s="22">
        <f t="shared" si="26"/>
        <v>0</v>
      </c>
      <c r="V172" s="22">
        <f t="shared" si="19"/>
        <v>0</v>
      </c>
      <c r="W172" s="22">
        <f t="shared" si="20"/>
        <v>0</v>
      </c>
      <c r="X172" s="21"/>
      <c r="Y172" s="23" t="str">
        <f t="shared" si="21"/>
        <v/>
      </c>
      <c r="Z172" s="21"/>
      <c r="AA172" s="23" t="str">
        <f t="shared" si="22"/>
        <v/>
      </c>
      <c r="AB172" s="21"/>
      <c r="AC172" s="23" t="str">
        <f t="shared" si="23"/>
        <v/>
      </c>
      <c r="AD17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73" spans="1:30" x14ac:dyDescent="0.45">
      <c r="A173" s="35" t="str">
        <f>IF('Prediction Log'!A173=0, "",'Prediction Log'!A173)</f>
        <v/>
      </c>
      <c r="B173" s="14" t="str">
        <f>IF('Prediction Log'!B173=0, "",'Prediction Log'!B173)</f>
        <v/>
      </c>
      <c r="C173" s="14" t="str">
        <f>IF('Prediction Log'!C173=0, "",'Prediction Log'!C173)</f>
        <v/>
      </c>
      <c r="D173" s="14" t="str">
        <f>IF('Prediction Log'!D173=0, "",'Prediction Log'!D173)</f>
        <v/>
      </c>
      <c r="E173" s="14" t="str">
        <f>IF('Prediction Log'!E173=0, "",'Prediction Log'!E173)</f>
        <v/>
      </c>
      <c r="F173" s="14" t="str">
        <f>IF('Prediction Log'!F173=0, "",'Prediction Log'!F173)</f>
        <v/>
      </c>
      <c r="G173" s="12" t="str">
        <f>IF(AND(Games!I173="",Games!J173=""),"",IF(ISTEXT(Games!J173), "Side",Games!I173))</f>
        <v/>
      </c>
      <c r="H173" s="12" t="str">
        <f>IF(Table1[[#This Row],[Bet]]="Spread", Games!K173, "")</f>
        <v/>
      </c>
      <c r="I173" s="19" t="str">
        <f>IF(ISTEXT(Games!J173), Games!J173, "")</f>
        <v/>
      </c>
      <c r="J173" s="19" t="str">
        <f>IF(Table1[[#This Row],[Bet]]="Spread", Table1[[#This Row],[Spread]],"")</f>
        <v/>
      </c>
      <c r="K173" s="19"/>
      <c r="L173" s="20"/>
      <c r="M173" s="20"/>
      <c r="N173" s="20"/>
      <c r="O173" s="20"/>
      <c r="P173" s="20"/>
      <c r="Q173" s="20"/>
      <c r="R173" s="22">
        <f t="shared" si="24"/>
        <v>0</v>
      </c>
      <c r="S173" s="22">
        <f t="shared" si="25"/>
        <v>0</v>
      </c>
      <c r="T173" s="22">
        <f t="shared" si="18"/>
        <v>0</v>
      </c>
      <c r="U173" s="22">
        <f t="shared" si="26"/>
        <v>0</v>
      </c>
      <c r="V173" s="22">
        <f t="shared" si="19"/>
        <v>0</v>
      </c>
      <c r="W173" s="22">
        <f t="shared" si="20"/>
        <v>0</v>
      </c>
      <c r="X173" s="21"/>
      <c r="Y173" s="23" t="str">
        <f t="shared" si="21"/>
        <v/>
      </c>
      <c r="Z173" s="21"/>
      <c r="AA173" s="23" t="str">
        <f t="shared" si="22"/>
        <v/>
      </c>
      <c r="AB173" s="21"/>
      <c r="AC173" s="23" t="str">
        <f t="shared" si="23"/>
        <v/>
      </c>
      <c r="AD17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74" spans="1:30" x14ac:dyDescent="0.45">
      <c r="A174" s="35" t="str">
        <f>IF('Prediction Log'!A174=0, "",'Prediction Log'!A174)</f>
        <v/>
      </c>
      <c r="B174" s="14" t="str">
        <f>IF('Prediction Log'!B174=0, "",'Prediction Log'!B174)</f>
        <v/>
      </c>
      <c r="C174" s="14" t="str">
        <f>IF('Prediction Log'!C174=0, "",'Prediction Log'!C174)</f>
        <v/>
      </c>
      <c r="D174" s="14" t="str">
        <f>IF('Prediction Log'!D174=0, "",'Prediction Log'!D174)</f>
        <v/>
      </c>
      <c r="E174" s="14" t="str">
        <f>IF('Prediction Log'!E174=0, "",'Prediction Log'!E174)</f>
        <v/>
      </c>
      <c r="F174" s="14" t="str">
        <f>IF('Prediction Log'!F174=0, "",'Prediction Log'!F174)</f>
        <v/>
      </c>
      <c r="G174" s="12" t="str">
        <f>IF(AND(Games!I174="",Games!J174=""),"",IF(ISTEXT(Games!J174), "Side",Games!I174))</f>
        <v/>
      </c>
      <c r="H174" s="12" t="str">
        <f>IF(Table1[[#This Row],[Bet]]="Spread", Games!K174, "")</f>
        <v/>
      </c>
      <c r="I174" s="19" t="str">
        <f>IF(ISTEXT(Games!J174), Games!J174, "")</f>
        <v/>
      </c>
      <c r="J174" s="19" t="str">
        <f>IF(Table1[[#This Row],[Bet]]="Spread", Table1[[#This Row],[Spread]],"")</f>
        <v/>
      </c>
      <c r="K174" s="19"/>
      <c r="L174" s="20"/>
      <c r="M174" s="20"/>
      <c r="N174" s="20"/>
      <c r="O174" s="20"/>
      <c r="P174" s="20"/>
      <c r="Q174" s="20"/>
      <c r="R174" s="22">
        <f t="shared" si="24"/>
        <v>0</v>
      </c>
      <c r="S174" s="22">
        <f t="shared" si="25"/>
        <v>0</v>
      </c>
      <c r="T174" s="22">
        <f t="shared" si="18"/>
        <v>0</v>
      </c>
      <c r="U174" s="22">
        <f t="shared" si="26"/>
        <v>0</v>
      </c>
      <c r="V174" s="22">
        <f t="shared" si="19"/>
        <v>0</v>
      </c>
      <c r="W174" s="22">
        <f t="shared" si="20"/>
        <v>0</v>
      </c>
      <c r="X174" s="21"/>
      <c r="Y174" s="23" t="str">
        <f t="shared" si="21"/>
        <v/>
      </c>
      <c r="Z174" s="21"/>
      <c r="AA174" s="23" t="str">
        <f t="shared" si="22"/>
        <v/>
      </c>
      <c r="AB174" s="21"/>
      <c r="AC174" s="23" t="str">
        <f t="shared" si="23"/>
        <v/>
      </c>
      <c r="AD17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75" spans="1:30" x14ac:dyDescent="0.45">
      <c r="A175" s="35" t="str">
        <f>IF('Prediction Log'!A175=0, "",'Prediction Log'!A175)</f>
        <v/>
      </c>
      <c r="B175" s="14" t="str">
        <f>IF('Prediction Log'!B175=0, "",'Prediction Log'!B175)</f>
        <v/>
      </c>
      <c r="C175" s="14" t="str">
        <f>IF('Prediction Log'!C175=0, "",'Prediction Log'!C175)</f>
        <v/>
      </c>
      <c r="D175" s="14" t="str">
        <f>IF('Prediction Log'!D175=0, "",'Prediction Log'!D175)</f>
        <v/>
      </c>
      <c r="E175" s="14" t="str">
        <f>IF('Prediction Log'!E175=0, "",'Prediction Log'!E175)</f>
        <v/>
      </c>
      <c r="F175" s="14" t="str">
        <f>IF('Prediction Log'!F175=0, "",'Prediction Log'!F175)</f>
        <v/>
      </c>
      <c r="G175" s="12" t="str">
        <f>IF(AND(Games!I175="",Games!J175=""),"",IF(ISTEXT(Games!J175), "Side",Games!I175))</f>
        <v/>
      </c>
      <c r="H175" s="12" t="str">
        <f>IF(Table1[[#This Row],[Bet]]="Spread", Games!K175, "")</f>
        <v/>
      </c>
      <c r="I175" s="19" t="str">
        <f>IF(ISTEXT(Games!J175), Games!J175, "")</f>
        <v/>
      </c>
      <c r="J175" s="19" t="str">
        <f>IF(Table1[[#This Row],[Bet]]="Spread", Table1[[#This Row],[Spread]],"")</f>
        <v/>
      </c>
      <c r="K175" s="19"/>
      <c r="L175" s="20"/>
      <c r="M175" s="20"/>
      <c r="N175" s="20"/>
      <c r="O175" s="20"/>
      <c r="P175" s="20"/>
      <c r="Q175" s="20"/>
      <c r="R175" s="22">
        <f t="shared" si="24"/>
        <v>0</v>
      </c>
      <c r="S175" s="22">
        <f t="shared" si="25"/>
        <v>0</v>
      </c>
      <c r="T175" s="22">
        <f t="shared" si="18"/>
        <v>0</v>
      </c>
      <c r="U175" s="22">
        <f t="shared" si="26"/>
        <v>0</v>
      </c>
      <c r="V175" s="22">
        <f t="shared" si="19"/>
        <v>0</v>
      </c>
      <c r="W175" s="22">
        <f t="shared" si="20"/>
        <v>0</v>
      </c>
      <c r="X175" s="21"/>
      <c r="Y175" s="23" t="str">
        <f t="shared" si="21"/>
        <v/>
      </c>
      <c r="Z175" s="21"/>
      <c r="AA175" s="23" t="str">
        <f t="shared" si="22"/>
        <v/>
      </c>
      <c r="AB175" s="21"/>
      <c r="AC175" s="23" t="str">
        <f t="shared" si="23"/>
        <v/>
      </c>
      <c r="AD17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76" spans="1:30" x14ac:dyDescent="0.45">
      <c r="A176" s="35" t="str">
        <f>IF('Prediction Log'!A176=0, "",'Prediction Log'!A176)</f>
        <v/>
      </c>
      <c r="B176" s="14" t="str">
        <f>IF('Prediction Log'!B176=0, "",'Prediction Log'!B176)</f>
        <v/>
      </c>
      <c r="C176" s="14" t="str">
        <f>IF('Prediction Log'!C176=0, "",'Prediction Log'!C176)</f>
        <v/>
      </c>
      <c r="D176" s="14" t="str">
        <f>IF('Prediction Log'!D176=0, "",'Prediction Log'!D176)</f>
        <v/>
      </c>
      <c r="E176" s="14" t="str">
        <f>IF('Prediction Log'!E176=0, "",'Prediction Log'!E176)</f>
        <v/>
      </c>
      <c r="F176" s="14" t="str">
        <f>IF('Prediction Log'!F176=0, "",'Prediction Log'!F176)</f>
        <v/>
      </c>
      <c r="G176" s="12" t="str">
        <f>IF(AND(Games!I176="",Games!J176=""),"",IF(ISTEXT(Games!J176), "Side",Games!I176))</f>
        <v/>
      </c>
      <c r="H176" s="12" t="str">
        <f>IF(Table1[[#This Row],[Bet]]="Spread", Games!K176, "")</f>
        <v/>
      </c>
      <c r="I176" s="19" t="str">
        <f>IF(ISTEXT(Games!J176), Games!J176, "")</f>
        <v/>
      </c>
      <c r="J176" s="19" t="str">
        <f>IF(Table1[[#This Row],[Bet]]="Spread", Table1[[#This Row],[Spread]],"")</f>
        <v/>
      </c>
      <c r="K176" s="19"/>
      <c r="L176" s="20"/>
      <c r="M176" s="20"/>
      <c r="N176" s="20"/>
      <c r="O176" s="20"/>
      <c r="P176" s="20"/>
      <c r="Q176" s="20"/>
      <c r="R176" s="22">
        <f t="shared" si="24"/>
        <v>0</v>
      </c>
      <c r="S176" s="22">
        <f t="shared" si="25"/>
        <v>0</v>
      </c>
      <c r="T176" s="22">
        <f t="shared" si="18"/>
        <v>0</v>
      </c>
      <c r="U176" s="22">
        <f t="shared" si="26"/>
        <v>0</v>
      </c>
      <c r="V176" s="22">
        <f t="shared" si="19"/>
        <v>0</v>
      </c>
      <c r="W176" s="22">
        <f t="shared" si="20"/>
        <v>0</v>
      </c>
      <c r="X176" s="21"/>
      <c r="Y176" s="23" t="str">
        <f t="shared" si="21"/>
        <v/>
      </c>
      <c r="Z176" s="21"/>
      <c r="AA176" s="23" t="str">
        <f t="shared" si="22"/>
        <v/>
      </c>
      <c r="AB176" s="21"/>
      <c r="AC176" s="23" t="str">
        <f t="shared" si="23"/>
        <v/>
      </c>
      <c r="AD17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77" spans="1:30" x14ac:dyDescent="0.45">
      <c r="A177" s="35" t="str">
        <f>IF('Prediction Log'!A177=0, "",'Prediction Log'!A177)</f>
        <v/>
      </c>
      <c r="B177" s="14" t="str">
        <f>IF('Prediction Log'!B177=0, "",'Prediction Log'!B177)</f>
        <v/>
      </c>
      <c r="C177" s="14" t="str">
        <f>IF('Prediction Log'!C177=0, "",'Prediction Log'!C177)</f>
        <v/>
      </c>
      <c r="D177" s="14" t="str">
        <f>IF('Prediction Log'!D177=0, "",'Prediction Log'!D177)</f>
        <v/>
      </c>
      <c r="E177" s="14" t="str">
        <f>IF('Prediction Log'!E177=0, "",'Prediction Log'!E177)</f>
        <v/>
      </c>
      <c r="F177" s="14" t="str">
        <f>IF('Prediction Log'!F177=0, "",'Prediction Log'!F177)</f>
        <v/>
      </c>
      <c r="G177" s="12" t="str">
        <f>IF(AND(Games!I177="",Games!J177=""),"",IF(ISTEXT(Games!J177), "Side",Games!I177))</f>
        <v/>
      </c>
      <c r="H177" s="12" t="str">
        <f>IF(Table1[[#This Row],[Bet]]="Spread", Games!K177, "")</f>
        <v/>
      </c>
      <c r="I177" s="19" t="str">
        <f>IF(ISTEXT(Games!J177), Games!J177, "")</f>
        <v/>
      </c>
      <c r="J177" s="19" t="str">
        <f>IF(Table1[[#This Row],[Bet]]="Spread", Table1[[#This Row],[Spread]],"")</f>
        <v/>
      </c>
      <c r="K177" s="19"/>
      <c r="L177" s="20"/>
      <c r="M177" s="20"/>
      <c r="N177" s="20"/>
      <c r="O177" s="20"/>
      <c r="P177" s="20"/>
      <c r="Q177" s="20"/>
      <c r="R177" s="22">
        <f t="shared" si="24"/>
        <v>0</v>
      </c>
      <c r="S177" s="22">
        <f t="shared" si="25"/>
        <v>0</v>
      </c>
      <c r="T177" s="22">
        <f t="shared" si="18"/>
        <v>0</v>
      </c>
      <c r="U177" s="22">
        <f t="shared" si="26"/>
        <v>0</v>
      </c>
      <c r="V177" s="22">
        <f t="shared" si="19"/>
        <v>0</v>
      </c>
      <c r="W177" s="22">
        <f t="shared" si="20"/>
        <v>0</v>
      </c>
      <c r="X177" s="21"/>
      <c r="Y177" s="23" t="str">
        <f t="shared" si="21"/>
        <v/>
      </c>
      <c r="Z177" s="21"/>
      <c r="AA177" s="23" t="str">
        <f t="shared" si="22"/>
        <v/>
      </c>
      <c r="AB177" s="21"/>
      <c r="AC177" s="23" t="str">
        <f t="shared" si="23"/>
        <v/>
      </c>
      <c r="AD17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78" spans="1:30" x14ac:dyDescent="0.45">
      <c r="A178" s="35" t="str">
        <f>IF('Prediction Log'!A178=0, "",'Prediction Log'!A178)</f>
        <v/>
      </c>
      <c r="B178" s="14" t="str">
        <f>IF('Prediction Log'!B178=0, "",'Prediction Log'!B178)</f>
        <v/>
      </c>
      <c r="C178" s="14" t="str">
        <f>IF('Prediction Log'!C178=0, "",'Prediction Log'!C178)</f>
        <v/>
      </c>
      <c r="D178" s="14" t="str">
        <f>IF('Prediction Log'!D178=0, "",'Prediction Log'!D178)</f>
        <v/>
      </c>
      <c r="E178" s="14" t="str">
        <f>IF('Prediction Log'!E178=0, "",'Prediction Log'!E178)</f>
        <v/>
      </c>
      <c r="F178" s="14" t="str">
        <f>IF('Prediction Log'!F178=0, "",'Prediction Log'!F178)</f>
        <v/>
      </c>
      <c r="G178" s="12" t="str">
        <f>IF(AND(Games!I178="",Games!J178=""),"",IF(ISTEXT(Games!J178), "Side",Games!I178))</f>
        <v/>
      </c>
      <c r="H178" s="12" t="str">
        <f>IF(Table1[[#This Row],[Bet]]="Spread", Games!K178, "")</f>
        <v/>
      </c>
      <c r="I178" s="19" t="str">
        <f>IF(ISTEXT(Games!J178), Games!J178, "")</f>
        <v/>
      </c>
      <c r="J178" s="19" t="str">
        <f>IF(Table1[[#This Row],[Bet]]="Spread", Table1[[#This Row],[Spread]],"")</f>
        <v/>
      </c>
      <c r="K178" s="19"/>
      <c r="L178" s="20"/>
      <c r="M178" s="20"/>
      <c r="N178" s="20"/>
      <c r="O178" s="20"/>
      <c r="P178" s="20"/>
      <c r="Q178" s="20"/>
      <c r="R178" s="22">
        <f t="shared" si="24"/>
        <v>0</v>
      </c>
      <c r="S178" s="22">
        <f t="shared" si="25"/>
        <v>0</v>
      </c>
      <c r="T178" s="22">
        <f t="shared" si="18"/>
        <v>0</v>
      </c>
      <c r="U178" s="22">
        <f t="shared" si="26"/>
        <v>0</v>
      </c>
      <c r="V178" s="22">
        <f t="shared" si="19"/>
        <v>0</v>
      </c>
      <c r="W178" s="22">
        <f t="shared" si="20"/>
        <v>0</v>
      </c>
      <c r="X178" s="21"/>
      <c r="Y178" s="23" t="str">
        <f t="shared" si="21"/>
        <v/>
      </c>
      <c r="Z178" s="21"/>
      <c r="AA178" s="23" t="str">
        <f t="shared" si="22"/>
        <v/>
      </c>
      <c r="AB178" s="21"/>
      <c r="AC178" s="23" t="str">
        <f t="shared" si="23"/>
        <v/>
      </c>
      <c r="AD17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79" spans="1:30" x14ac:dyDescent="0.45">
      <c r="A179" s="35" t="str">
        <f>IF('Prediction Log'!A179=0, "",'Prediction Log'!A179)</f>
        <v/>
      </c>
      <c r="B179" s="14" t="str">
        <f>IF('Prediction Log'!B179=0, "",'Prediction Log'!B179)</f>
        <v/>
      </c>
      <c r="C179" s="14" t="str">
        <f>IF('Prediction Log'!C179=0, "",'Prediction Log'!C179)</f>
        <v/>
      </c>
      <c r="D179" s="14" t="str">
        <f>IF('Prediction Log'!D179=0, "",'Prediction Log'!D179)</f>
        <v/>
      </c>
      <c r="E179" s="14" t="str">
        <f>IF('Prediction Log'!E179=0, "",'Prediction Log'!E179)</f>
        <v/>
      </c>
      <c r="F179" s="14" t="str">
        <f>IF('Prediction Log'!F179=0, "",'Prediction Log'!F179)</f>
        <v/>
      </c>
      <c r="G179" s="12" t="str">
        <f>IF(AND(Games!I179="",Games!J179=""),"",IF(ISTEXT(Games!J179), "Side",Games!I179))</f>
        <v/>
      </c>
      <c r="H179" s="12" t="str">
        <f>IF(Table1[[#This Row],[Bet]]="Spread", Games!K179, "")</f>
        <v/>
      </c>
      <c r="I179" s="19" t="str">
        <f>IF(ISTEXT(Games!J179), Games!J179, "")</f>
        <v/>
      </c>
      <c r="J179" s="19" t="str">
        <f>IF(Table1[[#This Row],[Bet]]="Spread", Table1[[#This Row],[Spread]],"")</f>
        <v/>
      </c>
      <c r="K179" s="19"/>
      <c r="L179" s="20"/>
      <c r="M179" s="20"/>
      <c r="N179" s="20"/>
      <c r="O179" s="20"/>
      <c r="P179" s="20"/>
      <c r="Q179" s="20"/>
      <c r="R179" s="22">
        <f t="shared" si="24"/>
        <v>0</v>
      </c>
      <c r="S179" s="22">
        <f t="shared" si="25"/>
        <v>0</v>
      </c>
      <c r="T179" s="22">
        <f t="shared" si="18"/>
        <v>0</v>
      </c>
      <c r="U179" s="22">
        <f t="shared" si="26"/>
        <v>0</v>
      </c>
      <c r="V179" s="22">
        <f t="shared" si="19"/>
        <v>0</v>
      </c>
      <c r="W179" s="22">
        <f t="shared" si="20"/>
        <v>0</v>
      </c>
      <c r="X179" s="21"/>
      <c r="Y179" s="23" t="str">
        <f t="shared" si="21"/>
        <v/>
      </c>
      <c r="Z179" s="21"/>
      <c r="AA179" s="23" t="str">
        <f t="shared" si="22"/>
        <v/>
      </c>
      <c r="AB179" s="21"/>
      <c r="AC179" s="23" t="str">
        <f t="shared" si="23"/>
        <v/>
      </c>
      <c r="AD17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80" spans="1:30" x14ac:dyDescent="0.45">
      <c r="A180" s="35" t="str">
        <f>IF('Prediction Log'!A180=0, "",'Prediction Log'!A180)</f>
        <v/>
      </c>
      <c r="B180" s="14" t="str">
        <f>IF('Prediction Log'!B180=0, "",'Prediction Log'!B180)</f>
        <v/>
      </c>
      <c r="C180" s="14" t="str">
        <f>IF('Prediction Log'!C180=0, "",'Prediction Log'!C180)</f>
        <v/>
      </c>
      <c r="D180" s="14" t="str">
        <f>IF('Prediction Log'!D180=0, "",'Prediction Log'!D180)</f>
        <v/>
      </c>
      <c r="E180" s="14" t="str">
        <f>IF('Prediction Log'!E180=0, "",'Prediction Log'!E180)</f>
        <v/>
      </c>
      <c r="F180" s="14" t="str">
        <f>IF('Prediction Log'!F180=0, "",'Prediction Log'!F180)</f>
        <v/>
      </c>
      <c r="G180" s="12" t="str">
        <f>IF(AND(Games!I180="",Games!J180=""),"",IF(ISTEXT(Games!J180), "Side",Games!I180))</f>
        <v/>
      </c>
      <c r="H180" s="12" t="str">
        <f>IF(Table1[[#This Row],[Bet]]="Spread", Games!K180, "")</f>
        <v/>
      </c>
      <c r="I180" s="19" t="str">
        <f>IF(ISTEXT(Games!J180), Games!J180, "")</f>
        <v/>
      </c>
      <c r="J180" s="19" t="str">
        <f>IF(Table1[[#This Row],[Bet]]="Spread", Table1[[#This Row],[Spread]],"")</f>
        <v/>
      </c>
      <c r="K180" s="19"/>
      <c r="L180" s="20"/>
      <c r="M180" s="20"/>
      <c r="N180" s="20"/>
      <c r="O180" s="20"/>
      <c r="P180" s="20"/>
      <c r="Q180" s="20"/>
      <c r="R180" s="22">
        <f t="shared" si="24"/>
        <v>0</v>
      </c>
      <c r="S180" s="22">
        <f t="shared" si="25"/>
        <v>0</v>
      </c>
      <c r="T180" s="22">
        <f t="shared" si="18"/>
        <v>0</v>
      </c>
      <c r="U180" s="22">
        <f t="shared" si="26"/>
        <v>0</v>
      </c>
      <c r="V180" s="22">
        <f t="shared" si="19"/>
        <v>0</v>
      </c>
      <c r="W180" s="22">
        <f t="shared" si="20"/>
        <v>0</v>
      </c>
      <c r="X180" s="21"/>
      <c r="Y180" s="23" t="str">
        <f t="shared" si="21"/>
        <v/>
      </c>
      <c r="Z180" s="21"/>
      <c r="AA180" s="23" t="str">
        <f t="shared" si="22"/>
        <v/>
      </c>
      <c r="AB180" s="21"/>
      <c r="AC180" s="23" t="str">
        <f t="shared" si="23"/>
        <v/>
      </c>
      <c r="AD18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81" spans="1:30" x14ac:dyDescent="0.45">
      <c r="A181" s="35" t="str">
        <f>IF('Prediction Log'!A181=0, "",'Prediction Log'!A181)</f>
        <v/>
      </c>
      <c r="B181" s="14" t="str">
        <f>IF('Prediction Log'!B181=0, "",'Prediction Log'!B181)</f>
        <v/>
      </c>
      <c r="C181" s="14" t="str">
        <f>IF('Prediction Log'!C181=0, "",'Prediction Log'!C181)</f>
        <v/>
      </c>
      <c r="D181" s="14" t="str">
        <f>IF('Prediction Log'!D181=0, "",'Prediction Log'!D181)</f>
        <v/>
      </c>
      <c r="E181" s="14" t="str">
        <f>IF('Prediction Log'!E181=0, "",'Prediction Log'!E181)</f>
        <v/>
      </c>
      <c r="F181" s="14" t="str">
        <f>IF('Prediction Log'!F181=0, "",'Prediction Log'!F181)</f>
        <v/>
      </c>
      <c r="G181" s="12" t="str">
        <f>IF(AND(Games!I181="",Games!J181=""),"",IF(ISTEXT(Games!J181), "Side",Games!I181))</f>
        <v/>
      </c>
      <c r="H181" s="12" t="str">
        <f>IF(Table1[[#This Row],[Bet]]="Spread", Games!K181, "")</f>
        <v/>
      </c>
      <c r="I181" s="19" t="str">
        <f>IF(ISTEXT(Games!J181), Games!J181, "")</f>
        <v/>
      </c>
      <c r="J181" s="19" t="str">
        <f>IF(Table1[[#This Row],[Bet]]="Spread", Table1[[#This Row],[Spread]],"")</f>
        <v/>
      </c>
      <c r="K181" s="19"/>
      <c r="L181" s="20"/>
      <c r="M181" s="20"/>
      <c r="N181" s="20"/>
      <c r="O181" s="20"/>
      <c r="P181" s="20"/>
      <c r="Q181" s="20"/>
      <c r="R181" s="22">
        <f t="shared" si="24"/>
        <v>0</v>
      </c>
      <c r="S181" s="22">
        <f t="shared" si="25"/>
        <v>0</v>
      </c>
      <c r="T181" s="22">
        <f t="shared" si="18"/>
        <v>0</v>
      </c>
      <c r="U181" s="22">
        <f t="shared" si="26"/>
        <v>0</v>
      </c>
      <c r="V181" s="22">
        <f t="shared" si="19"/>
        <v>0</v>
      </c>
      <c r="W181" s="22">
        <f t="shared" si="20"/>
        <v>0</v>
      </c>
      <c r="X181" s="21"/>
      <c r="Y181" s="23" t="str">
        <f t="shared" si="21"/>
        <v/>
      </c>
      <c r="Z181" s="21"/>
      <c r="AA181" s="23" t="str">
        <f t="shared" si="22"/>
        <v/>
      </c>
      <c r="AB181" s="21"/>
      <c r="AC181" s="23" t="str">
        <f t="shared" si="23"/>
        <v/>
      </c>
      <c r="AD18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82" spans="1:30" x14ac:dyDescent="0.45">
      <c r="A182" s="35" t="str">
        <f>IF('Prediction Log'!A182=0, "",'Prediction Log'!A182)</f>
        <v/>
      </c>
      <c r="B182" s="14" t="str">
        <f>IF('Prediction Log'!B182=0, "",'Prediction Log'!B182)</f>
        <v/>
      </c>
      <c r="C182" s="14" t="str">
        <f>IF('Prediction Log'!C182=0, "",'Prediction Log'!C182)</f>
        <v/>
      </c>
      <c r="D182" s="14" t="str">
        <f>IF('Prediction Log'!D182=0, "",'Prediction Log'!D182)</f>
        <v/>
      </c>
      <c r="E182" s="14" t="str">
        <f>IF('Prediction Log'!E182=0, "",'Prediction Log'!E182)</f>
        <v/>
      </c>
      <c r="F182" s="14" t="str">
        <f>IF('Prediction Log'!F182=0, "",'Prediction Log'!F182)</f>
        <v/>
      </c>
      <c r="G182" s="12" t="str">
        <f>IF(AND(Games!I182="",Games!J182=""),"",IF(ISTEXT(Games!J182), "Side",Games!I182))</f>
        <v/>
      </c>
      <c r="H182" s="12" t="str">
        <f>IF(Table1[[#This Row],[Bet]]="Spread", Games!K182, "")</f>
        <v/>
      </c>
      <c r="I182" s="19" t="str">
        <f>IF(ISTEXT(Games!J182), Games!J182, "")</f>
        <v/>
      </c>
      <c r="J182" s="19" t="str">
        <f>IF(Table1[[#This Row],[Bet]]="Spread", Table1[[#This Row],[Spread]],"")</f>
        <v/>
      </c>
      <c r="K182" s="19"/>
      <c r="L182" s="20"/>
      <c r="M182" s="20"/>
      <c r="N182" s="20"/>
      <c r="O182" s="20"/>
      <c r="P182" s="20"/>
      <c r="Q182" s="20"/>
      <c r="R182" s="22">
        <f t="shared" si="24"/>
        <v>0</v>
      </c>
      <c r="S182" s="22">
        <f t="shared" si="25"/>
        <v>0</v>
      </c>
      <c r="T182" s="22">
        <f t="shared" si="18"/>
        <v>0</v>
      </c>
      <c r="U182" s="22">
        <f t="shared" si="26"/>
        <v>0</v>
      </c>
      <c r="V182" s="22">
        <f t="shared" si="19"/>
        <v>0</v>
      </c>
      <c r="W182" s="22">
        <f t="shared" si="20"/>
        <v>0</v>
      </c>
      <c r="X182" s="21"/>
      <c r="Y182" s="23" t="str">
        <f t="shared" si="21"/>
        <v/>
      </c>
      <c r="Z182" s="21"/>
      <c r="AA182" s="23" t="str">
        <f t="shared" si="22"/>
        <v/>
      </c>
      <c r="AB182" s="21"/>
      <c r="AC182" s="23" t="str">
        <f t="shared" si="23"/>
        <v/>
      </c>
      <c r="AD18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83" spans="1:30" x14ac:dyDescent="0.45">
      <c r="A183" s="35" t="str">
        <f>IF('Prediction Log'!A183=0, "",'Prediction Log'!A183)</f>
        <v/>
      </c>
      <c r="B183" s="14" t="str">
        <f>IF('Prediction Log'!B183=0, "",'Prediction Log'!B183)</f>
        <v/>
      </c>
      <c r="C183" s="14" t="str">
        <f>IF('Prediction Log'!C183=0, "",'Prediction Log'!C183)</f>
        <v/>
      </c>
      <c r="D183" s="14" t="str">
        <f>IF('Prediction Log'!D183=0, "",'Prediction Log'!D183)</f>
        <v/>
      </c>
      <c r="E183" s="14" t="str">
        <f>IF('Prediction Log'!E183=0, "",'Prediction Log'!E183)</f>
        <v/>
      </c>
      <c r="F183" s="14" t="str">
        <f>IF('Prediction Log'!F183=0, "",'Prediction Log'!F183)</f>
        <v/>
      </c>
      <c r="G183" s="12" t="str">
        <f>IF(AND(Games!I183="",Games!J183=""),"",IF(ISTEXT(Games!J183), "Side",Games!I183))</f>
        <v/>
      </c>
      <c r="H183" s="12" t="str">
        <f>IF(Table1[[#This Row],[Bet]]="Spread", Games!K183, "")</f>
        <v/>
      </c>
      <c r="I183" s="19" t="str">
        <f>IF(ISTEXT(Games!J183), Games!J183, "")</f>
        <v/>
      </c>
      <c r="J183" s="19" t="str">
        <f>IF(Table1[[#This Row],[Bet]]="Spread", Table1[[#This Row],[Spread]],"")</f>
        <v/>
      </c>
      <c r="K183" s="19"/>
      <c r="L183" s="20"/>
      <c r="M183" s="20"/>
      <c r="N183" s="20"/>
      <c r="O183" s="20"/>
      <c r="P183" s="20"/>
      <c r="Q183" s="20"/>
      <c r="R183" s="22">
        <f t="shared" si="24"/>
        <v>0</v>
      </c>
      <c r="S183" s="22">
        <f t="shared" si="25"/>
        <v>0</v>
      </c>
      <c r="T183" s="22">
        <f t="shared" si="18"/>
        <v>0</v>
      </c>
      <c r="U183" s="22">
        <f t="shared" si="26"/>
        <v>0</v>
      </c>
      <c r="V183" s="22">
        <f t="shared" si="19"/>
        <v>0</v>
      </c>
      <c r="W183" s="22">
        <f t="shared" si="20"/>
        <v>0</v>
      </c>
      <c r="X183" s="21"/>
      <c r="Y183" s="23" t="str">
        <f t="shared" si="21"/>
        <v/>
      </c>
      <c r="Z183" s="21"/>
      <c r="AA183" s="23" t="str">
        <f t="shared" si="22"/>
        <v/>
      </c>
      <c r="AB183" s="21"/>
      <c r="AC183" s="23" t="str">
        <f t="shared" si="23"/>
        <v/>
      </c>
      <c r="AD18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84" spans="1:30" x14ac:dyDescent="0.45">
      <c r="A184" s="35" t="str">
        <f>IF('Prediction Log'!A184=0, "",'Prediction Log'!A184)</f>
        <v/>
      </c>
      <c r="B184" s="14" t="str">
        <f>IF('Prediction Log'!B184=0, "",'Prediction Log'!B184)</f>
        <v/>
      </c>
      <c r="C184" s="14" t="str">
        <f>IF('Prediction Log'!C184=0, "",'Prediction Log'!C184)</f>
        <v/>
      </c>
      <c r="D184" s="14" t="str">
        <f>IF('Prediction Log'!D184=0, "",'Prediction Log'!D184)</f>
        <v/>
      </c>
      <c r="E184" s="14" t="str">
        <f>IF('Prediction Log'!E184=0, "",'Prediction Log'!E184)</f>
        <v/>
      </c>
      <c r="F184" s="14" t="str">
        <f>IF('Prediction Log'!F184=0, "",'Prediction Log'!F184)</f>
        <v/>
      </c>
      <c r="G184" s="12" t="str">
        <f>IF(AND(Games!I184="",Games!J184=""),"",IF(ISTEXT(Games!J184), "Side",Games!I184))</f>
        <v/>
      </c>
      <c r="H184" s="12" t="str">
        <f>IF(Table1[[#This Row],[Bet]]="Spread", Games!K184, "")</f>
        <v/>
      </c>
      <c r="I184" s="19" t="str">
        <f>IF(ISTEXT(Games!J184), Games!J184, "")</f>
        <v/>
      </c>
      <c r="J184" s="19" t="str">
        <f>IF(Table1[[#This Row],[Bet]]="Spread", Table1[[#This Row],[Spread]],"")</f>
        <v/>
      </c>
      <c r="K184" s="19"/>
      <c r="L184" s="20"/>
      <c r="M184" s="20"/>
      <c r="N184" s="20"/>
      <c r="O184" s="20"/>
      <c r="P184" s="20"/>
      <c r="Q184" s="20"/>
      <c r="R184" s="22">
        <f t="shared" si="24"/>
        <v>0</v>
      </c>
      <c r="S184" s="22">
        <f t="shared" si="25"/>
        <v>0</v>
      </c>
      <c r="T184" s="22">
        <f t="shared" si="18"/>
        <v>0</v>
      </c>
      <c r="U184" s="22">
        <f t="shared" si="26"/>
        <v>0</v>
      </c>
      <c r="V184" s="22">
        <f t="shared" si="19"/>
        <v>0</v>
      </c>
      <c r="W184" s="22">
        <f t="shared" si="20"/>
        <v>0</v>
      </c>
      <c r="X184" s="21"/>
      <c r="Y184" s="23" t="str">
        <f t="shared" si="21"/>
        <v/>
      </c>
      <c r="Z184" s="21"/>
      <c r="AA184" s="23" t="str">
        <f t="shared" si="22"/>
        <v/>
      </c>
      <c r="AB184" s="21"/>
      <c r="AC184" s="23" t="str">
        <f t="shared" si="23"/>
        <v/>
      </c>
      <c r="AD18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85" spans="1:30" x14ac:dyDescent="0.45">
      <c r="A185" s="35" t="str">
        <f>IF('Prediction Log'!A185=0, "",'Prediction Log'!A185)</f>
        <v/>
      </c>
      <c r="B185" s="14" t="str">
        <f>IF('Prediction Log'!B185=0, "",'Prediction Log'!B185)</f>
        <v/>
      </c>
      <c r="C185" s="14" t="str">
        <f>IF('Prediction Log'!C185=0, "",'Prediction Log'!C185)</f>
        <v/>
      </c>
      <c r="D185" s="14" t="str">
        <f>IF('Prediction Log'!D185=0, "",'Prediction Log'!D185)</f>
        <v/>
      </c>
      <c r="E185" s="14" t="str">
        <f>IF('Prediction Log'!E185=0, "",'Prediction Log'!E185)</f>
        <v/>
      </c>
      <c r="F185" s="14" t="str">
        <f>IF('Prediction Log'!F185=0, "",'Prediction Log'!F185)</f>
        <v/>
      </c>
      <c r="G185" s="12" t="str">
        <f>IF(AND(Games!I185="",Games!J185=""),"",IF(ISTEXT(Games!J185), "Side",Games!I185))</f>
        <v/>
      </c>
      <c r="H185" s="12" t="str">
        <f>IF(Table1[[#This Row],[Bet]]="Spread", Games!K185, "")</f>
        <v/>
      </c>
      <c r="I185" s="19" t="str">
        <f>IF(ISTEXT(Games!J185), Games!J185, "")</f>
        <v/>
      </c>
      <c r="J185" s="19" t="str">
        <f>IF(Table1[[#This Row],[Bet]]="Spread", Table1[[#This Row],[Spread]],"")</f>
        <v/>
      </c>
      <c r="K185" s="19"/>
      <c r="L185" s="20"/>
      <c r="M185" s="20"/>
      <c r="N185" s="20"/>
      <c r="O185" s="20"/>
      <c r="P185" s="20"/>
      <c r="Q185" s="20"/>
      <c r="R185" s="22">
        <f t="shared" si="24"/>
        <v>0</v>
      </c>
      <c r="S185" s="22">
        <f t="shared" si="25"/>
        <v>0</v>
      </c>
      <c r="T185" s="22">
        <f t="shared" si="18"/>
        <v>0</v>
      </c>
      <c r="U185" s="22">
        <f t="shared" si="26"/>
        <v>0</v>
      </c>
      <c r="V185" s="22">
        <f t="shared" si="19"/>
        <v>0</v>
      </c>
      <c r="W185" s="22">
        <f t="shared" si="20"/>
        <v>0</v>
      </c>
      <c r="X185" s="21"/>
      <c r="Y185" s="23" t="str">
        <f t="shared" si="21"/>
        <v/>
      </c>
      <c r="Z185" s="21"/>
      <c r="AA185" s="23" t="str">
        <f t="shared" si="22"/>
        <v/>
      </c>
      <c r="AB185" s="21"/>
      <c r="AC185" s="23" t="str">
        <f t="shared" si="23"/>
        <v/>
      </c>
      <c r="AD18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86" spans="1:30" x14ac:dyDescent="0.45">
      <c r="A186" s="35" t="str">
        <f>IF('Prediction Log'!A186=0, "",'Prediction Log'!A186)</f>
        <v/>
      </c>
      <c r="B186" s="14" t="str">
        <f>IF('Prediction Log'!B186=0, "",'Prediction Log'!B186)</f>
        <v/>
      </c>
      <c r="C186" s="14" t="str">
        <f>IF('Prediction Log'!C186=0, "",'Prediction Log'!C186)</f>
        <v/>
      </c>
      <c r="D186" s="14" t="str">
        <f>IF('Prediction Log'!D186=0, "",'Prediction Log'!D186)</f>
        <v/>
      </c>
      <c r="E186" s="14" t="str">
        <f>IF('Prediction Log'!E186=0, "",'Prediction Log'!E186)</f>
        <v/>
      </c>
      <c r="F186" s="14" t="str">
        <f>IF('Prediction Log'!F186=0, "",'Prediction Log'!F186)</f>
        <v/>
      </c>
      <c r="G186" s="12" t="str">
        <f>IF(AND(Games!I186="",Games!J186=""),"",IF(ISTEXT(Games!J186), "Side",Games!I186))</f>
        <v/>
      </c>
      <c r="H186" s="12" t="str">
        <f>IF(Table1[[#This Row],[Bet]]="Spread", Games!K186, "")</f>
        <v/>
      </c>
      <c r="I186" s="19" t="str">
        <f>IF(ISTEXT(Games!J186), Games!J186, "")</f>
        <v/>
      </c>
      <c r="J186" s="19" t="str">
        <f>IF(Table1[[#This Row],[Bet]]="Spread", Table1[[#This Row],[Spread]],"")</f>
        <v/>
      </c>
      <c r="K186" s="19"/>
      <c r="L186" s="20"/>
      <c r="M186" s="20"/>
      <c r="N186" s="20"/>
      <c r="O186" s="20"/>
      <c r="P186" s="20"/>
      <c r="Q186" s="20"/>
      <c r="R186" s="22">
        <f t="shared" si="24"/>
        <v>0</v>
      </c>
      <c r="S186" s="22">
        <f t="shared" si="25"/>
        <v>0</v>
      </c>
      <c r="T186" s="22">
        <f t="shared" si="18"/>
        <v>0</v>
      </c>
      <c r="U186" s="22">
        <f t="shared" si="26"/>
        <v>0</v>
      </c>
      <c r="V186" s="22">
        <f t="shared" si="19"/>
        <v>0</v>
      </c>
      <c r="W186" s="22">
        <f t="shared" si="20"/>
        <v>0</v>
      </c>
      <c r="X186" s="21"/>
      <c r="Y186" s="23" t="str">
        <f t="shared" si="21"/>
        <v/>
      </c>
      <c r="Z186" s="21"/>
      <c r="AA186" s="23" t="str">
        <f t="shared" si="22"/>
        <v/>
      </c>
      <c r="AB186" s="21"/>
      <c r="AC186" s="23" t="str">
        <f t="shared" si="23"/>
        <v/>
      </c>
      <c r="AD18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87" spans="1:30" x14ac:dyDescent="0.45">
      <c r="A187" s="35" t="str">
        <f>IF('Prediction Log'!A187=0, "",'Prediction Log'!A187)</f>
        <v/>
      </c>
      <c r="B187" s="14" t="str">
        <f>IF('Prediction Log'!B187=0, "",'Prediction Log'!B187)</f>
        <v/>
      </c>
      <c r="C187" s="14" t="str">
        <f>IF('Prediction Log'!C187=0, "",'Prediction Log'!C187)</f>
        <v/>
      </c>
      <c r="D187" s="14" t="str">
        <f>IF('Prediction Log'!D187=0, "",'Prediction Log'!D187)</f>
        <v/>
      </c>
      <c r="E187" s="14" t="str">
        <f>IF('Prediction Log'!E187=0, "",'Prediction Log'!E187)</f>
        <v/>
      </c>
      <c r="F187" s="14" t="str">
        <f>IF('Prediction Log'!F187=0, "",'Prediction Log'!F187)</f>
        <v/>
      </c>
      <c r="G187" s="12" t="str">
        <f>IF(AND(Games!I187="",Games!J187=""),"",IF(ISTEXT(Games!J187), "Side",Games!I187))</f>
        <v/>
      </c>
      <c r="H187" s="12" t="str">
        <f>IF(Table1[[#This Row],[Bet]]="Spread", Games!K187, "")</f>
        <v/>
      </c>
      <c r="I187" s="19" t="str">
        <f>IF(ISTEXT(Games!J187), Games!J187, "")</f>
        <v/>
      </c>
      <c r="J187" s="19" t="str">
        <f>IF(Table1[[#This Row],[Bet]]="Spread", Table1[[#This Row],[Spread]],"")</f>
        <v/>
      </c>
      <c r="K187" s="19"/>
      <c r="L187" s="20"/>
      <c r="M187" s="20"/>
      <c r="N187" s="20"/>
      <c r="O187" s="20"/>
      <c r="P187" s="20"/>
      <c r="Q187" s="20"/>
      <c r="R187" s="22">
        <f t="shared" si="24"/>
        <v>0</v>
      </c>
      <c r="S187" s="22">
        <f t="shared" si="25"/>
        <v>0</v>
      </c>
      <c r="T187" s="22">
        <f t="shared" si="18"/>
        <v>0</v>
      </c>
      <c r="U187" s="22">
        <f t="shared" si="26"/>
        <v>0</v>
      </c>
      <c r="V187" s="22">
        <f t="shared" si="19"/>
        <v>0</v>
      </c>
      <c r="W187" s="22">
        <f t="shared" si="20"/>
        <v>0</v>
      </c>
      <c r="X187" s="21"/>
      <c r="Y187" s="23" t="str">
        <f t="shared" si="21"/>
        <v/>
      </c>
      <c r="Z187" s="21"/>
      <c r="AA187" s="23" t="str">
        <f t="shared" si="22"/>
        <v/>
      </c>
      <c r="AB187" s="21"/>
      <c r="AC187" s="23" t="str">
        <f t="shared" si="23"/>
        <v/>
      </c>
      <c r="AD18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88" spans="1:30" x14ac:dyDescent="0.45">
      <c r="A188" s="35" t="str">
        <f>IF('Prediction Log'!A188=0, "",'Prediction Log'!A188)</f>
        <v/>
      </c>
      <c r="B188" s="14" t="str">
        <f>IF('Prediction Log'!B188=0, "",'Prediction Log'!B188)</f>
        <v/>
      </c>
      <c r="C188" s="14" t="str">
        <f>IF('Prediction Log'!C188=0, "",'Prediction Log'!C188)</f>
        <v/>
      </c>
      <c r="D188" s="14" t="str">
        <f>IF('Prediction Log'!D188=0, "",'Prediction Log'!D188)</f>
        <v/>
      </c>
      <c r="E188" s="14" t="str">
        <f>IF('Prediction Log'!E188=0, "",'Prediction Log'!E188)</f>
        <v/>
      </c>
      <c r="F188" s="14" t="str">
        <f>IF('Prediction Log'!F188=0, "",'Prediction Log'!F188)</f>
        <v/>
      </c>
      <c r="G188" s="12" t="str">
        <f>IF(AND(Games!I188="",Games!J188=""),"",IF(ISTEXT(Games!J188), "Side",Games!I188))</f>
        <v/>
      </c>
      <c r="H188" s="12" t="str">
        <f>IF(Table1[[#This Row],[Bet]]="Spread", Games!K188, "")</f>
        <v/>
      </c>
      <c r="I188" s="19" t="str">
        <f>IF(ISTEXT(Games!J188), Games!J188, "")</f>
        <v/>
      </c>
      <c r="J188" s="19" t="str">
        <f>IF(Table1[[#This Row],[Bet]]="Spread", Table1[[#This Row],[Spread]],"")</f>
        <v/>
      </c>
      <c r="K188" s="19"/>
      <c r="L188" s="20"/>
      <c r="M188" s="20"/>
      <c r="N188" s="20"/>
      <c r="O188" s="20"/>
      <c r="P188" s="20"/>
      <c r="Q188" s="20"/>
      <c r="R188" s="22">
        <f t="shared" si="24"/>
        <v>0</v>
      </c>
      <c r="S188" s="22">
        <f t="shared" si="25"/>
        <v>0</v>
      </c>
      <c r="T188" s="22">
        <f t="shared" si="18"/>
        <v>0</v>
      </c>
      <c r="U188" s="22">
        <f t="shared" si="26"/>
        <v>0</v>
      </c>
      <c r="V188" s="22">
        <f t="shared" si="19"/>
        <v>0</v>
      </c>
      <c r="W188" s="22">
        <f t="shared" si="20"/>
        <v>0</v>
      </c>
      <c r="X188" s="21"/>
      <c r="Y188" s="23" t="str">
        <f t="shared" si="21"/>
        <v/>
      </c>
      <c r="Z188" s="21"/>
      <c r="AA188" s="23" t="str">
        <f t="shared" si="22"/>
        <v/>
      </c>
      <c r="AB188" s="21"/>
      <c r="AC188" s="23" t="str">
        <f t="shared" si="23"/>
        <v/>
      </c>
      <c r="AD18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89" spans="1:30" x14ac:dyDescent="0.45">
      <c r="A189" s="35" t="str">
        <f>IF('Prediction Log'!A189=0, "",'Prediction Log'!A189)</f>
        <v/>
      </c>
      <c r="B189" s="14" t="str">
        <f>IF('Prediction Log'!B189=0, "",'Prediction Log'!B189)</f>
        <v/>
      </c>
      <c r="C189" s="14" t="str">
        <f>IF('Prediction Log'!C189=0, "",'Prediction Log'!C189)</f>
        <v/>
      </c>
      <c r="D189" s="14" t="str">
        <f>IF('Prediction Log'!D189=0, "",'Prediction Log'!D189)</f>
        <v/>
      </c>
      <c r="E189" s="14" t="str">
        <f>IF('Prediction Log'!E189=0, "",'Prediction Log'!E189)</f>
        <v/>
      </c>
      <c r="F189" s="14" t="str">
        <f>IF('Prediction Log'!F189=0, "",'Prediction Log'!F189)</f>
        <v/>
      </c>
      <c r="G189" s="12" t="str">
        <f>IF(AND(Games!I189="",Games!J189=""),"",IF(ISTEXT(Games!J189), "Side",Games!I189))</f>
        <v/>
      </c>
      <c r="H189" s="12" t="str">
        <f>IF(Table1[[#This Row],[Bet]]="Spread", Games!K189, "")</f>
        <v/>
      </c>
      <c r="I189" s="19" t="str">
        <f>IF(ISTEXT(Games!J189), Games!J189, "")</f>
        <v/>
      </c>
      <c r="J189" s="19" t="str">
        <f>IF(Table1[[#This Row],[Bet]]="Spread", Table1[[#This Row],[Spread]],"")</f>
        <v/>
      </c>
      <c r="K189" s="19"/>
      <c r="L189" s="20"/>
      <c r="M189" s="20"/>
      <c r="N189" s="20"/>
      <c r="O189" s="20"/>
      <c r="P189" s="20"/>
      <c r="Q189" s="20"/>
      <c r="R189" s="22">
        <f t="shared" si="24"/>
        <v>0</v>
      </c>
      <c r="S189" s="22">
        <f t="shared" si="25"/>
        <v>0</v>
      </c>
      <c r="T189" s="22">
        <f t="shared" si="18"/>
        <v>0</v>
      </c>
      <c r="U189" s="22">
        <f t="shared" si="26"/>
        <v>0</v>
      </c>
      <c r="V189" s="22">
        <f t="shared" si="19"/>
        <v>0</v>
      </c>
      <c r="W189" s="22">
        <f t="shared" si="20"/>
        <v>0</v>
      </c>
      <c r="X189" s="21"/>
      <c r="Y189" s="23" t="str">
        <f t="shared" si="21"/>
        <v/>
      </c>
      <c r="Z189" s="21"/>
      <c r="AA189" s="23" t="str">
        <f t="shared" si="22"/>
        <v/>
      </c>
      <c r="AB189" s="21"/>
      <c r="AC189" s="23" t="str">
        <f t="shared" si="23"/>
        <v/>
      </c>
      <c r="AD18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90" spans="1:30" x14ac:dyDescent="0.45">
      <c r="A190" s="35" t="str">
        <f>IF('Prediction Log'!A190=0, "",'Prediction Log'!A190)</f>
        <v/>
      </c>
      <c r="B190" s="14" t="str">
        <f>IF('Prediction Log'!B190=0, "",'Prediction Log'!B190)</f>
        <v/>
      </c>
      <c r="C190" s="14" t="str">
        <f>IF('Prediction Log'!C190=0, "",'Prediction Log'!C190)</f>
        <v/>
      </c>
      <c r="D190" s="14" t="str">
        <f>IF('Prediction Log'!D190=0, "",'Prediction Log'!D190)</f>
        <v/>
      </c>
      <c r="E190" s="14" t="str">
        <f>IF('Prediction Log'!E190=0, "",'Prediction Log'!E190)</f>
        <v/>
      </c>
      <c r="F190" s="14" t="str">
        <f>IF('Prediction Log'!F190=0, "",'Prediction Log'!F190)</f>
        <v/>
      </c>
      <c r="G190" s="12" t="str">
        <f>IF(AND(Games!I190="",Games!J190=""),"",IF(ISTEXT(Games!J190), "Side",Games!I190))</f>
        <v/>
      </c>
      <c r="H190" s="12" t="str">
        <f>IF(Table1[[#This Row],[Bet]]="Spread", Games!K190, "")</f>
        <v/>
      </c>
      <c r="I190" s="19" t="str">
        <f>IF(ISTEXT(Games!J190), Games!J190, "")</f>
        <v/>
      </c>
      <c r="J190" s="19" t="str">
        <f>IF(Table1[[#This Row],[Bet]]="Spread", Table1[[#This Row],[Spread]],"")</f>
        <v/>
      </c>
      <c r="K190" s="19"/>
      <c r="L190" s="20"/>
      <c r="M190" s="20"/>
      <c r="N190" s="20"/>
      <c r="O190" s="20"/>
      <c r="P190" s="20"/>
      <c r="Q190" s="20"/>
      <c r="R190" s="22">
        <f t="shared" si="24"/>
        <v>0</v>
      </c>
      <c r="S190" s="22">
        <f t="shared" si="25"/>
        <v>0</v>
      </c>
      <c r="T190" s="22">
        <f t="shared" si="18"/>
        <v>0</v>
      </c>
      <c r="U190" s="22">
        <f t="shared" si="26"/>
        <v>0</v>
      </c>
      <c r="V190" s="22">
        <f t="shared" si="19"/>
        <v>0</v>
      </c>
      <c r="W190" s="22">
        <f t="shared" si="20"/>
        <v>0</v>
      </c>
      <c r="X190" s="21"/>
      <c r="Y190" s="23" t="str">
        <f t="shared" si="21"/>
        <v/>
      </c>
      <c r="Z190" s="21"/>
      <c r="AA190" s="23" t="str">
        <f t="shared" si="22"/>
        <v/>
      </c>
      <c r="AB190" s="21"/>
      <c r="AC190" s="23" t="str">
        <f t="shared" si="23"/>
        <v/>
      </c>
      <c r="AD19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91" spans="1:30" x14ac:dyDescent="0.45">
      <c r="A191" s="35" t="str">
        <f>IF('Prediction Log'!A191=0, "",'Prediction Log'!A191)</f>
        <v/>
      </c>
      <c r="B191" s="14" t="str">
        <f>IF('Prediction Log'!B191=0, "",'Prediction Log'!B191)</f>
        <v/>
      </c>
      <c r="C191" s="14" t="str">
        <f>IF('Prediction Log'!C191=0, "",'Prediction Log'!C191)</f>
        <v/>
      </c>
      <c r="D191" s="14" t="str">
        <f>IF('Prediction Log'!D191=0, "",'Prediction Log'!D191)</f>
        <v/>
      </c>
      <c r="E191" s="14" t="str">
        <f>IF('Prediction Log'!E191=0, "",'Prediction Log'!E191)</f>
        <v/>
      </c>
      <c r="F191" s="14" t="str">
        <f>IF('Prediction Log'!F191=0, "",'Prediction Log'!F191)</f>
        <v/>
      </c>
      <c r="G191" s="12" t="str">
        <f>IF(AND(Games!I191="",Games!J191=""),"",IF(ISTEXT(Games!J191), "Side",Games!I191))</f>
        <v/>
      </c>
      <c r="H191" s="12" t="str">
        <f>IF(Table1[[#This Row],[Bet]]="Spread", Games!K191, "")</f>
        <v/>
      </c>
      <c r="I191" s="19" t="str">
        <f>IF(ISTEXT(Games!J191), Games!J191, "")</f>
        <v/>
      </c>
      <c r="J191" s="19" t="str">
        <f>IF(Table1[[#This Row],[Bet]]="Spread", Table1[[#This Row],[Spread]],"")</f>
        <v/>
      </c>
      <c r="K191" s="19"/>
      <c r="L191" s="20"/>
      <c r="M191" s="20"/>
      <c r="N191" s="20"/>
      <c r="O191" s="20"/>
      <c r="P191" s="20"/>
      <c r="Q191" s="20"/>
      <c r="R191" s="22">
        <f t="shared" si="24"/>
        <v>0</v>
      </c>
      <c r="S191" s="22">
        <f t="shared" si="25"/>
        <v>0</v>
      </c>
      <c r="T191" s="22">
        <f t="shared" si="18"/>
        <v>0</v>
      </c>
      <c r="U191" s="22">
        <f t="shared" si="26"/>
        <v>0</v>
      </c>
      <c r="V191" s="22">
        <f t="shared" si="19"/>
        <v>0</v>
      </c>
      <c r="W191" s="22">
        <f t="shared" si="20"/>
        <v>0</v>
      </c>
      <c r="X191" s="21"/>
      <c r="Y191" s="23" t="str">
        <f t="shared" si="21"/>
        <v/>
      </c>
      <c r="Z191" s="21"/>
      <c r="AA191" s="23" t="str">
        <f t="shared" si="22"/>
        <v/>
      </c>
      <c r="AB191" s="21"/>
      <c r="AC191" s="23" t="str">
        <f t="shared" si="23"/>
        <v/>
      </c>
      <c r="AD19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92" spans="1:30" x14ac:dyDescent="0.45">
      <c r="A192" s="35" t="str">
        <f>IF('Prediction Log'!A192=0, "",'Prediction Log'!A192)</f>
        <v/>
      </c>
      <c r="B192" s="14" t="str">
        <f>IF('Prediction Log'!B192=0, "",'Prediction Log'!B192)</f>
        <v/>
      </c>
      <c r="C192" s="14" t="str">
        <f>IF('Prediction Log'!C192=0, "",'Prediction Log'!C192)</f>
        <v/>
      </c>
      <c r="D192" s="14" t="str">
        <f>IF('Prediction Log'!D192=0, "",'Prediction Log'!D192)</f>
        <v/>
      </c>
      <c r="E192" s="14" t="str">
        <f>IF('Prediction Log'!E192=0, "",'Prediction Log'!E192)</f>
        <v/>
      </c>
      <c r="F192" s="14" t="str">
        <f>IF('Prediction Log'!F192=0, "",'Prediction Log'!F192)</f>
        <v/>
      </c>
      <c r="G192" s="12" t="str">
        <f>IF(AND(Games!I192="",Games!J192=""),"",IF(ISTEXT(Games!J192), "Side",Games!I192))</f>
        <v/>
      </c>
      <c r="H192" s="12" t="str">
        <f>IF(Table1[[#This Row],[Bet]]="Spread", Games!K192, "")</f>
        <v/>
      </c>
      <c r="I192" s="19" t="str">
        <f>IF(ISTEXT(Games!J192), Games!J192, "")</f>
        <v/>
      </c>
      <c r="J192" s="19" t="str">
        <f>IF(Table1[[#This Row],[Bet]]="Spread", Table1[[#This Row],[Spread]],"")</f>
        <v/>
      </c>
      <c r="K192" s="19"/>
      <c r="L192" s="20"/>
      <c r="M192" s="20"/>
      <c r="N192" s="20"/>
      <c r="O192" s="20"/>
      <c r="P192" s="20"/>
      <c r="Q192" s="20"/>
      <c r="R192" s="22">
        <f t="shared" si="24"/>
        <v>0</v>
      </c>
      <c r="S192" s="22">
        <f t="shared" si="25"/>
        <v>0</v>
      </c>
      <c r="T192" s="22">
        <f t="shared" si="18"/>
        <v>0</v>
      </c>
      <c r="U192" s="22">
        <f t="shared" si="26"/>
        <v>0</v>
      </c>
      <c r="V192" s="22">
        <f t="shared" si="19"/>
        <v>0</v>
      </c>
      <c r="W192" s="22">
        <f t="shared" si="20"/>
        <v>0</v>
      </c>
      <c r="X192" s="21"/>
      <c r="Y192" s="23" t="str">
        <f t="shared" si="21"/>
        <v/>
      </c>
      <c r="Z192" s="21"/>
      <c r="AA192" s="23" t="str">
        <f t="shared" si="22"/>
        <v/>
      </c>
      <c r="AB192" s="21"/>
      <c r="AC192" s="23" t="str">
        <f t="shared" si="23"/>
        <v/>
      </c>
      <c r="AD19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93" spans="1:30" x14ac:dyDescent="0.45">
      <c r="A193" s="35" t="str">
        <f>IF('Prediction Log'!A193=0, "",'Prediction Log'!A193)</f>
        <v/>
      </c>
      <c r="B193" s="14" t="str">
        <f>IF('Prediction Log'!B193=0, "",'Prediction Log'!B193)</f>
        <v/>
      </c>
      <c r="C193" s="14" t="str">
        <f>IF('Prediction Log'!C193=0, "",'Prediction Log'!C193)</f>
        <v/>
      </c>
      <c r="D193" s="14" t="str">
        <f>IF('Prediction Log'!D193=0, "",'Prediction Log'!D193)</f>
        <v/>
      </c>
      <c r="E193" s="14" t="str">
        <f>IF('Prediction Log'!E193=0, "",'Prediction Log'!E193)</f>
        <v/>
      </c>
      <c r="F193" s="14" t="str">
        <f>IF('Prediction Log'!F193=0, "",'Prediction Log'!F193)</f>
        <v/>
      </c>
      <c r="G193" s="12" t="str">
        <f>IF(AND(Games!I193="",Games!J193=""),"",IF(ISTEXT(Games!J193), "Side",Games!I193))</f>
        <v/>
      </c>
      <c r="H193" s="12" t="str">
        <f>IF(Table1[[#This Row],[Bet]]="Spread", Games!K193, "")</f>
        <v/>
      </c>
      <c r="I193" s="19" t="str">
        <f>IF(ISTEXT(Games!J193), Games!J193, "")</f>
        <v/>
      </c>
      <c r="J193" s="19" t="str">
        <f>IF(Table1[[#This Row],[Bet]]="Spread", Table1[[#This Row],[Spread]],"")</f>
        <v/>
      </c>
      <c r="K193" s="19"/>
      <c r="L193" s="20"/>
      <c r="M193" s="20"/>
      <c r="N193" s="20"/>
      <c r="O193" s="20"/>
      <c r="P193" s="20"/>
      <c r="Q193" s="20"/>
      <c r="R193" s="22">
        <f t="shared" si="24"/>
        <v>0</v>
      </c>
      <c r="S193" s="22">
        <f t="shared" si="25"/>
        <v>0</v>
      </c>
      <c r="T193" s="22">
        <f t="shared" si="18"/>
        <v>0</v>
      </c>
      <c r="U193" s="22">
        <f t="shared" si="26"/>
        <v>0</v>
      </c>
      <c r="V193" s="22">
        <f t="shared" si="19"/>
        <v>0</v>
      </c>
      <c r="W193" s="22">
        <f t="shared" si="20"/>
        <v>0</v>
      </c>
      <c r="X193" s="21"/>
      <c r="Y193" s="23" t="str">
        <f t="shared" si="21"/>
        <v/>
      </c>
      <c r="Z193" s="21"/>
      <c r="AA193" s="23" t="str">
        <f t="shared" si="22"/>
        <v/>
      </c>
      <c r="AB193" s="21"/>
      <c r="AC193" s="23" t="str">
        <f t="shared" si="23"/>
        <v/>
      </c>
      <c r="AD19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94" spans="1:30" x14ac:dyDescent="0.45">
      <c r="A194" s="35" t="str">
        <f>IF('Prediction Log'!A194=0, "",'Prediction Log'!A194)</f>
        <v/>
      </c>
      <c r="B194" s="14" t="str">
        <f>IF('Prediction Log'!B194=0, "",'Prediction Log'!B194)</f>
        <v/>
      </c>
      <c r="C194" s="14" t="str">
        <f>IF('Prediction Log'!C194=0, "",'Prediction Log'!C194)</f>
        <v/>
      </c>
      <c r="D194" s="14" t="str">
        <f>IF('Prediction Log'!D194=0, "",'Prediction Log'!D194)</f>
        <v/>
      </c>
      <c r="E194" s="14" t="str">
        <f>IF('Prediction Log'!E194=0, "",'Prediction Log'!E194)</f>
        <v/>
      </c>
      <c r="F194" s="14" t="str">
        <f>IF('Prediction Log'!F194=0, "",'Prediction Log'!F194)</f>
        <v/>
      </c>
      <c r="G194" s="12" t="str">
        <f>IF(AND(Games!I194="",Games!J194=""),"",IF(ISTEXT(Games!J194), "Side",Games!I194))</f>
        <v/>
      </c>
      <c r="H194" s="12" t="str">
        <f>IF(Table1[[#This Row],[Bet]]="Spread", Games!K194, "")</f>
        <v/>
      </c>
      <c r="I194" s="19" t="str">
        <f>IF(ISTEXT(Games!J194), Games!J194, "")</f>
        <v/>
      </c>
      <c r="J194" s="19" t="str">
        <f>IF(Table1[[#This Row],[Bet]]="Spread", Table1[[#This Row],[Spread]],"")</f>
        <v/>
      </c>
      <c r="K194" s="19"/>
      <c r="L194" s="20"/>
      <c r="M194" s="20"/>
      <c r="N194" s="20"/>
      <c r="O194" s="20"/>
      <c r="P194" s="20"/>
      <c r="Q194" s="20"/>
      <c r="R194" s="22">
        <f t="shared" si="24"/>
        <v>0</v>
      </c>
      <c r="S194" s="22">
        <f t="shared" si="25"/>
        <v>0</v>
      </c>
      <c r="T194" s="22">
        <f t="shared" ref="T194:T257" si="27">M194+IF(P194&lt;0, (M194/(P194/-100)), M194*(P194/100))</f>
        <v>0</v>
      </c>
      <c r="U194" s="22">
        <f t="shared" si="26"/>
        <v>0</v>
      </c>
      <c r="V194" s="22">
        <f t="shared" ref="V194:V257" si="28">N194+IF(Q194&lt;0, (N194/(Q194/-100)), N194*(Q194/100))</f>
        <v>0</v>
      </c>
      <c r="W194" s="22">
        <f t="shared" ref="W194:W257" si="29">Q194-N194</f>
        <v>0</v>
      </c>
      <c r="X194" s="21"/>
      <c r="Y194" s="23" t="str">
        <f t="shared" ref="Y194:Y257" si="30">IF(X194="W", S194, IF(X194="L",-L194, ""))</f>
        <v/>
      </c>
      <c r="Z194" s="21"/>
      <c r="AA194" s="23" t="str">
        <f t="shared" ref="AA194:AA257" si="31">IF(Z194="W", U194, IF(Z194="L",-N194, ""))</f>
        <v/>
      </c>
      <c r="AB194" s="21"/>
      <c r="AC194" s="23" t="str">
        <f t="shared" ref="AC194:AC257" si="32">IF(AB194="W", W194, IF(AB194="L",-P194, ""))</f>
        <v/>
      </c>
      <c r="AD19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95" spans="1:30" x14ac:dyDescent="0.45">
      <c r="A195" s="35" t="str">
        <f>IF('Prediction Log'!A195=0, "",'Prediction Log'!A195)</f>
        <v/>
      </c>
      <c r="B195" s="14" t="str">
        <f>IF('Prediction Log'!B195=0, "",'Prediction Log'!B195)</f>
        <v/>
      </c>
      <c r="C195" s="14" t="str">
        <f>IF('Prediction Log'!C195=0, "",'Prediction Log'!C195)</f>
        <v/>
      </c>
      <c r="D195" s="14" t="str">
        <f>IF('Prediction Log'!D195=0, "",'Prediction Log'!D195)</f>
        <v/>
      </c>
      <c r="E195" s="14" t="str">
        <f>IF('Prediction Log'!E195=0, "",'Prediction Log'!E195)</f>
        <v/>
      </c>
      <c r="F195" s="14" t="str">
        <f>IF('Prediction Log'!F195=0, "",'Prediction Log'!F195)</f>
        <v/>
      </c>
      <c r="G195" s="12" t="str">
        <f>IF(AND(Games!I195="",Games!J195=""),"",IF(ISTEXT(Games!J195), "Side",Games!I195))</f>
        <v/>
      </c>
      <c r="H195" s="12" t="str">
        <f>IF(Table1[[#This Row],[Bet]]="Spread", Games!K195, "")</f>
        <v/>
      </c>
      <c r="I195" s="19" t="str">
        <f>IF(ISTEXT(Games!J195), Games!J195, "")</f>
        <v/>
      </c>
      <c r="J195" s="19" t="str">
        <f>IF(Table1[[#This Row],[Bet]]="Spread", Table1[[#This Row],[Spread]],"")</f>
        <v/>
      </c>
      <c r="K195" s="19"/>
      <c r="L195" s="20"/>
      <c r="M195" s="20"/>
      <c r="N195" s="20"/>
      <c r="O195" s="20"/>
      <c r="P195" s="20"/>
      <c r="Q195" s="20"/>
      <c r="R195" s="22">
        <f t="shared" ref="R195:R258" si="33">L195+IF(O195&lt;0, (L195/(O195/-100)), L195*(O195/100))</f>
        <v>0</v>
      </c>
      <c r="S195" s="22">
        <f t="shared" ref="S195:S258" si="34">R195-L195</f>
        <v>0</v>
      </c>
      <c r="T195" s="22">
        <f t="shared" si="27"/>
        <v>0</v>
      </c>
      <c r="U195" s="22">
        <f t="shared" ref="U195:U258" si="35">T195-M195</f>
        <v>0</v>
      </c>
      <c r="V195" s="22">
        <f t="shared" si="28"/>
        <v>0</v>
      </c>
      <c r="W195" s="22">
        <f t="shared" si="29"/>
        <v>0</v>
      </c>
      <c r="X195" s="21"/>
      <c r="Y195" s="23" t="str">
        <f t="shared" si="30"/>
        <v/>
      </c>
      <c r="Z195" s="21"/>
      <c r="AA195" s="23" t="str">
        <f t="shared" si="31"/>
        <v/>
      </c>
      <c r="AB195" s="21"/>
      <c r="AC195" s="23" t="str">
        <f t="shared" si="32"/>
        <v/>
      </c>
      <c r="AD19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96" spans="1:30" x14ac:dyDescent="0.45">
      <c r="A196" s="35" t="str">
        <f>IF('Prediction Log'!A196=0, "",'Prediction Log'!A196)</f>
        <v/>
      </c>
      <c r="B196" s="14" t="str">
        <f>IF('Prediction Log'!B196=0, "",'Prediction Log'!B196)</f>
        <v/>
      </c>
      <c r="C196" s="14" t="str">
        <f>IF('Prediction Log'!C196=0, "",'Prediction Log'!C196)</f>
        <v/>
      </c>
      <c r="D196" s="14" t="str">
        <f>IF('Prediction Log'!D196=0, "",'Prediction Log'!D196)</f>
        <v/>
      </c>
      <c r="E196" s="14" t="str">
        <f>IF('Prediction Log'!E196=0, "",'Prediction Log'!E196)</f>
        <v/>
      </c>
      <c r="F196" s="14" t="str">
        <f>IF('Prediction Log'!F196=0, "",'Prediction Log'!F196)</f>
        <v/>
      </c>
      <c r="G196" s="12" t="str">
        <f>IF(AND(Games!I196="",Games!J196=""),"",IF(ISTEXT(Games!J196), "Side",Games!I196))</f>
        <v/>
      </c>
      <c r="H196" s="12" t="str">
        <f>IF(Table1[[#This Row],[Bet]]="Spread", Games!K196, "")</f>
        <v/>
      </c>
      <c r="I196" s="19" t="str">
        <f>IF(ISTEXT(Games!J196), Games!J196, "")</f>
        <v/>
      </c>
      <c r="J196" s="19" t="str">
        <f>IF(Table1[[#This Row],[Bet]]="Spread", Table1[[#This Row],[Spread]],"")</f>
        <v/>
      </c>
      <c r="K196" s="19"/>
      <c r="L196" s="20"/>
      <c r="M196" s="20"/>
      <c r="N196" s="20"/>
      <c r="O196" s="20"/>
      <c r="P196" s="20"/>
      <c r="Q196" s="20"/>
      <c r="R196" s="22">
        <f t="shared" si="33"/>
        <v>0</v>
      </c>
      <c r="S196" s="22">
        <f t="shared" si="34"/>
        <v>0</v>
      </c>
      <c r="T196" s="22">
        <f t="shared" si="27"/>
        <v>0</v>
      </c>
      <c r="U196" s="22">
        <f t="shared" si="35"/>
        <v>0</v>
      </c>
      <c r="V196" s="22">
        <f t="shared" si="28"/>
        <v>0</v>
      </c>
      <c r="W196" s="22">
        <f t="shared" si="29"/>
        <v>0</v>
      </c>
      <c r="X196" s="21"/>
      <c r="Y196" s="23" t="str">
        <f t="shared" si="30"/>
        <v/>
      </c>
      <c r="Z196" s="21"/>
      <c r="AA196" s="23" t="str">
        <f t="shared" si="31"/>
        <v/>
      </c>
      <c r="AB196" s="21"/>
      <c r="AC196" s="23" t="str">
        <f t="shared" si="32"/>
        <v/>
      </c>
      <c r="AD19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97" spans="1:30" x14ac:dyDescent="0.45">
      <c r="A197" s="35" t="str">
        <f>IF('Prediction Log'!A197=0, "",'Prediction Log'!A197)</f>
        <v/>
      </c>
      <c r="B197" s="14" t="str">
        <f>IF('Prediction Log'!B197=0, "",'Prediction Log'!B197)</f>
        <v/>
      </c>
      <c r="C197" s="14" t="str">
        <f>IF('Prediction Log'!C197=0, "",'Prediction Log'!C197)</f>
        <v/>
      </c>
      <c r="D197" s="14" t="str">
        <f>IF('Prediction Log'!D197=0, "",'Prediction Log'!D197)</f>
        <v/>
      </c>
      <c r="E197" s="14" t="str">
        <f>IF('Prediction Log'!E197=0, "",'Prediction Log'!E197)</f>
        <v/>
      </c>
      <c r="F197" s="14" t="str">
        <f>IF('Prediction Log'!F197=0, "",'Prediction Log'!F197)</f>
        <v/>
      </c>
      <c r="G197" s="12" t="str">
        <f>IF(AND(Games!I197="",Games!J197=""),"",IF(ISTEXT(Games!J197), "Side",Games!I197))</f>
        <v/>
      </c>
      <c r="H197" s="12" t="str">
        <f>IF(Table1[[#This Row],[Bet]]="Spread", Games!K197, "")</f>
        <v/>
      </c>
      <c r="I197" s="19" t="str">
        <f>IF(ISTEXT(Games!J197), Games!J197, "")</f>
        <v/>
      </c>
      <c r="J197" s="19" t="str">
        <f>IF(Table1[[#This Row],[Bet]]="Spread", Table1[[#This Row],[Spread]],"")</f>
        <v/>
      </c>
      <c r="K197" s="19"/>
      <c r="L197" s="20"/>
      <c r="M197" s="20"/>
      <c r="N197" s="20"/>
      <c r="O197" s="20"/>
      <c r="P197" s="20"/>
      <c r="Q197" s="20"/>
      <c r="R197" s="22">
        <f t="shared" si="33"/>
        <v>0</v>
      </c>
      <c r="S197" s="22">
        <f t="shared" si="34"/>
        <v>0</v>
      </c>
      <c r="T197" s="22">
        <f t="shared" si="27"/>
        <v>0</v>
      </c>
      <c r="U197" s="22">
        <f t="shared" si="35"/>
        <v>0</v>
      </c>
      <c r="V197" s="22">
        <f t="shared" si="28"/>
        <v>0</v>
      </c>
      <c r="W197" s="22">
        <f t="shared" si="29"/>
        <v>0</v>
      </c>
      <c r="X197" s="21"/>
      <c r="Y197" s="23" t="str">
        <f t="shared" si="30"/>
        <v/>
      </c>
      <c r="Z197" s="21"/>
      <c r="AA197" s="23" t="str">
        <f t="shared" si="31"/>
        <v/>
      </c>
      <c r="AB197" s="21"/>
      <c r="AC197" s="23" t="str">
        <f t="shared" si="32"/>
        <v/>
      </c>
      <c r="AD19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98" spans="1:30" x14ac:dyDescent="0.45">
      <c r="A198" s="35" t="str">
        <f>IF('Prediction Log'!A198=0, "",'Prediction Log'!A198)</f>
        <v/>
      </c>
      <c r="B198" s="14" t="str">
        <f>IF('Prediction Log'!B198=0, "",'Prediction Log'!B198)</f>
        <v/>
      </c>
      <c r="C198" s="14" t="str">
        <f>IF('Prediction Log'!C198=0, "",'Prediction Log'!C198)</f>
        <v/>
      </c>
      <c r="D198" s="14" t="str">
        <f>IF('Prediction Log'!D198=0, "",'Prediction Log'!D198)</f>
        <v/>
      </c>
      <c r="E198" s="14" t="str">
        <f>IF('Prediction Log'!E198=0, "",'Prediction Log'!E198)</f>
        <v/>
      </c>
      <c r="F198" s="14" t="str">
        <f>IF('Prediction Log'!F198=0, "",'Prediction Log'!F198)</f>
        <v/>
      </c>
      <c r="G198" s="12" t="str">
        <f>IF(AND(Games!I198="",Games!J198=""),"",IF(ISTEXT(Games!J198), "Side",Games!I198))</f>
        <v/>
      </c>
      <c r="H198" s="12" t="str">
        <f>IF(Table1[[#This Row],[Bet]]="Spread", Games!K198, "")</f>
        <v/>
      </c>
      <c r="I198" s="19" t="str">
        <f>IF(ISTEXT(Games!J198), Games!J198, "")</f>
        <v/>
      </c>
      <c r="J198" s="19" t="str">
        <f>IF(Table1[[#This Row],[Bet]]="Spread", Table1[[#This Row],[Spread]],"")</f>
        <v/>
      </c>
      <c r="K198" s="19"/>
      <c r="L198" s="20"/>
      <c r="M198" s="20"/>
      <c r="N198" s="20"/>
      <c r="O198" s="20"/>
      <c r="P198" s="20"/>
      <c r="Q198" s="20"/>
      <c r="R198" s="22">
        <f t="shared" si="33"/>
        <v>0</v>
      </c>
      <c r="S198" s="22">
        <f t="shared" si="34"/>
        <v>0</v>
      </c>
      <c r="T198" s="22">
        <f t="shared" si="27"/>
        <v>0</v>
      </c>
      <c r="U198" s="22">
        <f t="shared" si="35"/>
        <v>0</v>
      </c>
      <c r="V198" s="22">
        <f t="shared" si="28"/>
        <v>0</v>
      </c>
      <c r="W198" s="22">
        <f t="shared" si="29"/>
        <v>0</v>
      </c>
      <c r="X198" s="21"/>
      <c r="Y198" s="23" t="str">
        <f t="shared" si="30"/>
        <v/>
      </c>
      <c r="Z198" s="21"/>
      <c r="AA198" s="23" t="str">
        <f t="shared" si="31"/>
        <v/>
      </c>
      <c r="AB198" s="21"/>
      <c r="AC198" s="23" t="str">
        <f t="shared" si="32"/>
        <v/>
      </c>
      <c r="AD19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199" spans="1:30" x14ac:dyDescent="0.45">
      <c r="A199" s="35" t="str">
        <f>IF('Prediction Log'!A199=0, "",'Prediction Log'!A199)</f>
        <v/>
      </c>
      <c r="B199" s="14" t="str">
        <f>IF('Prediction Log'!B199=0, "",'Prediction Log'!B199)</f>
        <v/>
      </c>
      <c r="C199" s="14" t="str">
        <f>IF('Prediction Log'!C199=0, "",'Prediction Log'!C199)</f>
        <v/>
      </c>
      <c r="D199" s="14" t="str">
        <f>IF('Prediction Log'!D199=0, "",'Prediction Log'!D199)</f>
        <v/>
      </c>
      <c r="E199" s="14" t="str">
        <f>IF('Prediction Log'!E199=0, "",'Prediction Log'!E199)</f>
        <v/>
      </c>
      <c r="F199" s="14" t="str">
        <f>IF('Prediction Log'!F199=0, "",'Prediction Log'!F199)</f>
        <v/>
      </c>
      <c r="G199" s="12" t="str">
        <f>IF(AND(Games!I199="",Games!J199=""),"",IF(ISTEXT(Games!J199), "Side",Games!I199))</f>
        <v/>
      </c>
      <c r="H199" s="12" t="str">
        <f>IF(Table1[[#This Row],[Bet]]="Spread", Games!K199, "")</f>
        <v/>
      </c>
      <c r="I199" s="19" t="str">
        <f>IF(ISTEXT(Games!J199), Games!J199, "")</f>
        <v/>
      </c>
      <c r="J199" s="19" t="str">
        <f>IF(Table1[[#This Row],[Bet]]="Spread", Table1[[#This Row],[Spread]],"")</f>
        <v/>
      </c>
      <c r="K199" s="19"/>
      <c r="L199" s="20"/>
      <c r="M199" s="20"/>
      <c r="N199" s="20"/>
      <c r="O199" s="20"/>
      <c r="P199" s="20"/>
      <c r="Q199" s="20"/>
      <c r="R199" s="22">
        <f t="shared" si="33"/>
        <v>0</v>
      </c>
      <c r="S199" s="22">
        <f t="shared" si="34"/>
        <v>0</v>
      </c>
      <c r="T199" s="22">
        <f t="shared" si="27"/>
        <v>0</v>
      </c>
      <c r="U199" s="22">
        <f t="shared" si="35"/>
        <v>0</v>
      </c>
      <c r="V199" s="22">
        <f t="shared" si="28"/>
        <v>0</v>
      </c>
      <c r="W199" s="22">
        <f t="shared" si="29"/>
        <v>0</v>
      </c>
      <c r="X199" s="21"/>
      <c r="Y199" s="23" t="str">
        <f t="shared" si="30"/>
        <v/>
      </c>
      <c r="Z199" s="21"/>
      <c r="AA199" s="23" t="str">
        <f t="shared" si="31"/>
        <v/>
      </c>
      <c r="AB199" s="21"/>
      <c r="AC199" s="23" t="str">
        <f t="shared" si="32"/>
        <v/>
      </c>
      <c r="AD19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00" spans="1:30" x14ac:dyDescent="0.45">
      <c r="A200" s="35" t="str">
        <f>IF('Prediction Log'!A200=0, "",'Prediction Log'!A200)</f>
        <v/>
      </c>
      <c r="B200" s="14" t="str">
        <f>IF('Prediction Log'!B200=0, "",'Prediction Log'!B200)</f>
        <v/>
      </c>
      <c r="C200" s="14" t="str">
        <f>IF('Prediction Log'!C200=0, "",'Prediction Log'!C200)</f>
        <v/>
      </c>
      <c r="D200" s="14" t="str">
        <f>IF('Prediction Log'!D200=0, "",'Prediction Log'!D200)</f>
        <v/>
      </c>
      <c r="E200" s="14" t="str">
        <f>IF('Prediction Log'!E200=0, "",'Prediction Log'!E200)</f>
        <v/>
      </c>
      <c r="F200" s="14" t="str">
        <f>IF('Prediction Log'!F200=0, "",'Prediction Log'!F200)</f>
        <v/>
      </c>
      <c r="G200" s="12" t="str">
        <f>IF(AND(Games!I200="",Games!J200=""),"",IF(ISTEXT(Games!J200), "Side",Games!I200))</f>
        <v/>
      </c>
      <c r="H200" s="12" t="str">
        <f>IF(Table1[[#This Row],[Bet]]="Spread", Games!K200, "")</f>
        <v/>
      </c>
      <c r="I200" s="19" t="str">
        <f>IF(ISTEXT(Games!J200), Games!J200, "")</f>
        <v/>
      </c>
      <c r="J200" s="19" t="str">
        <f>IF(Table1[[#This Row],[Bet]]="Spread", Table1[[#This Row],[Spread]],"")</f>
        <v/>
      </c>
      <c r="K200" s="19"/>
      <c r="L200" s="20"/>
      <c r="M200" s="20"/>
      <c r="N200" s="20"/>
      <c r="O200" s="20"/>
      <c r="P200" s="20"/>
      <c r="Q200" s="20"/>
      <c r="R200" s="22">
        <f t="shared" si="33"/>
        <v>0</v>
      </c>
      <c r="S200" s="22">
        <f t="shared" si="34"/>
        <v>0</v>
      </c>
      <c r="T200" s="22">
        <f t="shared" si="27"/>
        <v>0</v>
      </c>
      <c r="U200" s="22">
        <f t="shared" si="35"/>
        <v>0</v>
      </c>
      <c r="V200" s="22">
        <f t="shared" si="28"/>
        <v>0</v>
      </c>
      <c r="W200" s="22">
        <f t="shared" si="29"/>
        <v>0</v>
      </c>
      <c r="X200" s="21"/>
      <c r="Y200" s="23" t="str">
        <f t="shared" si="30"/>
        <v/>
      </c>
      <c r="Z200" s="21"/>
      <c r="AA200" s="23" t="str">
        <f t="shared" si="31"/>
        <v/>
      </c>
      <c r="AB200" s="21"/>
      <c r="AC200" s="23" t="str">
        <f t="shared" si="32"/>
        <v/>
      </c>
      <c r="AD20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01" spans="1:30" x14ac:dyDescent="0.45">
      <c r="A201" s="35" t="str">
        <f>IF('Prediction Log'!A201=0, "",'Prediction Log'!A201)</f>
        <v/>
      </c>
      <c r="B201" s="14" t="str">
        <f>IF('Prediction Log'!B201=0, "",'Prediction Log'!B201)</f>
        <v/>
      </c>
      <c r="C201" s="14" t="str">
        <f>IF('Prediction Log'!C201=0, "",'Prediction Log'!C201)</f>
        <v/>
      </c>
      <c r="D201" s="14" t="str">
        <f>IF('Prediction Log'!D201=0, "",'Prediction Log'!D201)</f>
        <v/>
      </c>
      <c r="E201" s="14" t="str">
        <f>IF('Prediction Log'!E201=0, "",'Prediction Log'!E201)</f>
        <v/>
      </c>
      <c r="F201" s="14" t="str">
        <f>IF('Prediction Log'!F201=0, "",'Prediction Log'!F201)</f>
        <v/>
      </c>
      <c r="G201" s="12" t="str">
        <f>IF(AND(Games!I201="",Games!J201=""),"",IF(ISTEXT(Games!J201), "Side",Games!I201))</f>
        <v/>
      </c>
      <c r="H201" s="12" t="str">
        <f>IF(Table1[[#This Row],[Bet]]="Spread", Games!K201, "")</f>
        <v/>
      </c>
      <c r="I201" s="19" t="str">
        <f>IF(ISTEXT(Games!J201), Games!J201, "")</f>
        <v/>
      </c>
      <c r="J201" s="19" t="str">
        <f>IF(Table1[[#This Row],[Bet]]="Spread", Table1[[#This Row],[Spread]],"")</f>
        <v/>
      </c>
      <c r="K201" s="19"/>
      <c r="L201" s="20"/>
      <c r="M201" s="20"/>
      <c r="N201" s="20"/>
      <c r="O201" s="20"/>
      <c r="P201" s="20"/>
      <c r="Q201" s="20"/>
      <c r="R201" s="22">
        <f t="shared" si="33"/>
        <v>0</v>
      </c>
      <c r="S201" s="22">
        <f t="shared" si="34"/>
        <v>0</v>
      </c>
      <c r="T201" s="22">
        <f t="shared" si="27"/>
        <v>0</v>
      </c>
      <c r="U201" s="22">
        <f t="shared" si="35"/>
        <v>0</v>
      </c>
      <c r="V201" s="22">
        <f t="shared" si="28"/>
        <v>0</v>
      </c>
      <c r="W201" s="22">
        <f t="shared" si="29"/>
        <v>0</v>
      </c>
      <c r="X201" s="21"/>
      <c r="Y201" s="23" t="str">
        <f t="shared" si="30"/>
        <v/>
      </c>
      <c r="Z201" s="21"/>
      <c r="AA201" s="23" t="str">
        <f t="shared" si="31"/>
        <v/>
      </c>
      <c r="AB201" s="21"/>
      <c r="AC201" s="23" t="str">
        <f t="shared" si="32"/>
        <v/>
      </c>
      <c r="AD20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02" spans="1:30" x14ac:dyDescent="0.45">
      <c r="A202" s="35" t="str">
        <f>IF('Prediction Log'!A202=0, "",'Prediction Log'!A202)</f>
        <v/>
      </c>
      <c r="B202" s="14" t="str">
        <f>IF('Prediction Log'!B202=0, "",'Prediction Log'!B202)</f>
        <v/>
      </c>
      <c r="C202" s="14" t="str">
        <f>IF('Prediction Log'!C202=0, "",'Prediction Log'!C202)</f>
        <v/>
      </c>
      <c r="D202" s="14" t="str">
        <f>IF('Prediction Log'!D202=0, "",'Prediction Log'!D202)</f>
        <v/>
      </c>
      <c r="E202" s="14" t="str">
        <f>IF('Prediction Log'!E202=0, "",'Prediction Log'!E202)</f>
        <v/>
      </c>
      <c r="F202" s="14" t="str">
        <f>IF('Prediction Log'!F202=0, "",'Prediction Log'!F202)</f>
        <v/>
      </c>
      <c r="G202" s="12" t="str">
        <f>IF(AND(Games!I202="",Games!J202=""),"",IF(ISTEXT(Games!J202), "Side",Games!I202))</f>
        <v/>
      </c>
      <c r="H202" s="12" t="str">
        <f>IF(Table1[[#This Row],[Bet]]="Spread", Games!K202, "")</f>
        <v/>
      </c>
      <c r="I202" s="19" t="str">
        <f>IF(ISTEXT(Games!J202), Games!J202, "")</f>
        <v/>
      </c>
      <c r="J202" s="19" t="str">
        <f>IF(Table1[[#This Row],[Bet]]="Spread", Table1[[#This Row],[Spread]],"")</f>
        <v/>
      </c>
      <c r="K202" s="19"/>
      <c r="L202" s="20"/>
      <c r="M202" s="20"/>
      <c r="N202" s="20"/>
      <c r="O202" s="20"/>
      <c r="P202" s="20"/>
      <c r="Q202" s="20"/>
      <c r="R202" s="22">
        <f t="shared" si="33"/>
        <v>0</v>
      </c>
      <c r="S202" s="22">
        <f t="shared" si="34"/>
        <v>0</v>
      </c>
      <c r="T202" s="22">
        <f t="shared" si="27"/>
        <v>0</v>
      </c>
      <c r="U202" s="22">
        <f t="shared" si="35"/>
        <v>0</v>
      </c>
      <c r="V202" s="22">
        <f t="shared" si="28"/>
        <v>0</v>
      </c>
      <c r="W202" s="22">
        <f t="shared" si="29"/>
        <v>0</v>
      </c>
      <c r="X202" s="21"/>
      <c r="Y202" s="23" t="str">
        <f t="shared" si="30"/>
        <v/>
      </c>
      <c r="Z202" s="21"/>
      <c r="AA202" s="23" t="str">
        <f t="shared" si="31"/>
        <v/>
      </c>
      <c r="AB202" s="21"/>
      <c r="AC202" s="23" t="str">
        <f t="shared" si="32"/>
        <v/>
      </c>
      <c r="AD20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03" spans="1:30" x14ac:dyDescent="0.45">
      <c r="A203" s="35" t="str">
        <f>IF('Prediction Log'!A203=0, "",'Prediction Log'!A203)</f>
        <v/>
      </c>
      <c r="B203" s="14" t="str">
        <f>IF('Prediction Log'!B203=0, "",'Prediction Log'!B203)</f>
        <v/>
      </c>
      <c r="C203" s="14" t="str">
        <f>IF('Prediction Log'!C203=0, "",'Prediction Log'!C203)</f>
        <v/>
      </c>
      <c r="D203" s="14" t="str">
        <f>IF('Prediction Log'!D203=0, "",'Prediction Log'!D203)</f>
        <v/>
      </c>
      <c r="E203" s="14" t="str">
        <f>IF('Prediction Log'!E203=0, "",'Prediction Log'!E203)</f>
        <v/>
      </c>
      <c r="F203" s="14" t="str">
        <f>IF('Prediction Log'!F203=0, "",'Prediction Log'!F203)</f>
        <v/>
      </c>
      <c r="G203" s="12" t="str">
        <f>IF(AND(Games!I203="",Games!J203=""),"",IF(ISTEXT(Games!J203), "Side",Games!I203))</f>
        <v/>
      </c>
      <c r="H203" s="12" t="str">
        <f>IF(Table1[[#This Row],[Bet]]="Spread", Games!K203, "")</f>
        <v/>
      </c>
      <c r="I203" s="19" t="str">
        <f>IF(ISTEXT(Games!J203), Games!J203, "")</f>
        <v/>
      </c>
      <c r="J203" s="19" t="str">
        <f>IF(Table1[[#This Row],[Bet]]="Spread", Table1[[#This Row],[Spread]],"")</f>
        <v/>
      </c>
      <c r="K203" s="19"/>
      <c r="L203" s="20"/>
      <c r="M203" s="20"/>
      <c r="N203" s="20"/>
      <c r="O203" s="20"/>
      <c r="P203" s="20"/>
      <c r="Q203" s="20"/>
      <c r="R203" s="22">
        <f t="shared" si="33"/>
        <v>0</v>
      </c>
      <c r="S203" s="22">
        <f t="shared" si="34"/>
        <v>0</v>
      </c>
      <c r="T203" s="22">
        <f t="shared" si="27"/>
        <v>0</v>
      </c>
      <c r="U203" s="22">
        <f t="shared" si="35"/>
        <v>0</v>
      </c>
      <c r="V203" s="22">
        <f t="shared" si="28"/>
        <v>0</v>
      </c>
      <c r="W203" s="22">
        <f t="shared" si="29"/>
        <v>0</v>
      </c>
      <c r="X203" s="21"/>
      <c r="Y203" s="23" t="str">
        <f t="shared" si="30"/>
        <v/>
      </c>
      <c r="Z203" s="21"/>
      <c r="AA203" s="23" t="str">
        <f t="shared" si="31"/>
        <v/>
      </c>
      <c r="AB203" s="21"/>
      <c r="AC203" s="23" t="str">
        <f t="shared" si="32"/>
        <v/>
      </c>
      <c r="AD20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04" spans="1:30" x14ac:dyDescent="0.45">
      <c r="A204" s="35" t="str">
        <f>IF('Prediction Log'!A204=0, "",'Prediction Log'!A204)</f>
        <v/>
      </c>
      <c r="B204" s="14" t="str">
        <f>IF('Prediction Log'!B204=0, "",'Prediction Log'!B204)</f>
        <v/>
      </c>
      <c r="C204" s="14" t="str">
        <f>IF('Prediction Log'!C204=0, "",'Prediction Log'!C204)</f>
        <v/>
      </c>
      <c r="D204" s="14" t="str">
        <f>IF('Prediction Log'!D204=0, "",'Prediction Log'!D204)</f>
        <v/>
      </c>
      <c r="E204" s="14" t="str">
        <f>IF('Prediction Log'!E204=0, "",'Prediction Log'!E204)</f>
        <v/>
      </c>
      <c r="F204" s="14" t="str">
        <f>IF('Prediction Log'!F204=0, "",'Prediction Log'!F204)</f>
        <v/>
      </c>
      <c r="G204" s="12" t="str">
        <f>IF(AND(Games!I204="",Games!J204=""),"",IF(ISTEXT(Games!J204), "Side",Games!I204))</f>
        <v/>
      </c>
      <c r="H204" s="12" t="str">
        <f>IF(Table1[[#This Row],[Bet]]="Spread", Games!K204, "")</f>
        <v/>
      </c>
      <c r="I204" s="19" t="str">
        <f>IF(ISTEXT(Games!J204), Games!J204, "")</f>
        <v/>
      </c>
      <c r="J204" s="19" t="str">
        <f>IF(Table1[[#This Row],[Bet]]="Spread", Table1[[#This Row],[Spread]],"")</f>
        <v/>
      </c>
      <c r="K204" s="19"/>
      <c r="L204" s="20"/>
      <c r="M204" s="20"/>
      <c r="N204" s="20"/>
      <c r="O204" s="20"/>
      <c r="P204" s="20"/>
      <c r="Q204" s="20"/>
      <c r="R204" s="22">
        <f t="shared" si="33"/>
        <v>0</v>
      </c>
      <c r="S204" s="22">
        <f t="shared" si="34"/>
        <v>0</v>
      </c>
      <c r="T204" s="22">
        <f t="shared" si="27"/>
        <v>0</v>
      </c>
      <c r="U204" s="22">
        <f t="shared" si="35"/>
        <v>0</v>
      </c>
      <c r="V204" s="22">
        <f t="shared" si="28"/>
        <v>0</v>
      </c>
      <c r="W204" s="22">
        <f t="shared" si="29"/>
        <v>0</v>
      </c>
      <c r="X204" s="21"/>
      <c r="Y204" s="23" t="str">
        <f t="shared" si="30"/>
        <v/>
      </c>
      <c r="Z204" s="21"/>
      <c r="AA204" s="23" t="str">
        <f t="shared" si="31"/>
        <v/>
      </c>
      <c r="AB204" s="21"/>
      <c r="AC204" s="23" t="str">
        <f t="shared" si="32"/>
        <v/>
      </c>
      <c r="AD20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05" spans="1:30" x14ac:dyDescent="0.45">
      <c r="A205" s="35" t="str">
        <f>IF('Prediction Log'!A205=0, "",'Prediction Log'!A205)</f>
        <v/>
      </c>
      <c r="B205" s="14" t="str">
        <f>IF('Prediction Log'!B205=0, "",'Prediction Log'!B205)</f>
        <v/>
      </c>
      <c r="C205" s="14" t="str">
        <f>IF('Prediction Log'!C205=0, "",'Prediction Log'!C205)</f>
        <v/>
      </c>
      <c r="D205" s="14" t="str">
        <f>IF('Prediction Log'!D205=0, "",'Prediction Log'!D205)</f>
        <v/>
      </c>
      <c r="E205" s="14" t="str">
        <f>IF('Prediction Log'!E205=0, "",'Prediction Log'!E205)</f>
        <v/>
      </c>
      <c r="F205" s="14" t="str">
        <f>IF('Prediction Log'!F205=0, "",'Prediction Log'!F205)</f>
        <v/>
      </c>
      <c r="G205" s="12" t="str">
        <f>IF(AND(Games!I205="",Games!J205=""),"",IF(ISTEXT(Games!J205), "Side",Games!I205))</f>
        <v/>
      </c>
      <c r="H205" s="12" t="str">
        <f>IF(Table1[[#This Row],[Bet]]="Spread", Games!K205, "")</f>
        <v/>
      </c>
      <c r="I205" s="19" t="str">
        <f>IF(ISTEXT(Games!J205), Games!J205, "")</f>
        <v/>
      </c>
      <c r="J205" s="19" t="str">
        <f>IF(Table1[[#This Row],[Bet]]="Spread", Table1[[#This Row],[Spread]],"")</f>
        <v/>
      </c>
      <c r="K205" s="19"/>
      <c r="L205" s="20"/>
      <c r="M205" s="20"/>
      <c r="N205" s="20"/>
      <c r="O205" s="20"/>
      <c r="P205" s="20"/>
      <c r="Q205" s="20"/>
      <c r="R205" s="22">
        <f t="shared" si="33"/>
        <v>0</v>
      </c>
      <c r="S205" s="22">
        <f t="shared" si="34"/>
        <v>0</v>
      </c>
      <c r="T205" s="22">
        <f t="shared" si="27"/>
        <v>0</v>
      </c>
      <c r="U205" s="22">
        <f t="shared" si="35"/>
        <v>0</v>
      </c>
      <c r="V205" s="22">
        <f t="shared" si="28"/>
        <v>0</v>
      </c>
      <c r="W205" s="22">
        <f t="shared" si="29"/>
        <v>0</v>
      </c>
      <c r="X205" s="21"/>
      <c r="Y205" s="23" t="str">
        <f t="shared" si="30"/>
        <v/>
      </c>
      <c r="Z205" s="21"/>
      <c r="AA205" s="23" t="str">
        <f t="shared" si="31"/>
        <v/>
      </c>
      <c r="AB205" s="21"/>
      <c r="AC205" s="23" t="str">
        <f t="shared" si="32"/>
        <v/>
      </c>
      <c r="AD20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06" spans="1:30" x14ac:dyDescent="0.45">
      <c r="A206" s="35" t="str">
        <f>IF('Prediction Log'!A206=0, "",'Prediction Log'!A206)</f>
        <v/>
      </c>
      <c r="B206" s="14" t="str">
        <f>IF('Prediction Log'!B206=0, "",'Prediction Log'!B206)</f>
        <v/>
      </c>
      <c r="C206" s="14" t="str">
        <f>IF('Prediction Log'!C206=0, "",'Prediction Log'!C206)</f>
        <v/>
      </c>
      <c r="D206" s="14" t="str">
        <f>IF('Prediction Log'!D206=0, "",'Prediction Log'!D206)</f>
        <v/>
      </c>
      <c r="E206" s="14" t="str">
        <f>IF('Prediction Log'!E206=0, "",'Prediction Log'!E206)</f>
        <v/>
      </c>
      <c r="F206" s="14" t="str">
        <f>IF('Prediction Log'!F206=0, "",'Prediction Log'!F206)</f>
        <v/>
      </c>
      <c r="G206" s="12" t="str">
        <f>IF(AND(Games!I206="",Games!J206=""),"",IF(ISTEXT(Games!J206), "Side",Games!I206))</f>
        <v/>
      </c>
      <c r="H206" s="12" t="str">
        <f>IF(Table1[[#This Row],[Bet]]="Spread", Games!K206, "")</f>
        <v/>
      </c>
      <c r="I206" s="19" t="str">
        <f>IF(ISTEXT(Games!J206), Games!J206, "")</f>
        <v/>
      </c>
      <c r="J206" s="19" t="str">
        <f>IF(Table1[[#This Row],[Bet]]="Spread", Table1[[#This Row],[Spread]],"")</f>
        <v/>
      </c>
      <c r="K206" s="19"/>
      <c r="L206" s="20"/>
      <c r="M206" s="20"/>
      <c r="N206" s="20"/>
      <c r="O206" s="20"/>
      <c r="P206" s="20"/>
      <c r="Q206" s="20"/>
      <c r="R206" s="22">
        <f t="shared" si="33"/>
        <v>0</v>
      </c>
      <c r="S206" s="22">
        <f t="shared" si="34"/>
        <v>0</v>
      </c>
      <c r="T206" s="22">
        <f t="shared" si="27"/>
        <v>0</v>
      </c>
      <c r="U206" s="22">
        <f t="shared" si="35"/>
        <v>0</v>
      </c>
      <c r="V206" s="22">
        <f t="shared" si="28"/>
        <v>0</v>
      </c>
      <c r="W206" s="22">
        <f t="shared" si="29"/>
        <v>0</v>
      </c>
      <c r="X206" s="21"/>
      <c r="Y206" s="23" t="str">
        <f t="shared" si="30"/>
        <v/>
      </c>
      <c r="Z206" s="21"/>
      <c r="AA206" s="23" t="str">
        <f t="shared" si="31"/>
        <v/>
      </c>
      <c r="AB206" s="21"/>
      <c r="AC206" s="23" t="str">
        <f t="shared" si="32"/>
        <v/>
      </c>
      <c r="AD20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07" spans="1:30" x14ac:dyDescent="0.45">
      <c r="A207" s="35" t="str">
        <f>IF('Prediction Log'!A207=0, "",'Prediction Log'!A207)</f>
        <v/>
      </c>
      <c r="B207" s="14" t="str">
        <f>IF('Prediction Log'!B207=0, "",'Prediction Log'!B207)</f>
        <v/>
      </c>
      <c r="C207" s="14" t="str">
        <f>IF('Prediction Log'!C207=0, "",'Prediction Log'!C207)</f>
        <v/>
      </c>
      <c r="D207" s="14" t="str">
        <f>IF('Prediction Log'!D207=0, "",'Prediction Log'!D207)</f>
        <v/>
      </c>
      <c r="E207" s="14" t="str">
        <f>IF('Prediction Log'!E207=0, "",'Prediction Log'!E207)</f>
        <v/>
      </c>
      <c r="F207" s="14" t="str">
        <f>IF('Prediction Log'!F207=0, "",'Prediction Log'!F207)</f>
        <v/>
      </c>
      <c r="G207" s="12" t="str">
        <f>IF(AND(Games!I207="",Games!J207=""),"",IF(ISTEXT(Games!J207), "Side",Games!I207))</f>
        <v/>
      </c>
      <c r="H207" s="12" t="str">
        <f>IF(Table1[[#This Row],[Bet]]="Spread", Games!K207, "")</f>
        <v/>
      </c>
      <c r="I207" s="19" t="str">
        <f>IF(ISTEXT(Games!J207), Games!J207, "")</f>
        <v/>
      </c>
      <c r="J207" s="19" t="str">
        <f>IF(Table1[[#This Row],[Bet]]="Spread", Table1[[#This Row],[Spread]],"")</f>
        <v/>
      </c>
      <c r="K207" s="19"/>
      <c r="L207" s="20"/>
      <c r="M207" s="20"/>
      <c r="N207" s="20"/>
      <c r="O207" s="20"/>
      <c r="P207" s="20"/>
      <c r="Q207" s="20"/>
      <c r="R207" s="22">
        <f t="shared" si="33"/>
        <v>0</v>
      </c>
      <c r="S207" s="22">
        <f t="shared" si="34"/>
        <v>0</v>
      </c>
      <c r="T207" s="22">
        <f t="shared" si="27"/>
        <v>0</v>
      </c>
      <c r="U207" s="22">
        <f t="shared" si="35"/>
        <v>0</v>
      </c>
      <c r="V207" s="22">
        <f t="shared" si="28"/>
        <v>0</v>
      </c>
      <c r="W207" s="22">
        <f t="shared" si="29"/>
        <v>0</v>
      </c>
      <c r="X207" s="21"/>
      <c r="Y207" s="23" t="str">
        <f t="shared" si="30"/>
        <v/>
      </c>
      <c r="Z207" s="21"/>
      <c r="AA207" s="23" t="str">
        <f t="shared" si="31"/>
        <v/>
      </c>
      <c r="AB207" s="21"/>
      <c r="AC207" s="23" t="str">
        <f t="shared" si="32"/>
        <v/>
      </c>
      <c r="AD20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08" spans="1:30" x14ac:dyDescent="0.45">
      <c r="A208" s="35" t="str">
        <f>IF('Prediction Log'!A208=0, "",'Prediction Log'!A208)</f>
        <v/>
      </c>
      <c r="B208" s="14" t="str">
        <f>IF('Prediction Log'!B208=0, "",'Prediction Log'!B208)</f>
        <v/>
      </c>
      <c r="C208" s="14" t="str">
        <f>IF('Prediction Log'!C208=0, "",'Prediction Log'!C208)</f>
        <v/>
      </c>
      <c r="D208" s="14" t="str">
        <f>IF('Prediction Log'!D208=0, "",'Prediction Log'!D208)</f>
        <v/>
      </c>
      <c r="E208" s="14" t="str">
        <f>IF('Prediction Log'!E208=0, "",'Prediction Log'!E208)</f>
        <v/>
      </c>
      <c r="F208" s="14" t="str">
        <f>IF('Prediction Log'!F208=0, "",'Prediction Log'!F208)</f>
        <v/>
      </c>
      <c r="G208" s="12" t="str">
        <f>IF(AND(Games!I208="",Games!J208=""),"",IF(ISTEXT(Games!J208), "Side",Games!I208))</f>
        <v/>
      </c>
      <c r="H208" s="12" t="str">
        <f>IF(Table1[[#This Row],[Bet]]="Spread", Games!K208, "")</f>
        <v/>
      </c>
      <c r="I208" s="19" t="str">
        <f>IF(ISTEXT(Games!J208), Games!J208, "")</f>
        <v/>
      </c>
      <c r="J208" s="19" t="str">
        <f>IF(Table1[[#This Row],[Bet]]="Spread", Table1[[#This Row],[Spread]],"")</f>
        <v/>
      </c>
      <c r="K208" s="19"/>
      <c r="L208" s="20"/>
      <c r="M208" s="20"/>
      <c r="N208" s="20"/>
      <c r="O208" s="20"/>
      <c r="P208" s="20"/>
      <c r="Q208" s="20"/>
      <c r="R208" s="22">
        <f t="shared" si="33"/>
        <v>0</v>
      </c>
      <c r="S208" s="22">
        <f t="shared" si="34"/>
        <v>0</v>
      </c>
      <c r="T208" s="22">
        <f t="shared" si="27"/>
        <v>0</v>
      </c>
      <c r="U208" s="22">
        <f t="shared" si="35"/>
        <v>0</v>
      </c>
      <c r="V208" s="22">
        <f t="shared" si="28"/>
        <v>0</v>
      </c>
      <c r="W208" s="22">
        <f t="shared" si="29"/>
        <v>0</v>
      </c>
      <c r="X208" s="21"/>
      <c r="Y208" s="23" t="str">
        <f t="shared" si="30"/>
        <v/>
      </c>
      <c r="Z208" s="21"/>
      <c r="AA208" s="23" t="str">
        <f t="shared" si="31"/>
        <v/>
      </c>
      <c r="AB208" s="21"/>
      <c r="AC208" s="23" t="str">
        <f t="shared" si="32"/>
        <v/>
      </c>
      <c r="AD20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09" spans="1:30" x14ac:dyDescent="0.45">
      <c r="A209" s="35" t="str">
        <f>IF('Prediction Log'!A209=0, "",'Prediction Log'!A209)</f>
        <v/>
      </c>
      <c r="B209" s="14" t="str">
        <f>IF('Prediction Log'!B209=0, "",'Prediction Log'!B209)</f>
        <v/>
      </c>
      <c r="C209" s="14" t="str">
        <f>IF('Prediction Log'!C209=0, "",'Prediction Log'!C209)</f>
        <v/>
      </c>
      <c r="D209" s="14" t="str">
        <f>IF('Prediction Log'!D209=0, "",'Prediction Log'!D209)</f>
        <v/>
      </c>
      <c r="E209" s="14" t="str">
        <f>IF('Prediction Log'!E209=0, "",'Prediction Log'!E209)</f>
        <v/>
      </c>
      <c r="F209" s="14" t="str">
        <f>IF('Prediction Log'!F209=0, "",'Prediction Log'!F209)</f>
        <v/>
      </c>
      <c r="G209" s="12" t="str">
        <f>IF(AND(Games!I209="",Games!J209=""),"",IF(ISTEXT(Games!J209), "Side",Games!I209))</f>
        <v/>
      </c>
      <c r="H209" s="12" t="str">
        <f>IF(Table1[[#This Row],[Bet]]="Spread", Games!K209, "")</f>
        <v/>
      </c>
      <c r="I209" s="19" t="str">
        <f>IF(ISTEXT(Games!J209), Games!J209, "")</f>
        <v/>
      </c>
      <c r="J209" s="19" t="str">
        <f>IF(Table1[[#This Row],[Bet]]="Spread", Table1[[#This Row],[Spread]],"")</f>
        <v/>
      </c>
      <c r="K209" s="19"/>
      <c r="L209" s="20"/>
      <c r="M209" s="20"/>
      <c r="N209" s="20"/>
      <c r="O209" s="20"/>
      <c r="P209" s="20"/>
      <c r="Q209" s="20"/>
      <c r="R209" s="22">
        <f t="shared" si="33"/>
        <v>0</v>
      </c>
      <c r="S209" s="22">
        <f t="shared" si="34"/>
        <v>0</v>
      </c>
      <c r="T209" s="22">
        <f t="shared" si="27"/>
        <v>0</v>
      </c>
      <c r="U209" s="22">
        <f t="shared" si="35"/>
        <v>0</v>
      </c>
      <c r="V209" s="22">
        <f t="shared" si="28"/>
        <v>0</v>
      </c>
      <c r="W209" s="22">
        <f t="shared" si="29"/>
        <v>0</v>
      </c>
      <c r="X209" s="21"/>
      <c r="Y209" s="23" t="str">
        <f t="shared" si="30"/>
        <v/>
      </c>
      <c r="Z209" s="21"/>
      <c r="AA209" s="23" t="str">
        <f t="shared" si="31"/>
        <v/>
      </c>
      <c r="AB209" s="21"/>
      <c r="AC209" s="23" t="str">
        <f t="shared" si="32"/>
        <v/>
      </c>
      <c r="AD20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10" spans="1:30" x14ac:dyDescent="0.45">
      <c r="A210" s="35" t="str">
        <f>IF('Prediction Log'!A210=0, "",'Prediction Log'!A210)</f>
        <v/>
      </c>
      <c r="B210" s="14" t="str">
        <f>IF('Prediction Log'!B210=0, "",'Prediction Log'!B210)</f>
        <v/>
      </c>
      <c r="C210" s="14" t="str">
        <f>IF('Prediction Log'!C210=0, "",'Prediction Log'!C210)</f>
        <v/>
      </c>
      <c r="D210" s="14" t="str">
        <f>IF('Prediction Log'!D210=0, "",'Prediction Log'!D210)</f>
        <v/>
      </c>
      <c r="E210" s="14" t="str">
        <f>IF('Prediction Log'!E210=0, "",'Prediction Log'!E210)</f>
        <v/>
      </c>
      <c r="F210" s="14" t="str">
        <f>IF('Prediction Log'!F210=0, "",'Prediction Log'!F210)</f>
        <v/>
      </c>
      <c r="G210" s="12" t="str">
        <f>IF(AND(Games!I210="",Games!J210=""),"",IF(ISTEXT(Games!J210), "Side",Games!I210))</f>
        <v/>
      </c>
      <c r="H210" s="12" t="str">
        <f>IF(Table1[[#This Row],[Bet]]="Spread", Games!K210, "")</f>
        <v/>
      </c>
      <c r="I210" s="19" t="str">
        <f>IF(ISTEXT(Games!J210), Games!J210, "")</f>
        <v/>
      </c>
      <c r="J210" s="19" t="str">
        <f>IF(Table1[[#This Row],[Bet]]="Spread", Table1[[#This Row],[Spread]],"")</f>
        <v/>
      </c>
      <c r="K210" s="19"/>
      <c r="L210" s="20"/>
      <c r="M210" s="20"/>
      <c r="N210" s="20"/>
      <c r="O210" s="20"/>
      <c r="P210" s="20"/>
      <c r="Q210" s="20"/>
      <c r="R210" s="22">
        <f t="shared" si="33"/>
        <v>0</v>
      </c>
      <c r="S210" s="22">
        <f t="shared" si="34"/>
        <v>0</v>
      </c>
      <c r="T210" s="22">
        <f t="shared" si="27"/>
        <v>0</v>
      </c>
      <c r="U210" s="22">
        <f t="shared" si="35"/>
        <v>0</v>
      </c>
      <c r="V210" s="22">
        <f t="shared" si="28"/>
        <v>0</v>
      </c>
      <c r="W210" s="22">
        <f t="shared" si="29"/>
        <v>0</v>
      </c>
      <c r="X210" s="21"/>
      <c r="Y210" s="23" t="str">
        <f t="shared" si="30"/>
        <v/>
      </c>
      <c r="Z210" s="21"/>
      <c r="AA210" s="23" t="str">
        <f t="shared" si="31"/>
        <v/>
      </c>
      <c r="AB210" s="21"/>
      <c r="AC210" s="23" t="str">
        <f t="shared" si="32"/>
        <v/>
      </c>
      <c r="AD21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11" spans="1:30" x14ac:dyDescent="0.45">
      <c r="A211" s="35" t="str">
        <f>IF('Prediction Log'!A211=0, "",'Prediction Log'!A211)</f>
        <v/>
      </c>
      <c r="B211" s="14" t="str">
        <f>IF('Prediction Log'!B211=0, "",'Prediction Log'!B211)</f>
        <v/>
      </c>
      <c r="C211" s="14" t="str">
        <f>IF('Prediction Log'!C211=0, "",'Prediction Log'!C211)</f>
        <v/>
      </c>
      <c r="D211" s="14" t="str">
        <f>IF('Prediction Log'!D211=0, "",'Prediction Log'!D211)</f>
        <v/>
      </c>
      <c r="E211" s="14" t="str">
        <f>IF('Prediction Log'!E211=0, "",'Prediction Log'!E211)</f>
        <v/>
      </c>
      <c r="F211" s="14" t="str">
        <f>IF('Prediction Log'!F211=0, "",'Prediction Log'!F211)</f>
        <v/>
      </c>
      <c r="G211" s="12" t="str">
        <f>IF(AND(Games!I211="",Games!J211=""),"",IF(ISTEXT(Games!J211), "Side",Games!I211))</f>
        <v/>
      </c>
      <c r="H211" s="12" t="str">
        <f>IF(Table1[[#This Row],[Bet]]="Spread", Games!K211, "")</f>
        <v/>
      </c>
      <c r="I211" s="19" t="str">
        <f>IF(ISTEXT(Games!J211), Games!J211, "")</f>
        <v/>
      </c>
      <c r="J211" s="19" t="str">
        <f>IF(Table1[[#This Row],[Bet]]="Spread", Table1[[#This Row],[Spread]],"")</f>
        <v/>
      </c>
      <c r="K211" s="19"/>
      <c r="L211" s="20"/>
      <c r="M211" s="20"/>
      <c r="N211" s="20"/>
      <c r="O211" s="20"/>
      <c r="P211" s="20"/>
      <c r="Q211" s="20"/>
      <c r="R211" s="22">
        <f t="shared" si="33"/>
        <v>0</v>
      </c>
      <c r="S211" s="22">
        <f t="shared" si="34"/>
        <v>0</v>
      </c>
      <c r="T211" s="22">
        <f t="shared" si="27"/>
        <v>0</v>
      </c>
      <c r="U211" s="22">
        <f t="shared" si="35"/>
        <v>0</v>
      </c>
      <c r="V211" s="22">
        <f t="shared" si="28"/>
        <v>0</v>
      </c>
      <c r="W211" s="22">
        <f t="shared" si="29"/>
        <v>0</v>
      </c>
      <c r="X211" s="21"/>
      <c r="Y211" s="23" t="str">
        <f t="shared" si="30"/>
        <v/>
      </c>
      <c r="Z211" s="21"/>
      <c r="AA211" s="23" t="str">
        <f t="shared" si="31"/>
        <v/>
      </c>
      <c r="AB211" s="21"/>
      <c r="AC211" s="23" t="str">
        <f t="shared" si="32"/>
        <v/>
      </c>
      <c r="AD21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12" spans="1:30" x14ac:dyDescent="0.45">
      <c r="A212" s="35" t="str">
        <f>IF('Prediction Log'!A212=0, "",'Prediction Log'!A212)</f>
        <v/>
      </c>
      <c r="B212" s="14" t="str">
        <f>IF('Prediction Log'!B212=0, "",'Prediction Log'!B212)</f>
        <v/>
      </c>
      <c r="C212" s="14" t="str">
        <f>IF('Prediction Log'!C212=0, "",'Prediction Log'!C212)</f>
        <v/>
      </c>
      <c r="D212" s="14" t="str">
        <f>IF('Prediction Log'!D212=0, "",'Prediction Log'!D212)</f>
        <v/>
      </c>
      <c r="E212" s="14" t="str">
        <f>IF('Prediction Log'!E212=0, "",'Prediction Log'!E212)</f>
        <v/>
      </c>
      <c r="F212" s="14" t="str">
        <f>IF('Prediction Log'!F212=0, "",'Prediction Log'!F212)</f>
        <v/>
      </c>
      <c r="G212" s="12" t="str">
        <f>IF(AND(Games!I212="",Games!J212=""),"",IF(ISTEXT(Games!J212), "Side",Games!I212))</f>
        <v/>
      </c>
      <c r="H212" s="12" t="str">
        <f>IF(Table1[[#This Row],[Bet]]="Spread", Games!K212, "")</f>
        <v/>
      </c>
      <c r="I212" s="19" t="str">
        <f>IF(ISTEXT(Games!J212), Games!J212, "")</f>
        <v/>
      </c>
      <c r="J212" s="19" t="str">
        <f>IF(Table1[[#This Row],[Bet]]="Spread", Table1[[#This Row],[Spread]],"")</f>
        <v/>
      </c>
      <c r="K212" s="19"/>
      <c r="L212" s="20"/>
      <c r="M212" s="20"/>
      <c r="N212" s="20"/>
      <c r="O212" s="20"/>
      <c r="P212" s="20"/>
      <c r="Q212" s="20"/>
      <c r="R212" s="22">
        <f t="shared" si="33"/>
        <v>0</v>
      </c>
      <c r="S212" s="22">
        <f t="shared" si="34"/>
        <v>0</v>
      </c>
      <c r="T212" s="22">
        <f t="shared" si="27"/>
        <v>0</v>
      </c>
      <c r="U212" s="22">
        <f t="shared" si="35"/>
        <v>0</v>
      </c>
      <c r="V212" s="22">
        <f t="shared" si="28"/>
        <v>0</v>
      </c>
      <c r="W212" s="22">
        <f t="shared" si="29"/>
        <v>0</v>
      </c>
      <c r="X212" s="21"/>
      <c r="Y212" s="23" t="str">
        <f t="shared" si="30"/>
        <v/>
      </c>
      <c r="Z212" s="21"/>
      <c r="AA212" s="23" t="str">
        <f t="shared" si="31"/>
        <v/>
      </c>
      <c r="AB212" s="21"/>
      <c r="AC212" s="23" t="str">
        <f t="shared" si="32"/>
        <v/>
      </c>
      <c r="AD21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13" spans="1:30" x14ac:dyDescent="0.45">
      <c r="A213" s="35" t="str">
        <f>IF('Prediction Log'!A213=0, "",'Prediction Log'!A213)</f>
        <v/>
      </c>
      <c r="B213" s="14" t="str">
        <f>IF('Prediction Log'!B213=0, "",'Prediction Log'!B213)</f>
        <v/>
      </c>
      <c r="C213" s="14" t="str">
        <f>IF('Prediction Log'!C213=0, "",'Prediction Log'!C213)</f>
        <v/>
      </c>
      <c r="D213" s="14" t="str">
        <f>IF('Prediction Log'!D213=0, "",'Prediction Log'!D213)</f>
        <v/>
      </c>
      <c r="E213" s="14" t="str">
        <f>IF('Prediction Log'!E213=0, "",'Prediction Log'!E213)</f>
        <v/>
      </c>
      <c r="F213" s="14" t="str">
        <f>IF('Prediction Log'!F213=0, "",'Prediction Log'!F213)</f>
        <v/>
      </c>
      <c r="G213" s="12" t="str">
        <f>IF(AND(Games!I213="",Games!J213=""),"",IF(ISTEXT(Games!J213), "Side",Games!I213))</f>
        <v/>
      </c>
      <c r="H213" s="12" t="str">
        <f>IF(Table1[[#This Row],[Bet]]="Spread", Games!K213, "")</f>
        <v/>
      </c>
      <c r="I213" s="19" t="str">
        <f>IF(ISTEXT(Games!J213), Games!J213, "")</f>
        <v/>
      </c>
      <c r="J213" s="19" t="str">
        <f>IF(Table1[[#This Row],[Bet]]="Spread", Table1[[#This Row],[Spread]],"")</f>
        <v/>
      </c>
      <c r="K213" s="19"/>
      <c r="L213" s="20"/>
      <c r="M213" s="20"/>
      <c r="N213" s="20"/>
      <c r="O213" s="20"/>
      <c r="P213" s="20"/>
      <c r="Q213" s="20"/>
      <c r="R213" s="22">
        <f t="shared" si="33"/>
        <v>0</v>
      </c>
      <c r="S213" s="22">
        <f t="shared" si="34"/>
        <v>0</v>
      </c>
      <c r="T213" s="22">
        <f t="shared" si="27"/>
        <v>0</v>
      </c>
      <c r="U213" s="22">
        <f t="shared" si="35"/>
        <v>0</v>
      </c>
      <c r="V213" s="22">
        <f t="shared" si="28"/>
        <v>0</v>
      </c>
      <c r="W213" s="22">
        <f t="shared" si="29"/>
        <v>0</v>
      </c>
      <c r="X213" s="21"/>
      <c r="Y213" s="23" t="str">
        <f t="shared" si="30"/>
        <v/>
      </c>
      <c r="Z213" s="21"/>
      <c r="AA213" s="23" t="str">
        <f t="shared" si="31"/>
        <v/>
      </c>
      <c r="AB213" s="21"/>
      <c r="AC213" s="23" t="str">
        <f t="shared" si="32"/>
        <v/>
      </c>
      <c r="AD21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14" spans="1:30" x14ac:dyDescent="0.45">
      <c r="A214" s="35" t="str">
        <f>IF('Prediction Log'!A214=0, "",'Prediction Log'!A214)</f>
        <v/>
      </c>
      <c r="B214" s="14" t="str">
        <f>IF('Prediction Log'!B214=0, "",'Prediction Log'!B214)</f>
        <v/>
      </c>
      <c r="C214" s="14" t="str">
        <f>IF('Prediction Log'!C214=0, "",'Prediction Log'!C214)</f>
        <v/>
      </c>
      <c r="D214" s="14" t="str">
        <f>IF('Prediction Log'!D214=0, "",'Prediction Log'!D214)</f>
        <v/>
      </c>
      <c r="E214" s="14" t="str">
        <f>IF('Prediction Log'!E214=0, "",'Prediction Log'!E214)</f>
        <v/>
      </c>
      <c r="F214" s="14" t="str">
        <f>IF('Prediction Log'!F214=0, "",'Prediction Log'!F214)</f>
        <v/>
      </c>
      <c r="G214" s="12" t="str">
        <f>IF(AND(Games!I214="",Games!J214=""),"",IF(ISTEXT(Games!J214), "Side",Games!I214))</f>
        <v/>
      </c>
      <c r="H214" s="12" t="str">
        <f>IF(Table1[[#This Row],[Bet]]="Spread", Games!K214, "")</f>
        <v/>
      </c>
      <c r="I214" s="19" t="str">
        <f>IF(ISTEXT(Games!J214), Games!J214, "")</f>
        <v/>
      </c>
      <c r="J214" s="19" t="str">
        <f>IF(Table1[[#This Row],[Bet]]="Spread", Table1[[#This Row],[Spread]],"")</f>
        <v/>
      </c>
      <c r="K214" s="19"/>
      <c r="L214" s="20"/>
      <c r="M214" s="20"/>
      <c r="N214" s="20"/>
      <c r="O214" s="20"/>
      <c r="P214" s="20"/>
      <c r="Q214" s="20"/>
      <c r="R214" s="22">
        <f t="shared" si="33"/>
        <v>0</v>
      </c>
      <c r="S214" s="22">
        <f t="shared" si="34"/>
        <v>0</v>
      </c>
      <c r="T214" s="22">
        <f t="shared" si="27"/>
        <v>0</v>
      </c>
      <c r="U214" s="22">
        <f t="shared" si="35"/>
        <v>0</v>
      </c>
      <c r="V214" s="22">
        <f t="shared" si="28"/>
        <v>0</v>
      </c>
      <c r="W214" s="22">
        <f t="shared" si="29"/>
        <v>0</v>
      </c>
      <c r="X214" s="21"/>
      <c r="Y214" s="23" t="str">
        <f t="shared" si="30"/>
        <v/>
      </c>
      <c r="Z214" s="21"/>
      <c r="AA214" s="23" t="str">
        <f t="shared" si="31"/>
        <v/>
      </c>
      <c r="AB214" s="21"/>
      <c r="AC214" s="23" t="str">
        <f t="shared" si="32"/>
        <v/>
      </c>
      <c r="AD21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15" spans="1:30" x14ac:dyDescent="0.45">
      <c r="A215" s="35" t="str">
        <f>IF('Prediction Log'!A215=0, "",'Prediction Log'!A215)</f>
        <v/>
      </c>
      <c r="B215" s="14" t="str">
        <f>IF('Prediction Log'!B215=0, "",'Prediction Log'!B215)</f>
        <v/>
      </c>
      <c r="C215" s="14" t="str">
        <f>IF('Prediction Log'!C215=0, "",'Prediction Log'!C215)</f>
        <v/>
      </c>
      <c r="D215" s="14" t="str">
        <f>IF('Prediction Log'!D215=0, "",'Prediction Log'!D215)</f>
        <v/>
      </c>
      <c r="E215" s="14" t="str">
        <f>IF('Prediction Log'!E215=0, "",'Prediction Log'!E215)</f>
        <v/>
      </c>
      <c r="F215" s="14" t="str">
        <f>IF('Prediction Log'!F215=0, "",'Prediction Log'!F215)</f>
        <v/>
      </c>
      <c r="G215" s="12" t="str">
        <f>IF(AND(Games!I215="",Games!J215=""),"",IF(ISTEXT(Games!J215), "Side",Games!I215))</f>
        <v/>
      </c>
      <c r="H215" s="12" t="str">
        <f>IF(Table1[[#This Row],[Bet]]="Spread", Games!K215, "")</f>
        <v/>
      </c>
      <c r="I215" s="19" t="str">
        <f>IF(ISTEXT(Games!J215), Games!J215, "")</f>
        <v/>
      </c>
      <c r="J215" s="19" t="str">
        <f>IF(Table1[[#This Row],[Bet]]="Spread", Table1[[#This Row],[Spread]],"")</f>
        <v/>
      </c>
      <c r="K215" s="19"/>
      <c r="L215" s="20"/>
      <c r="M215" s="20"/>
      <c r="N215" s="20"/>
      <c r="O215" s="20"/>
      <c r="P215" s="20"/>
      <c r="Q215" s="20"/>
      <c r="R215" s="22">
        <f t="shared" si="33"/>
        <v>0</v>
      </c>
      <c r="S215" s="22">
        <f t="shared" si="34"/>
        <v>0</v>
      </c>
      <c r="T215" s="22">
        <f t="shared" si="27"/>
        <v>0</v>
      </c>
      <c r="U215" s="22">
        <f t="shared" si="35"/>
        <v>0</v>
      </c>
      <c r="V215" s="22">
        <f t="shared" si="28"/>
        <v>0</v>
      </c>
      <c r="W215" s="22">
        <f t="shared" si="29"/>
        <v>0</v>
      </c>
      <c r="X215" s="21"/>
      <c r="Y215" s="23" t="str">
        <f t="shared" si="30"/>
        <v/>
      </c>
      <c r="Z215" s="21"/>
      <c r="AA215" s="23" t="str">
        <f t="shared" si="31"/>
        <v/>
      </c>
      <c r="AB215" s="21"/>
      <c r="AC215" s="23" t="str">
        <f t="shared" si="32"/>
        <v/>
      </c>
      <c r="AD21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16" spans="1:30" x14ac:dyDescent="0.45">
      <c r="A216" s="35" t="str">
        <f>IF('Prediction Log'!A216=0, "",'Prediction Log'!A216)</f>
        <v/>
      </c>
      <c r="B216" s="14" t="str">
        <f>IF('Prediction Log'!B216=0, "",'Prediction Log'!B216)</f>
        <v/>
      </c>
      <c r="C216" s="14" t="str">
        <f>IF('Prediction Log'!C216=0, "",'Prediction Log'!C216)</f>
        <v/>
      </c>
      <c r="D216" s="14" t="str">
        <f>IF('Prediction Log'!D216=0, "",'Prediction Log'!D216)</f>
        <v/>
      </c>
      <c r="E216" s="14" t="str">
        <f>IF('Prediction Log'!E216=0, "",'Prediction Log'!E216)</f>
        <v/>
      </c>
      <c r="F216" s="14" t="str">
        <f>IF('Prediction Log'!F216=0, "",'Prediction Log'!F216)</f>
        <v/>
      </c>
      <c r="G216" s="12" t="str">
        <f>IF(AND(Games!I216="",Games!J216=""),"",IF(ISTEXT(Games!J216), "Side",Games!I216))</f>
        <v/>
      </c>
      <c r="H216" s="12" t="str">
        <f>IF(Table1[[#This Row],[Bet]]="Spread", Games!K216, "")</f>
        <v/>
      </c>
      <c r="I216" s="19" t="str">
        <f>IF(ISTEXT(Games!J216), Games!J216, "")</f>
        <v/>
      </c>
      <c r="J216" s="19" t="str">
        <f>IF(Table1[[#This Row],[Bet]]="Spread", Table1[[#This Row],[Spread]],"")</f>
        <v/>
      </c>
      <c r="K216" s="19"/>
      <c r="L216" s="20"/>
      <c r="M216" s="20"/>
      <c r="N216" s="20"/>
      <c r="O216" s="20"/>
      <c r="P216" s="20"/>
      <c r="Q216" s="20"/>
      <c r="R216" s="22">
        <f t="shared" si="33"/>
        <v>0</v>
      </c>
      <c r="S216" s="22">
        <f t="shared" si="34"/>
        <v>0</v>
      </c>
      <c r="T216" s="22">
        <f t="shared" si="27"/>
        <v>0</v>
      </c>
      <c r="U216" s="22">
        <f t="shared" si="35"/>
        <v>0</v>
      </c>
      <c r="V216" s="22">
        <f t="shared" si="28"/>
        <v>0</v>
      </c>
      <c r="W216" s="22">
        <f t="shared" si="29"/>
        <v>0</v>
      </c>
      <c r="X216" s="21"/>
      <c r="Y216" s="23" t="str">
        <f t="shared" si="30"/>
        <v/>
      </c>
      <c r="Z216" s="21"/>
      <c r="AA216" s="23" t="str">
        <f t="shared" si="31"/>
        <v/>
      </c>
      <c r="AB216" s="21"/>
      <c r="AC216" s="23" t="str">
        <f t="shared" si="32"/>
        <v/>
      </c>
      <c r="AD21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17" spans="1:30" x14ac:dyDescent="0.45">
      <c r="A217" s="35" t="str">
        <f>IF('Prediction Log'!A217=0, "",'Prediction Log'!A217)</f>
        <v/>
      </c>
      <c r="B217" s="14" t="str">
        <f>IF('Prediction Log'!B217=0, "",'Prediction Log'!B217)</f>
        <v/>
      </c>
      <c r="C217" s="14" t="str">
        <f>IF('Prediction Log'!C217=0, "",'Prediction Log'!C217)</f>
        <v/>
      </c>
      <c r="D217" s="14" t="str">
        <f>IF('Prediction Log'!D217=0, "",'Prediction Log'!D217)</f>
        <v/>
      </c>
      <c r="E217" s="14" t="str">
        <f>IF('Prediction Log'!E217=0, "",'Prediction Log'!E217)</f>
        <v/>
      </c>
      <c r="F217" s="14" t="str">
        <f>IF('Prediction Log'!F217=0, "",'Prediction Log'!F217)</f>
        <v/>
      </c>
      <c r="G217" s="12" t="str">
        <f>IF(AND(Games!I217="",Games!J217=""),"",IF(ISTEXT(Games!J217), "Side",Games!I217))</f>
        <v/>
      </c>
      <c r="H217" s="12" t="str">
        <f>IF(Table1[[#This Row],[Bet]]="Spread", Games!K217, "")</f>
        <v/>
      </c>
      <c r="I217" s="19" t="str">
        <f>IF(ISTEXT(Games!J217), Games!J217, "")</f>
        <v/>
      </c>
      <c r="J217" s="19" t="str">
        <f>IF(Table1[[#This Row],[Bet]]="Spread", Table1[[#This Row],[Spread]],"")</f>
        <v/>
      </c>
      <c r="K217" s="19"/>
      <c r="L217" s="20"/>
      <c r="M217" s="20"/>
      <c r="N217" s="20"/>
      <c r="O217" s="20"/>
      <c r="P217" s="20"/>
      <c r="Q217" s="20"/>
      <c r="R217" s="22">
        <f t="shared" si="33"/>
        <v>0</v>
      </c>
      <c r="S217" s="22">
        <f t="shared" si="34"/>
        <v>0</v>
      </c>
      <c r="T217" s="22">
        <f t="shared" si="27"/>
        <v>0</v>
      </c>
      <c r="U217" s="22">
        <f t="shared" si="35"/>
        <v>0</v>
      </c>
      <c r="V217" s="22">
        <f t="shared" si="28"/>
        <v>0</v>
      </c>
      <c r="W217" s="22">
        <f t="shared" si="29"/>
        <v>0</v>
      </c>
      <c r="X217" s="21"/>
      <c r="Y217" s="23" t="str">
        <f t="shared" si="30"/>
        <v/>
      </c>
      <c r="Z217" s="21"/>
      <c r="AA217" s="23" t="str">
        <f t="shared" si="31"/>
        <v/>
      </c>
      <c r="AB217" s="21"/>
      <c r="AC217" s="23" t="str">
        <f t="shared" si="32"/>
        <v/>
      </c>
      <c r="AD21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18" spans="1:30" x14ac:dyDescent="0.45">
      <c r="A218" s="35" t="str">
        <f>IF('Prediction Log'!A218=0, "",'Prediction Log'!A218)</f>
        <v/>
      </c>
      <c r="B218" s="14" t="str">
        <f>IF('Prediction Log'!B218=0, "",'Prediction Log'!B218)</f>
        <v/>
      </c>
      <c r="C218" s="14" t="str">
        <f>IF('Prediction Log'!C218=0, "",'Prediction Log'!C218)</f>
        <v/>
      </c>
      <c r="D218" s="14" t="str">
        <f>IF('Prediction Log'!D218=0, "",'Prediction Log'!D218)</f>
        <v/>
      </c>
      <c r="E218" s="14" t="str">
        <f>IF('Prediction Log'!E218=0, "",'Prediction Log'!E218)</f>
        <v/>
      </c>
      <c r="F218" s="14" t="str">
        <f>IF('Prediction Log'!F218=0, "",'Prediction Log'!F218)</f>
        <v/>
      </c>
      <c r="G218" s="12" t="str">
        <f>IF(AND(Games!I218="",Games!J218=""),"",IF(ISTEXT(Games!J218), "Side",Games!I218))</f>
        <v/>
      </c>
      <c r="H218" s="12" t="str">
        <f>IF(Table1[[#This Row],[Bet]]="Spread", Games!K218, "")</f>
        <v/>
      </c>
      <c r="I218" s="19" t="str">
        <f>IF(ISTEXT(Games!J218), Games!J218, "")</f>
        <v/>
      </c>
      <c r="J218" s="19" t="str">
        <f>IF(Table1[[#This Row],[Bet]]="Spread", Table1[[#This Row],[Spread]],"")</f>
        <v/>
      </c>
      <c r="K218" s="19"/>
      <c r="L218" s="20"/>
      <c r="M218" s="20"/>
      <c r="N218" s="20"/>
      <c r="O218" s="20"/>
      <c r="P218" s="20"/>
      <c r="Q218" s="20"/>
      <c r="R218" s="22">
        <f t="shared" si="33"/>
        <v>0</v>
      </c>
      <c r="S218" s="22">
        <f t="shared" si="34"/>
        <v>0</v>
      </c>
      <c r="T218" s="22">
        <f t="shared" si="27"/>
        <v>0</v>
      </c>
      <c r="U218" s="22">
        <f t="shared" si="35"/>
        <v>0</v>
      </c>
      <c r="V218" s="22">
        <f t="shared" si="28"/>
        <v>0</v>
      </c>
      <c r="W218" s="22">
        <f t="shared" si="29"/>
        <v>0</v>
      </c>
      <c r="X218" s="21"/>
      <c r="Y218" s="23" t="str">
        <f t="shared" si="30"/>
        <v/>
      </c>
      <c r="Z218" s="21"/>
      <c r="AA218" s="23" t="str">
        <f t="shared" si="31"/>
        <v/>
      </c>
      <c r="AB218" s="21"/>
      <c r="AC218" s="23" t="str">
        <f t="shared" si="32"/>
        <v/>
      </c>
      <c r="AD21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19" spans="1:30" x14ac:dyDescent="0.45">
      <c r="A219" s="35" t="str">
        <f>IF('Prediction Log'!A219=0, "",'Prediction Log'!A219)</f>
        <v/>
      </c>
      <c r="B219" s="14" t="str">
        <f>IF('Prediction Log'!B219=0, "",'Prediction Log'!B219)</f>
        <v/>
      </c>
      <c r="C219" s="14" t="str">
        <f>IF('Prediction Log'!C219=0, "",'Prediction Log'!C219)</f>
        <v/>
      </c>
      <c r="D219" s="14" t="str">
        <f>IF('Prediction Log'!D219=0, "",'Prediction Log'!D219)</f>
        <v/>
      </c>
      <c r="E219" s="14" t="str">
        <f>IF('Prediction Log'!E219=0, "",'Prediction Log'!E219)</f>
        <v/>
      </c>
      <c r="F219" s="14" t="str">
        <f>IF('Prediction Log'!F219=0, "",'Prediction Log'!F219)</f>
        <v/>
      </c>
      <c r="G219" s="12" t="str">
        <f>IF(AND(Games!I219="",Games!J219=""),"",IF(ISTEXT(Games!J219), "Side",Games!I219))</f>
        <v/>
      </c>
      <c r="H219" s="12" t="str">
        <f>IF(Table1[[#This Row],[Bet]]="Spread", Games!K219, "")</f>
        <v/>
      </c>
      <c r="I219" s="19" t="str">
        <f>IF(ISTEXT(Games!J219), Games!J219, "")</f>
        <v/>
      </c>
      <c r="J219" s="19" t="str">
        <f>IF(Table1[[#This Row],[Bet]]="Spread", Table1[[#This Row],[Spread]],"")</f>
        <v/>
      </c>
      <c r="K219" s="19"/>
      <c r="L219" s="20"/>
      <c r="M219" s="20"/>
      <c r="N219" s="20"/>
      <c r="O219" s="20"/>
      <c r="P219" s="20"/>
      <c r="Q219" s="20"/>
      <c r="R219" s="22">
        <f t="shared" si="33"/>
        <v>0</v>
      </c>
      <c r="S219" s="22">
        <f t="shared" si="34"/>
        <v>0</v>
      </c>
      <c r="T219" s="22">
        <f t="shared" si="27"/>
        <v>0</v>
      </c>
      <c r="U219" s="22">
        <f t="shared" si="35"/>
        <v>0</v>
      </c>
      <c r="V219" s="22">
        <f t="shared" si="28"/>
        <v>0</v>
      </c>
      <c r="W219" s="22">
        <f t="shared" si="29"/>
        <v>0</v>
      </c>
      <c r="X219" s="21"/>
      <c r="Y219" s="23" t="str">
        <f t="shared" si="30"/>
        <v/>
      </c>
      <c r="Z219" s="21"/>
      <c r="AA219" s="23" t="str">
        <f t="shared" si="31"/>
        <v/>
      </c>
      <c r="AB219" s="21"/>
      <c r="AC219" s="23" t="str">
        <f t="shared" si="32"/>
        <v/>
      </c>
      <c r="AD21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20" spans="1:30" x14ac:dyDescent="0.45">
      <c r="A220" s="35" t="str">
        <f>IF('Prediction Log'!A220=0, "",'Prediction Log'!A220)</f>
        <v/>
      </c>
      <c r="B220" s="14" t="str">
        <f>IF('Prediction Log'!B220=0, "",'Prediction Log'!B220)</f>
        <v/>
      </c>
      <c r="C220" s="14" t="str">
        <f>IF('Prediction Log'!C220=0, "",'Prediction Log'!C220)</f>
        <v/>
      </c>
      <c r="D220" s="14" t="str">
        <f>IF('Prediction Log'!D220=0, "",'Prediction Log'!D220)</f>
        <v/>
      </c>
      <c r="E220" s="14" t="str">
        <f>IF('Prediction Log'!E220=0, "",'Prediction Log'!E220)</f>
        <v/>
      </c>
      <c r="F220" s="14" t="str">
        <f>IF('Prediction Log'!F220=0, "",'Prediction Log'!F220)</f>
        <v/>
      </c>
      <c r="G220" s="12" t="str">
        <f>IF(AND(Games!I220="",Games!J220=""),"",IF(ISTEXT(Games!J220), "Side",Games!I220))</f>
        <v/>
      </c>
      <c r="H220" s="12" t="str">
        <f>IF(Table1[[#This Row],[Bet]]="Spread", Games!K220, "")</f>
        <v/>
      </c>
      <c r="I220" s="19" t="str">
        <f>IF(ISTEXT(Games!J220), Games!J220, "")</f>
        <v/>
      </c>
      <c r="J220" s="19" t="str">
        <f>IF(Table1[[#This Row],[Bet]]="Spread", Table1[[#This Row],[Spread]],"")</f>
        <v/>
      </c>
      <c r="K220" s="19"/>
      <c r="L220" s="20"/>
      <c r="M220" s="20"/>
      <c r="N220" s="20"/>
      <c r="O220" s="20"/>
      <c r="P220" s="20"/>
      <c r="Q220" s="20"/>
      <c r="R220" s="22">
        <f t="shared" si="33"/>
        <v>0</v>
      </c>
      <c r="S220" s="22">
        <f t="shared" si="34"/>
        <v>0</v>
      </c>
      <c r="T220" s="22">
        <f t="shared" si="27"/>
        <v>0</v>
      </c>
      <c r="U220" s="22">
        <f t="shared" si="35"/>
        <v>0</v>
      </c>
      <c r="V220" s="22">
        <f t="shared" si="28"/>
        <v>0</v>
      </c>
      <c r="W220" s="22">
        <f t="shared" si="29"/>
        <v>0</v>
      </c>
      <c r="X220" s="21"/>
      <c r="Y220" s="23" t="str">
        <f t="shared" si="30"/>
        <v/>
      </c>
      <c r="Z220" s="21"/>
      <c r="AA220" s="23" t="str">
        <f t="shared" si="31"/>
        <v/>
      </c>
      <c r="AB220" s="21"/>
      <c r="AC220" s="23" t="str">
        <f t="shared" si="32"/>
        <v/>
      </c>
      <c r="AD22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21" spans="1:30" x14ac:dyDescent="0.45">
      <c r="A221" s="35" t="str">
        <f>IF('Prediction Log'!A221=0, "",'Prediction Log'!A221)</f>
        <v/>
      </c>
      <c r="B221" s="14" t="str">
        <f>IF('Prediction Log'!B221=0, "",'Prediction Log'!B221)</f>
        <v/>
      </c>
      <c r="C221" s="14" t="str">
        <f>IF('Prediction Log'!C221=0, "",'Prediction Log'!C221)</f>
        <v/>
      </c>
      <c r="D221" s="14" t="str">
        <f>IF('Prediction Log'!D221=0, "",'Prediction Log'!D221)</f>
        <v/>
      </c>
      <c r="E221" s="14" t="str">
        <f>IF('Prediction Log'!E221=0, "",'Prediction Log'!E221)</f>
        <v/>
      </c>
      <c r="F221" s="14" t="str">
        <f>IF('Prediction Log'!F221=0, "",'Prediction Log'!F221)</f>
        <v/>
      </c>
      <c r="G221" s="12" t="str">
        <f>IF(AND(Games!I221="",Games!J221=""),"",IF(ISTEXT(Games!J221), "Side",Games!I221))</f>
        <v/>
      </c>
      <c r="H221" s="12" t="str">
        <f>IF(Table1[[#This Row],[Bet]]="Spread", Games!K221, "")</f>
        <v/>
      </c>
      <c r="I221" s="19" t="str">
        <f>IF(ISTEXT(Games!J221), Games!J221, "")</f>
        <v/>
      </c>
      <c r="J221" s="19" t="str">
        <f>IF(Table1[[#This Row],[Bet]]="Spread", Table1[[#This Row],[Spread]],"")</f>
        <v/>
      </c>
      <c r="K221" s="19"/>
      <c r="L221" s="20"/>
      <c r="M221" s="20"/>
      <c r="N221" s="20"/>
      <c r="O221" s="20"/>
      <c r="P221" s="20"/>
      <c r="Q221" s="20"/>
      <c r="R221" s="22">
        <f t="shared" si="33"/>
        <v>0</v>
      </c>
      <c r="S221" s="22">
        <f t="shared" si="34"/>
        <v>0</v>
      </c>
      <c r="T221" s="22">
        <f t="shared" si="27"/>
        <v>0</v>
      </c>
      <c r="U221" s="22">
        <f t="shared" si="35"/>
        <v>0</v>
      </c>
      <c r="V221" s="22">
        <f t="shared" si="28"/>
        <v>0</v>
      </c>
      <c r="W221" s="22">
        <f t="shared" si="29"/>
        <v>0</v>
      </c>
      <c r="X221" s="21"/>
      <c r="Y221" s="23" t="str">
        <f t="shared" si="30"/>
        <v/>
      </c>
      <c r="Z221" s="21"/>
      <c r="AA221" s="23" t="str">
        <f t="shared" si="31"/>
        <v/>
      </c>
      <c r="AB221" s="21"/>
      <c r="AC221" s="23" t="str">
        <f t="shared" si="32"/>
        <v/>
      </c>
      <c r="AD22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22" spans="1:30" x14ac:dyDescent="0.45">
      <c r="A222" s="35" t="str">
        <f>IF('Prediction Log'!A222=0, "",'Prediction Log'!A222)</f>
        <v/>
      </c>
      <c r="B222" s="14" t="str">
        <f>IF('Prediction Log'!B222=0, "",'Prediction Log'!B222)</f>
        <v/>
      </c>
      <c r="C222" s="14" t="str">
        <f>IF('Prediction Log'!C222=0, "",'Prediction Log'!C222)</f>
        <v/>
      </c>
      <c r="D222" s="14" t="str">
        <f>IF('Prediction Log'!D222=0, "",'Prediction Log'!D222)</f>
        <v/>
      </c>
      <c r="E222" s="14" t="str">
        <f>IF('Prediction Log'!E222=0, "",'Prediction Log'!E222)</f>
        <v/>
      </c>
      <c r="F222" s="14" t="str">
        <f>IF('Prediction Log'!F222=0, "",'Prediction Log'!F222)</f>
        <v/>
      </c>
      <c r="G222" s="12" t="str">
        <f>IF(AND(Games!I222="",Games!J222=""),"",IF(ISTEXT(Games!J222), "Side",Games!I222))</f>
        <v/>
      </c>
      <c r="H222" s="12" t="str">
        <f>IF(Table1[[#This Row],[Bet]]="Spread", Games!K222, "")</f>
        <v/>
      </c>
      <c r="I222" s="19" t="str">
        <f>IF(ISTEXT(Games!J222), Games!J222, "")</f>
        <v/>
      </c>
      <c r="J222" s="19" t="str">
        <f>IF(Table1[[#This Row],[Bet]]="Spread", Table1[[#This Row],[Spread]],"")</f>
        <v/>
      </c>
      <c r="K222" s="19"/>
      <c r="L222" s="20"/>
      <c r="M222" s="20"/>
      <c r="N222" s="20"/>
      <c r="O222" s="20"/>
      <c r="P222" s="20"/>
      <c r="Q222" s="20"/>
      <c r="R222" s="22">
        <f t="shared" si="33"/>
        <v>0</v>
      </c>
      <c r="S222" s="22">
        <f t="shared" si="34"/>
        <v>0</v>
      </c>
      <c r="T222" s="22">
        <f t="shared" si="27"/>
        <v>0</v>
      </c>
      <c r="U222" s="22">
        <f t="shared" si="35"/>
        <v>0</v>
      </c>
      <c r="V222" s="22">
        <f t="shared" si="28"/>
        <v>0</v>
      </c>
      <c r="W222" s="22">
        <f t="shared" si="29"/>
        <v>0</v>
      </c>
      <c r="X222" s="21"/>
      <c r="Y222" s="23" t="str">
        <f t="shared" si="30"/>
        <v/>
      </c>
      <c r="Z222" s="21"/>
      <c r="AA222" s="23" t="str">
        <f t="shared" si="31"/>
        <v/>
      </c>
      <c r="AB222" s="21"/>
      <c r="AC222" s="23" t="str">
        <f t="shared" si="32"/>
        <v/>
      </c>
      <c r="AD22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23" spans="1:30" x14ac:dyDescent="0.45">
      <c r="A223" s="35" t="str">
        <f>IF('Prediction Log'!A223=0, "",'Prediction Log'!A223)</f>
        <v/>
      </c>
      <c r="B223" s="14" t="str">
        <f>IF('Prediction Log'!B223=0, "",'Prediction Log'!B223)</f>
        <v/>
      </c>
      <c r="C223" s="14" t="str">
        <f>IF('Prediction Log'!C223=0, "",'Prediction Log'!C223)</f>
        <v/>
      </c>
      <c r="D223" s="14" t="str">
        <f>IF('Prediction Log'!D223=0, "",'Prediction Log'!D223)</f>
        <v/>
      </c>
      <c r="E223" s="14" t="str">
        <f>IF('Prediction Log'!E223=0, "",'Prediction Log'!E223)</f>
        <v/>
      </c>
      <c r="F223" s="14" t="str">
        <f>IF('Prediction Log'!F223=0, "",'Prediction Log'!F223)</f>
        <v/>
      </c>
      <c r="G223" s="12" t="str">
        <f>IF(AND(Games!I223="",Games!J223=""),"",IF(ISTEXT(Games!J223), "Side",Games!I223))</f>
        <v/>
      </c>
      <c r="H223" s="12" t="str">
        <f>IF(Table1[[#This Row],[Bet]]="Spread", Games!K223, "")</f>
        <v/>
      </c>
      <c r="I223" s="19" t="str">
        <f>IF(ISTEXT(Games!J223), Games!J223, "")</f>
        <v/>
      </c>
      <c r="J223" s="19" t="str">
        <f>IF(Table1[[#This Row],[Bet]]="Spread", Table1[[#This Row],[Spread]],"")</f>
        <v/>
      </c>
      <c r="K223" s="19"/>
      <c r="L223" s="20"/>
      <c r="M223" s="20"/>
      <c r="N223" s="20"/>
      <c r="O223" s="20"/>
      <c r="P223" s="20"/>
      <c r="Q223" s="20"/>
      <c r="R223" s="22">
        <f t="shared" si="33"/>
        <v>0</v>
      </c>
      <c r="S223" s="22">
        <f t="shared" si="34"/>
        <v>0</v>
      </c>
      <c r="T223" s="22">
        <f t="shared" si="27"/>
        <v>0</v>
      </c>
      <c r="U223" s="22">
        <f t="shared" si="35"/>
        <v>0</v>
      </c>
      <c r="V223" s="22">
        <f t="shared" si="28"/>
        <v>0</v>
      </c>
      <c r="W223" s="22">
        <f t="shared" si="29"/>
        <v>0</v>
      </c>
      <c r="X223" s="21"/>
      <c r="Y223" s="23" t="str">
        <f t="shared" si="30"/>
        <v/>
      </c>
      <c r="Z223" s="21"/>
      <c r="AA223" s="23" t="str">
        <f t="shared" si="31"/>
        <v/>
      </c>
      <c r="AB223" s="21"/>
      <c r="AC223" s="23" t="str">
        <f t="shared" si="32"/>
        <v/>
      </c>
      <c r="AD22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24" spans="1:30" x14ac:dyDescent="0.45">
      <c r="A224" s="35" t="str">
        <f>IF('Prediction Log'!A224=0, "",'Prediction Log'!A224)</f>
        <v/>
      </c>
      <c r="B224" s="14" t="str">
        <f>IF('Prediction Log'!B224=0, "",'Prediction Log'!B224)</f>
        <v/>
      </c>
      <c r="C224" s="14" t="str">
        <f>IF('Prediction Log'!C224=0, "",'Prediction Log'!C224)</f>
        <v/>
      </c>
      <c r="D224" s="14" t="str">
        <f>IF('Prediction Log'!D224=0, "",'Prediction Log'!D224)</f>
        <v/>
      </c>
      <c r="E224" s="14" t="str">
        <f>IF('Prediction Log'!E224=0, "",'Prediction Log'!E224)</f>
        <v/>
      </c>
      <c r="F224" s="14" t="str">
        <f>IF('Prediction Log'!F224=0, "",'Prediction Log'!F224)</f>
        <v/>
      </c>
      <c r="G224" s="12" t="str">
        <f>IF(AND(Games!I224="",Games!J224=""),"",IF(ISTEXT(Games!J224), "Side",Games!I224))</f>
        <v/>
      </c>
      <c r="H224" s="12" t="str">
        <f>IF(Table1[[#This Row],[Bet]]="Spread", Games!K224, "")</f>
        <v/>
      </c>
      <c r="I224" s="19" t="str">
        <f>IF(ISTEXT(Games!J224), Games!J224, "")</f>
        <v/>
      </c>
      <c r="J224" s="19" t="str">
        <f>IF(Table1[[#This Row],[Bet]]="Spread", Table1[[#This Row],[Spread]],"")</f>
        <v/>
      </c>
      <c r="K224" s="19"/>
      <c r="L224" s="20"/>
      <c r="M224" s="20"/>
      <c r="N224" s="20"/>
      <c r="O224" s="20"/>
      <c r="P224" s="20"/>
      <c r="Q224" s="20"/>
      <c r="R224" s="22">
        <f t="shared" si="33"/>
        <v>0</v>
      </c>
      <c r="S224" s="22">
        <f t="shared" si="34"/>
        <v>0</v>
      </c>
      <c r="T224" s="22">
        <f t="shared" si="27"/>
        <v>0</v>
      </c>
      <c r="U224" s="22">
        <f t="shared" si="35"/>
        <v>0</v>
      </c>
      <c r="V224" s="22">
        <f t="shared" si="28"/>
        <v>0</v>
      </c>
      <c r="W224" s="22">
        <f t="shared" si="29"/>
        <v>0</v>
      </c>
      <c r="X224" s="21"/>
      <c r="Y224" s="23" t="str">
        <f t="shared" si="30"/>
        <v/>
      </c>
      <c r="Z224" s="21"/>
      <c r="AA224" s="23" t="str">
        <f t="shared" si="31"/>
        <v/>
      </c>
      <c r="AB224" s="21"/>
      <c r="AC224" s="23" t="str">
        <f t="shared" si="32"/>
        <v/>
      </c>
      <c r="AD22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25" spans="1:30" x14ac:dyDescent="0.45">
      <c r="A225" s="35" t="str">
        <f>IF('Prediction Log'!A225=0, "",'Prediction Log'!A225)</f>
        <v/>
      </c>
      <c r="B225" s="14" t="str">
        <f>IF('Prediction Log'!B225=0, "",'Prediction Log'!B225)</f>
        <v/>
      </c>
      <c r="C225" s="14" t="str">
        <f>IF('Prediction Log'!C225=0, "",'Prediction Log'!C225)</f>
        <v/>
      </c>
      <c r="D225" s="14" t="str">
        <f>IF('Prediction Log'!D225=0, "",'Prediction Log'!D225)</f>
        <v/>
      </c>
      <c r="E225" s="14" t="str">
        <f>IF('Prediction Log'!E225=0, "",'Prediction Log'!E225)</f>
        <v/>
      </c>
      <c r="F225" s="14" t="str">
        <f>IF('Prediction Log'!F225=0, "",'Prediction Log'!F225)</f>
        <v/>
      </c>
      <c r="G225" s="12" t="str">
        <f>IF(AND(Games!I225="",Games!J225=""),"",IF(ISTEXT(Games!J225), "Side",Games!I225))</f>
        <v/>
      </c>
      <c r="H225" s="12" t="str">
        <f>IF(Table1[[#This Row],[Bet]]="Spread", Games!K225, "")</f>
        <v/>
      </c>
      <c r="I225" s="19" t="str">
        <f>IF(ISTEXT(Games!J225), Games!J225, "")</f>
        <v/>
      </c>
      <c r="J225" s="19" t="str">
        <f>IF(Table1[[#This Row],[Bet]]="Spread", Table1[[#This Row],[Spread]],"")</f>
        <v/>
      </c>
      <c r="K225" s="19"/>
      <c r="L225" s="20"/>
      <c r="M225" s="20"/>
      <c r="N225" s="20"/>
      <c r="O225" s="20"/>
      <c r="P225" s="20"/>
      <c r="Q225" s="20"/>
      <c r="R225" s="22">
        <f t="shared" si="33"/>
        <v>0</v>
      </c>
      <c r="S225" s="22">
        <f t="shared" si="34"/>
        <v>0</v>
      </c>
      <c r="T225" s="22">
        <f t="shared" si="27"/>
        <v>0</v>
      </c>
      <c r="U225" s="22">
        <f t="shared" si="35"/>
        <v>0</v>
      </c>
      <c r="V225" s="22">
        <f t="shared" si="28"/>
        <v>0</v>
      </c>
      <c r="W225" s="22">
        <f t="shared" si="29"/>
        <v>0</v>
      </c>
      <c r="X225" s="21"/>
      <c r="Y225" s="23" t="str">
        <f t="shared" si="30"/>
        <v/>
      </c>
      <c r="Z225" s="21"/>
      <c r="AA225" s="23" t="str">
        <f t="shared" si="31"/>
        <v/>
      </c>
      <c r="AB225" s="21"/>
      <c r="AC225" s="23" t="str">
        <f t="shared" si="32"/>
        <v/>
      </c>
      <c r="AD22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26" spans="1:30" x14ac:dyDescent="0.45">
      <c r="A226" s="35" t="str">
        <f>IF('Prediction Log'!A226=0, "",'Prediction Log'!A226)</f>
        <v/>
      </c>
      <c r="B226" s="14" t="str">
        <f>IF('Prediction Log'!B226=0, "",'Prediction Log'!B226)</f>
        <v/>
      </c>
      <c r="C226" s="14" t="str">
        <f>IF('Prediction Log'!C226=0, "",'Prediction Log'!C226)</f>
        <v/>
      </c>
      <c r="D226" s="14" t="str">
        <f>IF('Prediction Log'!D226=0, "",'Prediction Log'!D226)</f>
        <v/>
      </c>
      <c r="E226" s="14" t="str">
        <f>IF('Prediction Log'!E226=0, "",'Prediction Log'!E226)</f>
        <v/>
      </c>
      <c r="F226" s="14" t="str">
        <f>IF('Prediction Log'!F226=0, "",'Prediction Log'!F226)</f>
        <v/>
      </c>
      <c r="G226" s="12" t="str">
        <f>IF(AND(Games!I226="",Games!J226=""),"",IF(ISTEXT(Games!J226), "Side",Games!I226))</f>
        <v/>
      </c>
      <c r="H226" s="12" t="str">
        <f>IF(Table1[[#This Row],[Bet]]="Spread", Games!K226, "")</f>
        <v/>
      </c>
      <c r="I226" s="19" t="str">
        <f>IF(ISTEXT(Games!J226), Games!J226, "")</f>
        <v/>
      </c>
      <c r="J226" s="19" t="str">
        <f>IF(Table1[[#This Row],[Bet]]="Spread", Table1[[#This Row],[Spread]],"")</f>
        <v/>
      </c>
      <c r="K226" s="19"/>
      <c r="L226" s="20"/>
      <c r="M226" s="20"/>
      <c r="N226" s="20"/>
      <c r="O226" s="20"/>
      <c r="P226" s="20"/>
      <c r="Q226" s="20"/>
      <c r="R226" s="22">
        <f t="shared" si="33"/>
        <v>0</v>
      </c>
      <c r="S226" s="22">
        <f t="shared" si="34"/>
        <v>0</v>
      </c>
      <c r="T226" s="22">
        <f t="shared" si="27"/>
        <v>0</v>
      </c>
      <c r="U226" s="22">
        <f t="shared" si="35"/>
        <v>0</v>
      </c>
      <c r="V226" s="22">
        <f t="shared" si="28"/>
        <v>0</v>
      </c>
      <c r="W226" s="22">
        <f t="shared" si="29"/>
        <v>0</v>
      </c>
      <c r="X226" s="21"/>
      <c r="Y226" s="23" t="str">
        <f t="shared" si="30"/>
        <v/>
      </c>
      <c r="Z226" s="21"/>
      <c r="AA226" s="23" t="str">
        <f t="shared" si="31"/>
        <v/>
      </c>
      <c r="AB226" s="21"/>
      <c r="AC226" s="23" t="str">
        <f t="shared" si="32"/>
        <v/>
      </c>
      <c r="AD22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27" spans="1:30" x14ac:dyDescent="0.45">
      <c r="A227" s="35" t="str">
        <f>IF('Prediction Log'!A227=0, "",'Prediction Log'!A227)</f>
        <v/>
      </c>
      <c r="B227" s="14" t="str">
        <f>IF('Prediction Log'!B227=0, "",'Prediction Log'!B227)</f>
        <v/>
      </c>
      <c r="C227" s="14" t="str">
        <f>IF('Prediction Log'!C227=0, "",'Prediction Log'!C227)</f>
        <v/>
      </c>
      <c r="D227" s="14" t="str">
        <f>IF('Prediction Log'!D227=0, "",'Prediction Log'!D227)</f>
        <v/>
      </c>
      <c r="E227" s="14" t="str">
        <f>IF('Prediction Log'!E227=0, "",'Prediction Log'!E227)</f>
        <v/>
      </c>
      <c r="F227" s="14" t="str">
        <f>IF('Prediction Log'!F227=0, "",'Prediction Log'!F227)</f>
        <v/>
      </c>
      <c r="G227" s="12" t="str">
        <f>IF(AND(Games!I227="",Games!J227=""),"",IF(ISTEXT(Games!J227), "Side",Games!I227))</f>
        <v/>
      </c>
      <c r="H227" s="12" t="str">
        <f>IF(Table1[[#This Row],[Bet]]="Spread", Games!K227, "")</f>
        <v/>
      </c>
      <c r="I227" s="19" t="str">
        <f>IF(ISTEXT(Games!J227), Games!J227, "")</f>
        <v/>
      </c>
      <c r="J227" s="19" t="str">
        <f>IF(Table1[[#This Row],[Bet]]="Spread", Table1[[#This Row],[Spread]],"")</f>
        <v/>
      </c>
      <c r="K227" s="19"/>
      <c r="L227" s="20"/>
      <c r="M227" s="20"/>
      <c r="N227" s="20"/>
      <c r="O227" s="20"/>
      <c r="P227" s="20"/>
      <c r="Q227" s="20"/>
      <c r="R227" s="22">
        <f t="shared" si="33"/>
        <v>0</v>
      </c>
      <c r="S227" s="22">
        <f t="shared" si="34"/>
        <v>0</v>
      </c>
      <c r="T227" s="22">
        <f t="shared" si="27"/>
        <v>0</v>
      </c>
      <c r="U227" s="22">
        <f t="shared" si="35"/>
        <v>0</v>
      </c>
      <c r="V227" s="22">
        <f t="shared" si="28"/>
        <v>0</v>
      </c>
      <c r="W227" s="22">
        <f t="shared" si="29"/>
        <v>0</v>
      </c>
      <c r="X227" s="21"/>
      <c r="Y227" s="23" t="str">
        <f t="shared" si="30"/>
        <v/>
      </c>
      <c r="Z227" s="21"/>
      <c r="AA227" s="23" t="str">
        <f t="shared" si="31"/>
        <v/>
      </c>
      <c r="AB227" s="21"/>
      <c r="AC227" s="23" t="str">
        <f t="shared" si="32"/>
        <v/>
      </c>
      <c r="AD22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28" spans="1:30" x14ac:dyDescent="0.45">
      <c r="A228" s="35" t="str">
        <f>IF('Prediction Log'!A228=0, "",'Prediction Log'!A228)</f>
        <v/>
      </c>
      <c r="B228" s="14" t="str">
        <f>IF('Prediction Log'!B228=0, "",'Prediction Log'!B228)</f>
        <v/>
      </c>
      <c r="C228" s="14" t="str">
        <f>IF('Prediction Log'!C228=0, "",'Prediction Log'!C228)</f>
        <v/>
      </c>
      <c r="D228" s="14" t="str">
        <f>IF('Prediction Log'!D228=0, "",'Prediction Log'!D228)</f>
        <v/>
      </c>
      <c r="E228" s="14" t="str">
        <f>IF('Prediction Log'!E228=0, "",'Prediction Log'!E228)</f>
        <v/>
      </c>
      <c r="F228" s="14" t="str">
        <f>IF('Prediction Log'!F228=0, "",'Prediction Log'!F228)</f>
        <v/>
      </c>
      <c r="G228" s="12" t="str">
        <f>IF(AND(Games!I228="",Games!J228=""),"",IF(ISTEXT(Games!J228), "Side",Games!I228))</f>
        <v/>
      </c>
      <c r="H228" s="12" t="str">
        <f>IF(Table1[[#This Row],[Bet]]="Spread", Games!K228, "")</f>
        <v/>
      </c>
      <c r="I228" s="19" t="str">
        <f>IF(ISTEXT(Games!J228), Games!J228, "")</f>
        <v/>
      </c>
      <c r="J228" s="19" t="str">
        <f>IF(Table1[[#This Row],[Bet]]="Spread", Table1[[#This Row],[Spread]],"")</f>
        <v/>
      </c>
      <c r="K228" s="19"/>
      <c r="L228" s="20"/>
      <c r="M228" s="20"/>
      <c r="N228" s="20"/>
      <c r="O228" s="20"/>
      <c r="P228" s="20"/>
      <c r="Q228" s="20"/>
      <c r="R228" s="22">
        <f t="shared" si="33"/>
        <v>0</v>
      </c>
      <c r="S228" s="22">
        <f t="shared" si="34"/>
        <v>0</v>
      </c>
      <c r="T228" s="22">
        <f t="shared" si="27"/>
        <v>0</v>
      </c>
      <c r="U228" s="22">
        <f t="shared" si="35"/>
        <v>0</v>
      </c>
      <c r="V228" s="22">
        <f t="shared" si="28"/>
        <v>0</v>
      </c>
      <c r="W228" s="22">
        <f t="shared" si="29"/>
        <v>0</v>
      </c>
      <c r="X228" s="21"/>
      <c r="Y228" s="23" t="str">
        <f t="shared" si="30"/>
        <v/>
      </c>
      <c r="Z228" s="21"/>
      <c r="AA228" s="23" t="str">
        <f t="shared" si="31"/>
        <v/>
      </c>
      <c r="AB228" s="21"/>
      <c r="AC228" s="23" t="str">
        <f t="shared" si="32"/>
        <v/>
      </c>
      <c r="AD22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29" spans="1:30" x14ac:dyDescent="0.45">
      <c r="A229" s="35" t="str">
        <f>IF('Prediction Log'!A229=0, "",'Prediction Log'!A229)</f>
        <v/>
      </c>
      <c r="B229" s="14" t="str">
        <f>IF('Prediction Log'!B229=0, "",'Prediction Log'!B229)</f>
        <v/>
      </c>
      <c r="C229" s="14" t="str">
        <f>IF('Prediction Log'!C229=0, "",'Prediction Log'!C229)</f>
        <v/>
      </c>
      <c r="D229" s="14" t="str">
        <f>IF('Prediction Log'!D229=0, "",'Prediction Log'!D229)</f>
        <v/>
      </c>
      <c r="E229" s="14" t="str">
        <f>IF('Prediction Log'!E229=0, "",'Prediction Log'!E229)</f>
        <v/>
      </c>
      <c r="F229" s="14" t="str">
        <f>IF('Prediction Log'!F229=0, "",'Prediction Log'!F229)</f>
        <v/>
      </c>
      <c r="G229" s="12" t="str">
        <f>IF(AND(Games!I229="",Games!J229=""),"",IF(ISTEXT(Games!J229), "Side",Games!I229))</f>
        <v/>
      </c>
      <c r="H229" s="12" t="str">
        <f>IF(Table1[[#This Row],[Bet]]="Spread", Games!K229, "")</f>
        <v/>
      </c>
      <c r="I229" s="19" t="str">
        <f>IF(ISTEXT(Games!J229), Games!J229, "")</f>
        <v/>
      </c>
      <c r="J229" s="19" t="str">
        <f>IF(Table1[[#This Row],[Bet]]="Spread", Table1[[#This Row],[Spread]],"")</f>
        <v/>
      </c>
      <c r="K229" s="19"/>
      <c r="L229" s="20"/>
      <c r="M229" s="20"/>
      <c r="N229" s="20"/>
      <c r="O229" s="20"/>
      <c r="P229" s="20"/>
      <c r="Q229" s="20"/>
      <c r="R229" s="22">
        <f t="shared" si="33"/>
        <v>0</v>
      </c>
      <c r="S229" s="22">
        <f t="shared" si="34"/>
        <v>0</v>
      </c>
      <c r="T229" s="22">
        <f t="shared" si="27"/>
        <v>0</v>
      </c>
      <c r="U229" s="22">
        <f t="shared" si="35"/>
        <v>0</v>
      </c>
      <c r="V229" s="22">
        <f t="shared" si="28"/>
        <v>0</v>
      </c>
      <c r="W229" s="22">
        <f t="shared" si="29"/>
        <v>0</v>
      </c>
      <c r="X229" s="21"/>
      <c r="Y229" s="23" t="str">
        <f t="shared" si="30"/>
        <v/>
      </c>
      <c r="Z229" s="21"/>
      <c r="AA229" s="23" t="str">
        <f t="shared" si="31"/>
        <v/>
      </c>
      <c r="AB229" s="21"/>
      <c r="AC229" s="23" t="str">
        <f t="shared" si="32"/>
        <v/>
      </c>
      <c r="AD22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30" spans="1:30" x14ac:dyDescent="0.45">
      <c r="A230" s="35" t="str">
        <f>IF('Prediction Log'!A230=0, "",'Prediction Log'!A230)</f>
        <v/>
      </c>
      <c r="B230" s="14" t="str">
        <f>IF('Prediction Log'!B230=0, "",'Prediction Log'!B230)</f>
        <v/>
      </c>
      <c r="C230" s="14" t="str">
        <f>IF('Prediction Log'!C230=0, "",'Prediction Log'!C230)</f>
        <v/>
      </c>
      <c r="D230" s="14" t="str">
        <f>IF('Prediction Log'!D230=0, "",'Prediction Log'!D230)</f>
        <v/>
      </c>
      <c r="E230" s="14" t="str">
        <f>IF('Prediction Log'!E230=0, "",'Prediction Log'!E230)</f>
        <v/>
      </c>
      <c r="F230" s="14" t="str">
        <f>IF('Prediction Log'!F230=0, "",'Prediction Log'!F230)</f>
        <v/>
      </c>
      <c r="G230" s="12" t="str">
        <f>IF(AND(Games!I230="",Games!J230=""),"",IF(ISTEXT(Games!J230), "Side",Games!I230))</f>
        <v/>
      </c>
      <c r="H230" s="12" t="str">
        <f>IF(Table1[[#This Row],[Bet]]="Spread", Games!K230, "")</f>
        <v/>
      </c>
      <c r="I230" s="19" t="str">
        <f>IF(ISTEXT(Games!J230), Games!J230, "")</f>
        <v/>
      </c>
      <c r="J230" s="19" t="str">
        <f>IF(Table1[[#This Row],[Bet]]="Spread", Table1[[#This Row],[Spread]],"")</f>
        <v/>
      </c>
      <c r="K230" s="19"/>
      <c r="L230" s="20"/>
      <c r="M230" s="20"/>
      <c r="N230" s="20"/>
      <c r="O230" s="20"/>
      <c r="P230" s="20"/>
      <c r="Q230" s="20"/>
      <c r="R230" s="22">
        <f t="shared" si="33"/>
        <v>0</v>
      </c>
      <c r="S230" s="22">
        <f t="shared" si="34"/>
        <v>0</v>
      </c>
      <c r="T230" s="22">
        <f t="shared" si="27"/>
        <v>0</v>
      </c>
      <c r="U230" s="22">
        <f t="shared" si="35"/>
        <v>0</v>
      </c>
      <c r="V230" s="22">
        <f t="shared" si="28"/>
        <v>0</v>
      </c>
      <c r="W230" s="22">
        <f t="shared" si="29"/>
        <v>0</v>
      </c>
      <c r="X230" s="21"/>
      <c r="Y230" s="23" t="str">
        <f t="shared" si="30"/>
        <v/>
      </c>
      <c r="Z230" s="21"/>
      <c r="AA230" s="23" t="str">
        <f t="shared" si="31"/>
        <v/>
      </c>
      <c r="AB230" s="21"/>
      <c r="AC230" s="23" t="str">
        <f t="shared" si="32"/>
        <v/>
      </c>
      <c r="AD23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31" spans="1:30" x14ac:dyDescent="0.45">
      <c r="A231" s="35" t="str">
        <f>IF('Prediction Log'!A231=0, "",'Prediction Log'!A231)</f>
        <v/>
      </c>
      <c r="B231" s="14" t="str">
        <f>IF('Prediction Log'!B231=0, "",'Prediction Log'!B231)</f>
        <v/>
      </c>
      <c r="C231" s="14" t="str">
        <f>IF('Prediction Log'!C231=0, "",'Prediction Log'!C231)</f>
        <v/>
      </c>
      <c r="D231" s="14" t="str">
        <f>IF('Prediction Log'!D231=0, "",'Prediction Log'!D231)</f>
        <v/>
      </c>
      <c r="E231" s="14" t="str">
        <f>IF('Prediction Log'!E231=0, "",'Prediction Log'!E231)</f>
        <v/>
      </c>
      <c r="F231" s="14" t="str">
        <f>IF('Prediction Log'!F231=0, "",'Prediction Log'!F231)</f>
        <v/>
      </c>
      <c r="G231" s="12" t="str">
        <f>IF(AND(Games!I231="",Games!J231=""),"",IF(ISTEXT(Games!J231), "Side",Games!I231))</f>
        <v/>
      </c>
      <c r="H231" s="12" t="str">
        <f>IF(Table1[[#This Row],[Bet]]="Spread", Games!K231, "")</f>
        <v/>
      </c>
      <c r="I231" s="19" t="str">
        <f>IF(ISTEXT(Games!J231), Games!J231, "")</f>
        <v/>
      </c>
      <c r="J231" s="19" t="str">
        <f>IF(Table1[[#This Row],[Bet]]="Spread", Table1[[#This Row],[Spread]],"")</f>
        <v/>
      </c>
      <c r="K231" s="19"/>
      <c r="L231" s="20"/>
      <c r="M231" s="20"/>
      <c r="N231" s="20"/>
      <c r="O231" s="20"/>
      <c r="P231" s="20"/>
      <c r="Q231" s="20"/>
      <c r="R231" s="22">
        <f t="shared" si="33"/>
        <v>0</v>
      </c>
      <c r="S231" s="22">
        <f t="shared" si="34"/>
        <v>0</v>
      </c>
      <c r="T231" s="22">
        <f t="shared" si="27"/>
        <v>0</v>
      </c>
      <c r="U231" s="22">
        <f t="shared" si="35"/>
        <v>0</v>
      </c>
      <c r="V231" s="22">
        <f t="shared" si="28"/>
        <v>0</v>
      </c>
      <c r="W231" s="22">
        <f t="shared" si="29"/>
        <v>0</v>
      </c>
      <c r="X231" s="21"/>
      <c r="Y231" s="23" t="str">
        <f t="shared" si="30"/>
        <v/>
      </c>
      <c r="Z231" s="21"/>
      <c r="AA231" s="23" t="str">
        <f t="shared" si="31"/>
        <v/>
      </c>
      <c r="AB231" s="21"/>
      <c r="AC231" s="23" t="str">
        <f t="shared" si="32"/>
        <v/>
      </c>
      <c r="AD23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32" spans="1:30" x14ac:dyDescent="0.45">
      <c r="A232" s="35" t="str">
        <f>IF('Prediction Log'!A232=0, "",'Prediction Log'!A232)</f>
        <v/>
      </c>
      <c r="B232" s="14" t="str">
        <f>IF('Prediction Log'!B232=0, "",'Prediction Log'!B232)</f>
        <v/>
      </c>
      <c r="C232" s="14" t="str">
        <f>IF('Prediction Log'!C232=0, "",'Prediction Log'!C232)</f>
        <v/>
      </c>
      <c r="D232" s="14" t="str">
        <f>IF('Prediction Log'!D232=0, "",'Prediction Log'!D232)</f>
        <v/>
      </c>
      <c r="E232" s="14" t="str">
        <f>IF('Prediction Log'!E232=0, "",'Prediction Log'!E232)</f>
        <v/>
      </c>
      <c r="F232" s="14" t="str">
        <f>IF('Prediction Log'!F232=0, "",'Prediction Log'!F232)</f>
        <v/>
      </c>
      <c r="G232" s="12" t="str">
        <f>IF(AND(Games!I232="",Games!J232=""),"",IF(ISTEXT(Games!J232), "Side",Games!I232))</f>
        <v/>
      </c>
      <c r="H232" s="12" t="str">
        <f>IF(Table1[[#This Row],[Bet]]="Spread", Games!K232, "")</f>
        <v/>
      </c>
      <c r="I232" s="19" t="str">
        <f>IF(ISTEXT(Games!J232), Games!J232, "")</f>
        <v/>
      </c>
      <c r="J232" s="19" t="str">
        <f>IF(Table1[[#This Row],[Bet]]="Spread", Table1[[#This Row],[Spread]],"")</f>
        <v/>
      </c>
      <c r="K232" s="19"/>
      <c r="L232" s="20"/>
      <c r="M232" s="20"/>
      <c r="N232" s="20"/>
      <c r="O232" s="20"/>
      <c r="P232" s="20"/>
      <c r="Q232" s="20"/>
      <c r="R232" s="22">
        <f t="shared" si="33"/>
        <v>0</v>
      </c>
      <c r="S232" s="22">
        <f t="shared" si="34"/>
        <v>0</v>
      </c>
      <c r="T232" s="22">
        <f t="shared" si="27"/>
        <v>0</v>
      </c>
      <c r="U232" s="22">
        <f t="shared" si="35"/>
        <v>0</v>
      </c>
      <c r="V232" s="22">
        <f t="shared" si="28"/>
        <v>0</v>
      </c>
      <c r="W232" s="22">
        <f t="shared" si="29"/>
        <v>0</v>
      </c>
      <c r="X232" s="21"/>
      <c r="Y232" s="23" t="str">
        <f t="shared" si="30"/>
        <v/>
      </c>
      <c r="Z232" s="21"/>
      <c r="AA232" s="23" t="str">
        <f t="shared" si="31"/>
        <v/>
      </c>
      <c r="AB232" s="21"/>
      <c r="AC232" s="23" t="str">
        <f t="shared" si="32"/>
        <v/>
      </c>
      <c r="AD23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33" spans="1:30" x14ac:dyDescent="0.45">
      <c r="A233" s="35" t="str">
        <f>IF('Prediction Log'!A233=0, "",'Prediction Log'!A233)</f>
        <v/>
      </c>
      <c r="B233" s="14" t="str">
        <f>IF('Prediction Log'!B233=0, "",'Prediction Log'!B233)</f>
        <v/>
      </c>
      <c r="C233" s="14" t="str">
        <f>IF('Prediction Log'!C233=0, "",'Prediction Log'!C233)</f>
        <v/>
      </c>
      <c r="D233" s="14" t="str">
        <f>IF('Prediction Log'!D233=0, "",'Prediction Log'!D233)</f>
        <v/>
      </c>
      <c r="E233" s="14" t="str">
        <f>IF('Prediction Log'!E233=0, "",'Prediction Log'!E233)</f>
        <v/>
      </c>
      <c r="F233" s="14" t="str">
        <f>IF('Prediction Log'!F233=0, "",'Prediction Log'!F233)</f>
        <v/>
      </c>
      <c r="G233" s="12" t="str">
        <f>IF(AND(Games!I233="",Games!J233=""),"",IF(ISTEXT(Games!J233), "Side",Games!I233))</f>
        <v/>
      </c>
      <c r="H233" s="12" t="str">
        <f>IF(Table1[[#This Row],[Bet]]="Spread", Games!K233, "")</f>
        <v/>
      </c>
      <c r="I233" s="19" t="str">
        <f>IF(ISTEXT(Games!J233), Games!J233, "")</f>
        <v/>
      </c>
      <c r="J233" s="19" t="str">
        <f>IF(Table1[[#This Row],[Bet]]="Spread", Table1[[#This Row],[Spread]],"")</f>
        <v/>
      </c>
      <c r="K233" s="19"/>
      <c r="L233" s="20"/>
      <c r="M233" s="20"/>
      <c r="N233" s="20"/>
      <c r="O233" s="20"/>
      <c r="P233" s="20"/>
      <c r="Q233" s="20"/>
      <c r="R233" s="22">
        <f t="shared" si="33"/>
        <v>0</v>
      </c>
      <c r="S233" s="22">
        <f t="shared" si="34"/>
        <v>0</v>
      </c>
      <c r="T233" s="22">
        <f t="shared" si="27"/>
        <v>0</v>
      </c>
      <c r="U233" s="22">
        <f t="shared" si="35"/>
        <v>0</v>
      </c>
      <c r="V233" s="22">
        <f t="shared" si="28"/>
        <v>0</v>
      </c>
      <c r="W233" s="22">
        <f t="shared" si="29"/>
        <v>0</v>
      </c>
      <c r="X233" s="21"/>
      <c r="Y233" s="23" t="str">
        <f t="shared" si="30"/>
        <v/>
      </c>
      <c r="Z233" s="21"/>
      <c r="AA233" s="23" t="str">
        <f t="shared" si="31"/>
        <v/>
      </c>
      <c r="AB233" s="21"/>
      <c r="AC233" s="23" t="str">
        <f t="shared" si="32"/>
        <v/>
      </c>
      <c r="AD23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34" spans="1:30" x14ac:dyDescent="0.45">
      <c r="A234" s="35" t="str">
        <f>IF('Prediction Log'!A234=0, "",'Prediction Log'!A234)</f>
        <v/>
      </c>
      <c r="B234" s="14" t="str">
        <f>IF('Prediction Log'!B234=0, "",'Prediction Log'!B234)</f>
        <v/>
      </c>
      <c r="C234" s="14" t="str">
        <f>IF('Prediction Log'!C234=0, "",'Prediction Log'!C234)</f>
        <v/>
      </c>
      <c r="D234" s="14" t="str">
        <f>IF('Prediction Log'!D234=0, "",'Prediction Log'!D234)</f>
        <v/>
      </c>
      <c r="E234" s="14" t="str">
        <f>IF('Prediction Log'!E234=0, "",'Prediction Log'!E234)</f>
        <v/>
      </c>
      <c r="F234" s="14" t="str">
        <f>IF('Prediction Log'!F234=0, "",'Prediction Log'!F234)</f>
        <v/>
      </c>
      <c r="G234" s="12" t="str">
        <f>IF(AND(Games!I234="",Games!J234=""),"",IF(ISTEXT(Games!J234), "Side",Games!I234))</f>
        <v/>
      </c>
      <c r="H234" s="12" t="str">
        <f>IF(Table1[[#This Row],[Bet]]="Spread", Games!K234, "")</f>
        <v/>
      </c>
      <c r="I234" s="19" t="str">
        <f>IF(ISTEXT(Games!J234), Games!J234, "")</f>
        <v/>
      </c>
      <c r="J234" s="19" t="str">
        <f>IF(Table1[[#This Row],[Bet]]="Spread", Table1[[#This Row],[Spread]],"")</f>
        <v/>
      </c>
      <c r="K234" s="19"/>
      <c r="L234" s="20"/>
      <c r="M234" s="20"/>
      <c r="N234" s="20"/>
      <c r="O234" s="20"/>
      <c r="P234" s="20"/>
      <c r="Q234" s="20"/>
      <c r="R234" s="22">
        <f t="shared" si="33"/>
        <v>0</v>
      </c>
      <c r="S234" s="22">
        <f t="shared" si="34"/>
        <v>0</v>
      </c>
      <c r="T234" s="22">
        <f t="shared" si="27"/>
        <v>0</v>
      </c>
      <c r="U234" s="22">
        <f t="shared" si="35"/>
        <v>0</v>
      </c>
      <c r="V234" s="22">
        <f t="shared" si="28"/>
        <v>0</v>
      </c>
      <c r="W234" s="22">
        <f t="shared" si="29"/>
        <v>0</v>
      </c>
      <c r="X234" s="21"/>
      <c r="Y234" s="23" t="str">
        <f t="shared" si="30"/>
        <v/>
      </c>
      <c r="Z234" s="21"/>
      <c r="AA234" s="23" t="str">
        <f t="shared" si="31"/>
        <v/>
      </c>
      <c r="AB234" s="21"/>
      <c r="AC234" s="23" t="str">
        <f t="shared" si="32"/>
        <v/>
      </c>
      <c r="AD23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35" spans="1:30" x14ac:dyDescent="0.45">
      <c r="A235" s="35" t="str">
        <f>IF('Prediction Log'!A235=0, "",'Prediction Log'!A235)</f>
        <v/>
      </c>
      <c r="B235" s="14" t="str">
        <f>IF('Prediction Log'!B235=0, "",'Prediction Log'!B235)</f>
        <v/>
      </c>
      <c r="C235" s="14" t="str">
        <f>IF('Prediction Log'!C235=0, "",'Prediction Log'!C235)</f>
        <v/>
      </c>
      <c r="D235" s="14" t="str">
        <f>IF('Prediction Log'!D235=0, "",'Prediction Log'!D235)</f>
        <v/>
      </c>
      <c r="E235" s="14" t="str">
        <f>IF('Prediction Log'!E235=0, "",'Prediction Log'!E235)</f>
        <v/>
      </c>
      <c r="F235" s="14" t="str">
        <f>IF('Prediction Log'!F235=0, "",'Prediction Log'!F235)</f>
        <v/>
      </c>
      <c r="G235" s="12" t="str">
        <f>IF(AND(Games!I235="",Games!J235=""),"",IF(ISTEXT(Games!J235), "Side",Games!I235))</f>
        <v/>
      </c>
      <c r="H235" s="12" t="str">
        <f>IF(Table1[[#This Row],[Bet]]="Spread", Games!K235, "")</f>
        <v/>
      </c>
      <c r="I235" s="19" t="str">
        <f>IF(ISTEXT(Games!J235), Games!J235, "")</f>
        <v/>
      </c>
      <c r="J235" s="19" t="str">
        <f>IF(Table1[[#This Row],[Bet]]="Spread", Table1[[#This Row],[Spread]],"")</f>
        <v/>
      </c>
      <c r="K235" s="19"/>
      <c r="L235" s="20"/>
      <c r="M235" s="20"/>
      <c r="N235" s="20"/>
      <c r="O235" s="20"/>
      <c r="P235" s="20"/>
      <c r="Q235" s="20"/>
      <c r="R235" s="22">
        <f t="shared" si="33"/>
        <v>0</v>
      </c>
      <c r="S235" s="22">
        <f t="shared" si="34"/>
        <v>0</v>
      </c>
      <c r="T235" s="22">
        <f t="shared" si="27"/>
        <v>0</v>
      </c>
      <c r="U235" s="22">
        <f t="shared" si="35"/>
        <v>0</v>
      </c>
      <c r="V235" s="22">
        <f t="shared" si="28"/>
        <v>0</v>
      </c>
      <c r="W235" s="22">
        <f t="shared" si="29"/>
        <v>0</v>
      </c>
      <c r="X235" s="21"/>
      <c r="Y235" s="23" t="str">
        <f t="shared" si="30"/>
        <v/>
      </c>
      <c r="Z235" s="21"/>
      <c r="AA235" s="23" t="str">
        <f t="shared" si="31"/>
        <v/>
      </c>
      <c r="AB235" s="21"/>
      <c r="AC235" s="23" t="str">
        <f t="shared" si="32"/>
        <v/>
      </c>
      <c r="AD23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36" spans="1:30" x14ac:dyDescent="0.45">
      <c r="A236" s="35" t="str">
        <f>IF('Prediction Log'!A236=0, "",'Prediction Log'!A236)</f>
        <v/>
      </c>
      <c r="B236" s="14" t="str">
        <f>IF('Prediction Log'!B236=0, "",'Prediction Log'!B236)</f>
        <v/>
      </c>
      <c r="C236" s="14" t="str">
        <f>IF('Prediction Log'!C236=0, "",'Prediction Log'!C236)</f>
        <v/>
      </c>
      <c r="D236" s="14" t="str">
        <f>IF('Prediction Log'!D236=0, "",'Prediction Log'!D236)</f>
        <v/>
      </c>
      <c r="E236" s="14" t="str">
        <f>IF('Prediction Log'!E236=0, "",'Prediction Log'!E236)</f>
        <v/>
      </c>
      <c r="F236" s="14" t="str">
        <f>IF('Prediction Log'!F236=0, "",'Prediction Log'!F236)</f>
        <v/>
      </c>
      <c r="G236" s="12" t="str">
        <f>IF(AND(Games!I236="",Games!J236=""),"",IF(ISTEXT(Games!J236), "Side",Games!I236))</f>
        <v/>
      </c>
      <c r="H236" s="12" t="str">
        <f>IF(Table1[[#This Row],[Bet]]="Spread", Games!K236, "")</f>
        <v/>
      </c>
      <c r="I236" s="19" t="str">
        <f>IF(ISTEXT(Games!J236), Games!J236, "")</f>
        <v/>
      </c>
      <c r="J236" s="19" t="str">
        <f>IF(Table1[[#This Row],[Bet]]="Spread", Table1[[#This Row],[Spread]],"")</f>
        <v/>
      </c>
      <c r="K236" s="19"/>
      <c r="L236" s="20"/>
      <c r="M236" s="20"/>
      <c r="N236" s="20"/>
      <c r="O236" s="20"/>
      <c r="P236" s="20"/>
      <c r="Q236" s="20"/>
      <c r="R236" s="22">
        <f t="shared" si="33"/>
        <v>0</v>
      </c>
      <c r="S236" s="22">
        <f t="shared" si="34"/>
        <v>0</v>
      </c>
      <c r="T236" s="22">
        <f t="shared" si="27"/>
        <v>0</v>
      </c>
      <c r="U236" s="22">
        <f t="shared" si="35"/>
        <v>0</v>
      </c>
      <c r="V236" s="22">
        <f t="shared" si="28"/>
        <v>0</v>
      </c>
      <c r="W236" s="22">
        <f t="shared" si="29"/>
        <v>0</v>
      </c>
      <c r="X236" s="21"/>
      <c r="Y236" s="23" t="str">
        <f t="shared" si="30"/>
        <v/>
      </c>
      <c r="Z236" s="21"/>
      <c r="AA236" s="23" t="str">
        <f t="shared" si="31"/>
        <v/>
      </c>
      <c r="AB236" s="21"/>
      <c r="AC236" s="23" t="str">
        <f t="shared" si="32"/>
        <v/>
      </c>
      <c r="AD23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37" spans="1:30" x14ac:dyDescent="0.45">
      <c r="A237" s="35" t="str">
        <f>IF('Prediction Log'!A237=0, "",'Prediction Log'!A237)</f>
        <v/>
      </c>
      <c r="B237" s="14" t="str">
        <f>IF('Prediction Log'!B237=0, "",'Prediction Log'!B237)</f>
        <v/>
      </c>
      <c r="C237" s="14" t="str">
        <f>IF('Prediction Log'!C237=0, "",'Prediction Log'!C237)</f>
        <v/>
      </c>
      <c r="D237" s="14" t="str">
        <f>IF('Prediction Log'!D237=0, "",'Prediction Log'!D237)</f>
        <v/>
      </c>
      <c r="E237" s="14" t="str">
        <f>IF('Prediction Log'!E237=0, "",'Prediction Log'!E237)</f>
        <v/>
      </c>
      <c r="F237" s="14" t="str">
        <f>IF('Prediction Log'!F237=0, "",'Prediction Log'!F237)</f>
        <v/>
      </c>
      <c r="G237" s="12" t="str">
        <f>IF(AND(Games!I237="",Games!J237=""),"",IF(ISTEXT(Games!J237), "Side",Games!I237))</f>
        <v/>
      </c>
      <c r="H237" s="12" t="str">
        <f>IF(Table1[[#This Row],[Bet]]="Spread", Games!K237, "")</f>
        <v/>
      </c>
      <c r="I237" s="19" t="str">
        <f>IF(ISTEXT(Games!J237), Games!J237, "")</f>
        <v/>
      </c>
      <c r="J237" s="19" t="str">
        <f>IF(Table1[[#This Row],[Bet]]="Spread", Table1[[#This Row],[Spread]],"")</f>
        <v/>
      </c>
      <c r="K237" s="19"/>
      <c r="L237" s="20"/>
      <c r="M237" s="20"/>
      <c r="N237" s="20"/>
      <c r="O237" s="20"/>
      <c r="P237" s="20"/>
      <c r="Q237" s="20"/>
      <c r="R237" s="22">
        <f t="shared" si="33"/>
        <v>0</v>
      </c>
      <c r="S237" s="22">
        <f t="shared" si="34"/>
        <v>0</v>
      </c>
      <c r="T237" s="22">
        <f t="shared" si="27"/>
        <v>0</v>
      </c>
      <c r="U237" s="22">
        <f t="shared" si="35"/>
        <v>0</v>
      </c>
      <c r="V237" s="22">
        <f t="shared" si="28"/>
        <v>0</v>
      </c>
      <c r="W237" s="22">
        <f t="shared" si="29"/>
        <v>0</v>
      </c>
      <c r="X237" s="21"/>
      <c r="Y237" s="23" t="str">
        <f t="shared" si="30"/>
        <v/>
      </c>
      <c r="Z237" s="21"/>
      <c r="AA237" s="23" t="str">
        <f t="shared" si="31"/>
        <v/>
      </c>
      <c r="AB237" s="21"/>
      <c r="AC237" s="23" t="str">
        <f t="shared" si="32"/>
        <v/>
      </c>
      <c r="AD23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38" spans="1:30" x14ac:dyDescent="0.45">
      <c r="A238" s="35" t="str">
        <f>IF('Prediction Log'!A238=0, "",'Prediction Log'!A238)</f>
        <v/>
      </c>
      <c r="B238" s="14" t="str">
        <f>IF('Prediction Log'!B238=0, "",'Prediction Log'!B238)</f>
        <v/>
      </c>
      <c r="C238" s="14" t="str">
        <f>IF('Prediction Log'!C238=0, "",'Prediction Log'!C238)</f>
        <v/>
      </c>
      <c r="D238" s="14" t="str">
        <f>IF('Prediction Log'!D238=0, "",'Prediction Log'!D238)</f>
        <v/>
      </c>
      <c r="E238" s="14" t="str">
        <f>IF('Prediction Log'!E238=0, "",'Prediction Log'!E238)</f>
        <v/>
      </c>
      <c r="F238" s="14" t="str">
        <f>IF('Prediction Log'!F238=0, "",'Prediction Log'!F238)</f>
        <v/>
      </c>
      <c r="G238" s="12" t="str">
        <f>IF(AND(Games!I238="",Games!J238=""),"",IF(ISTEXT(Games!J238), "Side",Games!I238))</f>
        <v/>
      </c>
      <c r="H238" s="12" t="str">
        <f>IF(Table1[[#This Row],[Bet]]="Spread", Games!K238, "")</f>
        <v/>
      </c>
      <c r="I238" s="19" t="str">
        <f>IF(ISTEXT(Games!J238), Games!J238, "")</f>
        <v/>
      </c>
      <c r="J238" s="19" t="str">
        <f>IF(Table1[[#This Row],[Bet]]="Spread", Table1[[#This Row],[Spread]],"")</f>
        <v/>
      </c>
      <c r="K238" s="19"/>
      <c r="L238" s="20"/>
      <c r="M238" s="20"/>
      <c r="N238" s="20"/>
      <c r="O238" s="20"/>
      <c r="P238" s="20"/>
      <c r="Q238" s="20"/>
      <c r="R238" s="22">
        <f t="shared" si="33"/>
        <v>0</v>
      </c>
      <c r="S238" s="22">
        <f t="shared" si="34"/>
        <v>0</v>
      </c>
      <c r="T238" s="22">
        <f t="shared" si="27"/>
        <v>0</v>
      </c>
      <c r="U238" s="22">
        <f t="shared" si="35"/>
        <v>0</v>
      </c>
      <c r="V238" s="22">
        <f t="shared" si="28"/>
        <v>0</v>
      </c>
      <c r="W238" s="22">
        <f t="shared" si="29"/>
        <v>0</v>
      </c>
      <c r="X238" s="21"/>
      <c r="Y238" s="23" t="str">
        <f t="shared" si="30"/>
        <v/>
      </c>
      <c r="Z238" s="21"/>
      <c r="AA238" s="23" t="str">
        <f t="shared" si="31"/>
        <v/>
      </c>
      <c r="AB238" s="21"/>
      <c r="AC238" s="23" t="str">
        <f t="shared" si="32"/>
        <v/>
      </c>
      <c r="AD23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39" spans="1:30" x14ac:dyDescent="0.45">
      <c r="A239" s="35" t="str">
        <f>IF('Prediction Log'!A239=0, "",'Prediction Log'!A239)</f>
        <v/>
      </c>
      <c r="B239" s="14" t="str">
        <f>IF('Prediction Log'!B239=0, "",'Prediction Log'!B239)</f>
        <v/>
      </c>
      <c r="C239" s="14" t="str">
        <f>IF('Prediction Log'!C239=0, "",'Prediction Log'!C239)</f>
        <v/>
      </c>
      <c r="D239" s="14" t="str">
        <f>IF('Prediction Log'!D239=0, "",'Prediction Log'!D239)</f>
        <v/>
      </c>
      <c r="E239" s="14" t="str">
        <f>IF('Prediction Log'!E239=0, "",'Prediction Log'!E239)</f>
        <v/>
      </c>
      <c r="F239" s="14" t="str">
        <f>IF('Prediction Log'!F239=0, "",'Prediction Log'!F239)</f>
        <v/>
      </c>
      <c r="G239" s="12" t="str">
        <f>IF(AND(Games!I239="",Games!J239=""),"",IF(ISTEXT(Games!J239), "Side",Games!I239))</f>
        <v/>
      </c>
      <c r="H239" s="12" t="str">
        <f>IF(Table1[[#This Row],[Bet]]="Spread", Games!K239, "")</f>
        <v/>
      </c>
      <c r="I239" s="19" t="str">
        <f>IF(ISTEXT(Games!J239), Games!J239, "")</f>
        <v/>
      </c>
      <c r="J239" s="19" t="str">
        <f>IF(Table1[[#This Row],[Bet]]="Spread", Table1[[#This Row],[Spread]],"")</f>
        <v/>
      </c>
      <c r="K239" s="19"/>
      <c r="L239" s="20"/>
      <c r="M239" s="20"/>
      <c r="N239" s="20"/>
      <c r="O239" s="20"/>
      <c r="P239" s="20"/>
      <c r="Q239" s="20"/>
      <c r="R239" s="22">
        <f t="shared" si="33"/>
        <v>0</v>
      </c>
      <c r="S239" s="22">
        <f t="shared" si="34"/>
        <v>0</v>
      </c>
      <c r="T239" s="22">
        <f t="shared" si="27"/>
        <v>0</v>
      </c>
      <c r="U239" s="22">
        <f t="shared" si="35"/>
        <v>0</v>
      </c>
      <c r="V239" s="22">
        <f t="shared" si="28"/>
        <v>0</v>
      </c>
      <c r="W239" s="22">
        <f t="shared" si="29"/>
        <v>0</v>
      </c>
      <c r="X239" s="21"/>
      <c r="Y239" s="23" t="str">
        <f t="shared" si="30"/>
        <v/>
      </c>
      <c r="Z239" s="21"/>
      <c r="AA239" s="23" t="str">
        <f t="shared" si="31"/>
        <v/>
      </c>
      <c r="AB239" s="21"/>
      <c r="AC239" s="23" t="str">
        <f t="shared" si="32"/>
        <v/>
      </c>
      <c r="AD23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40" spans="1:30" x14ac:dyDescent="0.45">
      <c r="A240" s="35" t="str">
        <f>IF('Prediction Log'!A240=0, "",'Prediction Log'!A240)</f>
        <v/>
      </c>
      <c r="B240" s="14" t="str">
        <f>IF('Prediction Log'!B240=0, "",'Prediction Log'!B240)</f>
        <v/>
      </c>
      <c r="C240" s="14" t="str">
        <f>IF('Prediction Log'!C240=0, "",'Prediction Log'!C240)</f>
        <v/>
      </c>
      <c r="D240" s="14" t="str">
        <f>IF('Prediction Log'!D240=0, "",'Prediction Log'!D240)</f>
        <v/>
      </c>
      <c r="E240" s="14" t="str">
        <f>IF('Prediction Log'!E240=0, "",'Prediction Log'!E240)</f>
        <v/>
      </c>
      <c r="F240" s="14" t="str">
        <f>IF('Prediction Log'!F240=0, "",'Prediction Log'!F240)</f>
        <v/>
      </c>
      <c r="G240" s="12" t="str">
        <f>IF(AND(Games!I240="",Games!J240=""),"",IF(ISTEXT(Games!J240), "Side",Games!I240))</f>
        <v/>
      </c>
      <c r="H240" s="12" t="str">
        <f>IF(Table1[[#This Row],[Bet]]="Spread", Games!K240, "")</f>
        <v/>
      </c>
      <c r="I240" s="19" t="str">
        <f>IF(ISTEXT(Games!J240), Games!J240, "")</f>
        <v/>
      </c>
      <c r="J240" s="19" t="str">
        <f>IF(Table1[[#This Row],[Bet]]="Spread", Table1[[#This Row],[Spread]],"")</f>
        <v/>
      </c>
      <c r="K240" s="19"/>
      <c r="L240" s="20"/>
      <c r="M240" s="20"/>
      <c r="N240" s="20"/>
      <c r="O240" s="20"/>
      <c r="P240" s="20"/>
      <c r="Q240" s="20"/>
      <c r="R240" s="22">
        <f t="shared" si="33"/>
        <v>0</v>
      </c>
      <c r="S240" s="22">
        <f t="shared" si="34"/>
        <v>0</v>
      </c>
      <c r="T240" s="22">
        <f t="shared" si="27"/>
        <v>0</v>
      </c>
      <c r="U240" s="22">
        <f t="shared" si="35"/>
        <v>0</v>
      </c>
      <c r="V240" s="22">
        <f t="shared" si="28"/>
        <v>0</v>
      </c>
      <c r="W240" s="22">
        <f t="shared" si="29"/>
        <v>0</v>
      </c>
      <c r="X240" s="21"/>
      <c r="Y240" s="23" t="str">
        <f t="shared" si="30"/>
        <v/>
      </c>
      <c r="Z240" s="21"/>
      <c r="AA240" s="23" t="str">
        <f t="shared" si="31"/>
        <v/>
      </c>
      <c r="AB240" s="21"/>
      <c r="AC240" s="23" t="str">
        <f t="shared" si="32"/>
        <v/>
      </c>
      <c r="AD24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41" spans="1:30" x14ac:dyDescent="0.45">
      <c r="A241" s="35" t="str">
        <f>IF('Prediction Log'!A241=0, "",'Prediction Log'!A241)</f>
        <v/>
      </c>
      <c r="B241" s="14" t="str">
        <f>IF('Prediction Log'!B241=0, "",'Prediction Log'!B241)</f>
        <v/>
      </c>
      <c r="C241" s="14" t="str">
        <f>IF('Prediction Log'!C241=0, "",'Prediction Log'!C241)</f>
        <v/>
      </c>
      <c r="D241" s="14" t="str">
        <f>IF('Prediction Log'!D241=0, "",'Prediction Log'!D241)</f>
        <v/>
      </c>
      <c r="E241" s="14" t="str">
        <f>IF('Prediction Log'!E241=0, "",'Prediction Log'!E241)</f>
        <v/>
      </c>
      <c r="F241" s="14" t="str">
        <f>IF('Prediction Log'!F241=0, "",'Prediction Log'!F241)</f>
        <v/>
      </c>
      <c r="G241" s="12" t="str">
        <f>IF(AND(Games!I241="",Games!J241=""),"",IF(ISTEXT(Games!J241), "Side",Games!I241))</f>
        <v/>
      </c>
      <c r="H241" s="12" t="str">
        <f>IF(Table1[[#This Row],[Bet]]="Spread", Games!K241, "")</f>
        <v/>
      </c>
      <c r="I241" s="19" t="str">
        <f>IF(ISTEXT(Games!J241), Games!J241, "")</f>
        <v/>
      </c>
      <c r="J241" s="19" t="str">
        <f>IF(Table1[[#This Row],[Bet]]="Spread", Table1[[#This Row],[Spread]],"")</f>
        <v/>
      </c>
      <c r="K241" s="19"/>
      <c r="L241" s="20"/>
      <c r="M241" s="20"/>
      <c r="N241" s="20"/>
      <c r="O241" s="20"/>
      <c r="P241" s="20"/>
      <c r="Q241" s="20"/>
      <c r="R241" s="22">
        <f t="shared" si="33"/>
        <v>0</v>
      </c>
      <c r="S241" s="22">
        <f t="shared" si="34"/>
        <v>0</v>
      </c>
      <c r="T241" s="22">
        <f t="shared" si="27"/>
        <v>0</v>
      </c>
      <c r="U241" s="22">
        <f t="shared" si="35"/>
        <v>0</v>
      </c>
      <c r="V241" s="22">
        <f t="shared" si="28"/>
        <v>0</v>
      </c>
      <c r="W241" s="22">
        <f t="shared" si="29"/>
        <v>0</v>
      </c>
      <c r="X241" s="21"/>
      <c r="Y241" s="23" t="str">
        <f t="shared" si="30"/>
        <v/>
      </c>
      <c r="Z241" s="21"/>
      <c r="AA241" s="23" t="str">
        <f t="shared" si="31"/>
        <v/>
      </c>
      <c r="AB241" s="21"/>
      <c r="AC241" s="23" t="str">
        <f t="shared" si="32"/>
        <v/>
      </c>
      <c r="AD24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42" spans="1:30" x14ac:dyDescent="0.45">
      <c r="A242" s="35" t="str">
        <f>IF('Prediction Log'!A242=0, "",'Prediction Log'!A242)</f>
        <v/>
      </c>
      <c r="B242" s="14" t="str">
        <f>IF('Prediction Log'!B242=0, "",'Prediction Log'!B242)</f>
        <v/>
      </c>
      <c r="C242" s="14" t="str">
        <f>IF('Prediction Log'!C242=0, "",'Prediction Log'!C242)</f>
        <v/>
      </c>
      <c r="D242" s="14" t="str">
        <f>IF('Prediction Log'!D242=0, "",'Prediction Log'!D242)</f>
        <v/>
      </c>
      <c r="E242" s="14" t="str">
        <f>IF('Prediction Log'!E242=0, "",'Prediction Log'!E242)</f>
        <v/>
      </c>
      <c r="F242" s="14" t="str">
        <f>IF('Prediction Log'!F242=0, "",'Prediction Log'!F242)</f>
        <v/>
      </c>
      <c r="G242" s="12" t="str">
        <f>IF(AND(Games!I242="",Games!J242=""),"",IF(ISTEXT(Games!J242), "Side",Games!I242))</f>
        <v/>
      </c>
      <c r="H242" s="12" t="str">
        <f>IF(Table1[[#This Row],[Bet]]="Spread", Games!K242, "")</f>
        <v/>
      </c>
      <c r="I242" s="19" t="str">
        <f>IF(ISTEXT(Games!J242), Games!J242, "")</f>
        <v/>
      </c>
      <c r="J242" s="19" t="str">
        <f>IF(Table1[[#This Row],[Bet]]="Spread", Table1[[#This Row],[Spread]],"")</f>
        <v/>
      </c>
      <c r="K242" s="19"/>
      <c r="L242" s="20"/>
      <c r="M242" s="20"/>
      <c r="N242" s="20"/>
      <c r="O242" s="20"/>
      <c r="P242" s="20"/>
      <c r="Q242" s="20"/>
      <c r="R242" s="22">
        <f t="shared" si="33"/>
        <v>0</v>
      </c>
      <c r="S242" s="22">
        <f t="shared" si="34"/>
        <v>0</v>
      </c>
      <c r="T242" s="22">
        <f t="shared" si="27"/>
        <v>0</v>
      </c>
      <c r="U242" s="22">
        <f t="shared" si="35"/>
        <v>0</v>
      </c>
      <c r="V242" s="22">
        <f t="shared" si="28"/>
        <v>0</v>
      </c>
      <c r="W242" s="22">
        <f t="shared" si="29"/>
        <v>0</v>
      </c>
      <c r="X242" s="21"/>
      <c r="Y242" s="23" t="str">
        <f t="shared" si="30"/>
        <v/>
      </c>
      <c r="Z242" s="21"/>
      <c r="AA242" s="23" t="str">
        <f t="shared" si="31"/>
        <v/>
      </c>
      <c r="AB242" s="21"/>
      <c r="AC242" s="23" t="str">
        <f t="shared" si="32"/>
        <v/>
      </c>
      <c r="AD24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43" spans="1:30" x14ac:dyDescent="0.45">
      <c r="A243" s="35" t="str">
        <f>IF('Prediction Log'!A243=0, "",'Prediction Log'!A243)</f>
        <v/>
      </c>
      <c r="B243" s="14" t="str">
        <f>IF('Prediction Log'!B243=0, "",'Prediction Log'!B243)</f>
        <v/>
      </c>
      <c r="C243" s="14" t="str">
        <f>IF('Prediction Log'!C243=0, "",'Prediction Log'!C243)</f>
        <v/>
      </c>
      <c r="D243" s="14" t="str">
        <f>IF('Prediction Log'!D243=0, "",'Prediction Log'!D243)</f>
        <v/>
      </c>
      <c r="E243" s="14" t="str">
        <f>IF('Prediction Log'!E243=0, "",'Prediction Log'!E243)</f>
        <v/>
      </c>
      <c r="F243" s="14" t="str">
        <f>IF('Prediction Log'!F243=0, "",'Prediction Log'!F243)</f>
        <v/>
      </c>
      <c r="G243" s="12" t="str">
        <f>IF(AND(Games!I243="",Games!J243=""),"",IF(ISTEXT(Games!J243), "Side",Games!I243))</f>
        <v/>
      </c>
      <c r="H243" s="12" t="str">
        <f>IF(Table1[[#This Row],[Bet]]="Spread", Games!K243, "")</f>
        <v/>
      </c>
      <c r="I243" s="19" t="str">
        <f>IF(ISTEXT(Games!J243), Games!J243, "")</f>
        <v/>
      </c>
      <c r="J243" s="19" t="str">
        <f>IF(Table1[[#This Row],[Bet]]="Spread", Table1[[#This Row],[Spread]],"")</f>
        <v/>
      </c>
      <c r="K243" s="19"/>
      <c r="L243" s="20"/>
      <c r="M243" s="20"/>
      <c r="N243" s="20"/>
      <c r="O243" s="20"/>
      <c r="P243" s="20"/>
      <c r="Q243" s="20"/>
      <c r="R243" s="22">
        <f t="shared" si="33"/>
        <v>0</v>
      </c>
      <c r="S243" s="22">
        <f t="shared" si="34"/>
        <v>0</v>
      </c>
      <c r="T243" s="22">
        <f t="shared" si="27"/>
        <v>0</v>
      </c>
      <c r="U243" s="22">
        <f t="shared" si="35"/>
        <v>0</v>
      </c>
      <c r="V243" s="22">
        <f t="shared" si="28"/>
        <v>0</v>
      </c>
      <c r="W243" s="22">
        <f t="shared" si="29"/>
        <v>0</v>
      </c>
      <c r="X243" s="21"/>
      <c r="Y243" s="23" t="str">
        <f t="shared" si="30"/>
        <v/>
      </c>
      <c r="Z243" s="21"/>
      <c r="AA243" s="23" t="str">
        <f t="shared" si="31"/>
        <v/>
      </c>
      <c r="AB243" s="21"/>
      <c r="AC243" s="23" t="str">
        <f t="shared" si="32"/>
        <v/>
      </c>
      <c r="AD24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44" spans="1:30" x14ac:dyDescent="0.45">
      <c r="A244" s="35" t="str">
        <f>IF('Prediction Log'!A244=0, "",'Prediction Log'!A244)</f>
        <v/>
      </c>
      <c r="B244" s="14" t="str">
        <f>IF('Prediction Log'!B244=0, "",'Prediction Log'!B244)</f>
        <v/>
      </c>
      <c r="C244" s="14" t="str">
        <f>IF('Prediction Log'!C244=0, "",'Prediction Log'!C244)</f>
        <v/>
      </c>
      <c r="D244" s="14" t="str">
        <f>IF('Prediction Log'!D244=0, "",'Prediction Log'!D244)</f>
        <v/>
      </c>
      <c r="E244" s="14" t="str">
        <f>IF('Prediction Log'!E244=0, "",'Prediction Log'!E244)</f>
        <v/>
      </c>
      <c r="F244" s="14" t="str">
        <f>IF('Prediction Log'!F244=0, "",'Prediction Log'!F244)</f>
        <v/>
      </c>
      <c r="G244" s="12" t="str">
        <f>IF(AND(Games!I244="",Games!J244=""),"",IF(ISTEXT(Games!J244), "Side",Games!I244))</f>
        <v/>
      </c>
      <c r="H244" s="12" t="str">
        <f>IF(Table1[[#This Row],[Bet]]="Spread", Games!K244, "")</f>
        <v/>
      </c>
      <c r="I244" s="19" t="str">
        <f>IF(ISTEXT(Games!J244), Games!J244, "")</f>
        <v/>
      </c>
      <c r="J244" s="19" t="str">
        <f>IF(Table1[[#This Row],[Bet]]="Spread", Table1[[#This Row],[Spread]],"")</f>
        <v/>
      </c>
      <c r="K244" s="19"/>
      <c r="L244" s="20"/>
      <c r="M244" s="20"/>
      <c r="N244" s="20"/>
      <c r="O244" s="20"/>
      <c r="P244" s="20"/>
      <c r="Q244" s="20"/>
      <c r="R244" s="22">
        <f t="shared" si="33"/>
        <v>0</v>
      </c>
      <c r="S244" s="22">
        <f t="shared" si="34"/>
        <v>0</v>
      </c>
      <c r="T244" s="22">
        <f t="shared" si="27"/>
        <v>0</v>
      </c>
      <c r="U244" s="22">
        <f t="shared" si="35"/>
        <v>0</v>
      </c>
      <c r="V244" s="22">
        <f t="shared" si="28"/>
        <v>0</v>
      </c>
      <c r="W244" s="22">
        <f t="shared" si="29"/>
        <v>0</v>
      </c>
      <c r="X244" s="21"/>
      <c r="Y244" s="23" t="str">
        <f t="shared" si="30"/>
        <v/>
      </c>
      <c r="Z244" s="21"/>
      <c r="AA244" s="23" t="str">
        <f t="shared" si="31"/>
        <v/>
      </c>
      <c r="AB244" s="21"/>
      <c r="AC244" s="23" t="str">
        <f t="shared" si="32"/>
        <v/>
      </c>
      <c r="AD24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45" spans="1:30" x14ac:dyDescent="0.45">
      <c r="A245" s="35" t="str">
        <f>IF('Prediction Log'!A245=0, "",'Prediction Log'!A245)</f>
        <v/>
      </c>
      <c r="B245" s="14" t="str">
        <f>IF('Prediction Log'!B245=0, "",'Prediction Log'!B245)</f>
        <v/>
      </c>
      <c r="C245" s="14" t="str">
        <f>IF('Prediction Log'!C245=0, "",'Prediction Log'!C245)</f>
        <v/>
      </c>
      <c r="D245" s="14" t="str">
        <f>IF('Prediction Log'!D245=0, "",'Prediction Log'!D245)</f>
        <v/>
      </c>
      <c r="E245" s="14" t="str">
        <f>IF('Prediction Log'!E245=0, "",'Prediction Log'!E245)</f>
        <v/>
      </c>
      <c r="F245" s="14" t="str">
        <f>IF('Prediction Log'!F245=0, "",'Prediction Log'!F245)</f>
        <v/>
      </c>
      <c r="G245" s="12" t="str">
        <f>IF(AND(Games!I245="",Games!J245=""),"",IF(ISTEXT(Games!J245), "Side",Games!I245))</f>
        <v/>
      </c>
      <c r="H245" s="12" t="str">
        <f>IF(Table1[[#This Row],[Bet]]="Spread", Games!K245, "")</f>
        <v/>
      </c>
      <c r="I245" s="19" t="str">
        <f>IF(ISTEXT(Games!J245), Games!J245, "")</f>
        <v/>
      </c>
      <c r="J245" s="19" t="str">
        <f>IF(Table1[[#This Row],[Bet]]="Spread", Table1[[#This Row],[Spread]],"")</f>
        <v/>
      </c>
      <c r="K245" s="19"/>
      <c r="L245" s="20"/>
      <c r="M245" s="20"/>
      <c r="N245" s="20"/>
      <c r="O245" s="20"/>
      <c r="P245" s="20"/>
      <c r="Q245" s="20"/>
      <c r="R245" s="22">
        <f t="shared" si="33"/>
        <v>0</v>
      </c>
      <c r="S245" s="22">
        <f t="shared" si="34"/>
        <v>0</v>
      </c>
      <c r="T245" s="22">
        <f t="shared" si="27"/>
        <v>0</v>
      </c>
      <c r="U245" s="22">
        <f t="shared" si="35"/>
        <v>0</v>
      </c>
      <c r="V245" s="22">
        <f t="shared" si="28"/>
        <v>0</v>
      </c>
      <c r="W245" s="22">
        <f t="shared" si="29"/>
        <v>0</v>
      </c>
      <c r="X245" s="21"/>
      <c r="Y245" s="23" t="str">
        <f t="shared" si="30"/>
        <v/>
      </c>
      <c r="Z245" s="21"/>
      <c r="AA245" s="23" t="str">
        <f t="shared" si="31"/>
        <v/>
      </c>
      <c r="AB245" s="21"/>
      <c r="AC245" s="23" t="str">
        <f t="shared" si="32"/>
        <v/>
      </c>
      <c r="AD24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46" spans="1:30" x14ac:dyDescent="0.45">
      <c r="A246" s="35" t="str">
        <f>IF('Prediction Log'!A246=0, "",'Prediction Log'!A246)</f>
        <v/>
      </c>
      <c r="B246" s="14" t="str">
        <f>IF('Prediction Log'!B246=0, "",'Prediction Log'!B246)</f>
        <v/>
      </c>
      <c r="C246" s="14" t="str">
        <f>IF('Prediction Log'!C246=0, "",'Prediction Log'!C246)</f>
        <v/>
      </c>
      <c r="D246" s="14" t="str">
        <f>IF('Prediction Log'!D246=0, "",'Prediction Log'!D246)</f>
        <v/>
      </c>
      <c r="E246" s="14" t="str">
        <f>IF('Prediction Log'!E246=0, "",'Prediction Log'!E246)</f>
        <v/>
      </c>
      <c r="F246" s="14" t="str">
        <f>IF('Prediction Log'!F246=0, "",'Prediction Log'!F246)</f>
        <v/>
      </c>
      <c r="G246" s="12" t="str">
        <f>IF(AND(Games!I246="",Games!J246=""),"",IF(ISTEXT(Games!J246), "Side",Games!I246))</f>
        <v/>
      </c>
      <c r="H246" s="12" t="str">
        <f>IF(Table1[[#This Row],[Bet]]="Spread", Games!K246, "")</f>
        <v/>
      </c>
      <c r="I246" s="19" t="str">
        <f>IF(ISTEXT(Games!J246), Games!J246, "")</f>
        <v/>
      </c>
      <c r="J246" s="19" t="str">
        <f>IF(Table1[[#This Row],[Bet]]="Spread", Table1[[#This Row],[Spread]],"")</f>
        <v/>
      </c>
      <c r="K246" s="19"/>
      <c r="L246" s="20"/>
      <c r="M246" s="20"/>
      <c r="N246" s="20"/>
      <c r="O246" s="20"/>
      <c r="P246" s="20"/>
      <c r="Q246" s="20"/>
      <c r="R246" s="22">
        <f t="shared" si="33"/>
        <v>0</v>
      </c>
      <c r="S246" s="22">
        <f t="shared" si="34"/>
        <v>0</v>
      </c>
      <c r="T246" s="22">
        <f t="shared" si="27"/>
        <v>0</v>
      </c>
      <c r="U246" s="22">
        <f t="shared" si="35"/>
        <v>0</v>
      </c>
      <c r="V246" s="22">
        <f t="shared" si="28"/>
        <v>0</v>
      </c>
      <c r="W246" s="22">
        <f t="shared" si="29"/>
        <v>0</v>
      </c>
      <c r="X246" s="21"/>
      <c r="Y246" s="23" t="str">
        <f t="shared" si="30"/>
        <v/>
      </c>
      <c r="Z246" s="21"/>
      <c r="AA246" s="23" t="str">
        <f t="shared" si="31"/>
        <v/>
      </c>
      <c r="AB246" s="21"/>
      <c r="AC246" s="23" t="str">
        <f t="shared" si="32"/>
        <v/>
      </c>
      <c r="AD24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47" spans="1:30" x14ac:dyDescent="0.45">
      <c r="A247" s="35" t="str">
        <f>IF('Prediction Log'!A247=0, "",'Prediction Log'!A247)</f>
        <v/>
      </c>
      <c r="B247" s="14" t="str">
        <f>IF('Prediction Log'!B247=0, "",'Prediction Log'!B247)</f>
        <v/>
      </c>
      <c r="C247" s="14" t="str">
        <f>IF('Prediction Log'!C247=0, "",'Prediction Log'!C247)</f>
        <v/>
      </c>
      <c r="D247" s="14" t="str">
        <f>IF('Prediction Log'!D247=0, "",'Prediction Log'!D247)</f>
        <v/>
      </c>
      <c r="E247" s="14" t="str">
        <f>IF('Prediction Log'!E247=0, "",'Prediction Log'!E247)</f>
        <v/>
      </c>
      <c r="F247" s="14" t="str">
        <f>IF('Prediction Log'!F247=0, "",'Prediction Log'!F247)</f>
        <v/>
      </c>
      <c r="G247" s="12" t="str">
        <f>IF(AND(Games!I247="",Games!J247=""),"",IF(ISTEXT(Games!J247), "Side",Games!I247))</f>
        <v/>
      </c>
      <c r="H247" s="12" t="str">
        <f>IF(Table1[[#This Row],[Bet]]="Spread", Games!K247, "")</f>
        <v/>
      </c>
      <c r="I247" s="19" t="str">
        <f>IF(ISTEXT(Games!J247), Games!J247, "")</f>
        <v/>
      </c>
      <c r="J247" s="19" t="str">
        <f>IF(Table1[[#This Row],[Bet]]="Spread", Table1[[#This Row],[Spread]],"")</f>
        <v/>
      </c>
      <c r="K247" s="19"/>
      <c r="L247" s="20"/>
      <c r="M247" s="20"/>
      <c r="N247" s="20"/>
      <c r="O247" s="20"/>
      <c r="P247" s="20"/>
      <c r="Q247" s="20"/>
      <c r="R247" s="22">
        <f t="shared" si="33"/>
        <v>0</v>
      </c>
      <c r="S247" s="22">
        <f t="shared" si="34"/>
        <v>0</v>
      </c>
      <c r="T247" s="22">
        <f t="shared" si="27"/>
        <v>0</v>
      </c>
      <c r="U247" s="22">
        <f t="shared" si="35"/>
        <v>0</v>
      </c>
      <c r="V247" s="22">
        <f t="shared" si="28"/>
        <v>0</v>
      </c>
      <c r="W247" s="22">
        <f t="shared" si="29"/>
        <v>0</v>
      </c>
      <c r="X247" s="21"/>
      <c r="Y247" s="23" t="str">
        <f t="shared" si="30"/>
        <v/>
      </c>
      <c r="Z247" s="21"/>
      <c r="AA247" s="23" t="str">
        <f t="shared" si="31"/>
        <v/>
      </c>
      <c r="AB247" s="21"/>
      <c r="AC247" s="23" t="str">
        <f t="shared" si="32"/>
        <v/>
      </c>
      <c r="AD24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48" spans="1:30" x14ac:dyDescent="0.45">
      <c r="A248" s="35" t="str">
        <f>IF('Prediction Log'!A248=0, "",'Prediction Log'!A248)</f>
        <v/>
      </c>
      <c r="B248" s="14" t="str">
        <f>IF('Prediction Log'!B248=0, "",'Prediction Log'!B248)</f>
        <v/>
      </c>
      <c r="C248" s="14" t="str">
        <f>IF('Prediction Log'!C248=0, "",'Prediction Log'!C248)</f>
        <v/>
      </c>
      <c r="D248" s="14" t="str">
        <f>IF('Prediction Log'!D248=0, "",'Prediction Log'!D248)</f>
        <v/>
      </c>
      <c r="E248" s="14" t="str">
        <f>IF('Prediction Log'!E248=0, "",'Prediction Log'!E248)</f>
        <v/>
      </c>
      <c r="F248" s="14" t="str">
        <f>IF('Prediction Log'!F248=0, "",'Prediction Log'!F248)</f>
        <v/>
      </c>
      <c r="G248" s="12" t="str">
        <f>IF(AND(Games!I248="",Games!J248=""),"",IF(ISTEXT(Games!J248), "Side",Games!I248))</f>
        <v/>
      </c>
      <c r="H248" s="12" t="str">
        <f>IF(Table1[[#This Row],[Bet]]="Spread", Games!K248, "")</f>
        <v/>
      </c>
      <c r="I248" s="19" t="str">
        <f>IF(ISTEXT(Games!J248), Games!J248, "")</f>
        <v/>
      </c>
      <c r="J248" s="19" t="str">
        <f>IF(Table1[[#This Row],[Bet]]="Spread", Table1[[#This Row],[Spread]],"")</f>
        <v/>
      </c>
      <c r="K248" s="19"/>
      <c r="L248" s="20"/>
      <c r="M248" s="20"/>
      <c r="N248" s="20"/>
      <c r="O248" s="20"/>
      <c r="P248" s="20"/>
      <c r="Q248" s="20"/>
      <c r="R248" s="22">
        <f t="shared" si="33"/>
        <v>0</v>
      </c>
      <c r="S248" s="22">
        <f t="shared" si="34"/>
        <v>0</v>
      </c>
      <c r="T248" s="22">
        <f t="shared" si="27"/>
        <v>0</v>
      </c>
      <c r="U248" s="22">
        <f t="shared" si="35"/>
        <v>0</v>
      </c>
      <c r="V248" s="22">
        <f t="shared" si="28"/>
        <v>0</v>
      </c>
      <c r="W248" s="22">
        <f t="shared" si="29"/>
        <v>0</v>
      </c>
      <c r="X248" s="21"/>
      <c r="Y248" s="23" t="str">
        <f t="shared" si="30"/>
        <v/>
      </c>
      <c r="Z248" s="21"/>
      <c r="AA248" s="23" t="str">
        <f t="shared" si="31"/>
        <v/>
      </c>
      <c r="AB248" s="21"/>
      <c r="AC248" s="23" t="str">
        <f t="shared" si="32"/>
        <v/>
      </c>
      <c r="AD24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49" spans="1:30" x14ac:dyDescent="0.45">
      <c r="A249" s="35" t="str">
        <f>IF('Prediction Log'!A249=0, "",'Prediction Log'!A249)</f>
        <v/>
      </c>
      <c r="B249" s="14" t="str">
        <f>IF('Prediction Log'!B249=0, "",'Prediction Log'!B249)</f>
        <v/>
      </c>
      <c r="C249" s="14" t="str">
        <f>IF('Prediction Log'!C249=0, "",'Prediction Log'!C249)</f>
        <v/>
      </c>
      <c r="D249" s="14" t="str">
        <f>IF('Prediction Log'!D249=0, "",'Prediction Log'!D249)</f>
        <v/>
      </c>
      <c r="E249" s="14" t="str">
        <f>IF('Prediction Log'!E249=0, "",'Prediction Log'!E249)</f>
        <v/>
      </c>
      <c r="F249" s="14" t="str">
        <f>IF('Prediction Log'!F249=0, "",'Prediction Log'!F249)</f>
        <v/>
      </c>
      <c r="G249" s="12" t="str">
        <f>IF(AND(Games!I249="",Games!J249=""),"",IF(ISTEXT(Games!J249), "Side",Games!I249))</f>
        <v/>
      </c>
      <c r="H249" s="12" t="str">
        <f>IF(Table1[[#This Row],[Bet]]="Spread", Games!K249, "")</f>
        <v/>
      </c>
      <c r="I249" s="19" t="str">
        <f>IF(ISTEXT(Games!J249), Games!J249, "")</f>
        <v/>
      </c>
      <c r="J249" s="19" t="str">
        <f>IF(Table1[[#This Row],[Bet]]="Spread", Table1[[#This Row],[Spread]],"")</f>
        <v/>
      </c>
      <c r="K249" s="19"/>
      <c r="L249" s="20"/>
      <c r="M249" s="20"/>
      <c r="N249" s="20"/>
      <c r="O249" s="20"/>
      <c r="P249" s="20"/>
      <c r="Q249" s="20"/>
      <c r="R249" s="22">
        <f t="shared" si="33"/>
        <v>0</v>
      </c>
      <c r="S249" s="22">
        <f t="shared" si="34"/>
        <v>0</v>
      </c>
      <c r="T249" s="22">
        <f t="shared" si="27"/>
        <v>0</v>
      </c>
      <c r="U249" s="22">
        <f t="shared" si="35"/>
        <v>0</v>
      </c>
      <c r="V249" s="22">
        <f t="shared" si="28"/>
        <v>0</v>
      </c>
      <c r="W249" s="22">
        <f t="shared" si="29"/>
        <v>0</v>
      </c>
      <c r="X249" s="21"/>
      <c r="Y249" s="23" t="str">
        <f t="shared" si="30"/>
        <v/>
      </c>
      <c r="Z249" s="21"/>
      <c r="AA249" s="23" t="str">
        <f t="shared" si="31"/>
        <v/>
      </c>
      <c r="AB249" s="21"/>
      <c r="AC249" s="23" t="str">
        <f t="shared" si="32"/>
        <v/>
      </c>
      <c r="AD24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50" spans="1:30" x14ac:dyDescent="0.45">
      <c r="A250" s="35" t="str">
        <f>IF('Prediction Log'!A250=0, "",'Prediction Log'!A250)</f>
        <v/>
      </c>
      <c r="B250" s="14" t="str">
        <f>IF('Prediction Log'!B250=0, "",'Prediction Log'!B250)</f>
        <v/>
      </c>
      <c r="C250" s="14" t="str">
        <f>IF('Prediction Log'!C250=0, "",'Prediction Log'!C250)</f>
        <v/>
      </c>
      <c r="D250" s="14" t="str">
        <f>IF('Prediction Log'!D250=0, "",'Prediction Log'!D250)</f>
        <v/>
      </c>
      <c r="E250" s="14" t="str">
        <f>IF('Prediction Log'!E250=0, "",'Prediction Log'!E250)</f>
        <v/>
      </c>
      <c r="F250" s="14" t="str">
        <f>IF('Prediction Log'!F250=0, "",'Prediction Log'!F250)</f>
        <v/>
      </c>
      <c r="G250" s="12" t="str">
        <f>IF(AND(Games!I250="",Games!J250=""),"",IF(ISTEXT(Games!J250), "Side",Games!I250))</f>
        <v/>
      </c>
      <c r="H250" s="12" t="str">
        <f>IF(Table1[[#This Row],[Bet]]="Spread", Games!K250, "")</f>
        <v/>
      </c>
      <c r="I250" s="19" t="str">
        <f>IF(ISTEXT(Games!J250), Games!J250, "")</f>
        <v/>
      </c>
      <c r="J250" s="19" t="str">
        <f>IF(Table1[[#This Row],[Bet]]="Spread", Table1[[#This Row],[Spread]],"")</f>
        <v/>
      </c>
      <c r="K250" s="19"/>
      <c r="L250" s="20"/>
      <c r="M250" s="20"/>
      <c r="N250" s="20"/>
      <c r="O250" s="20"/>
      <c r="P250" s="20"/>
      <c r="Q250" s="20"/>
      <c r="R250" s="22">
        <f t="shared" si="33"/>
        <v>0</v>
      </c>
      <c r="S250" s="22">
        <f t="shared" si="34"/>
        <v>0</v>
      </c>
      <c r="T250" s="22">
        <f t="shared" si="27"/>
        <v>0</v>
      </c>
      <c r="U250" s="22">
        <f t="shared" si="35"/>
        <v>0</v>
      </c>
      <c r="V250" s="22">
        <f t="shared" si="28"/>
        <v>0</v>
      </c>
      <c r="W250" s="22">
        <f t="shared" si="29"/>
        <v>0</v>
      </c>
      <c r="X250" s="21"/>
      <c r="Y250" s="23" t="str">
        <f t="shared" si="30"/>
        <v/>
      </c>
      <c r="Z250" s="21"/>
      <c r="AA250" s="23" t="str">
        <f t="shared" si="31"/>
        <v/>
      </c>
      <c r="AB250" s="21"/>
      <c r="AC250" s="23" t="str">
        <f t="shared" si="32"/>
        <v/>
      </c>
      <c r="AD25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51" spans="1:30" x14ac:dyDescent="0.45">
      <c r="A251" s="35" t="str">
        <f>IF('Prediction Log'!A251=0, "",'Prediction Log'!A251)</f>
        <v/>
      </c>
      <c r="B251" s="14" t="str">
        <f>IF('Prediction Log'!B251=0, "",'Prediction Log'!B251)</f>
        <v/>
      </c>
      <c r="C251" s="14" t="str">
        <f>IF('Prediction Log'!C251=0, "",'Prediction Log'!C251)</f>
        <v/>
      </c>
      <c r="D251" s="14" t="str">
        <f>IF('Prediction Log'!D251=0, "",'Prediction Log'!D251)</f>
        <v/>
      </c>
      <c r="E251" s="14" t="str">
        <f>IF('Prediction Log'!E251=0, "",'Prediction Log'!E251)</f>
        <v/>
      </c>
      <c r="F251" s="14" t="str">
        <f>IF('Prediction Log'!F251=0, "",'Prediction Log'!F251)</f>
        <v/>
      </c>
      <c r="G251" s="12" t="str">
        <f>IF(AND(Games!I251="",Games!J251=""),"",IF(ISTEXT(Games!J251), "Side",Games!I251))</f>
        <v/>
      </c>
      <c r="H251" s="12" t="str">
        <f>IF(Table1[[#This Row],[Bet]]="Spread", Games!K251, "")</f>
        <v/>
      </c>
      <c r="I251" s="19" t="str">
        <f>IF(ISTEXT(Games!J251), Games!J251, "")</f>
        <v/>
      </c>
      <c r="J251" s="19" t="str">
        <f>IF(Table1[[#This Row],[Bet]]="Spread", Table1[[#This Row],[Spread]],"")</f>
        <v/>
      </c>
      <c r="K251" s="19"/>
      <c r="L251" s="20"/>
      <c r="M251" s="20"/>
      <c r="N251" s="20"/>
      <c r="O251" s="20"/>
      <c r="P251" s="20"/>
      <c r="Q251" s="20"/>
      <c r="R251" s="22">
        <f t="shared" si="33"/>
        <v>0</v>
      </c>
      <c r="S251" s="22">
        <f t="shared" si="34"/>
        <v>0</v>
      </c>
      <c r="T251" s="22">
        <f t="shared" si="27"/>
        <v>0</v>
      </c>
      <c r="U251" s="22">
        <f t="shared" si="35"/>
        <v>0</v>
      </c>
      <c r="V251" s="22">
        <f t="shared" si="28"/>
        <v>0</v>
      </c>
      <c r="W251" s="22">
        <f t="shared" si="29"/>
        <v>0</v>
      </c>
      <c r="X251" s="21"/>
      <c r="Y251" s="23" t="str">
        <f t="shared" si="30"/>
        <v/>
      </c>
      <c r="Z251" s="21"/>
      <c r="AA251" s="23" t="str">
        <f t="shared" si="31"/>
        <v/>
      </c>
      <c r="AB251" s="21"/>
      <c r="AC251" s="23" t="str">
        <f t="shared" si="32"/>
        <v/>
      </c>
      <c r="AD25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52" spans="1:30" x14ac:dyDescent="0.45">
      <c r="A252" s="35" t="str">
        <f>IF('Prediction Log'!A252=0, "",'Prediction Log'!A252)</f>
        <v/>
      </c>
      <c r="B252" s="14" t="str">
        <f>IF('Prediction Log'!B252=0, "",'Prediction Log'!B252)</f>
        <v/>
      </c>
      <c r="C252" s="14" t="str">
        <f>IF('Prediction Log'!C252=0, "",'Prediction Log'!C252)</f>
        <v/>
      </c>
      <c r="D252" s="14" t="str">
        <f>IF('Prediction Log'!D252=0, "",'Prediction Log'!D252)</f>
        <v/>
      </c>
      <c r="E252" s="14" t="str">
        <f>IF('Prediction Log'!E252=0, "",'Prediction Log'!E252)</f>
        <v/>
      </c>
      <c r="F252" s="14" t="str">
        <f>IF('Prediction Log'!F252=0, "",'Prediction Log'!F252)</f>
        <v/>
      </c>
      <c r="G252" s="12" t="str">
        <f>IF(AND(Games!I252="",Games!J252=""),"",IF(ISTEXT(Games!J252), "Side",Games!I252))</f>
        <v/>
      </c>
      <c r="H252" s="12" t="str">
        <f>IF(Table1[[#This Row],[Bet]]="Spread", Games!K252, "")</f>
        <v/>
      </c>
      <c r="I252" s="19" t="str">
        <f>IF(ISTEXT(Games!J252), Games!J252, "")</f>
        <v/>
      </c>
      <c r="J252" s="19" t="str">
        <f>IF(Table1[[#This Row],[Bet]]="Spread", Table1[[#This Row],[Spread]],"")</f>
        <v/>
      </c>
      <c r="K252" s="19"/>
      <c r="L252" s="20"/>
      <c r="M252" s="20"/>
      <c r="N252" s="20"/>
      <c r="O252" s="20"/>
      <c r="P252" s="20"/>
      <c r="Q252" s="20"/>
      <c r="R252" s="22">
        <f t="shared" si="33"/>
        <v>0</v>
      </c>
      <c r="S252" s="22">
        <f t="shared" si="34"/>
        <v>0</v>
      </c>
      <c r="T252" s="22">
        <f t="shared" si="27"/>
        <v>0</v>
      </c>
      <c r="U252" s="22">
        <f t="shared" si="35"/>
        <v>0</v>
      </c>
      <c r="V252" s="22">
        <f t="shared" si="28"/>
        <v>0</v>
      </c>
      <c r="W252" s="22">
        <f t="shared" si="29"/>
        <v>0</v>
      </c>
      <c r="X252" s="21"/>
      <c r="Y252" s="23" t="str">
        <f t="shared" si="30"/>
        <v/>
      </c>
      <c r="Z252" s="21"/>
      <c r="AA252" s="23" t="str">
        <f t="shared" si="31"/>
        <v/>
      </c>
      <c r="AB252" s="21"/>
      <c r="AC252" s="23" t="str">
        <f t="shared" si="32"/>
        <v/>
      </c>
      <c r="AD25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53" spans="1:30" x14ac:dyDescent="0.45">
      <c r="A253" s="35" t="str">
        <f>IF('Prediction Log'!A253=0, "",'Prediction Log'!A253)</f>
        <v/>
      </c>
      <c r="B253" s="14" t="str">
        <f>IF('Prediction Log'!B253=0, "",'Prediction Log'!B253)</f>
        <v/>
      </c>
      <c r="C253" s="14" t="str">
        <f>IF('Prediction Log'!C253=0, "",'Prediction Log'!C253)</f>
        <v/>
      </c>
      <c r="D253" s="14" t="str">
        <f>IF('Prediction Log'!D253=0, "",'Prediction Log'!D253)</f>
        <v/>
      </c>
      <c r="E253" s="14" t="str">
        <f>IF('Prediction Log'!E253=0, "",'Prediction Log'!E253)</f>
        <v/>
      </c>
      <c r="F253" s="14" t="str">
        <f>IF('Prediction Log'!F253=0, "",'Prediction Log'!F253)</f>
        <v/>
      </c>
      <c r="G253" s="12" t="str">
        <f>IF(AND(Games!I253="",Games!J253=""),"",IF(ISTEXT(Games!J253), "Side",Games!I253))</f>
        <v/>
      </c>
      <c r="H253" s="12" t="str">
        <f>IF(Table1[[#This Row],[Bet]]="Spread", Games!K253, "")</f>
        <v/>
      </c>
      <c r="I253" s="19" t="str">
        <f>IF(ISTEXT(Games!J253), Games!J253, "")</f>
        <v/>
      </c>
      <c r="J253" s="19" t="str">
        <f>IF(Table1[[#This Row],[Bet]]="Spread", Table1[[#This Row],[Spread]],"")</f>
        <v/>
      </c>
      <c r="K253" s="19"/>
      <c r="L253" s="20"/>
      <c r="M253" s="20"/>
      <c r="N253" s="20"/>
      <c r="O253" s="20"/>
      <c r="P253" s="20"/>
      <c r="Q253" s="20"/>
      <c r="R253" s="22">
        <f t="shared" si="33"/>
        <v>0</v>
      </c>
      <c r="S253" s="22">
        <f t="shared" si="34"/>
        <v>0</v>
      </c>
      <c r="T253" s="22">
        <f t="shared" si="27"/>
        <v>0</v>
      </c>
      <c r="U253" s="22">
        <f t="shared" si="35"/>
        <v>0</v>
      </c>
      <c r="V253" s="22">
        <f t="shared" si="28"/>
        <v>0</v>
      </c>
      <c r="W253" s="22">
        <f t="shared" si="29"/>
        <v>0</v>
      </c>
      <c r="X253" s="21"/>
      <c r="Y253" s="23" t="str">
        <f t="shared" si="30"/>
        <v/>
      </c>
      <c r="Z253" s="21"/>
      <c r="AA253" s="23" t="str">
        <f t="shared" si="31"/>
        <v/>
      </c>
      <c r="AB253" s="21"/>
      <c r="AC253" s="23" t="str">
        <f t="shared" si="32"/>
        <v/>
      </c>
      <c r="AD25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54" spans="1:30" x14ac:dyDescent="0.45">
      <c r="A254" s="35" t="str">
        <f>IF('Prediction Log'!A254=0, "",'Prediction Log'!A254)</f>
        <v/>
      </c>
      <c r="B254" s="14" t="str">
        <f>IF('Prediction Log'!B254=0, "",'Prediction Log'!B254)</f>
        <v/>
      </c>
      <c r="C254" s="14" t="str">
        <f>IF('Prediction Log'!C254=0, "",'Prediction Log'!C254)</f>
        <v/>
      </c>
      <c r="D254" s="14" t="str">
        <f>IF('Prediction Log'!D254=0, "",'Prediction Log'!D254)</f>
        <v/>
      </c>
      <c r="E254" s="14" t="str">
        <f>IF('Prediction Log'!E254=0, "",'Prediction Log'!E254)</f>
        <v/>
      </c>
      <c r="F254" s="14" t="str">
        <f>IF('Prediction Log'!F254=0, "",'Prediction Log'!F254)</f>
        <v/>
      </c>
      <c r="G254" s="12" t="str">
        <f>IF(AND(Games!I254="",Games!J254=""),"",IF(ISTEXT(Games!J254), "Side",Games!I254))</f>
        <v/>
      </c>
      <c r="H254" s="12" t="str">
        <f>IF(Table1[[#This Row],[Bet]]="Spread", Games!K254, "")</f>
        <v/>
      </c>
      <c r="I254" s="19" t="str">
        <f>IF(ISTEXT(Games!J254), Games!J254, "")</f>
        <v/>
      </c>
      <c r="J254" s="19" t="str">
        <f>IF(Table1[[#This Row],[Bet]]="Spread", Table1[[#This Row],[Spread]],"")</f>
        <v/>
      </c>
      <c r="K254" s="19"/>
      <c r="L254" s="20"/>
      <c r="M254" s="20"/>
      <c r="N254" s="20"/>
      <c r="O254" s="20"/>
      <c r="P254" s="20"/>
      <c r="Q254" s="20"/>
      <c r="R254" s="22">
        <f t="shared" si="33"/>
        <v>0</v>
      </c>
      <c r="S254" s="22">
        <f t="shared" si="34"/>
        <v>0</v>
      </c>
      <c r="T254" s="22">
        <f t="shared" si="27"/>
        <v>0</v>
      </c>
      <c r="U254" s="22">
        <f t="shared" si="35"/>
        <v>0</v>
      </c>
      <c r="V254" s="22">
        <f t="shared" si="28"/>
        <v>0</v>
      </c>
      <c r="W254" s="22">
        <f t="shared" si="29"/>
        <v>0</v>
      </c>
      <c r="X254" s="21"/>
      <c r="Y254" s="23" t="str">
        <f t="shared" si="30"/>
        <v/>
      </c>
      <c r="Z254" s="21"/>
      <c r="AA254" s="23" t="str">
        <f t="shared" si="31"/>
        <v/>
      </c>
      <c r="AB254" s="21"/>
      <c r="AC254" s="23" t="str">
        <f t="shared" si="32"/>
        <v/>
      </c>
      <c r="AD25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55" spans="1:30" x14ac:dyDescent="0.45">
      <c r="A255" s="35" t="str">
        <f>IF('Prediction Log'!A255=0, "",'Prediction Log'!A255)</f>
        <v/>
      </c>
      <c r="B255" s="14" t="str">
        <f>IF('Prediction Log'!B255=0, "",'Prediction Log'!B255)</f>
        <v/>
      </c>
      <c r="C255" s="14" t="str">
        <f>IF('Prediction Log'!C255=0, "",'Prediction Log'!C255)</f>
        <v/>
      </c>
      <c r="D255" s="14" t="str">
        <f>IF('Prediction Log'!D255=0, "",'Prediction Log'!D255)</f>
        <v/>
      </c>
      <c r="E255" s="14" t="str">
        <f>IF('Prediction Log'!E255=0, "",'Prediction Log'!E255)</f>
        <v/>
      </c>
      <c r="F255" s="14" t="str">
        <f>IF('Prediction Log'!F255=0, "",'Prediction Log'!F255)</f>
        <v/>
      </c>
      <c r="G255" s="12" t="str">
        <f>IF(AND(Games!I255="",Games!J255=""),"",IF(ISTEXT(Games!J255), "Side",Games!I255))</f>
        <v/>
      </c>
      <c r="H255" s="12" t="str">
        <f>IF(Table1[[#This Row],[Bet]]="Spread", Games!K255, "")</f>
        <v/>
      </c>
      <c r="I255" s="19" t="str">
        <f>IF(ISTEXT(Games!J255), Games!J255, "")</f>
        <v/>
      </c>
      <c r="J255" s="19" t="str">
        <f>IF(Table1[[#This Row],[Bet]]="Spread", Table1[[#This Row],[Spread]],"")</f>
        <v/>
      </c>
      <c r="K255" s="19"/>
      <c r="L255" s="20"/>
      <c r="M255" s="20"/>
      <c r="N255" s="20"/>
      <c r="O255" s="20"/>
      <c r="P255" s="20"/>
      <c r="Q255" s="20"/>
      <c r="R255" s="22">
        <f t="shared" si="33"/>
        <v>0</v>
      </c>
      <c r="S255" s="22">
        <f t="shared" si="34"/>
        <v>0</v>
      </c>
      <c r="T255" s="22">
        <f t="shared" si="27"/>
        <v>0</v>
      </c>
      <c r="U255" s="22">
        <f t="shared" si="35"/>
        <v>0</v>
      </c>
      <c r="V255" s="22">
        <f t="shared" si="28"/>
        <v>0</v>
      </c>
      <c r="W255" s="22">
        <f t="shared" si="29"/>
        <v>0</v>
      </c>
      <c r="X255" s="21"/>
      <c r="Y255" s="23" t="str">
        <f t="shared" si="30"/>
        <v/>
      </c>
      <c r="Z255" s="21"/>
      <c r="AA255" s="23" t="str">
        <f t="shared" si="31"/>
        <v/>
      </c>
      <c r="AB255" s="21"/>
      <c r="AC255" s="23" t="str">
        <f t="shared" si="32"/>
        <v/>
      </c>
      <c r="AD25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56" spans="1:30" x14ac:dyDescent="0.45">
      <c r="A256" s="35" t="str">
        <f>IF('Prediction Log'!A256=0, "",'Prediction Log'!A256)</f>
        <v/>
      </c>
      <c r="B256" s="14" t="str">
        <f>IF('Prediction Log'!B256=0, "",'Prediction Log'!B256)</f>
        <v/>
      </c>
      <c r="C256" s="14" t="str">
        <f>IF('Prediction Log'!C256=0, "",'Prediction Log'!C256)</f>
        <v/>
      </c>
      <c r="D256" s="14" t="str">
        <f>IF('Prediction Log'!D256=0, "",'Prediction Log'!D256)</f>
        <v/>
      </c>
      <c r="E256" s="14" t="str">
        <f>IF('Prediction Log'!E256=0, "",'Prediction Log'!E256)</f>
        <v/>
      </c>
      <c r="F256" s="14" t="str">
        <f>IF('Prediction Log'!F256=0, "",'Prediction Log'!F256)</f>
        <v/>
      </c>
      <c r="G256" s="12" t="str">
        <f>IF(AND(Games!I256="",Games!J256=""),"",IF(ISTEXT(Games!J256), "Side",Games!I256))</f>
        <v/>
      </c>
      <c r="H256" s="12" t="str">
        <f>IF(Table1[[#This Row],[Bet]]="Spread", Games!K256, "")</f>
        <v/>
      </c>
      <c r="I256" s="19" t="str">
        <f>IF(ISTEXT(Games!J256), Games!J256, "")</f>
        <v/>
      </c>
      <c r="J256" s="19" t="str">
        <f>IF(Table1[[#This Row],[Bet]]="Spread", Table1[[#This Row],[Spread]],"")</f>
        <v/>
      </c>
      <c r="K256" s="19"/>
      <c r="L256" s="20"/>
      <c r="M256" s="20"/>
      <c r="N256" s="20"/>
      <c r="O256" s="20"/>
      <c r="P256" s="20"/>
      <c r="Q256" s="20"/>
      <c r="R256" s="22">
        <f t="shared" si="33"/>
        <v>0</v>
      </c>
      <c r="S256" s="22">
        <f t="shared" si="34"/>
        <v>0</v>
      </c>
      <c r="T256" s="22">
        <f t="shared" si="27"/>
        <v>0</v>
      </c>
      <c r="U256" s="22">
        <f t="shared" si="35"/>
        <v>0</v>
      </c>
      <c r="V256" s="22">
        <f t="shared" si="28"/>
        <v>0</v>
      </c>
      <c r="W256" s="22">
        <f t="shared" si="29"/>
        <v>0</v>
      </c>
      <c r="X256" s="21"/>
      <c r="Y256" s="23" t="str">
        <f t="shared" si="30"/>
        <v/>
      </c>
      <c r="Z256" s="21"/>
      <c r="AA256" s="23" t="str">
        <f t="shared" si="31"/>
        <v/>
      </c>
      <c r="AB256" s="21"/>
      <c r="AC256" s="23" t="str">
        <f t="shared" si="32"/>
        <v/>
      </c>
      <c r="AD25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57" spans="1:30" x14ac:dyDescent="0.45">
      <c r="A257" s="35" t="str">
        <f>IF('Prediction Log'!A257=0, "",'Prediction Log'!A257)</f>
        <v/>
      </c>
      <c r="B257" s="14" t="str">
        <f>IF('Prediction Log'!B257=0, "",'Prediction Log'!B257)</f>
        <v/>
      </c>
      <c r="C257" s="14" t="str">
        <f>IF('Prediction Log'!C257=0, "",'Prediction Log'!C257)</f>
        <v/>
      </c>
      <c r="D257" s="14" t="str">
        <f>IF('Prediction Log'!D257=0, "",'Prediction Log'!D257)</f>
        <v/>
      </c>
      <c r="E257" s="14" t="str">
        <f>IF('Prediction Log'!E257=0, "",'Prediction Log'!E257)</f>
        <v/>
      </c>
      <c r="F257" s="14" t="str">
        <f>IF('Prediction Log'!F257=0, "",'Prediction Log'!F257)</f>
        <v/>
      </c>
      <c r="G257" s="12" t="str">
        <f>IF(AND(Games!I257="",Games!J257=""),"",IF(ISTEXT(Games!J257), "Side",Games!I257))</f>
        <v/>
      </c>
      <c r="H257" s="12" t="str">
        <f>IF(Table1[[#This Row],[Bet]]="Spread", Games!K257, "")</f>
        <v/>
      </c>
      <c r="I257" s="19" t="str">
        <f>IF(ISTEXT(Games!J257), Games!J257, "")</f>
        <v/>
      </c>
      <c r="J257" s="19" t="str">
        <f>IF(Table1[[#This Row],[Bet]]="Spread", Table1[[#This Row],[Spread]],"")</f>
        <v/>
      </c>
      <c r="K257" s="19"/>
      <c r="L257" s="20"/>
      <c r="M257" s="20"/>
      <c r="N257" s="20"/>
      <c r="O257" s="20"/>
      <c r="P257" s="20"/>
      <c r="Q257" s="20"/>
      <c r="R257" s="22">
        <f t="shared" si="33"/>
        <v>0</v>
      </c>
      <c r="S257" s="22">
        <f t="shared" si="34"/>
        <v>0</v>
      </c>
      <c r="T257" s="22">
        <f t="shared" si="27"/>
        <v>0</v>
      </c>
      <c r="U257" s="22">
        <f t="shared" si="35"/>
        <v>0</v>
      </c>
      <c r="V257" s="22">
        <f t="shared" si="28"/>
        <v>0</v>
      </c>
      <c r="W257" s="22">
        <f t="shared" si="29"/>
        <v>0</v>
      </c>
      <c r="X257" s="21"/>
      <c r="Y257" s="23" t="str">
        <f t="shared" si="30"/>
        <v/>
      </c>
      <c r="Z257" s="21"/>
      <c r="AA257" s="23" t="str">
        <f t="shared" si="31"/>
        <v/>
      </c>
      <c r="AB257" s="21"/>
      <c r="AC257" s="23" t="str">
        <f t="shared" si="32"/>
        <v/>
      </c>
      <c r="AD25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58" spans="1:30" x14ac:dyDescent="0.45">
      <c r="A258" s="35" t="str">
        <f>IF('Prediction Log'!A258=0, "",'Prediction Log'!A258)</f>
        <v/>
      </c>
      <c r="B258" s="14" t="str">
        <f>IF('Prediction Log'!B258=0, "",'Prediction Log'!B258)</f>
        <v/>
      </c>
      <c r="C258" s="14" t="str">
        <f>IF('Prediction Log'!C258=0, "",'Prediction Log'!C258)</f>
        <v/>
      </c>
      <c r="D258" s="14" t="str">
        <f>IF('Prediction Log'!D258=0, "",'Prediction Log'!D258)</f>
        <v/>
      </c>
      <c r="E258" s="14" t="str">
        <f>IF('Prediction Log'!E258=0, "",'Prediction Log'!E258)</f>
        <v/>
      </c>
      <c r="F258" s="14" t="str">
        <f>IF('Prediction Log'!F258=0, "",'Prediction Log'!F258)</f>
        <v/>
      </c>
      <c r="G258" s="12" t="str">
        <f>IF(AND(Games!I258="",Games!J258=""),"",IF(ISTEXT(Games!J258), "Side",Games!I258))</f>
        <v/>
      </c>
      <c r="H258" s="12" t="str">
        <f>IF(Table1[[#This Row],[Bet]]="Spread", Games!K258, "")</f>
        <v/>
      </c>
      <c r="I258" s="19" t="str">
        <f>IF(ISTEXT(Games!J258), Games!J258, "")</f>
        <v/>
      </c>
      <c r="J258" s="19" t="str">
        <f>IF(Table1[[#This Row],[Bet]]="Spread", Table1[[#This Row],[Spread]],"")</f>
        <v/>
      </c>
      <c r="K258" s="19"/>
      <c r="L258" s="20"/>
      <c r="M258" s="20"/>
      <c r="N258" s="20"/>
      <c r="O258" s="20"/>
      <c r="P258" s="20"/>
      <c r="Q258" s="20"/>
      <c r="R258" s="22">
        <f t="shared" si="33"/>
        <v>0</v>
      </c>
      <c r="S258" s="22">
        <f t="shared" si="34"/>
        <v>0</v>
      </c>
      <c r="T258" s="22">
        <f t="shared" ref="T258:T321" si="36">M258+IF(P258&lt;0, (M258/(P258/-100)), M258*(P258/100))</f>
        <v>0</v>
      </c>
      <c r="U258" s="22">
        <f t="shared" si="35"/>
        <v>0</v>
      </c>
      <c r="V258" s="22">
        <f t="shared" ref="V258:V321" si="37">N258+IF(Q258&lt;0, (N258/(Q258/-100)), N258*(Q258/100))</f>
        <v>0</v>
      </c>
      <c r="W258" s="22">
        <f t="shared" ref="W258:W321" si="38">Q258-N258</f>
        <v>0</v>
      </c>
      <c r="X258" s="21"/>
      <c r="Y258" s="23" t="str">
        <f t="shared" ref="Y258:Y321" si="39">IF(X258="W", S258, IF(X258="L",-L258, ""))</f>
        <v/>
      </c>
      <c r="Z258" s="21"/>
      <c r="AA258" s="23" t="str">
        <f t="shared" ref="AA258:AA321" si="40">IF(Z258="W", U258, IF(Z258="L",-N258, ""))</f>
        <v/>
      </c>
      <c r="AB258" s="21"/>
      <c r="AC258" s="23" t="str">
        <f t="shared" ref="AC258:AC321" si="41">IF(AB258="W", W258, IF(AB258="L",-P258, ""))</f>
        <v/>
      </c>
      <c r="AD25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59" spans="1:30" x14ac:dyDescent="0.45">
      <c r="A259" s="35" t="str">
        <f>IF('Prediction Log'!A259=0, "",'Prediction Log'!A259)</f>
        <v/>
      </c>
      <c r="B259" s="14" t="str">
        <f>IF('Prediction Log'!B259=0, "",'Prediction Log'!B259)</f>
        <v/>
      </c>
      <c r="C259" s="14" t="str">
        <f>IF('Prediction Log'!C259=0, "",'Prediction Log'!C259)</f>
        <v/>
      </c>
      <c r="D259" s="14" t="str">
        <f>IF('Prediction Log'!D259=0, "",'Prediction Log'!D259)</f>
        <v/>
      </c>
      <c r="E259" s="14" t="str">
        <f>IF('Prediction Log'!E259=0, "",'Prediction Log'!E259)</f>
        <v/>
      </c>
      <c r="F259" s="14" t="str">
        <f>IF('Prediction Log'!F259=0, "",'Prediction Log'!F259)</f>
        <v/>
      </c>
      <c r="G259" s="12" t="str">
        <f>IF(AND(Games!I259="",Games!J259=""),"",IF(ISTEXT(Games!J259), "Side",Games!I259))</f>
        <v/>
      </c>
      <c r="H259" s="12" t="str">
        <f>IF(Table1[[#This Row],[Bet]]="Spread", Games!K259, "")</f>
        <v/>
      </c>
      <c r="I259" s="19" t="str">
        <f>IF(ISTEXT(Games!J259), Games!J259, "")</f>
        <v/>
      </c>
      <c r="J259" s="19" t="str">
        <f>IF(Table1[[#This Row],[Bet]]="Spread", Table1[[#This Row],[Spread]],"")</f>
        <v/>
      </c>
      <c r="K259" s="19"/>
      <c r="L259" s="20"/>
      <c r="M259" s="20"/>
      <c r="N259" s="20"/>
      <c r="O259" s="20"/>
      <c r="P259" s="20"/>
      <c r="Q259" s="20"/>
      <c r="R259" s="22">
        <f t="shared" ref="R259:R322" si="42">L259+IF(O259&lt;0, (L259/(O259/-100)), L259*(O259/100))</f>
        <v>0</v>
      </c>
      <c r="S259" s="22">
        <f t="shared" ref="S259:S322" si="43">R259-L259</f>
        <v>0</v>
      </c>
      <c r="T259" s="22">
        <f t="shared" si="36"/>
        <v>0</v>
      </c>
      <c r="U259" s="22">
        <f t="shared" ref="U259:U322" si="44">T259-M259</f>
        <v>0</v>
      </c>
      <c r="V259" s="22">
        <f t="shared" si="37"/>
        <v>0</v>
      </c>
      <c r="W259" s="22">
        <f t="shared" si="38"/>
        <v>0</v>
      </c>
      <c r="X259" s="21"/>
      <c r="Y259" s="23" t="str">
        <f t="shared" si="39"/>
        <v/>
      </c>
      <c r="Z259" s="21"/>
      <c r="AA259" s="23" t="str">
        <f t="shared" si="40"/>
        <v/>
      </c>
      <c r="AB259" s="21"/>
      <c r="AC259" s="23" t="str">
        <f t="shared" si="41"/>
        <v/>
      </c>
      <c r="AD25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60" spans="1:30" x14ac:dyDescent="0.45">
      <c r="A260" s="35" t="str">
        <f>IF('Prediction Log'!A260=0, "",'Prediction Log'!A260)</f>
        <v/>
      </c>
      <c r="B260" s="14" t="str">
        <f>IF('Prediction Log'!B260=0, "",'Prediction Log'!B260)</f>
        <v/>
      </c>
      <c r="C260" s="14" t="str">
        <f>IF('Prediction Log'!C260=0, "",'Prediction Log'!C260)</f>
        <v/>
      </c>
      <c r="D260" s="14" t="str">
        <f>IF('Prediction Log'!D260=0, "",'Prediction Log'!D260)</f>
        <v/>
      </c>
      <c r="E260" s="14" t="str">
        <f>IF('Prediction Log'!E260=0, "",'Prediction Log'!E260)</f>
        <v/>
      </c>
      <c r="F260" s="14" t="str">
        <f>IF('Prediction Log'!F260=0, "",'Prediction Log'!F260)</f>
        <v/>
      </c>
      <c r="G260" s="12" t="str">
        <f>IF(AND(Games!I260="",Games!J260=""),"",IF(ISTEXT(Games!J260), "Side",Games!I260))</f>
        <v/>
      </c>
      <c r="H260" s="12" t="str">
        <f>IF(Table1[[#This Row],[Bet]]="Spread", Games!K260, "")</f>
        <v/>
      </c>
      <c r="I260" s="19" t="str">
        <f>IF(ISTEXT(Games!J260), Games!J260, "")</f>
        <v/>
      </c>
      <c r="J260" s="19" t="str">
        <f>IF(Table1[[#This Row],[Bet]]="Spread", Table1[[#This Row],[Spread]],"")</f>
        <v/>
      </c>
      <c r="K260" s="19"/>
      <c r="L260" s="20"/>
      <c r="M260" s="20"/>
      <c r="N260" s="20"/>
      <c r="O260" s="20"/>
      <c r="P260" s="20"/>
      <c r="Q260" s="20"/>
      <c r="R260" s="22">
        <f t="shared" si="42"/>
        <v>0</v>
      </c>
      <c r="S260" s="22">
        <f t="shared" si="43"/>
        <v>0</v>
      </c>
      <c r="T260" s="22">
        <f t="shared" si="36"/>
        <v>0</v>
      </c>
      <c r="U260" s="22">
        <f t="shared" si="44"/>
        <v>0</v>
      </c>
      <c r="V260" s="22">
        <f t="shared" si="37"/>
        <v>0</v>
      </c>
      <c r="W260" s="22">
        <f t="shared" si="38"/>
        <v>0</v>
      </c>
      <c r="X260" s="21"/>
      <c r="Y260" s="23" t="str">
        <f t="shared" si="39"/>
        <v/>
      </c>
      <c r="Z260" s="21"/>
      <c r="AA260" s="23" t="str">
        <f t="shared" si="40"/>
        <v/>
      </c>
      <c r="AB260" s="21"/>
      <c r="AC260" s="23" t="str">
        <f t="shared" si="41"/>
        <v/>
      </c>
      <c r="AD26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61" spans="1:30" x14ac:dyDescent="0.45">
      <c r="A261" s="35" t="str">
        <f>IF('Prediction Log'!A261=0, "",'Prediction Log'!A261)</f>
        <v/>
      </c>
      <c r="B261" s="14" t="str">
        <f>IF('Prediction Log'!B261=0, "",'Prediction Log'!B261)</f>
        <v/>
      </c>
      <c r="C261" s="14" t="str">
        <f>IF('Prediction Log'!C261=0, "",'Prediction Log'!C261)</f>
        <v/>
      </c>
      <c r="D261" s="14" t="str">
        <f>IF('Prediction Log'!D261=0, "",'Prediction Log'!D261)</f>
        <v/>
      </c>
      <c r="E261" s="14" t="str">
        <f>IF('Prediction Log'!E261=0, "",'Prediction Log'!E261)</f>
        <v/>
      </c>
      <c r="F261" s="14" t="str">
        <f>IF('Prediction Log'!F261=0, "",'Prediction Log'!F261)</f>
        <v/>
      </c>
      <c r="G261" s="12" t="str">
        <f>IF(AND(Games!I261="",Games!J261=""),"",IF(ISTEXT(Games!J261), "Side",Games!I261))</f>
        <v/>
      </c>
      <c r="H261" s="12" t="str">
        <f>IF(Table1[[#This Row],[Bet]]="Spread", Games!K261, "")</f>
        <v/>
      </c>
      <c r="I261" s="19" t="str">
        <f>IF(ISTEXT(Games!J261), Games!J261, "")</f>
        <v/>
      </c>
      <c r="J261" s="19" t="str">
        <f>IF(Table1[[#This Row],[Bet]]="Spread", Table1[[#This Row],[Spread]],"")</f>
        <v/>
      </c>
      <c r="K261" s="19"/>
      <c r="L261" s="20"/>
      <c r="M261" s="20"/>
      <c r="N261" s="20"/>
      <c r="O261" s="20"/>
      <c r="P261" s="20"/>
      <c r="Q261" s="20"/>
      <c r="R261" s="22">
        <f t="shared" si="42"/>
        <v>0</v>
      </c>
      <c r="S261" s="22">
        <f t="shared" si="43"/>
        <v>0</v>
      </c>
      <c r="T261" s="22">
        <f t="shared" si="36"/>
        <v>0</v>
      </c>
      <c r="U261" s="22">
        <f t="shared" si="44"/>
        <v>0</v>
      </c>
      <c r="V261" s="22">
        <f t="shared" si="37"/>
        <v>0</v>
      </c>
      <c r="W261" s="22">
        <f t="shared" si="38"/>
        <v>0</v>
      </c>
      <c r="X261" s="21"/>
      <c r="Y261" s="23" t="str">
        <f t="shared" si="39"/>
        <v/>
      </c>
      <c r="Z261" s="21"/>
      <c r="AA261" s="23" t="str">
        <f t="shared" si="40"/>
        <v/>
      </c>
      <c r="AB261" s="21"/>
      <c r="AC261" s="23" t="str">
        <f t="shared" si="41"/>
        <v/>
      </c>
      <c r="AD26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62" spans="1:30" x14ac:dyDescent="0.45">
      <c r="A262" s="35" t="str">
        <f>IF('Prediction Log'!A262=0, "",'Prediction Log'!A262)</f>
        <v/>
      </c>
      <c r="B262" s="14" t="str">
        <f>IF('Prediction Log'!B262=0, "",'Prediction Log'!B262)</f>
        <v/>
      </c>
      <c r="C262" s="14" t="str">
        <f>IF('Prediction Log'!C262=0, "",'Prediction Log'!C262)</f>
        <v/>
      </c>
      <c r="D262" s="14" t="str">
        <f>IF('Prediction Log'!D262=0, "",'Prediction Log'!D262)</f>
        <v/>
      </c>
      <c r="E262" s="14" t="str">
        <f>IF('Prediction Log'!E262=0, "",'Prediction Log'!E262)</f>
        <v/>
      </c>
      <c r="F262" s="14" t="str">
        <f>IF('Prediction Log'!F262=0, "",'Prediction Log'!F262)</f>
        <v/>
      </c>
      <c r="G262" s="12" t="str">
        <f>IF(AND(Games!I262="",Games!J262=""),"",IF(ISTEXT(Games!J262), "Side",Games!I262))</f>
        <v/>
      </c>
      <c r="H262" s="12" t="str">
        <f>IF(Table1[[#This Row],[Bet]]="Spread", Games!K262, "")</f>
        <v/>
      </c>
      <c r="I262" s="19" t="str">
        <f>IF(ISTEXT(Games!J262), Games!J262, "")</f>
        <v/>
      </c>
      <c r="J262" s="19" t="str">
        <f>IF(Table1[[#This Row],[Bet]]="Spread", Table1[[#This Row],[Spread]],"")</f>
        <v/>
      </c>
      <c r="K262" s="19"/>
      <c r="L262" s="20"/>
      <c r="M262" s="20"/>
      <c r="N262" s="20"/>
      <c r="O262" s="20"/>
      <c r="P262" s="20"/>
      <c r="Q262" s="20"/>
      <c r="R262" s="22">
        <f t="shared" si="42"/>
        <v>0</v>
      </c>
      <c r="S262" s="22">
        <f t="shared" si="43"/>
        <v>0</v>
      </c>
      <c r="T262" s="22">
        <f t="shared" si="36"/>
        <v>0</v>
      </c>
      <c r="U262" s="22">
        <f t="shared" si="44"/>
        <v>0</v>
      </c>
      <c r="V262" s="22">
        <f t="shared" si="37"/>
        <v>0</v>
      </c>
      <c r="W262" s="22">
        <f t="shared" si="38"/>
        <v>0</v>
      </c>
      <c r="X262" s="21"/>
      <c r="Y262" s="23" t="str">
        <f t="shared" si="39"/>
        <v/>
      </c>
      <c r="Z262" s="21"/>
      <c r="AA262" s="23" t="str">
        <f t="shared" si="40"/>
        <v/>
      </c>
      <c r="AB262" s="21"/>
      <c r="AC262" s="23" t="str">
        <f t="shared" si="41"/>
        <v/>
      </c>
      <c r="AD26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63" spans="1:30" x14ac:dyDescent="0.45">
      <c r="A263" s="35" t="str">
        <f>IF('Prediction Log'!A263=0, "",'Prediction Log'!A263)</f>
        <v/>
      </c>
      <c r="B263" s="14" t="str">
        <f>IF('Prediction Log'!B263=0, "",'Prediction Log'!B263)</f>
        <v/>
      </c>
      <c r="C263" s="14" t="str">
        <f>IF('Prediction Log'!C263=0, "",'Prediction Log'!C263)</f>
        <v/>
      </c>
      <c r="D263" s="14" t="str">
        <f>IF('Prediction Log'!D263=0, "",'Prediction Log'!D263)</f>
        <v/>
      </c>
      <c r="E263" s="14" t="str">
        <f>IF('Prediction Log'!E263=0, "",'Prediction Log'!E263)</f>
        <v/>
      </c>
      <c r="F263" s="14" t="str">
        <f>IF('Prediction Log'!F263=0, "",'Prediction Log'!F263)</f>
        <v/>
      </c>
      <c r="G263" s="12" t="str">
        <f>IF(AND(Games!I263="",Games!J263=""),"",IF(ISTEXT(Games!J263), "Side",Games!I263))</f>
        <v/>
      </c>
      <c r="H263" s="12" t="str">
        <f>IF(Table1[[#This Row],[Bet]]="Spread", Games!K263, "")</f>
        <v/>
      </c>
      <c r="I263" s="19" t="str">
        <f>IF(ISTEXT(Games!J263), Games!J263, "")</f>
        <v/>
      </c>
      <c r="J263" s="19" t="str">
        <f>IF(Table1[[#This Row],[Bet]]="Spread", Table1[[#This Row],[Spread]],"")</f>
        <v/>
      </c>
      <c r="K263" s="19"/>
      <c r="L263" s="20"/>
      <c r="M263" s="20"/>
      <c r="N263" s="20"/>
      <c r="O263" s="20"/>
      <c r="P263" s="20"/>
      <c r="Q263" s="20"/>
      <c r="R263" s="22">
        <f t="shared" si="42"/>
        <v>0</v>
      </c>
      <c r="S263" s="22">
        <f t="shared" si="43"/>
        <v>0</v>
      </c>
      <c r="T263" s="22">
        <f t="shared" si="36"/>
        <v>0</v>
      </c>
      <c r="U263" s="22">
        <f t="shared" si="44"/>
        <v>0</v>
      </c>
      <c r="V263" s="22">
        <f t="shared" si="37"/>
        <v>0</v>
      </c>
      <c r="W263" s="22">
        <f t="shared" si="38"/>
        <v>0</v>
      </c>
      <c r="X263" s="21"/>
      <c r="Y263" s="23" t="str">
        <f t="shared" si="39"/>
        <v/>
      </c>
      <c r="Z263" s="21"/>
      <c r="AA263" s="23" t="str">
        <f t="shared" si="40"/>
        <v/>
      </c>
      <c r="AB263" s="21"/>
      <c r="AC263" s="23" t="str">
        <f t="shared" si="41"/>
        <v/>
      </c>
      <c r="AD26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64" spans="1:30" x14ac:dyDescent="0.45">
      <c r="A264" s="35" t="str">
        <f>IF('Prediction Log'!A264=0, "",'Prediction Log'!A264)</f>
        <v/>
      </c>
      <c r="B264" s="14" t="str">
        <f>IF('Prediction Log'!B264=0, "",'Prediction Log'!B264)</f>
        <v/>
      </c>
      <c r="C264" s="14" t="str">
        <f>IF('Prediction Log'!C264=0, "",'Prediction Log'!C264)</f>
        <v/>
      </c>
      <c r="D264" s="14" t="str">
        <f>IF('Prediction Log'!D264=0, "",'Prediction Log'!D264)</f>
        <v/>
      </c>
      <c r="E264" s="14" t="str">
        <f>IF('Prediction Log'!E264=0, "",'Prediction Log'!E264)</f>
        <v/>
      </c>
      <c r="F264" s="14" t="str">
        <f>IF('Prediction Log'!F264=0, "",'Prediction Log'!F264)</f>
        <v/>
      </c>
      <c r="G264" s="12" t="str">
        <f>IF(AND(Games!I264="",Games!J264=""),"",IF(ISTEXT(Games!J264), "Side",Games!I264))</f>
        <v/>
      </c>
      <c r="H264" s="12" t="str">
        <f>IF(Table1[[#This Row],[Bet]]="Spread", Games!K264, "")</f>
        <v/>
      </c>
      <c r="I264" s="19" t="str">
        <f>IF(ISTEXT(Games!J264), Games!J264, "")</f>
        <v/>
      </c>
      <c r="J264" s="19" t="str">
        <f>IF(Table1[[#This Row],[Bet]]="Spread", Table1[[#This Row],[Spread]],"")</f>
        <v/>
      </c>
      <c r="K264" s="19"/>
      <c r="L264" s="20"/>
      <c r="M264" s="20"/>
      <c r="N264" s="20"/>
      <c r="O264" s="20"/>
      <c r="P264" s="20"/>
      <c r="Q264" s="20"/>
      <c r="R264" s="22">
        <f t="shared" si="42"/>
        <v>0</v>
      </c>
      <c r="S264" s="22">
        <f t="shared" si="43"/>
        <v>0</v>
      </c>
      <c r="T264" s="22">
        <f t="shared" si="36"/>
        <v>0</v>
      </c>
      <c r="U264" s="22">
        <f t="shared" si="44"/>
        <v>0</v>
      </c>
      <c r="V264" s="22">
        <f t="shared" si="37"/>
        <v>0</v>
      </c>
      <c r="W264" s="22">
        <f t="shared" si="38"/>
        <v>0</v>
      </c>
      <c r="X264" s="21"/>
      <c r="Y264" s="23" t="str">
        <f t="shared" si="39"/>
        <v/>
      </c>
      <c r="Z264" s="21"/>
      <c r="AA264" s="23" t="str">
        <f t="shared" si="40"/>
        <v/>
      </c>
      <c r="AB264" s="21"/>
      <c r="AC264" s="23" t="str">
        <f t="shared" si="41"/>
        <v/>
      </c>
      <c r="AD26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65" spans="1:30" x14ac:dyDescent="0.45">
      <c r="A265" s="35" t="str">
        <f>IF('Prediction Log'!A265=0, "",'Prediction Log'!A265)</f>
        <v/>
      </c>
      <c r="B265" s="14" t="str">
        <f>IF('Prediction Log'!B265=0, "",'Prediction Log'!B265)</f>
        <v/>
      </c>
      <c r="C265" s="14" t="str">
        <f>IF('Prediction Log'!C265=0, "",'Prediction Log'!C265)</f>
        <v/>
      </c>
      <c r="D265" s="14" t="str">
        <f>IF('Prediction Log'!D265=0, "",'Prediction Log'!D265)</f>
        <v/>
      </c>
      <c r="E265" s="14" t="str">
        <f>IF('Prediction Log'!E265=0, "",'Prediction Log'!E265)</f>
        <v/>
      </c>
      <c r="F265" s="14" t="str">
        <f>IF('Prediction Log'!F265=0, "",'Prediction Log'!F265)</f>
        <v/>
      </c>
      <c r="G265" s="12" t="str">
        <f>IF(AND(Games!I265="",Games!J265=""),"",IF(ISTEXT(Games!J265), "Side",Games!I265))</f>
        <v/>
      </c>
      <c r="H265" s="12" t="str">
        <f>IF(Table1[[#This Row],[Bet]]="Spread", Games!K265, "")</f>
        <v/>
      </c>
      <c r="I265" s="19" t="str">
        <f>IF(ISTEXT(Games!J265), Games!J265, "")</f>
        <v/>
      </c>
      <c r="J265" s="19" t="str">
        <f>IF(Table1[[#This Row],[Bet]]="Spread", Table1[[#This Row],[Spread]],"")</f>
        <v/>
      </c>
      <c r="K265" s="19"/>
      <c r="L265" s="20"/>
      <c r="M265" s="20"/>
      <c r="N265" s="20"/>
      <c r="O265" s="20"/>
      <c r="P265" s="20"/>
      <c r="Q265" s="20"/>
      <c r="R265" s="22">
        <f t="shared" si="42"/>
        <v>0</v>
      </c>
      <c r="S265" s="22">
        <f t="shared" si="43"/>
        <v>0</v>
      </c>
      <c r="T265" s="22">
        <f t="shared" si="36"/>
        <v>0</v>
      </c>
      <c r="U265" s="22">
        <f t="shared" si="44"/>
        <v>0</v>
      </c>
      <c r="V265" s="22">
        <f t="shared" si="37"/>
        <v>0</v>
      </c>
      <c r="W265" s="22">
        <f t="shared" si="38"/>
        <v>0</v>
      </c>
      <c r="X265" s="21"/>
      <c r="Y265" s="23" t="str">
        <f t="shared" si="39"/>
        <v/>
      </c>
      <c r="Z265" s="21"/>
      <c r="AA265" s="23" t="str">
        <f t="shared" si="40"/>
        <v/>
      </c>
      <c r="AB265" s="21"/>
      <c r="AC265" s="23" t="str">
        <f t="shared" si="41"/>
        <v/>
      </c>
      <c r="AD26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66" spans="1:30" x14ac:dyDescent="0.45">
      <c r="A266" s="35" t="str">
        <f>IF('Prediction Log'!A266=0, "",'Prediction Log'!A266)</f>
        <v/>
      </c>
      <c r="B266" s="14" t="str">
        <f>IF('Prediction Log'!B266=0, "",'Prediction Log'!B266)</f>
        <v/>
      </c>
      <c r="C266" s="14" t="str">
        <f>IF('Prediction Log'!C266=0, "",'Prediction Log'!C266)</f>
        <v/>
      </c>
      <c r="D266" s="14" t="str">
        <f>IF('Prediction Log'!D266=0, "",'Prediction Log'!D266)</f>
        <v/>
      </c>
      <c r="E266" s="14" t="str">
        <f>IF('Prediction Log'!E266=0, "",'Prediction Log'!E266)</f>
        <v/>
      </c>
      <c r="F266" s="14" t="str">
        <f>IF('Prediction Log'!F266=0, "",'Prediction Log'!F266)</f>
        <v/>
      </c>
      <c r="G266" s="12" t="str">
        <f>IF(AND(Games!I266="",Games!J266=""),"",IF(ISTEXT(Games!J266), "Side",Games!I266))</f>
        <v/>
      </c>
      <c r="H266" s="12" t="str">
        <f>IF(Table1[[#This Row],[Bet]]="Spread", Games!K266, "")</f>
        <v/>
      </c>
      <c r="I266" s="19" t="str">
        <f>IF(ISTEXT(Games!J266), Games!J266, "")</f>
        <v/>
      </c>
      <c r="J266" s="19" t="str">
        <f>IF(Table1[[#This Row],[Bet]]="Spread", Table1[[#This Row],[Spread]],"")</f>
        <v/>
      </c>
      <c r="K266" s="19"/>
      <c r="L266" s="20"/>
      <c r="M266" s="20"/>
      <c r="N266" s="20"/>
      <c r="O266" s="20"/>
      <c r="P266" s="20"/>
      <c r="Q266" s="20"/>
      <c r="R266" s="22">
        <f t="shared" si="42"/>
        <v>0</v>
      </c>
      <c r="S266" s="22">
        <f t="shared" si="43"/>
        <v>0</v>
      </c>
      <c r="T266" s="22">
        <f t="shared" si="36"/>
        <v>0</v>
      </c>
      <c r="U266" s="22">
        <f t="shared" si="44"/>
        <v>0</v>
      </c>
      <c r="V266" s="22">
        <f t="shared" si="37"/>
        <v>0</v>
      </c>
      <c r="W266" s="22">
        <f t="shared" si="38"/>
        <v>0</v>
      </c>
      <c r="X266" s="21"/>
      <c r="Y266" s="23" t="str">
        <f t="shared" si="39"/>
        <v/>
      </c>
      <c r="Z266" s="21"/>
      <c r="AA266" s="23" t="str">
        <f t="shared" si="40"/>
        <v/>
      </c>
      <c r="AB266" s="21"/>
      <c r="AC266" s="23" t="str">
        <f t="shared" si="41"/>
        <v/>
      </c>
      <c r="AD26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67" spans="1:30" x14ac:dyDescent="0.45">
      <c r="A267" s="35" t="str">
        <f>IF('Prediction Log'!A267=0, "",'Prediction Log'!A267)</f>
        <v/>
      </c>
      <c r="B267" s="14" t="str">
        <f>IF('Prediction Log'!B267=0, "",'Prediction Log'!B267)</f>
        <v/>
      </c>
      <c r="C267" s="14" t="str">
        <f>IF('Prediction Log'!C267=0, "",'Prediction Log'!C267)</f>
        <v/>
      </c>
      <c r="D267" s="14" t="str">
        <f>IF('Prediction Log'!D267=0, "",'Prediction Log'!D267)</f>
        <v/>
      </c>
      <c r="E267" s="14" t="str">
        <f>IF('Prediction Log'!E267=0, "",'Prediction Log'!E267)</f>
        <v/>
      </c>
      <c r="F267" s="14" t="str">
        <f>IF('Prediction Log'!F267=0, "",'Prediction Log'!F267)</f>
        <v/>
      </c>
      <c r="G267" s="12" t="str">
        <f>IF(AND(Games!I267="",Games!J267=""),"",IF(ISTEXT(Games!J267), "Side",Games!I267))</f>
        <v/>
      </c>
      <c r="H267" s="12" t="str">
        <f>IF(Table1[[#This Row],[Bet]]="Spread", Games!K267, "")</f>
        <v/>
      </c>
      <c r="I267" s="19" t="str">
        <f>IF(ISTEXT(Games!J267), Games!J267, "")</f>
        <v/>
      </c>
      <c r="J267" s="19" t="str">
        <f>IF(Table1[[#This Row],[Bet]]="Spread", Table1[[#This Row],[Spread]],"")</f>
        <v/>
      </c>
      <c r="K267" s="19"/>
      <c r="L267" s="20"/>
      <c r="M267" s="20"/>
      <c r="N267" s="20"/>
      <c r="O267" s="20"/>
      <c r="P267" s="20"/>
      <c r="Q267" s="20"/>
      <c r="R267" s="22">
        <f t="shared" si="42"/>
        <v>0</v>
      </c>
      <c r="S267" s="22">
        <f t="shared" si="43"/>
        <v>0</v>
      </c>
      <c r="T267" s="22">
        <f t="shared" si="36"/>
        <v>0</v>
      </c>
      <c r="U267" s="22">
        <f t="shared" si="44"/>
        <v>0</v>
      </c>
      <c r="V267" s="22">
        <f t="shared" si="37"/>
        <v>0</v>
      </c>
      <c r="W267" s="22">
        <f t="shared" si="38"/>
        <v>0</v>
      </c>
      <c r="X267" s="21"/>
      <c r="Y267" s="23" t="str">
        <f t="shared" si="39"/>
        <v/>
      </c>
      <c r="Z267" s="21"/>
      <c r="AA267" s="23" t="str">
        <f t="shared" si="40"/>
        <v/>
      </c>
      <c r="AB267" s="21"/>
      <c r="AC267" s="23" t="str">
        <f t="shared" si="41"/>
        <v/>
      </c>
      <c r="AD26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68" spans="1:30" x14ac:dyDescent="0.45">
      <c r="A268" s="35" t="str">
        <f>IF('Prediction Log'!A268=0, "",'Prediction Log'!A268)</f>
        <v/>
      </c>
      <c r="B268" s="14" t="str">
        <f>IF('Prediction Log'!B268=0, "",'Prediction Log'!B268)</f>
        <v/>
      </c>
      <c r="C268" s="14" t="str">
        <f>IF('Prediction Log'!C268=0, "",'Prediction Log'!C268)</f>
        <v/>
      </c>
      <c r="D268" s="14" t="str">
        <f>IF('Prediction Log'!D268=0, "",'Prediction Log'!D268)</f>
        <v/>
      </c>
      <c r="E268" s="14" t="str">
        <f>IF('Prediction Log'!E268=0, "",'Prediction Log'!E268)</f>
        <v/>
      </c>
      <c r="F268" s="14" t="str">
        <f>IF('Prediction Log'!F268=0, "",'Prediction Log'!F268)</f>
        <v/>
      </c>
      <c r="G268" s="12" t="str">
        <f>IF(AND(Games!I268="",Games!J268=""),"",IF(ISTEXT(Games!J268), "Side",Games!I268))</f>
        <v/>
      </c>
      <c r="H268" s="12" t="str">
        <f>IF(Table1[[#This Row],[Bet]]="Spread", Games!K268, "")</f>
        <v/>
      </c>
      <c r="I268" s="19" t="str">
        <f>IF(ISTEXT(Games!J268), Games!J268, "")</f>
        <v/>
      </c>
      <c r="J268" s="19" t="str">
        <f>IF(Table1[[#This Row],[Bet]]="Spread", Table1[[#This Row],[Spread]],"")</f>
        <v/>
      </c>
      <c r="K268" s="19"/>
      <c r="L268" s="20"/>
      <c r="M268" s="20"/>
      <c r="N268" s="20"/>
      <c r="O268" s="20"/>
      <c r="P268" s="20"/>
      <c r="Q268" s="20"/>
      <c r="R268" s="22">
        <f t="shared" si="42"/>
        <v>0</v>
      </c>
      <c r="S268" s="22">
        <f t="shared" si="43"/>
        <v>0</v>
      </c>
      <c r="T268" s="22">
        <f t="shared" si="36"/>
        <v>0</v>
      </c>
      <c r="U268" s="22">
        <f t="shared" si="44"/>
        <v>0</v>
      </c>
      <c r="V268" s="22">
        <f t="shared" si="37"/>
        <v>0</v>
      </c>
      <c r="W268" s="22">
        <f t="shared" si="38"/>
        <v>0</v>
      </c>
      <c r="X268" s="21"/>
      <c r="Y268" s="23" t="str">
        <f t="shared" si="39"/>
        <v/>
      </c>
      <c r="Z268" s="21"/>
      <c r="AA268" s="23" t="str">
        <f t="shared" si="40"/>
        <v/>
      </c>
      <c r="AB268" s="21"/>
      <c r="AC268" s="23" t="str">
        <f t="shared" si="41"/>
        <v/>
      </c>
      <c r="AD26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69" spans="1:30" x14ac:dyDescent="0.45">
      <c r="A269" s="35" t="str">
        <f>IF('Prediction Log'!A269=0, "",'Prediction Log'!A269)</f>
        <v/>
      </c>
      <c r="B269" s="14" t="str">
        <f>IF('Prediction Log'!B269=0, "",'Prediction Log'!B269)</f>
        <v/>
      </c>
      <c r="C269" s="14" t="str">
        <f>IF('Prediction Log'!C269=0, "",'Prediction Log'!C269)</f>
        <v/>
      </c>
      <c r="D269" s="14" t="str">
        <f>IF('Prediction Log'!D269=0, "",'Prediction Log'!D269)</f>
        <v/>
      </c>
      <c r="E269" s="14" t="str">
        <f>IF('Prediction Log'!E269=0, "",'Prediction Log'!E269)</f>
        <v/>
      </c>
      <c r="F269" s="14" t="str">
        <f>IF('Prediction Log'!F269=0, "",'Prediction Log'!F269)</f>
        <v/>
      </c>
      <c r="G269" s="12" t="str">
        <f>IF(AND(Games!I269="",Games!J269=""),"",IF(ISTEXT(Games!J269), "Side",Games!I269))</f>
        <v/>
      </c>
      <c r="H269" s="12" t="str">
        <f>IF(Table1[[#This Row],[Bet]]="Spread", Games!K269, "")</f>
        <v/>
      </c>
      <c r="I269" s="19" t="str">
        <f>IF(ISTEXT(Games!J269), Games!J269, "")</f>
        <v/>
      </c>
      <c r="J269" s="19" t="str">
        <f>IF(Table1[[#This Row],[Bet]]="Spread", Table1[[#This Row],[Spread]],"")</f>
        <v/>
      </c>
      <c r="K269" s="19"/>
      <c r="L269" s="20"/>
      <c r="M269" s="20"/>
      <c r="N269" s="20"/>
      <c r="O269" s="20"/>
      <c r="P269" s="20"/>
      <c r="Q269" s="20"/>
      <c r="R269" s="22">
        <f t="shared" si="42"/>
        <v>0</v>
      </c>
      <c r="S269" s="22">
        <f t="shared" si="43"/>
        <v>0</v>
      </c>
      <c r="T269" s="22">
        <f t="shared" si="36"/>
        <v>0</v>
      </c>
      <c r="U269" s="22">
        <f t="shared" si="44"/>
        <v>0</v>
      </c>
      <c r="V269" s="22">
        <f t="shared" si="37"/>
        <v>0</v>
      </c>
      <c r="W269" s="22">
        <f t="shared" si="38"/>
        <v>0</v>
      </c>
      <c r="X269" s="21"/>
      <c r="Y269" s="23" t="str">
        <f t="shared" si="39"/>
        <v/>
      </c>
      <c r="Z269" s="21"/>
      <c r="AA269" s="23" t="str">
        <f t="shared" si="40"/>
        <v/>
      </c>
      <c r="AB269" s="21"/>
      <c r="AC269" s="23" t="str">
        <f t="shared" si="41"/>
        <v/>
      </c>
      <c r="AD26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70" spans="1:30" x14ac:dyDescent="0.45">
      <c r="A270" s="35" t="str">
        <f>IF('Prediction Log'!A270=0, "",'Prediction Log'!A270)</f>
        <v/>
      </c>
      <c r="B270" s="14" t="str">
        <f>IF('Prediction Log'!B270=0, "",'Prediction Log'!B270)</f>
        <v/>
      </c>
      <c r="C270" s="14" t="str">
        <f>IF('Prediction Log'!C270=0, "",'Prediction Log'!C270)</f>
        <v/>
      </c>
      <c r="D270" s="14" t="str">
        <f>IF('Prediction Log'!D270=0, "",'Prediction Log'!D270)</f>
        <v/>
      </c>
      <c r="E270" s="14" t="str">
        <f>IF('Prediction Log'!E270=0, "",'Prediction Log'!E270)</f>
        <v/>
      </c>
      <c r="F270" s="14" t="str">
        <f>IF('Prediction Log'!F270=0, "",'Prediction Log'!F270)</f>
        <v/>
      </c>
      <c r="G270" s="12" t="str">
        <f>IF(AND(Games!I270="",Games!J270=""),"",IF(ISTEXT(Games!J270), "Side",Games!I270))</f>
        <v/>
      </c>
      <c r="H270" s="12" t="str">
        <f>IF(Table1[[#This Row],[Bet]]="Spread", Games!K270, "")</f>
        <v/>
      </c>
      <c r="I270" s="19" t="str">
        <f>IF(ISTEXT(Games!J270), Games!J270, "")</f>
        <v/>
      </c>
      <c r="J270" s="19" t="str">
        <f>IF(Table1[[#This Row],[Bet]]="Spread", Table1[[#This Row],[Spread]],"")</f>
        <v/>
      </c>
      <c r="K270" s="19"/>
      <c r="L270" s="20"/>
      <c r="M270" s="20"/>
      <c r="N270" s="20"/>
      <c r="O270" s="20"/>
      <c r="P270" s="20"/>
      <c r="Q270" s="20"/>
      <c r="R270" s="22">
        <f t="shared" si="42"/>
        <v>0</v>
      </c>
      <c r="S270" s="22">
        <f t="shared" si="43"/>
        <v>0</v>
      </c>
      <c r="T270" s="22">
        <f t="shared" si="36"/>
        <v>0</v>
      </c>
      <c r="U270" s="22">
        <f t="shared" si="44"/>
        <v>0</v>
      </c>
      <c r="V270" s="22">
        <f t="shared" si="37"/>
        <v>0</v>
      </c>
      <c r="W270" s="22">
        <f t="shared" si="38"/>
        <v>0</v>
      </c>
      <c r="X270" s="21"/>
      <c r="Y270" s="23" t="str">
        <f t="shared" si="39"/>
        <v/>
      </c>
      <c r="Z270" s="21"/>
      <c r="AA270" s="23" t="str">
        <f t="shared" si="40"/>
        <v/>
      </c>
      <c r="AB270" s="21"/>
      <c r="AC270" s="23" t="str">
        <f t="shared" si="41"/>
        <v/>
      </c>
      <c r="AD27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71" spans="1:30" x14ac:dyDescent="0.45">
      <c r="A271" s="35" t="str">
        <f>IF('Prediction Log'!A271=0, "",'Prediction Log'!A271)</f>
        <v/>
      </c>
      <c r="B271" s="14" t="str">
        <f>IF('Prediction Log'!B271=0, "",'Prediction Log'!B271)</f>
        <v/>
      </c>
      <c r="C271" s="14" t="str">
        <f>IF('Prediction Log'!C271=0, "",'Prediction Log'!C271)</f>
        <v/>
      </c>
      <c r="D271" s="14" t="str">
        <f>IF('Prediction Log'!D271=0, "",'Prediction Log'!D271)</f>
        <v/>
      </c>
      <c r="E271" s="14" t="str">
        <f>IF('Prediction Log'!E271=0, "",'Prediction Log'!E271)</f>
        <v/>
      </c>
      <c r="F271" s="14" t="str">
        <f>IF('Prediction Log'!F271=0, "",'Prediction Log'!F271)</f>
        <v/>
      </c>
      <c r="G271" s="12" t="str">
        <f>IF(AND(Games!I271="",Games!J271=""),"",IF(ISTEXT(Games!J271), "Side",Games!I271))</f>
        <v/>
      </c>
      <c r="H271" s="12" t="str">
        <f>IF(Table1[[#This Row],[Bet]]="Spread", Games!K271, "")</f>
        <v/>
      </c>
      <c r="I271" s="19" t="str">
        <f>IF(ISTEXT(Games!J271), Games!J271, "")</f>
        <v/>
      </c>
      <c r="J271" s="19" t="str">
        <f>IF(Table1[[#This Row],[Bet]]="Spread", Table1[[#This Row],[Spread]],"")</f>
        <v/>
      </c>
      <c r="K271" s="19"/>
      <c r="L271" s="20"/>
      <c r="M271" s="20"/>
      <c r="N271" s="20"/>
      <c r="O271" s="20"/>
      <c r="P271" s="20"/>
      <c r="Q271" s="20"/>
      <c r="R271" s="22">
        <f t="shared" si="42"/>
        <v>0</v>
      </c>
      <c r="S271" s="22">
        <f t="shared" si="43"/>
        <v>0</v>
      </c>
      <c r="T271" s="22">
        <f t="shared" si="36"/>
        <v>0</v>
      </c>
      <c r="U271" s="22">
        <f t="shared" si="44"/>
        <v>0</v>
      </c>
      <c r="V271" s="22">
        <f t="shared" si="37"/>
        <v>0</v>
      </c>
      <c r="W271" s="22">
        <f t="shared" si="38"/>
        <v>0</v>
      </c>
      <c r="X271" s="21"/>
      <c r="Y271" s="23" t="str">
        <f t="shared" si="39"/>
        <v/>
      </c>
      <c r="Z271" s="21"/>
      <c r="AA271" s="23" t="str">
        <f t="shared" si="40"/>
        <v/>
      </c>
      <c r="AB271" s="21"/>
      <c r="AC271" s="23" t="str">
        <f t="shared" si="41"/>
        <v/>
      </c>
      <c r="AD27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72" spans="1:30" x14ac:dyDescent="0.45">
      <c r="A272" s="35" t="str">
        <f>IF('Prediction Log'!A272=0, "",'Prediction Log'!A272)</f>
        <v/>
      </c>
      <c r="B272" s="14" t="str">
        <f>IF('Prediction Log'!B272=0, "",'Prediction Log'!B272)</f>
        <v/>
      </c>
      <c r="C272" s="14" t="str">
        <f>IF('Prediction Log'!C272=0, "",'Prediction Log'!C272)</f>
        <v/>
      </c>
      <c r="D272" s="14" t="str">
        <f>IF('Prediction Log'!D272=0, "",'Prediction Log'!D272)</f>
        <v/>
      </c>
      <c r="E272" s="14" t="str">
        <f>IF('Prediction Log'!E272=0, "",'Prediction Log'!E272)</f>
        <v/>
      </c>
      <c r="F272" s="14" t="str">
        <f>IF('Prediction Log'!F272=0, "",'Prediction Log'!F272)</f>
        <v/>
      </c>
      <c r="G272" s="12" t="str">
        <f>IF(AND(Games!I272="",Games!J272=""),"",IF(ISTEXT(Games!J272), "Side",Games!I272))</f>
        <v/>
      </c>
      <c r="H272" s="12" t="str">
        <f>IF(Table1[[#This Row],[Bet]]="Spread", Games!K272, "")</f>
        <v/>
      </c>
      <c r="I272" s="19" t="str">
        <f>IF(ISTEXT(Games!J272), Games!J272, "")</f>
        <v/>
      </c>
      <c r="J272" s="19" t="str">
        <f>IF(Table1[[#This Row],[Bet]]="Spread", Table1[[#This Row],[Spread]],"")</f>
        <v/>
      </c>
      <c r="K272" s="19"/>
      <c r="L272" s="20"/>
      <c r="M272" s="20"/>
      <c r="N272" s="20"/>
      <c r="O272" s="20"/>
      <c r="P272" s="20"/>
      <c r="Q272" s="20"/>
      <c r="R272" s="22">
        <f t="shared" si="42"/>
        <v>0</v>
      </c>
      <c r="S272" s="22">
        <f t="shared" si="43"/>
        <v>0</v>
      </c>
      <c r="T272" s="22">
        <f t="shared" si="36"/>
        <v>0</v>
      </c>
      <c r="U272" s="22">
        <f t="shared" si="44"/>
        <v>0</v>
      </c>
      <c r="V272" s="22">
        <f t="shared" si="37"/>
        <v>0</v>
      </c>
      <c r="W272" s="22">
        <f t="shared" si="38"/>
        <v>0</v>
      </c>
      <c r="X272" s="21"/>
      <c r="Y272" s="23" t="str">
        <f t="shared" si="39"/>
        <v/>
      </c>
      <c r="Z272" s="21"/>
      <c r="AA272" s="23" t="str">
        <f t="shared" si="40"/>
        <v/>
      </c>
      <c r="AB272" s="21"/>
      <c r="AC272" s="23" t="str">
        <f t="shared" si="41"/>
        <v/>
      </c>
      <c r="AD27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73" spans="1:30" x14ac:dyDescent="0.45">
      <c r="A273" s="35" t="str">
        <f>IF('Prediction Log'!A273=0, "",'Prediction Log'!A273)</f>
        <v/>
      </c>
      <c r="B273" s="14" t="str">
        <f>IF('Prediction Log'!B273=0, "",'Prediction Log'!B273)</f>
        <v/>
      </c>
      <c r="C273" s="14" t="str">
        <f>IF('Prediction Log'!C273=0, "",'Prediction Log'!C273)</f>
        <v/>
      </c>
      <c r="D273" s="14" t="str">
        <f>IF('Prediction Log'!D273=0, "",'Prediction Log'!D273)</f>
        <v/>
      </c>
      <c r="E273" s="14" t="str">
        <f>IF('Prediction Log'!E273=0, "",'Prediction Log'!E273)</f>
        <v/>
      </c>
      <c r="F273" s="14" t="str">
        <f>IF('Prediction Log'!F273=0, "",'Prediction Log'!F273)</f>
        <v/>
      </c>
      <c r="G273" s="12" t="str">
        <f>IF(AND(Games!I273="",Games!J273=""),"",IF(ISTEXT(Games!J273), "Side",Games!I273))</f>
        <v/>
      </c>
      <c r="H273" s="12" t="str">
        <f>IF(Table1[[#This Row],[Bet]]="Spread", Games!K273, "")</f>
        <v/>
      </c>
      <c r="I273" s="19" t="str">
        <f>IF(ISTEXT(Games!J273), Games!J273, "")</f>
        <v/>
      </c>
      <c r="J273" s="19" t="str">
        <f>IF(Table1[[#This Row],[Bet]]="Spread", Table1[[#This Row],[Spread]],"")</f>
        <v/>
      </c>
      <c r="K273" s="19"/>
      <c r="L273" s="20"/>
      <c r="M273" s="20"/>
      <c r="N273" s="20"/>
      <c r="O273" s="20"/>
      <c r="P273" s="20"/>
      <c r="Q273" s="20"/>
      <c r="R273" s="22">
        <f t="shared" si="42"/>
        <v>0</v>
      </c>
      <c r="S273" s="22">
        <f t="shared" si="43"/>
        <v>0</v>
      </c>
      <c r="T273" s="22">
        <f t="shared" si="36"/>
        <v>0</v>
      </c>
      <c r="U273" s="22">
        <f t="shared" si="44"/>
        <v>0</v>
      </c>
      <c r="V273" s="22">
        <f t="shared" si="37"/>
        <v>0</v>
      </c>
      <c r="W273" s="22">
        <f t="shared" si="38"/>
        <v>0</v>
      </c>
      <c r="X273" s="21"/>
      <c r="Y273" s="23" t="str">
        <f t="shared" si="39"/>
        <v/>
      </c>
      <c r="Z273" s="21"/>
      <c r="AA273" s="23" t="str">
        <f t="shared" si="40"/>
        <v/>
      </c>
      <c r="AB273" s="21"/>
      <c r="AC273" s="23" t="str">
        <f t="shared" si="41"/>
        <v/>
      </c>
      <c r="AD27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74" spans="1:30" x14ac:dyDescent="0.45">
      <c r="A274" s="35" t="str">
        <f>IF('Prediction Log'!A274=0, "",'Prediction Log'!A274)</f>
        <v/>
      </c>
      <c r="B274" s="14" t="str">
        <f>IF('Prediction Log'!B274=0, "",'Prediction Log'!B274)</f>
        <v/>
      </c>
      <c r="C274" s="14" t="str">
        <f>IF('Prediction Log'!C274=0, "",'Prediction Log'!C274)</f>
        <v/>
      </c>
      <c r="D274" s="14" t="str">
        <f>IF('Prediction Log'!D274=0, "",'Prediction Log'!D274)</f>
        <v/>
      </c>
      <c r="E274" s="14" t="str">
        <f>IF('Prediction Log'!E274=0, "",'Prediction Log'!E274)</f>
        <v/>
      </c>
      <c r="F274" s="14" t="str">
        <f>IF('Prediction Log'!F274=0, "",'Prediction Log'!F274)</f>
        <v/>
      </c>
      <c r="G274" s="12" t="str">
        <f>IF(AND(Games!I274="",Games!J274=""),"",IF(ISTEXT(Games!J274), "Side",Games!I274))</f>
        <v/>
      </c>
      <c r="H274" s="12" t="str">
        <f>IF(Table1[[#This Row],[Bet]]="Spread", Games!K274, "")</f>
        <v/>
      </c>
      <c r="I274" s="19" t="str">
        <f>IF(ISTEXT(Games!J274), Games!J274, "")</f>
        <v/>
      </c>
      <c r="J274" s="19" t="str">
        <f>IF(Table1[[#This Row],[Bet]]="Spread", Table1[[#This Row],[Spread]],"")</f>
        <v/>
      </c>
      <c r="K274" s="19"/>
      <c r="L274" s="20"/>
      <c r="M274" s="20"/>
      <c r="N274" s="20"/>
      <c r="O274" s="20"/>
      <c r="P274" s="20"/>
      <c r="Q274" s="20"/>
      <c r="R274" s="22">
        <f t="shared" si="42"/>
        <v>0</v>
      </c>
      <c r="S274" s="22">
        <f t="shared" si="43"/>
        <v>0</v>
      </c>
      <c r="T274" s="22">
        <f t="shared" si="36"/>
        <v>0</v>
      </c>
      <c r="U274" s="22">
        <f t="shared" si="44"/>
        <v>0</v>
      </c>
      <c r="V274" s="22">
        <f t="shared" si="37"/>
        <v>0</v>
      </c>
      <c r="W274" s="22">
        <f t="shared" si="38"/>
        <v>0</v>
      </c>
      <c r="X274" s="21"/>
      <c r="Y274" s="23" t="str">
        <f t="shared" si="39"/>
        <v/>
      </c>
      <c r="Z274" s="21"/>
      <c r="AA274" s="23" t="str">
        <f t="shared" si="40"/>
        <v/>
      </c>
      <c r="AB274" s="21"/>
      <c r="AC274" s="23" t="str">
        <f t="shared" si="41"/>
        <v/>
      </c>
      <c r="AD27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75" spans="1:30" x14ac:dyDescent="0.45">
      <c r="A275" s="35" t="str">
        <f>IF('Prediction Log'!A275=0, "",'Prediction Log'!A275)</f>
        <v/>
      </c>
      <c r="B275" s="14" t="str">
        <f>IF('Prediction Log'!B275=0, "",'Prediction Log'!B275)</f>
        <v/>
      </c>
      <c r="C275" s="14" t="str">
        <f>IF('Prediction Log'!C275=0, "",'Prediction Log'!C275)</f>
        <v/>
      </c>
      <c r="D275" s="14" t="str">
        <f>IF('Prediction Log'!D275=0, "",'Prediction Log'!D275)</f>
        <v/>
      </c>
      <c r="E275" s="14" t="str">
        <f>IF('Prediction Log'!E275=0, "",'Prediction Log'!E275)</f>
        <v/>
      </c>
      <c r="F275" s="14" t="str">
        <f>IF('Prediction Log'!F275=0, "",'Prediction Log'!F275)</f>
        <v/>
      </c>
      <c r="G275" s="12" t="str">
        <f>IF(AND(Games!I275="",Games!J275=""),"",IF(ISTEXT(Games!J275), "Side",Games!I275))</f>
        <v/>
      </c>
      <c r="H275" s="12" t="str">
        <f>IF(Table1[[#This Row],[Bet]]="Spread", Games!K275, "")</f>
        <v/>
      </c>
      <c r="I275" s="19" t="str">
        <f>IF(ISTEXT(Games!J275), Games!J275, "")</f>
        <v/>
      </c>
      <c r="J275" s="19" t="str">
        <f>IF(Table1[[#This Row],[Bet]]="Spread", Table1[[#This Row],[Spread]],"")</f>
        <v/>
      </c>
      <c r="K275" s="19"/>
      <c r="L275" s="20"/>
      <c r="M275" s="20"/>
      <c r="N275" s="20"/>
      <c r="O275" s="20"/>
      <c r="P275" s="20"/>
      <c r="Q275" s="20"/>
      <c r="R275" s="22">
        <f t="shared" si="42"/>
        <v>0</v>
      </c>
      <c r="S275" s="22">
        <f t="shared" si="43"/>
        <v>0</v>
      </c>
      <c r="T275" s="22">
        <f t="shared" si="36"/>
        <v>0</v>
      </c>
      <c r="U275" s="22">
        <f t="shared" si="44"/>
        <v>0</v>
      </c>
      <c r="V275" s="22">
        <f t="shared" si="37"/>
        <v>0</v>
      </c>
      <c r="W275" s="22">
        <f t="shared" si="38"/>
        <v>0</v>
      </c>
      <c r="X275" s="21"/>
      <c r="Y275" s="23" t="str">
        <f t="shared" si="39"/>
        <v/>
      </c>
      <c r="Z275" s="21"/>
      <c r="AA275" s="23" t="str">
        <f t="shared" si="40"/>
        <v/>
      </c>
      <c r="AB275" s="21"/>
      <c r="AC275" s="23" t="str">
        <f t="shared" si="41"/>
        <v/>
      </c>
      <c r="AD27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76" spans="1:30" x14ac:dyDescent="0.45">
      <c r="A276" s="35" t="str">
        <f>IF('Prediction Log'!A276=0, "",'Prediction Log'!A276)</f>
        <v/>
      </c>
      <c r="B276" s="14" t="str">
        <f>IF('Prediction Log'!B276=0, "",'Prediction Log'!B276)</f>
        <v/>
      </c>
      <c r="C276" s="14" t="str">
        <f>IF('Prediction Log'!C276=0, "",'Prediction Log'!C276)</f>
        <v/>
      </c>
      <c r="D276" s="14" t="str">
        <f>IF('Prediction Log'!D276=0, "",'Prediction Log'!D276)</f>
        <v/>
      </c>
      <c r="E276" s="14" t="str">
        <f>IF('Prediction Log'!E276=0, "",'Prediction Log'!E276)</f>
        <v/>
      </c>
      <c r="F276" s="14" t="str">
        <f>IF('Prediction Log'!F276=0, "",'Prediction Log'!F276)</f>
        <v/>
      </c>
      <c r="G276" s="12" t="str">
        <f>IF(AND(Games!I276="",Games!J276=""),"",IF(ISTEXT(Games!J276), "Side",Games!I276))</f>
        <v/>
      </c>
      <c r="H276" s="12" t="str">
        <f>IF(Table1[[#This Row],[Bet]]="Spread", Games!K276, "")</f>
        <v/>
      </c>
      <c r="I276" s="19" t="str">
        <f>IF(ISTEXT(Games!J276), Games!J276, "")</f>
        <v/>
      </c>
      <c r="J276" s="19" t="str">
        <f>IF(Table1[[#This Row],[Bet]]="Spread", Table1[[#This Row],[Spread]],"")</f>
        <v/>
      </c>
      <c r="K276" s="19"/>
      <c r="L276" s="20"/>
      <c r="M276" s="20"/>
      <c r="N276" s="20"/>
      <c r="O276" s="20"/>
      <c r="P276" s="20"/>
      <c r="Q276" s="20"/>
      <c r="R276" s="22">
        <f t="shared" si="42"/>
        <v>0</v>
      </c>
      <c r="S276" s="22">
        <f t="shared" si="43"/>
        <v>0</v>
      </c>
      <c r="T276" s="22">
        <f t="shared" si="36"/>
        <v>0</v>
      </c>
      <c r="U276" s="22">
        <f t="shared" si="44"/>
        <v>0</v>
      </c>
      <c r="V276" s="22">
        <f t="shared" si="37"/>
        <v>0</v>
      </c>
      <c r="W276" s="22">
        <f t="shared" si="38"/>
        <v>0</v>
      </c>
      <c r="X276" s="21"/>
      <c r="Y276" s="23" t="str">
        <f t="shared" si="39"/>
        <v/>
      </c>
      <c r="Z276" s="21"/>
      <c r="AA276" s="23" t="str">
        <f t="shared" si="40"/>
        <v/>
      </c>
      <c r="AB276" s="21"/>
      <c r="AC276" s="23" t="str">
        <f t="shared" si="41"/>
        <v/>
      </c>
      <c r="AD27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77" spans="1:30" x14ac:dyDescent="0.45">
      <c r="A277" s="35" t="str">
        <f>IF('Prediction Log'!A277=0, "",'Prediction Log'!A277)</f>
        <v/>
      </c>
      <c r="B277" s="14" t="str">
        <f>IF('Prediction Log'!B277=0, "",'Prediction Log'!B277)</f>
        <v/>
      </c>
      <c r="C277" s="14" t="str">
        <f>IF('Prediction Log'!C277=0, "",'Prediction Log'!C277)</f>
        <v/>
      </c>
      <c r="D277" s="14" t="str">
        <f>IF('Prediction Log'!D277=0, "",'Prediction Log'!D277)</f>
        <v/>
      </c>
      <c r="E277" s="14" t="str">
        <f>IF('Prediction Log'!E277=0, "",'Prediction Log'!E277)</f>
        <v/>
      </c>
      <c r="F277" s="14" t="str">
        <f>IF('Prediction Log'!F277=0, "",'Prediction Log'!F277)</f>
        <v/>
      </c>
      <c r="G277" s="12" t="str">
        <f>IF(AND(Games!I277="",Games!J277=""),"",IF(ISTEXT(Games!J277), "Side",Games!I277))</f>
        <v/>
      </c>
      <c r="H277" s="12" t="str">
        <f>IF(Table1[[#This Row],[Bet]]="Spread", Games!K277, "")</f>
        <v/>
      </c>
      <c r="I277" s="19" t="str">
        <f>IF(ISTEXT(Games!J277), Games!J277, "")</f>
        <v/>
      </c>
      <c r="J277" s="19" t="str">
        <f>IF(Table1[[#This Row],[Bet]]="Spread", Table1[[#This Row],[Spread]],"")</f>
        <v/>
      </c>
      <c r="K277" s="19"/>
      <c r="L277" s="20"/>
      <c r="M277" s="20"/>
      <c r="N277" s="20"/>
      <c r="O277" s="20"/>
      <c r="P277" s="20"/>
      <c r="Q277" s="20"/>
      <c r="R277" s="22">
        <f t="shared" si="42"/>
        <v>0</v>
      </c>
      <c r="S277" s="22">
        <f t="shared" si="43"/>
        <v>0</v>
      </c>
      <c r="T277" s="22">
        <f t="shared" si="36"/>
        <v>0</v>
      </c>
      <c r="U277" s="22">
        <f t="shared" si="44"/>
        <v>0</v>
      </c>
      <c r="V277" s="22">
        <f t="shared" si="37"/>
        <v>0</v>
      </c>
      <c r="W277" s="22">
        <f t="shared" si="38"/>
        <v>0</v>
      </c>
      <c r="X277" s="21"/>
      <c r="Y277" s="23" t="str">
        <f t="shared" si="39"/>
        <v/>
      </c>
      <c r="Z277" s="21"/>
      <c r="AA277" s="23" t="str">
        <f t="shared" si="40"/>
        <v/>
      </c>
      <c r="AB277" s="21"/>
      <c r="AC277" s="23" t="str">
        <f t="shared" si="41"/>
        <v/>
      </c>
      <c r="AD27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78" spans="1:30" x14ac:dyDescent="0.45">
      <c r="A278" s="35" t="str">
        <f>IF('Prediction Log'!A278=0, "",'Prediction Log'!A278)</f>
        <v/>
      </c>
      <c r="B278" s="14" t="str">
        <f>IF('Prediction Log'!B278=0, "",'Prediction Log'!B278)</f>
        <v/>
      </c>
      <c r="C278" s="14" t="str">
        <f>IF('Prediction Log'!C278=0, "",'Prediction Log'!C278)</f>
        <v/>
      </c>
      <c r="D278" s="14" t="str">
        <f>IF('Prediction Log'!D278=0, "",'Prediction Log'!D278)</f>
        <v/>
      </c>
      <c r="E278" s="14" t="str">
        <f>IF('Prediction Log'!E278=0, "",'Prediction Log'!E278)</f>
        <v/>
      </c>
      <c r="F278" s="14" t="str">
        <f>IF('Prediction Log'!F278=0, "",'Prediction Log'!F278)</f>
        <v/>
      </c>
      <c r="G278" s="12" t="str">
        <f>IF(AND(Games!I278="",Games!J278=""),"",IF(ISTEXT(Games!J278), "Side",Games!I278))</f>
        <v/>
      </c>
      <c r="H278" s="12" t="str">
        <f>IF(Table1[[#This Row],[Bet]]="Spread", Games!K278, "")</f>
        <v/>
      </c>
      <c r="I278" s="19" t="str">
        <f>IF(ISTEXT(Games!J278), Games!J278, "")</f>
        <v/>
      </c>
      <c r="J278" s="19" t="str">
        <f>IF(Table1[[#This Row],[Bet]]="Spread", Table1[[#This Row],[Spread]],"")</f>
        <v/>
      </c>
      <c r="K278" s="19"/>
      <c r="L278" s="20"/>
      <c r="M278" s="20"/>
      <c r="N278" s="20"/>
      <c r="O278" s="20"/>
      <c r="P278" s="20"/>
      <c r="Q278" s="20"/>
      <c r="R278" s="22">
        <f t="shared" si="42"/>
        <v>0</v>
      </c>
      <c r="S278" s="22">
        <f t="shared" si="43"/>
        <v>0</v>
      </c>
      <c r="T278" s="22">
        <f t="shared" si="36"/>
        <v>0</v>
      </c>
      <c r="U278" s="22">
        <f t="shared" si="44"/>
        <v>0</v>
      </c>
      <c r="V278" s="22">
        <f t="shared" si="37"/>
        <v>0</v>
      </c>
      <c r="W278" s="22">
        <f t="shared" si="38"/>
        <v>0</v>
      </c>
      <c r="X278" s="21"/>
      <c r="Y278" s="23" t="str">
        <f t="shared" si="39"/>
        <v/>
      </c>
      <c r="Z278" s="21"/>
      <c r="AA278" s="23" t="str">
        <f t="shared" si="40"/>
        <v/>
      </c>
      <c r="AB278" s="21"/>
      <c r="AC278" s="23" t="str">
        <f t="shared" si="41"/>
        <v/>
      </c>
      <c r="AD27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79" spans="1:30" x14ac:dyDescent="0.45">
      <c r="A279" s="35" t="str">
        <f>IF('Prediction Log'!A279=0, "",'Prediction Log'!A279)</f>
        <v/>
      </c>
      <c r="B279" s="14" t="str">
        <f>IF('Prediction Log'!B279=0, "",'Prediction Log'!B279)</f>
        <v/>
      </c>
      <c r="C279" s="14" t="str">
        <f>IF('Prediction Log'!C279=0, "",'Prediction Log'!C279)</f>
        <v/>
      </c>
      <c r="D279" s="14" t="str">
        <f>IF('Prediction Log'!D279=0, "",'Prediction Log'!D279)</f>
        <v/>
      </c>
      <c r="E279" s="14" t="str">
        <f>IF('Prediction Log'!E279=0, "",'Prediction Log'!E279)</f>
        <v/>
      </c>
      <c r="F279" s="14" t="str">
        <f>IF('Prediction Log'!F279=0, "",'Prediction Log'!F279)</f>
        <v/>
      </c>
      <c r="G279" s="12" t="str">
        <f>IF(AND(Games!I279="",Games!J279=""),"",IF(ISTEXT(Games!J279), "Side",Games!I279))</f>
        <v/>
      </c>
      <c r="H279" s="12" t="str">
        <f>IF(Table1[[#This Row],[Bet]]="Spread", Games!K279, "")</f>
        <v/>
      </c>
      <c r="I279" s="19" t="str">
        <f>IF(ISTEXT(Games!J279), Games!J279, "")</f>
        <v/>
      </c>
      <c r="J279" s="19" t="str">
        <f>IF(Table1[[#This Row],[Bet]]="Spread", Table1[[#This Row],[Spread]],"")</f>
        <v/>
      </c>
      <c r="K279" s="19"/>
      <c r="L279" s="20"/>
      <c r="M279" s="20"/>
      <c r="N279" s="20"/>
      <c r="O279" s="20"/>
      <c r="P279" s="20"/>
      <c r="Q279" s="20"/>
      <c r="R279" s="22">
        <f t="shared" si="42"/>
        <v>0</v>
      </c>
      <c r="S279" s="22">
        <f t="shared" si="43"/>
        <v>0</v>
      </c>
      <c r="T279" s="22">
        <f t="shared" si="36"/>
        <v>0</v>
      </c>
      <c r="U279" s="22">
        <f t="shared" si="44"/>
        <v>0</v>
      </c>
      <c r="V279" s="22">
        <f t="shared" si="37"/>
        <v>0</v>
      </c>
      <c r="W279" s="22">
        <f t="shared" si="38"/>
        <v>0</v>
      </c>
      <c r="X279" s="21"/>
      <c r="Y279" s="23" t="str">
        <f t="shared" si="39"/>
        <v/>
      </c>
      <c r="Z279" s="21"/>
      <c r="AA279" s="23" t="str">
        <f t="shared" si="40"/>
        <v/>
      </c>
      <c r="AB279" s="21"/>
      <c r="AC279" s="23" t="str">
        <f t="shared" si="41"/>
        <v/>
      </c>
      <c r="AD27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80" spans="1:30" x14ac:dyDescent="0.45">
      <c r="A280" s="35" t="str">
        <f>IF('Prediction Log'!A280=0, "",'Prediction Log'!A280)</f>
        <v/>
      </c>
      <c r="B280" s="14" t="str">
        <f>IF('Prediction Log'!B280=0, "",'Prediction Log'!B280)</f>
        <v/>
      </c>
      <c r="C280" s="14" t="str">
        <f>IF('Prediction Log'!C280=0, "",'Prediction Log'!C280)</f>
        <v/>
      </c>
      <c r="D280" s="14" t="str">
        <f>IF('Prediction Log'!D280=0, "",'Prediction Log'!D280)</f>
        <v/>
      </c>
      <c r="E280" s="14" t="str">
        <f>IF('Prediction Log'!E280=0, "",'Prediction Log'!E280)</f>
        <v/>
      </c>
      <c r="F280" s="14" t="str">
        <f>IF('Prediction Log'!F280=0, "",'Prediction Log'!F280)</f>
        <v/>
      </c>
      <c r="G280" s="12" t="str">
        <f>IF(AND(Games!I280="",Games!J280=""),"",IF(ISTEXT(Games!J280), "Side",Games!I280))</f>
        <v/>
      </c>
      <c r="H280" s="12" t="str">
        <f>IF(Table1[[#This Row],[Bet]]="Spread", Games!K280, "")</f>
        <v/>
      </c>
      <c r="I280" s="19" t="str">
        <f>IF(ISTEXT(Games!J280), Games!J280, "")</f>
        <v/>
      </c>
      <c r="J280" s="19" t="str">
        <f>IF(Table1[[#This Row],[Bet]]="Spread", Table1[[#This Row],[Spread]],"")</f>
        <v/>
      </c>
      <c r="K280" s="19"/>
      <c r="L280" s="20"/>
      <c r="M280" s="20"/>
      <c r="N280" s="20"/>
      <c r="O280" s="20"/>
      <c r="P280" s="20"/>
      <c r="Q280" s="20"/>
      <c r="R280" s="22">
        <f t="shared" si="42"/>
        <v>0</v>
      </c>
      <c r="S280" s="22">
        <f t="shared" si="43"/>
        <v>0</v>
      </c>
      <c r="T280" s="22">
        <f t="shared" si="36"/>
        <v>0</v>
      </c>
      <c r="U280" s="22">
        <f t="shared" si="44"/>
        <v>0</v>
      </c>
      <c r="V280" s="22">
        <f t="shared" si="37"/>
        <v>0</v>
      </c>
      <c r="W280" s="22">
        <f t="shared" si="38"/>
        <v>0</v>
      </c>
      <c r="X280" s="21"/>
      <c r="Y280" s="23" t="str">
        <f t="shared" si="39"/>
        <v/>
      </c>
      <c r="Z280" s="21"/>
      <c r="AA280" s="23" t="str">
        <f t="shared" si="40"/>
        <v/>
      </c>
      <c r="AB280" s="21"/>
      <c r="AC280" s="23" t="str">
        <f t="shared" si="41"/>
        <v/>
      </c>
      <c r="AD28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81" spans="1:30" x14ac:dyDescent="0.45">
      <c r="A281" s="35" t="str">
        <f>IF('Prediction Log'!A281=0, "",'Prediction Log'!A281)</f>
        <v/>
      </c>
      <c r="B281" s="14" t="str">
        <f>IF('Prediction Log'!B281=0, "",'Prediction Log'!B281)</f>
        <v/>
      </c>
      <c r="C281" s="14" t="str">
        <f>IF('Prediction Log'!C281=0, "",'Prediction Log'!C281)</f>
        <v/>
      </c>
      <c r="D281" s="14" t="str">
        <f>IF('Prediction Log'!D281=0, "",'Prediction Log'!D281)</f>
        <v/>
      </c>
      <c r="E281" s="14" t="str">
        <f>IF('Prediction Log'!E281=0, "",'Prediction Log'!E281)</f>
        <v/>
      </c>
      <c r="F281" s="14" t="str">
        <f>IF('Prediction Log'!F281=0, "",'Prediction Log'!F281)</f>
        <v/>
      </c>
      <c r="G281" s="12" t="str">
        <f>IF(AND(Games!I281="",Games!J281=""),"",IF(ISTEXT(Games!J281), "Side",Games!I281))</f>
        <v/>
      </c>
      <c r="H281" s="12" t="str">
        <f>IF(Table1[[#This Row],[Bet]]="Spread", Games!K281, "")</f>
        <v/>
      </c>
      <c r="I281" s="19" t="str">
        <f>IF(ISTEXT(Games!J281), Games!J281, "")</f>
        <v/>
      </c>
      <c r="J281" s="19" t="str">
        <f>IF(Table1[[#This Row],[Bet]]="Spread", Table1[[#This Row],[Spread]],"")</f>
        <v/>
      </c>
      <c r="K281" s="19"/>
      <c r="L281" s="20"/>
      <c r="M281" s="20"/>
      <c r="N281" s="20"/>
      <c r="O281" s="20"/>
      <c r="P281" s="20"/>
      <c r="Q281" s="20"/>
      <c r="R281" s="22">
        <f t="shared" si="42"/>
        <v>0</v>
      </c>
      <c r="S281" s="22">
        <f t="shared" si="43"/>
        <v>0</v>
      </c>
      <c r="T281" s="22">
        <f t="shared" si="36"/>
        <v>0</v>
      </c>
      <c r="U281" s="22">
        <f t="shared" si="44"/>
        <v>0</v>
      </c>
      <c r="V281" s="22">
        <f t="shared" si="37"/>
        <v>0</v>
      </c>
      <c r="W281" s="22">
        <f t="shared" si="38"/>
        <v>0</v>
      </c>
      <c r="X281" s="21"/>
      <c r="Y281" s="23" t="str">
        <f t="shared" si="39"/>
        <v/>
      </c>
      <c r="Z281" s="21"/>
      <c r="AA281" s="23" t="str">
        <f t="shared" si="40"/>
        <v/>
      </c>
      <c r="AB281" s="21"/>
      <c r="AC281" s="23" t="str">
        <f t="shared" si="41"/>
        <v/>
      </c>
      <c r="AD28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82" spans="1:30" x14ac:dyDescent="0.45">
      <c r="A282" s="35" t="str">
        <f>IF('Prediction Log'!A282=0, "",'Prediction Log'!A282)</f>
        <v/>
      </c>
      <c r="B282" s="14" t="str">
        <f>IF('Prediction Log'!B282=0, "",'Prediction Log'!B282)</f>
        <v/>
      </c>
      <c r="C282" s="14" t="str">
        <f>IF('Prediction Log'!C282=0, "",'Prediction Log'!C282)</f>
        <v/>
      </c>
      <c r="D282" s="14" t="str">
        <f>IF('Prediction Log'!D282=0, "",'Prediction Log'!D282)</f>
        <v/>
      </c>
      <c r="E282" s="14" t="str">
        <f>IF('Prediction Log'!E282=0, "",'Prediction Log'!E282)</f>
        <v/>
      </c>
      <c r="F282" s="14" t="str">
        <f>IF('Prediction Log'!F282=0, "",'Prediction Log'!F282)</f>
        <v/>
      </c>
      <c r="G282" s="12" t="str">
        <f>IF(AND(Games!I282="",Games!J282=""),"",IF(ISTEXT(Games!J282), "Side",Games!I282))</f>
        <v/>
      </c>
      <c r="H282" s="12" t="str">
        <f>IF(Table1[[#This Row],[Bet]]="Spread", Games!K282, "")</f>
        <v/>
      </c>
      <c r="I282" s="19" t="str">
        <f>IF(ISTEXT(Games!J282), Games!J282, "")</f>
        <v/>
      </c>
      <c r="J282" s="19" t="str">
        <f>IF(Table1[[#This Row],[Bet]]="Spread", Table1[[#This Row],[Spread]],"")</f>
        <v/>
      </c>
      <c r="K282" s="19"/>
      <c r="L282" s="20"/>
      <c r="M282" s="20"/>
      <c r="N282" s="20"/>
      <c r="O282" s="20"/>
      <c r="P282" s="20"/>
      <c r="Q282" s="20"/>
      <c r="R282" s="22">
        <f t="shared" si="42"/>
        <v>0</v>
      </c>
      <c r="S282" s="22">
        <f t="shared" si="43"/>
        <v>0</v>
      </c>
      <c r="T282" s="22">
        <f t="shared" si="36"/>
        <v>0</v>
      </c>
      <c r="U282" s="22">
        <f t="shared" si="44"/>
        <v>0</v>
      </c>
      <c r="V282" s="22">
        <f t="shared" si="37"/>
        <v>0</v>
      </c>
      <c r="W282" s="22">
        <f t="shared" si="38"/>
        <v>0</v>
      </c>
      <c r="X282" s="21"/>
      <c r="Y282" s="23" t="str">
        <f t="shared" si="39"/>
        <v/>
      </c>
      <c r="Z282" s="21"/>
      <c r="AA282" s="23" t="str">
        <f t="shared" si="40"/>
        <v/>
      </c>
      <c r="AB282" s="21"/>
      <c r="AC282" s="23" t="str">
        <f t="shared" si="41"/>
        <v/>
      </c>
      <c r="AD28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83" spans="1:30" x14ac:dyDescent="0.45">
      <c r="A283" s="35" t="str">
        <f>IF('Prediction Log'!A283=0, "",'Prediction Log'!A283)</f>
        <v/>
      </c>
      <c r="B283" s="14" t="str">
        <f>IF('Prediction Log'!B283=0, "",'Prediction Log'!B283)</f>
        <v/>
      </c>
      <c r="C283" s="14" t="str">
        <f>IF('Prediction Log'!C283=0, "",'Prediction Log'!C283)</f>
        <v/>
      </c>
      <c r="D283" s="14" t="str">
        <f>IF('Prediction Log'!D283=0, "",'Prediction Log'!D283)</f>
        <v/>
      </c>
      <c r="E283" s="14" t="str">
        <f>IF('Prediction Log'!E283=0, "",'Prediction Log'!E283)</f>
        <v/>
      </c>
      <c r="F283" s="14" t="str">
        <f>IF('Prediction Log'!F283=0, "",'Prediction Log'!F283)</f>
        <v/>
      </c>
      <c r="G283" s="12" t="str">
        <f>IF(AND(Games!I283="",Games!J283=""),"",IF(ISTEXT(Games!J283), "Side",Games!I283))</f>
        <v/>
      </c>
      <c r="H283" s="12" t="str">
        <f>IF(Table1[[#This Row],[Bet]]="Spread", Games!K283, "")</f>
        <v/>
      </c>
      <c r="I283" s="19" t="str">
        <f>IF(ISTEXT(Games!J283), Games!J283, "")</f>
        <v/>
      </c>
      <c r="J283" s="19" t="str">
        <f>IF(Table1[[#This Row],[Bet]]="Spread", Table1[[#This Row],[Spread]],"")</f>
        <v/>
      </c>
      <c r="K283" s="19"/>
      <c r="L283" s="20"/>
      <c r="M283" s="20"/>
      <c r="N283" s="20"/>
      <c r="O283" s="20"/>
      <c r="P283" s="20"/>
      <c r="Q283" s="20"/>
      <c r="R283" s="22">
        <f t="shared" si="42"/>
        <v>0</v>
      </c>
      <c r="S283" s="22">
        <f t="shared" si="43"/>
        <v>0</v>
      </c>
      <c r="T283" s="22">
        <f t="shared" si="36"/>
        <v>0</v>
      </c>
      <c r="U283" s="22">
        <f t="shared" si="44"/>
        <v>0</v>
      </c>
      <c r="V283" s="22">
        <f t="shared" si="37"/>
        <v>0</v>
      </c>
      <c r="W283" s="22">
        <f t="shared" si="38"/>
        <v>0</v>
      </c>
      <c r="X283" s="21"/>
      <c r="Y283" s="23" t="str">
        <f t="shared" si="39"/>
        <v/>
      </c>
      <c r="Z283" s="21"/>
      <c r="AA283" s="23" t="str">
        <f t="shared" si="40"/>
        <v/>
      </c>
      <c r="AB283" s="21"/>
      <c r="AC283" s="23" t="str">
        <f t="shared" si="41"/>
        <v/>
      </c>
      <c r="AD28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84" spans="1:30" x14ac:dyDescent="0.45">
      <c r="A284" s="35" t="str">
        <f>IF('Prediction Log'!A284=0, "",'Prediction Log'!A284)</f>
        <v/>
      </c>
      <c r="B284" s="14" t="str">
        <f>IF('Prediction Log'!B284=0, "",'Prediction Log'!B284)</f>
        <v/>
      </c>
      <c r="C284" s="14" t="str">
        <f>IF('Prediction Log'!C284=0, "",'Prediction Log'!C284)</f>
        <v/>
      </c>
      <c r="D284" s="14" t="str">
        <f>IF('Prediction Log'!D284=0, "",'Prediction Log'!D284)</f>
        <v/>
      </c>
      <c r="E284" s="14" t="str">
        <f>IF('Prediction Log'!E284=0, "",'Prediction Log'!E284)</f>
        <v/>
      </c>
      <c r="F284" s="14" t="str">
        <f>IF('Prediction Log'!F284=0, "",'Prediction Log'!F284)</f>
        <v/>
      </c>
      <c r="G284" s="12" t="str">
        <f>IF(AND(Games!I284="",Games!J284=""),"",IF(ISTEXT(Games!J284), "Side",Games!I284))</f>
        <v/>
      </c>
      <c r="H284" s="12" t="str">
        <f>IF(Table1[[#This Row],[Bet]]="Spread", Games!K284, "")</f>
        <v/>
      </c>
      <c r="I284" s="19" t="str">
        <f>IF(ISTEXT(Games!J284), Games!J284, "")</f>
        <v/>
      </c>
      <c r="J284" s="19" t="str">
        <f>IF(Table1[[#This Row],[Bet]]="Spread", Table1[[#This Row],[Spread]],"")</f>
        <v/>
      </c>
      <c r="K284" s="19"/>
      <c r="L284" s="20"/>
      <c r="M284" s="20"/>
      <c r="N284" s="20"/>
      <c r="O284" s="20"/>
      <c r="P284" s="20"/>
      <c r="Q284" s="20"/>
      <c r="R284" s="22">
        <f t="shared" si="42"/>
        <v>0</v>
      </c>
      <c r="S284" s="22">
        <f t="shared" si="43"/>
        <v>0</v>
      </c>
      <c r="T284" s="22">
        <f t="shared" si="36"/>
        <v>0</v>
      </c>
      <c r="U284" s="22">
        <f t="shared" si="44"/>
        <v>0</v>
      </c>
      <c r="V284" s="22">
        <f t="shared" si="37"/>
        <v>0</v>
      </c>
      <c r="W284" s="22">
        <f t="shared" si="38"/>
        <v>0</v>
      </c>
      <c r="X284" s="21"/>
      <c r="Y284" s="23" t="str">
        <f t="shared" si="39"/>
        <v/>
      </c>
      <c r="Z284" s="21"/>
      <c r="AA284" s="23" t="str">
        <f t="shared" si="40"/>
        <v/>
      </c>
      <c r="AB284" s="21"/>
      <c r="AC284" s="23" t="str">
        <f t="shared" si="41"/>
        <v/>
      </c>
      <c r="AD28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85" spans="1:30" x14ac:dyDescent="0.45">
      <c r="A285" s="35" t="str">
        <f>IF('Prediction Log'!A285=0, "",'Prediction Log'!A285)</f>
        <v/>
      </c>
      <c r="B285" s="14" t="str">
        <f>IF('Prediction Log'!B285=0, "",'Prediction Log'!B285)</f>
        <v/>
      </c>
      <c r="C285" s="14" t="str">
        <f>IF('Prediction Log'!C285=0, "",'Prediction Log'!C285)</f>
        <v/>
      </c>
      <c r="D285" s="14" t="str">
        <f>IF('Prediction Log'!D285=0, "",'Prediction Log'!D285)</f>
        <v/>
      </c>
      <c r="E285" s="14" t="str">
        <f>IF('Prediction Log'!E285=0, "",'Prediction Log'!E285)</f>
        <v/>
      </c>
      <c r="F285" s="14" t="str">
        <f>IF('Prediction Log'!F285=0, "",'Prediction Log'!F285)</f>
        <v/>
      </c>
      <c r="G285" s="12" t="str">
        <f>IF(AND(Games!I285="",Games!J285=""),"",IF(ISTEXT(Games!J285), "Side",Games!I285))</f>
        <v/>
      </c>
      <c r="H285" s="12" t="str">
        <f>IF(Table1[[#This Row],[Bet]]="Spread", Games!K285, "")</f>
        <v/>
      </c>
      <c r="I285" s="19" t="str">
        <f>IF(ISTEXT(Games!J285), Games!J285, "")</f>
        <v/>
      </c>
      <c r="J285" s="19" t="str">
        <f>IF(Table1[[#This Row],[Bet]]="Spread", Table1[[#This Row],[Spread]],"")</f>
        <v/>
      </c>
      <c r="K285" s="19"/>
      <c r="L285" s="20"/>
      <c r="M285" s="20"/>
      <c r="N285" s="20"/>
      <c r="O285" s="20"/>
      <c r="P285" s="20"/>
      <c r="Q285" s="20"/>
      <c r="R285" s="22">
        <f t="shared" si="42"/>
        <v>0</v>
      </c>
      <c r="S285" s="22">
        <f t="shared" si="43"/>
        <v>0</v>
      </c>
      <c r="T285" s="22">
        <f t="shared" si="36"/>
        <v>0</v>
      </c>
      <c r="U285" s="22">
        <f t="shared" si="44"/>
        <v>0</v>
      </c>
      <c r="V285" s="22">
        <f t="shared" si="37"/>
        <v>0</v>
      </c>
      <c r="W285" s="22">
        <f t="shared" si="38"/>
        <v>0</v>
      </c>
      <c r="X285" s="21"/>
      <c r="Y285" s="23" t="str">
        <f t="shared" si="39"/>
        <v/>
      </c>
      <c r="Z285" s="21"/>
      <c r="AA285" s="23" t="str">
        <f t="shared" si="40"/>
        <v/>
      </c>
      <c r="AB285" s="21"/>
      <c r="AC285" s="23" t="str">
        <f t="shared" si="41"/>
        <v/>
      </c>
      <c r="AD28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86" spans="1:30" x14ac:dyDescent="0.45">
      <c r="A286" s="35" t="str">
        <f>IF('Prediction Log'!A286=0, "",'Prediction Log'!A286)</f>
        <v/>
      </c>
      <c r="B286" s="14" t="str">
        <f>IF('Prediction Log'!B286=0, "",'Prediction Log'!B286)</f>
        <v/>
      </c>
      <c r="C286" s="14" t="str">
        <f>IF('Prediction Log'!C286=0, "",'Prediction Log'!C286)</f>
        <v/>
      </c>
      <c r="D286" s="14" t="str">
        <f>IF('Prediction Log'!D286=0, "",'Prediction Log'!D286)</f>
        <v/>
      </c>
      <c r="E286" s="14" t="str">
        <f>IF('Prediction Log'!E286=0, "",'Prediction Log'!E286)</f>
        <v/>
      </c>
      <c r="F286" s="14" t="str">
        <f>IF('Prediction Log'!F286=0, "",'Prediction Log'!F286)</f>
        <v/>
      </c>
      <c r="G286" s="12" t="str">
        <f>IF(AND(Games!I286="",Games!J286=""),"",IF(ISTEXT(Games!J286), "Side",Games!I286))</f>
        <v/>
      </c>
      <c r="H286" s="12" t="str">
        <f>IF(Table1[[#This Row],[Bet]]="Spread", Games!K286, "")</f>
        <v/>
      </c>
      <c r="I286" s="19" t="str">
        <f>IF(ISTEXT(Games!J286), Games!J286, "")</f>
        <v/>
      </c>
      <c r="J286" s="19" t="str">
        <f>IF(Table1[[#This Row],[Bet]]="Spread", Table1[[#This Row],[Spread]],"")</f>
        <v/>
      </c>
      <c r="K286" s="19"/>
      <c r="L286" s="20"/>
      <c r="M286" s="20"/>
      <c r="N286" s="20"/>
      <c r="O286" s="20"/>
      <c r="P286" s="20"/>
      <c r="Q286" s="20"/>
      <c r="R286" s="22">
        <f t="shared" si="42"/>
        <v>0</v>
      </c>
      <c r="S286" s="22">
        <f t="shared" si="43"/>
        <v>0</v>
      </c>
      <c r="T286" s="22">
        <f t="shared" si="36"/>
        <v>0</v>
      </c>
      <c r="U286" s="22">
        <f t="shared" si="44"/>
        <v>0</v>
      </c>
      <c r="V286" s="22">
        <f t="shared" si="37"/>
        <v>0</v>
      </c>
      <c r="W286" s="22">
        <f t="shared" si="38"/>
        <v>0</v>
      </c>
      <c r="X286" s="21"/>
      <c r="Y286" s="23" t="str">
        <f t="shared" si="39"/>
        <v/>
      </c>
      <c r="Z286" s="21"/>
      <c r="AA286" s="23" t="str">
        <f t="shared" si="40"/>
        <v/>
      </c>
      <c r="AB286" s="21"/>
      <c r="AC286" s="23" t="str">
        <f t="shared" si="41"/>
        <v/>
      </c>
      <c r="AD28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87" spans="1:30" x14ac:dyDescent="0.45">
      <c r="A287" s="35" t="str">
        <f>IF('Prediction Log'!A287=0, "",'Prediction Log'!A287)</f>
        <v/>
      </c>
      <c r="B287" s="14" t="str">
        <f>IF('Prediction Log'!B287=0, "",'Prediction Log'!B287)</f>
        <v/>
      </c>
      <c r="C287" s="14" t="str">
        <f>IF('Prediction Log'!C287=0, "",'Prediction Log'!C287)</f>
        <v/>
      </c>
      <c r="D287" s="14" t="str">
        <f>IF('Prediction Log'!D287=0, "",'Prediction Log'!D287)</f>
        <v/>
      </c>
      <c r="E287" s="14" t="str">
        <f>IF('Prediction Log'!E287=0, "",'Prediction Log'!E287)</f>
        <v/>
      </c>
      <c r="F287" s="14" t="str">
        <f>IF('Prediction Log'!F287=0, "",'Prediction Log'!F287)</f>
        <v/>
      </c>
      <c r="G287" s="12" t="str">
        <f>IF(AND(Games!I287="",Games!J287=""),"",IF(ISTEXT(Games!J287), "Side",Games!I287))</f>
        <v/>
      </c>
      <c r="H287" s="12" t="str">
        <f>IF(Table1[[#This Row],[Bet]]="Spread", Games!K287, "")</f>
        <v/>
      </c>
      <c r="I287" s="19" t="str">
        <f>IF(ISTEXT(Games!J287), Games!J287, "")</f>
        <v/>
      </c>
      <c r="J287" s="19" t="str">
        <f>IF(Table1[[#This Row],[Bet]]="Spread", Table1[[#This Row],[Spread]],"")</f>
        <v/>
      </c>
      <c r="K287" s="19"/>
      <c r="L287" s="20"/>
      <c r="M287" s="20"/>
      <c r="N287" s="20"/>
      <c r="O287" s="20"/>
      <c r="P287" s="20"/>
      <c r="Q287" s="20"/>
      <c r="R287" s="22">
        <f t="shared" si="42"/>
        <v>0</v>
      </c>
      <c r="S287" s="22">
        <f t="shared" si="43"/>
        <v>0</v>
      </c>
      <c r="T287" s="22">
        <f t="shared" si="36"/>
        <v>0</v>
      </c>
      <c r="U287" s="22">
        <f t="shared" si="44"/>
        <v>0</v>
      </c>
      <c r="V287" s="22">
        <f t="shared" si="37"/>
        <v>0</v>
      </c>
      <c r="W287" s="22">
        <f t="shared" si="38"/>
        <v>0</v>
      </c>
      <c r="X287" s="21"/>
      <c r="Y287" s="23" t="str">
        <f t="shared" si="39"/>
        <v/>
      </c>
      <c r="Z287" s="21"/>
      <c r="AA287" s="23" t="str">
        <f t="shared" si="40"/>
        <v/>
      </c>
      <c r="AB287" s="21"/>
      <c r="AC287" s="23" t="str">
        <f t="shared" si="41"/>
        <v/>
      </c>
      <c r="AD28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88" spans="1:30" x14ac:dyDescent="0.45">
      <c r="A288" s="35" t="str">
        <f>IF('Prediction Log'!A288=0, "",'Prediction Log'!A288)</f>
        <v/>
      </c>
      <c r="B288" s="14" t="str">
        <f>IF('Prediction Log'!B288=0, "",'Prediction Log'!B288)</f>
        <v/>
      </c>
      <c r="C288" s="14" t="str">
        <f>IF('Prediction Log'!C288=0, "",'Prediction Log'!C288)</f>
        <v/>
      </c>
      <c r="D288" s="14" t="str">
        <f>IF('Prediction Log'!D288=0, "",'Prediction Log'!D288)</f>
        <v/>
      </c>
      <c r="E288" s="14" t="str">
        <f>IF('Prediction Log'!E288=0, "",'Prediction Log'!E288)</f>
        <v/>
      </c>
      <c r="F288" s="14" t="str">
        <f>IF('Prediction Log'!F288=0, "",'Prediction Log'!F288)</f>
        <v/>
      </c>
      <c r="G288" s="12" t="str">
        <f>IF(AND(Games!I288="",Games!J288=""),"",IF(ISTEXT(Games!J288), "Side",Games!I288))</f>
        <v/>
      </c>
      <c r="H288" s="12" t="str">
        <f>IF(Table1[[#This Row],[Bet]]="Spread", Games!K288, "")</f>
        <v/>
      </c>
      <c r="I288" s="19" t="str">
        <f>IF(ISTEXT(Games!J288), Games!J288, "")</f>
        <v/>
      </c>
      <c r="J288" s="19" t="str">
        <f>IF(Table1[[#This Row],[Bet]]="Spread", Table1[[#This Row],[Spread]],"")</f>
        <v/>
      </c>
      <c r="K288" s="19"/>
      <c r="L288" s="20"/>
      <c r="M288" s="20"/>
      <c r="N288" s="20"/>
      <c r="O288" s="20"/>
      <c r="P288" s="20"/>
      <c r="Q288" s="20"/>
      <c r="R288" s="22">
        <f t="shared" si="42"/>
        <v>0</v>
      </c>
      <c r="S288" s="22">
        <f t="shared" si="43"/>
        <v>0</v>
      </c>
      <c r="T288" s="22">
        <f t="shared" si="36"/>
        <v>0</v>
      </c>
      <c r="U288" s="22">
        <f t="shared" si="44"/>
        <v>0</v>
      </c>
      <c r="V288" s="22">
        <f t="shared" si="37"/>
        <v>0</v>
      </c>
      <c r="W288" s="22">
        <f t="shared" si="38"/>
        <v>0</v>
      </c>
      <c r="X288" s="21"/>
      <c r="Y288" s="23" t="str">
        <f t="shared" si="39"/>
        <v/>
      </c>
      <c r="Z288" s="21"/>
      <c r="AA288" s="23" t="str">
        <f t="shared" si="40"/>
        <v/>
      </c>
      <c r="AB288" s="21"/>
      <c r="AC288" s="23" t="str">
        <f t="shared" si="41"/>
        <v/>
      </c>
      <c r="AD28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89" spans="1:30" x14ac:dyDescent="0.45">
      <c r="A289" s="35" t="str">
        <f>IF('Prediction Log'!A289=0, "",'Prediction Log'!A289)</f>
        <v/>
      </c>
      <c r="B289" s="14" t="str">
        <f>IF('Prediction Log'!B289=0, "",'Prediction Log'!B289)</f>
        <v/>
      </c>
      <c r="C289" s="14" t="str">
        <f>IF('Prediction Log'!C289=0, "",'Prediction Log'!C289)</f>
        <v/>
      </c>
      <c r="D289" s="14" t="str">
        <f>IF('Prediction Log'!D289=0, "",'Prediction Log'!D289)</f>
        <v/>
      </c>
      <c r="E289" s="14" t="str">
        <f>IF('Prediction Log'!E289=0, "",'Prediction Log'!E289)</f>
        <v/>
      </c>
      <c r="F289" s="14" t="str">
        <f>IF('Prediction Log'!F289=0, "",'Prediction Log'!F289)</f>
        <v/>
      </c>
      <c r="G289" s="12" t="str">
        <f>IF(AND(Games!I289="",Games!J289=""),"",IF(ISTEXT(Games!J289), "Side",Games!I289))</f>
        <v/>
      </c>
      <c r="H289" s="12" t="str">
        <f>IF(Table1[[#This Row],[Bet]]="Spread", Games!K289, "")</f>
        <v/>
      </c>
      <c r="I289" s="19" t="str">
        <f>IF(ISTEXT(Games!J289), Games!J289, "")</f>
        <v/>
      </c>
      <c r="J289" s="19" t="str">
        <f>IF(Table1[[#This Row],[Bet]]="Spread", Table1[[#This Row],[Spread]],"")</f>
        <v/>
      </c>
      <c r="K289" s="19"/>
      <c r="L289" s="20"/>
      <c r="M289" s="20"/>
      <c r="N289" s="20"/>
      <c r="O289" s="20"/>
      <c r="P289" s="20"/>
      <c r="Q289" s="20"/>
      <c r="R289" s="22">
        <f t="shared" si="42"/>
        <v>0</v>
      </c>
      <c r="S289" s="22">
        <f t="shared" si="43"/>
        <v>0</v>
      </c>
      <c r="T289" s="22">
        <f t="shared" si="36"/>
        <v>0</v>
      </c>
      <c r="U289" s="22">
        <f t="shared" si="44"/>
        <v>0</v>
      </c>
      <c r="V289" s="22">
        <f t="shared" si="37"/>
        <v>0</v>
      </c>
      <c r="W289" s="22">
        <f t="shared" si="38"/>
        <v>0</v>
      </c>
      <c r="X289" s="21"/>
      <c r="Y289" s="23" t="str">
        <f t="shared" si="39"/>
        <v/>
      </c>
      <c r="Z289" s="21"/>
      <c r="AA289" s="23" t="str">
        <f t="shared" si="40"/>
        <v/>
      </c>
      <c r="AB289" s="21"/>
      <c r="AC289" s="23" t="str">
        <f t="shared" si="41"/>
        <v/>
      </c>
      <c r="AD28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90" spans="1:30" x14ac:dyDescent="0.45">
      <c r="A290" s="35" t="str">
        <f>IF('Prediction Log'!A290=0, "",'Prediction Log'!A290)</f>
        <v/>
      </c>
      <c r="B290" s="14" t="str">
        <f>IF('Prediction Log'!B290=0, "",'Prediction Log'!B290)</f>
        <v/>
      </c>
      <c r="C290" s="14" t="str">
        <f>IF('Prediction Log'!C290=0, "",'Prediction Log'!C290)</f>
        <v/>
      </c>
      <c r="D290" s="14" t="str">
        <f>IF('Prediction Log'!D290=0, "",'Prediction Log'!D290)</f>
        <v/>
      </c>
      <c r="E290" s="14" t="str">
        <f>IF('Prediction Log'!E290=0, "",'Prediction Log'!E290)</f>
        <v/>
      </c>
      <c r="F290" s="14" t="str">
        <f>IF('Prediction Log'!F290=0, "",'Prediction Log'!F290)</f>
        <v/>
      </c>
      <c r="G290" s="12" t="str">
        <f>IF(AND(Games!I290="",Games!J290=""),"",IF(ISTEXT(Games!J290), "Side",Games!I290))</f>
        <v/>
      </c>
      <c r="H290" s="12" t="str">
        <f>IF(Table1[[#This Row],[Bet]]="Spread", Games!K290, "")</f>
        <v/>
      </c>
      <c r="I290" s="19" t="str">
        <f>IF(ISTEXT(Games!J290), Games!J290, "")</f>
        <v/>
      </c>
      <c r="J290" s="19" t="str">
        <f>IF(Table1[[#This Row],[Bet]]="Spread", Table1[[#This Row],[Spread]],"")</f>
        <v/>
      </c>
      <c r="K290" s="19"/>
      <c r="L290" s="20"/>
      <c r="M290" s="20"/>
      <c r="N290" s="20"/>
      <c r="O290" s="20"/>
      <c r="P290" s="20"/>
      <c r="Q290" s="20"/>
      <c r="R290" s="22">
        <f t="shared" si="42"/>
        <v>0</v>
      </c>
      <c r="S290" s="22">
        <f t="shared" si="43"/>
        <v>0</v>
      </c>
      <c r="T290" s="22">
        <f t="shared" si="36"/>
        <v>0</v>
      </c>
      <c r="U290" s="22">
        <f t="shared" si="44"/>
        <v>0</v>
      </c>
      <c r="V290" s="22">
        <f t="shared" si="37"/>
        <v>0</v>
      </c>
      <c r="W290" s="22">
        <f t="shared" si="38"/>
        <v>0</v>
      </c>
      <c r="X290" s="21"/>
      <c r="Y290" s="23" t="str">
        <f t="shared" si="39"/>
        <v/>
      </c>
      <c r="Z290" s="21"/>
      <c r="AA290" s="23" t="str">
        <f t="shared" si="40"/>
        <v/>
      </c>
      <c r="AB290" s="21"/>
      <c r="AC290" s="23" t="str">
        <f t="shared" si="41"/>
        <v/>
      </c>
      <c r="AD29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91" spans="1:30" x14ac:dyDescent="0.45">
      <c r="A291" s="35" t="str">
        <f>IF('Prediction Log'!A291=0, "",'Prediction Log'!A291)</f>
        <v/>
      </c>
      <c r="B291" s="14" t="str">
        <f>IF('Prediction Log'!B291=0, "",'Prediction Log'!B291)</f>
        <v/>
      </c>
      <c r="C291" s="14" t="str">
        <f>IF('Prediction Log'!C291=0, "",'Prediction Log'!C291)</f>
        <v/>
      </c>
      <c r="D291" s="14" t="str">
        <f>IF('Prediction Log'!D291=0, "",'Prediction Log'!D291)</f>
        <v/>
      </c>
      <c r="E291" s="14" t="str">
        <f>IF('Prediction Log'!E291=0, "",'Prediction Log'!E291)</f>
        <v/>
      </c>
      <c r="F291" s="14" t="str">
        <f>IF('Prediction Log'!F291=0, "",'Prediction Log'!F291)</f>
        <v/>
      </c>
      <c r="G291" s="12" t="str">
        <f>IF(AND(Games!I291="",Games!J291=""),"",IF(ISTEXT(Games!J291), "Side",Games!I291))</f>
        <v/>
      </c>
      <c r="H291" s="12" t="str">
        <f>IF(Table1[[#This Row],[Bet]]="Spread", Games!K291, "")</f>
        <v/>
      </c>
      <c r="I291" s="19" t="str">
        <f>IF(ISTEXT(Games!J291), Games!J291, "")</f>
        <v/>
      </c>
      <c r="J291" s="19" t="str">
        <f>IF(Table1[[#This Row],[Bet]]="Spread", Table1[[#This Row],[Spread]],"")</f>
        <v/>
      </c>
      <c r="K291" s="19"/>
      <c r="L291" s="20"/>
      <c r="M291" s="20"/>
      <c r="N291" s="20"/>
      <c r="O291" s="20"/>
      <c r="P291" s="20"/>
      <c r="Q291" s="20"/>
      <c r="R291" s="22">
        <f t="shared" si="42"/>
        <v>0</v>
      </c>
      <c r="S291" s="22">
        <f t="shared" si="43"/>
        <v>0</v>
      </c>
      <c r="T291" s="22">
        <f t="shared" si="36"/>
        <v>0</v>
      </c>
      <c r="U291" s="22">
        <f t="shared" si="44"/>
        <v>0</v>
      </c>
      <c r="V291" s="22">
        <f t="shared" si="37"/>
        <v>0</v>
      </c>
      <c r="W291" s="22">
        <f t="shared" si="38"/>
        <v>0</v>
      </c>
      <c r="X291" s="21"/>
      <c r="Y291" s="23" t="str">
        <f t="shared" si="39"/>
        <v/>
      </c>
      <c r="Z291" s="21"/>
      <c r="AA291" s="23" t="str">
        <f t="shared" si="40"/>
        <v/>
      </c>
      <c r="AB291" s="21"/>
      <c r="AC291" s="23" t="str">
        <f t="shared" si="41"/>
        <v/>
      </c>
      <c r="AD29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92" spans="1:30" x14ac:dyDescent="0.45">
      <c r="A292" s="35" t="str">
        <f>IF('Prediction Log'!A292=0, "",'Prediction Log'!A292)</f>
        <v/>
      </c>
      <c r="B292" s="14" t="str">
        <f>IF('Prediction Log'!B292=0, "",'Prediction Log'!B292)</f>
        <v/>
      </c>
      <c r="C292" s="14" t="str">
        <f>IF('Prediction Log'!C292=0, "",'Prediction Log'!C292)</f>
        <v/>
      </c>
      <c r="D292" s="14" t="str">
        <f>IF('Prediction Log'!D292=0, "",'Prediction Log'!D292)</f>
        <v/>
      </c>
      <c r="E292" s="14" t="str">
        <f>IF('Prediction Log'!E292=0, "",'Prediction Log'!E292)</f>
        <v/>
      </c>
      <c r="F292" s="14" t="str">
        <f>IF('Prediction Log'!F292=0, "",'Prediction Log'!F292)</f>
        <v/>
      </c>
      <c r="G292" s="12" t="str">
        <f>IF(AND(Games!I292="",Games!J292=""),"",IF(ISTEXT(Games!J292), "Side",Games!I292))</f>
        <v/>
      </c>
      <c r="H292" s="12" t="str">
        <f>IF(Table1[[#This Row],[Bet]]="Spread", Games!K292, "")</f>
        <v/>
      </c>
      <c r="I292" s="19" t="str">
        <f>IF(ISTEXT(Games!J292), Games!J292, "")</f>
        <v/>
      </c>
      <c r="J292" s="19" t="str">
        <f>IF(Table1[[#This Row],[Bet]]="Spread", Table1[[#This Row],[Spread]],"")</f>
        <v/>
      </c>
      <c r="K292" s="19"/>
      <c r="L292" s="20"/>
      <c r="M292" s="20"/>
      <c r="N292" s="20"/>
      <c r="O292" s="20"/>
      <c r="P292" s="20"/>
      <c r="Q292" s="20"/>
      <c r="R292" s="22">
        <f t="shared" si="42"/>
        <v>0</v>
      </c>
      <c r="S292" s="22">
        <f t="shared" si="43"/>
        <v>0</v>
      </c>
      <c r="T292" s="22">
        <f t="shared" si="36"/>
        <v>0</v>
      </c>
      <c r="U292" s="22">
        <f t="shared" si="44"/>
        <v>0</v>
      </c>
      <c r="V292" s="22">
        <f t="shared" si="37"/>
        <v>0</v>
      </c>
      <c r="W292" s="22">
        <f t="shared" si="38"/>
        <v>0</v>
      </c>
      <c r="X292" s="21"/>
      <c r="Y292" s="23" t="str">
        <f t="shared" si="39"/>
        <v/>
      </c>
      <c r="Z292" s="21"/>
      <c r="AA292" s="23" t="str">
        <f t="shared" si="40"/>
        <v/>
      </c>
      <c r="AB292" s="21"/>
      <c r="AC292" s="23" t="str">
        <f t="shared" si="41"/>
        <v/>
      </c>
      <c r="AD29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93" spans="1:30" x14ac:dyDescent="0.45">
      <c r="A293" s="35" t="str">
        <f>IF('Prediction Log'!A293=0, "",'Prediction Log'!A293)</f>
        <v/>
      </c>
      <c r="B293" s="14" t="str">
        <f>IF('Prediction Log'!B293=0, "",'Prediction Log'!B293)</f>
        <v/>
      </c>
      <c r="C293" s="14" t="str">
        <f>IF('Prediction Log'!C293=0, "",'Prediction Log'!C293)</f>
        <v/>
      </c>
      <c r="D293" s="14" t="str">
        <f>IF('Prediction Log'!D293=0, "",'Prediction Log'!D293)</f>
        <v/>
      </c>
      <c r="E293" s="14" t="str">
        <f>IF('Prediction Log'!E293=0, "",'Prediction Log'!E293)</f>
        <v/>
      </c>
      <c r="F293" s="14" t="str">
        <f>IF('Prediction Log'!F293=0, "",'Prediction Log'!F293)</f>
        <v/>
      </c>
      <c r="G293" s="12" t="str">
        <f>IF(AND(Games!I293="",Games!J293=""),"",IF(ISTEXT(Games!J293), "Side",Games!I293))</f>
        <v/>
      </c>
      <c r="H293" s="12" t="str">
        <f>IF(Table1[[#This Row],[Bet]]="Spread", Games!K293, "")</f>
        <v/>
      </c>
      <c r="I293" s="19" t="str">
        <f>IF(ISTEXT(Games!J293), Games!J293, "")</f>
        <v/>
      </c>
      <c r="J293" s="19" t="str">
        <f>IF(Table1[[#This Row],[Bet]]="Spread", Table1[[#This Row],[Spread]],"")</f>
        <v/>
      </c>
      <c r="K293" s="19"/>
      <c r="L293" s="20"/>
      <c r="M293" s="20"/>
      <c r="N293" s="20"/>
      <c r="O293" s="20"/>
      <c r="P293" s="20"/>
      <c r="Q293" s="20"/>
      <c r="R293" s="22">
        <f t="shared" si="42"/>
        <v>0</v>
      </c>
      <c r="S293" s="22">
        <f t="shared" si="43"/>
        <v>0</v>
      </c>
      <c r="T293" s="22">
        <f t="shared" si="36"/>
        <v>0</v>
      </c>
      <c r="U293" s="22">
        <f t="shared" si="44"/>
        <v>0</v>
      </c>
      <c r="V293" s="22">
        <f t="shared" si="37"/>
        <v>0</v>
      </c>
      <c r="W293" s="22">
        <f t="shared" si="38"/>
        <v>0</v>
      </c>
      <c r="X293" s="21"/>
      <c r="Y293" s="23" t="str">
        <f t="shared" si="39"/>
        <v/>
      </c>
      <c r="Z293" s="21"/>
      <c r="AA293" s="23" t="str">
        <f t="shared" si="40"/>
        <v/>
      </c>
      <c r="AB293" s="21"/>
      <c r="AC293" s="23" t="str">
        <f t="shared" si="41"/>
        <v/>
      </c>
      <c r="AD29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94" spans="1:30" x14ac:dyDescent="0.45">
      <c r="A294" s="35" t="str">
        <f>IF('Prediction Log'!A294=0, "",'Prediction Log'!A294)</f>
        <v/>
      </c>
      <c r="B294" s="14" t="str">
        <f>IF('Prediction Log'!B294=0, "",'Prediction Log'!B294)</f>
        <v/>
      </c>
      <c r="C294" s="14" t="str">
        <f>IF('Prediction Log'!C294=0, "",'Prediction Log'!C294)</f>
        <v/>
      </c>
      <c r="D294" s="14" t="str">
        <f>IF('Prediction Log'!D294=0, "",'Prediction Log'!D294)</f>
        <v/>
      </c>
      <c r="E294" s="14" t="str">
        <f>IF('Prediction Log'!E294=0, "",'Prediction Log'!E294)</f>
        <v/>
      </c>
      <c r="F294" s="14" t="str">
        <f>IF('Prediction Log'!F294=0, "",'Prediction Log'!F294)</f>
        <v/>
      </c>
      <c r="G294" s="12" t="str">
        <f>IF(AND(Games!I294="",Games!J294=""),"",IF(ISTEXT(Games!J294), "Side",Games!I294))</f>
        <v/>
      </c>
      <c r="H294" s="12" t="str">
        <f>IF(Table1[[#This Row],[Bet]]="Spread", Games!K294, "")</f>
        <v/>
      </c>
      <c r="I294" s="19" t="str">
        <f>IF(ISTEXT(Games!J294), Games!J294, "")</f>
        <v/>
      </c>
      <c r="J294" s="19" t="str">
        <f>IF(Table1[[#This Row],[Bet]]="Spread", Table1[[#This Row],[Spread]],"")</f>
        <v/>
      </c>
      <c r="K294" s="19"/>
      <c r="L294" s="20"/>
      <c r="M294" s="20"/>
      <c r="N294" s="20"/>
      <c r="O294" s="20"/>
      <c r="P294" s="20"/>
      <c r="Q294" s="20"/>
      <c r="R294" s="22">
        <f t="shared" si="42"/>
        <v>0</v>
      </c>
      <c r="S294" s="22">
        <f t="shared" si="43"/>
        <v>0</v>
      </c>
      <c r="T294" s="22">
        <f t="shared" si="36"/>
        <v>0</v>
      </c>
      <c r="U294" s="22">
        <f t="shared" si="44"/>
        <v>0</v>
      </c>
      <c r="V294" s="22">
        <f t="shared" si="37"/>
        <v>0</v>
      </c>
      <c r="W294" s="22">
        <f t="shared" si="38"/>
        <v>0</v>
      </c>
      <c r="X294" s="21"/>
      <c r="Y294" s="23" t="str">
        <f t="shared" si="39"/>
        <v/>
      </c>
      <c r="Z294" s="21"/>
      <c r="AA294" s="23" t="str">
        <f t="shared" si="40"/>
        <v/>
      </c>
      <c r="AB294" s="21"/>
      <c r="AC294" s="23" t="str">
        <f t="shared" si="41"/>
        <v/>
      </c>
      <c r="AD29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95" spans="1:30" x14ac:dyDescent="0.45">
      <c r="A295" s="35" t="str">
        <f>IF('Prediction Log'!A295=0, "",'Prediction Log'!A295)</f>
        <v/>
      </c>
      <c r="B295" s="14" t="str">
        <f>IF('Prediction Log'!B295=0, "",'Prediction Log'!B295)</f>
        <v/>
      </c>
      <c r="C295" s="14" t="str">
        <f>IF('Prediction Log'!C295=0, "",'Prediction Log'!C295)</f>
        <v/>
      </c>
      <c r="D295" s="14" t="str">
        <f>IF('Prediction Log'!D295=0, "",'Prediction Log'!D295)</f>
        <v/>
      </c>
      <c r="E295" s="14" t="str">
        <f>IF('Prediction Log'!E295=0, "",'Prediction Log'!E295)</f>
        <v/>
      </c>
      <c r="F295" s="14" t="str">
        <f>IF('Prediction Log'!F295=0, "",'Prediction Log'!F295)</f>
        <v/>
      </c>
      <c r="G295" s="12" t="str">
        <f>IF(AND(Games!I295="",Games!J295=""),"",IF(ISTEXT(Games!J295), "Side",Games!I295))</f>
        <v/>
      </c>
      <c r="H295" s="12" t="str">
        <f>IF(Table1[[#This Row],[Bet]]="Spread", Games!K295, "")</f>
        <v/>
      </c>
      <c r="I295" s="19" t="str">
        <f>IF(ISTEXT(Games!J295), Games!J295, "")</f>
        <v/>
      </c>
      <c r="J295" s="19" t="str">
        <f>IF(Table1[[#This Row],[Bet]]="Spread", Table1[[#This Row],[Spread]],"")</f>
        <v/>
      </c>
      <c r="K295" s="19"/>
      <c r="L295" s="20"/>
      <c r="M295" s="20"/>
      <c r="N295" s="20"/>
      <c r="O295" s="20"/>
      <c r="P295" s="20"/>
      <c r="Q295" s="20"/>
      <c r="R295" s="22">
        <f t="shared" si="42"/>
        <v>0</v>
      </c>
      <c r="S295" s="22">
        <f t="shared" si="43"/>
        <v>0</v>
      </c>
      <c r="T295" s="22">
        <f t="shared" si="36"/>
        <v>0</v>
      </c>
      <c r="U295" s="22">
        <f t="shared" si="44"/>
        <v>0</v>
      </c>
      <c r="V295" s="22">
        <f t="shared" si="37"/>
        <v>0</v>
      </c>
      <c r="W295" s="22">
        <f t="shared" si="38"/>
        <v>0</v>
      </c>
      <c r="X295" s="21"/>
      <c r="Y295" s="23" t="str">
        <f t="shared" si="39"/>
        <v/>
      </c>
      <c r="Z295" s="21"/>
      <c r="AA295" s="23" t="str">
        <f t="shared" si="40"/>
        <v/>
      </c>
      <c r="AB295" s="21"/>
      <c r="AC295" s="23" t="str">
        <f t="shared" si="41"/>
        <v/>
      </c>
      <c r="AD29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96" spans="1:30" x14ac:dyDescent="0.45">
      <c r="A296" s="35" t="str">
        <f>IF('Prediction Log'!A296=0, "",'Prediction Log'!A296)</f>
        <v/>
      </c>
      <c r="B296" s="14" t="str">
        <f>IF('Prediction Log'!B296=0, "",'Prediction Log'!B296)</f>
        <v/>
      </c>
      <c r="C296" s="14" t="str">
        <f>IF('Prediction Log'!C296=0, "",'Prediction Log'!C296)</f>
        <v/>
      </c>
      <c r="D296" s="14" t="str">
        <f>IF('Prediction Log'!D296=0, "",'Prediction Log'!D296)</f>
        <v/>
      </c>
      <c r="E296" s="14" t="str">
        <f>IF('Prediction Log'!E296=0, "",'Prediction Log'!E296)</f>
        <v/>
      </c>
      <c r="F296" s="14" t="str">
        <f>IF('Prediction Log'!F296=0, "",'Prediction Log'!F296)</f>
        <v/>
      </c>
      <c r="G296" s="12" t="str">
        <f>IF(AND(Games!I296="",Games!J296=""),"",IF(ISTEXT(Games!J296), "Side",Games!I296))</f>
        <v/>
      </c>
      <c r="H296" s="12" t="str">
        <f>IF(Table1[[#This Row],[Bet]]="Spread", Games!K296, "")</f>
        <v/>
      </c>
      <c r="I296" s="19" t="str">
        <f>IF(ISTEXT(Games!J296), Games!J296, "")</f>
        <v/>
      </c>
      <c r="J296" s="19" t="str">
        <f>IF(Table1[[#This Row],[Bet]]="Spread", Table1[[#This Row],[Spread]],"")</f>
        <v/>
      </c>
      <c r="K296" s="19"/>
      <c r="L296" s="20"/>
      <c r="M296" s="20"/>
      <c r="N296" s="20"/>
      <c r="O296" s="20"/>
      <c r="P296" s="20"/>
      <c r="Q296" s="20"/>
      <c r="R296" s="22">
        <f t="shared" si="42"/>
        <v>0</v>
      </c>
      <c r="S296" s="22">
        <f t="shared" si="43"/>
        <v>0</v>
      </c>
      <c r="T296" s="22">
        <f t="shared" si="36"/>
        <v>0</v>
      </c>
      <c r="U296" s="22">
        <f t="shared" si="44"/>
        <v>0</v>
      </c>
      <c r="V296" s="22">
        <f t="shared" si="37"/>
        <v>0</v>
      </c>
      <c r="W296" s="22">
        <f t="shared" si="38"/>
        <v>0</v>
      </c>
      <c r="X296" s="21"/>
      <c r="Y296" s="23" t="str">
        <f t="shared" si="39"/>
        <v/>
      </c>
      <c r="Z296" s="21"/>
      <c r="AA296" s="23" t="str">
        <f t="shared" si="40"/>
        <v/>
      </c>
      <c r="AB296" s="21"/>
      <c r="AC296" s="23" t="str">
        <f t="shared" si="41"/>
        <v/>
      </c>
      <c r="AD29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97" spans="1:30" x14ac:dyDescent="0.45">
      <c r="A297" s="35" t="str">
        <f>IF('Prediction Log'!A297=0, "",'Prediction Log'!A297)</f>
        <v/>
      </c>
      <c r="B297" s="14" t="str">
        <f>IF('Prediction Log'!B297=0, "",'Prediction Log'!B297)</f>
        <v/>
      </c>
      <c r="C297" s="14" t="str">
        <f>IF('Prediction Log'!C297=0, "",'Prediction Log'!C297)</f>
        <v/>
      </c>
      <c r="D297" s="14" t="str">
        <f>IF('Prediction Log'!D297=0, "",'Prediction Log'!D297)</f>
        <v/>
      </c>
      <c r="E297" s="14" t="str">
        <f>IF('Prediction Log'!E297=0, "",'Prediction Log'!E297)</f>
        <v/>
      </c>
      <c r="F297" s="14" t="str">
        <f>IF('Prediction Log'!F297=0, "",'Prediction Log'!F297)</f>
        <v/>
      </c>
      <c r="G297" s="12" t="str">
        <f>IF(AND(Games!I297="",Games!J297=""),"",IF(ISTEXT(Games!J297), "Side",Games!I297))</f>
        <v/>
      </c>
      <c r="H297" s="12" t="str">
        <f>IF(Table1[[#This Row],[Bet]]="Spread", Games!K297, "")</f>
        <v/>
      </c>
      <c r="I297" s="19" t="str">
        <f>IF(ISTEXT(Games!J297), Games!J297, "")</f>
        <v/>
      </c>
      <c r="J297" s="19" t="str">
        <f>IF(Table1[[#This Row],[Bet]]="Spread", Table1[[#This Row],[Spread]],"")</f>
        <v/>
      </c>
      <c r="K297" s="19"/>
      <c r="L297" s="20"/>
      <c r="M297" s="20"/>
      <c r="N297" s="20"/>
      <c r="O297" s="20"/>
      <c r="P297" s="20"/>
      <c r="Q297" s="20"/>
      <c r="R297" s="22">
        <f t="shared" si="42"/>
        <v>0</v>
      </c>
      <c r="S297" s="22">
        <f t="shared" si="43"/>
        <v>0</v>
      </c>
      <c r="T297" s="22">
        <f t="shared" si="36"/>
        <v>0</v>
      </c>
      <c r="U297" s="22">
        <f t="shared" si="44"/>
        <v>0</v>
      </c>
      <c r="V297" s="22">
        <f t="shared" si="37"/>
        <v>0</v>
      </c>
      <c r="W297" s="22">
        <f t="shared" si="38"/>
        <v>0</v>
      </c>
      <c r="X297" s="21"/>
      <c r="Y297" s="23" t="str">
        <f t="shared" si="39"/>
        <v/>
      </c>
      <c r="Z297" s="21"/>
      <c r="AA297" s="23" t="str">
        <f t="shared" si="40"/>
        <v/>
      </c>
      <c r="AB297" s="21"/>
      <c r="AC297" s="23" t="str">
        <f t="shared" si="41"/>
        <v/>
      </c>
      <c r="AD29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98" spans="1:30" x14ac:dyDescent="0.45">
      <c r="A298" s="35" t="str">
        <f>IF('Prediction Log'!A298=0, "",'Prediction Log'!A298)</f>
        <v/>
      </c>
      <c r="B298" s="14" t="str">
        <f>IF('Prediction Log'!B298=0, "",'Prediction Log'!B298)</f>
        <v/>
      </c>
      <c r="C298" s="14" t="str">
        <f>IF('Prediction Log'!C298=0, "",'Prediction Log'!C298)</f>
        <v/>
      </c>
      <c r="D298" s="14" t="str">
        <f>IF('Prediction Log'!D298=0, "",'Prediction Log'!D298)</f>
        <v/>
      </c>
      <c r="E298" s="14" t="str">
        <f>IF('Prediction Log'!E298=0, "",'Prediction Log'!E298)</f>
        <v/>
      </c>
      <c r="F298" s="14" t="str">
        <f>IF('Prediction Log'!F298=0, "",'Prediction Log'!F298)</f>
        <v/>
      </c>
      <c r="G298" s="12" t="str">
        <f>IF(AND(Games!I298="",Games!J298=""),"",IF(ISTEXT(Games!J298), "Side",Games!I298))</f>
        <v/>
      </c>
      <c r="H298" s="12" t="str">
        <f>IF(Table1[[#This Row],[Bet]]="Spread", Games!K298, "")</f>
        <v/>
      </c>
      <c r="I298" s="19" t="str">
        <f>IF(ISTEXT(Games!J298), Games!J298, "")</f>
        <v/>
      </c>
      <c r="J298" s="19" t="str">
        <f>IF(Table1[[#This Row],[Bet]]="Spread", Table1[[#This Row],[Spread]],"")</f>
        <v/>
      </c>
      <c r="K298" s="19"/>
      <c r="L298" s="20"/>
      <c r="M298" s="20"/>
      <c r="N298" s="20"/>
      <c r="O298" s="20"/>
      <c r="P298" s="20"/>
      <c r="Q298" s="20"/>
      <c r="R298" s="22">
        <f t="shared" si="42"/>
        <v>0</v>
      </c>
      <c r="S298" s="22">
        <f t="shared" si="43"/>
        <v>0</v>
      </c>
      <c r="T298" s="22">
        <f t="shared" si="36"/>
        <v>0</v>
      </c>
      <c r="U298" s="22">
        <f t="shared" si="44"/>
        <v>0</v>
      </c>
      <c r="V298" s="22">
        <f t="shared" si="37"/>
        <v>0</v>
      </c>
      <c r="W298" s="22">
        <f t="shared" si="38"/>
        <v>0</v>
      </c>
      <c r="X298" s="21"/>
      <c r="Y298" s="23" t="str">
        <f t="shared" si="39"/>
        <v/>
      </c>
      <c r="Z298" s="21"/>
      <c r="AA298" s="23" t="str">
        <f t="shared" si="40"/>
        <v/>
      </c>
      <c r="AB298" s="21"/>
      <c r="AC298" s="23" t="str">
        <f t="shared" si="41"/>
        <v/>
      </c>
      <c r="AD29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299" spans="1:30" x14ac:dyDescent="0.45">
      <c r="A299" s="35" t="str">
        <f>IF('Prediction Log'!A299=0, "",'Prediction Log'!A299)</f>
        <v/>
      </c>
      <c r="B299" s="14" t="str">
        <f>IF('Prediction Log'!B299=0, "",'Prediction Log'!B299)</f>
        <v/>
      </c>
      <c r="C299" s="14" t="str">
        <f>IF('Prediction Log'!C299=0, "",'Prediction Log'!C299)</f>
        <v/>
      </c>
      <c r="D299" s="14" t="str">
        <f>IF('Prediction Log'!D299=0, "",'Prediction Log'!D299)</f>
        <v/>
      </c>
      <c r="E299" s="14" t="str">
        <f>IF('Prediction Log'!E299=0, "",'Prediction Log'!E299)</f>
        <v/>
      </c>
      <c r="F299" s="14" t="str">
        <f>IF('Prediction Log'!F299=0, "",'Prediction Log'!F299)</f>
        <v/>
      </c>
      <c r="G299" s="12" t="str">
        <f>IF(AND(Games!I299="",Games!J299=""),"",IF(ISTEXT(Games!J299), "Side",Games!I299))</f>
        <v/>
      </c>
      <c r="H299" s="12" t="str">
        <f>IF(Table1[[#This Row],[Bet]]="Spread", Games!K299, "")</f>
        <v/>
      </c>
      <c r="I299" s="19" t="str">
        <f>IF(ISTEXT(Games!J299), Games!J299, "")</f>
        <v/>
      </c>
      <c r="J299" s="19" t="str">
        <f>IF(Table1[[#This Row],[Bet]]="Spread", Table1[[#This Row],[Spread]],"")</f>
        <v/>
      </c>
      <c r="K299" s="19"/>
      <c r="L299" s="20"/>
      <c r="M299" s="20"/>
      <c r="N299" s="20"/>
      <c r="O299" s="20"/>
      <c r="P299" s="20"/>
      <c r="Q299" s="20"/>
      <c r="R299" s="22">
        <f t="shared" si="42"/>
        <v>0</v>
      </c>
      <c r="S299" s="22">
        <f t="shared" si="43"/>
        <v>0</v>
      </c>
      <c r="T299" s="22">
        <f t="shared" si="36"/>
        <v>0</v>
      </c>
      <c r="U299" s="22">
        <f t="shared" si="44"/>
        <v>0</v>
      </c>
      <c r="V299" s="22">
        <f t="shared" si="37"/>
        <v>0</v>
      </c>
      <c r="W299" s="22">
        <f t="shared" si="38"/>
        <v>0</v>
      </c>
      <c r="X299" s="21"/>
      <c r="Y299" s="23" t="str">
        <f t="shared" si="39"/>
        <v/>
      </c>
      <c r="Z299" s="21"/>
      <c r="AA299" s="23" t="str">
        <f t="shared" si="40"/>
        <v/>
      </c>
      <c r="AB299" s="21"/>
      <c r="AC299" s="23" t="str">
        <f t="shared" si="41"/>
        <v/>
      </c>
      <c r="AD29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00" spans="1:30" x14ac:dyDescent="0.45">
      <c r="A300" s="35" t="str">
        <f>IF('Prediction Log'!A300=0, "",'Prediction Log'!A300)</f>
        <v/>
      </c>
      <c r="B300" s="14" t="str">
        <f>IF('Prediction Log'!B300=0, "",'Prediction Log'!B300)</f>
        <v/>
      </c>
      <c r="C300" s="14" t="str">
        <f>IF('Prediction Log'!C300=0, "",'Prediction Log'!C300)</f>
        <v/>
      </c>
      <c r="D300" s="14" t="str">
        <f>IF('Prediction Log'!D300=0, "",'Prediction Log'!D300)</f>
        <v/>
      </c>
      <c r="E300" s="14" t="str">
        <f>IF('Prediction Log'!E300=0, "",'Prediction Log'!E300)</f>
        <v/>
      </c>
      <c r="F300" s="14" t="str">
        <f>IF('Prediction Log'!F300=0, "",'Prediction Log'!F300)</f>
        <v/>
      </c>
      <c r="G300" s="12" t="str">
        <f>IF(AND(Games!I300="",Games!J300=""),"",IF(ISTEXT(Games!J300), "Side",Games!I300))</f>
        <v/>
      </c>
      <c r="H300" s="12" t="str">
        <f>IF(Table1[[#This Row],[Bet]]="Spread", Games!K300, "")</f>
        <v/>
      </c>
      <c r="I300" s="19" t="str">
        <f>IF(ISTEXT(Games!J300), Games!J300, "")</f>
        <v/>
      </c>
      <c r="J300" s="19" t="str">
        <f>IF(Table1[[#This Row],[Bet]]="Spread", Table1[[#This Row],[Spread]],"")</f>
        <v/>
      </c>
      <c r="K300" s="19"/>
      <c r="L300" s="20"/>
      <c r="M300" s="20"/>
      <c r="N300" s="20"/>
      <c r="O300" s="20"/>
      <c r="P300" s="20"/>
      <c r="Q300" s="20"/>
      <c r="R300" s="22">
        <f t="shared" si="42"/>
        <v>0</v>
      </c>
      <c r="S300" s="22">
        <f t="shared" si="43"/>
        <v>0</v>
      </c>
      <c r="T300" s="22">
        <f t="shared" si="36"/>
        <v>0</v>
      </c>
      <c r="U300" s="22">
        <f t="shared" si="44"/>
        <v>0</v>
      </c>
      <c r="V300" s="22">
        <f t="shared" si="37"/>
        <v>0</v>
      </c>
      <c r="W300" s="22">
        <f t="shared" si="38"/>
        <v>0</v>
      </c>
      <c r="X300" s="21"/>
      <c r="Y300" s="23" t="str">
        <f t="shared" si="39"/>
        <v/>
      </c>
      <c r="Z300" s="21"/>
      <c r="AA300" s="23" t="str">
        <f t="shared" si="40"/>
        <v/>
      </c>
      <c r="AB300" s="21"/>
      <c r="AC300" s="23" t="str">
        <f t="shared" si="41"/>
        <v/>
      </c>
      <c r="AD30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01" spans="1:30" x14ac:dyDescent="0.45">
      <c r="A301" s="35" t="str">
        <f>IF('Prediction Log'!A301=0, "",'Prediction Log'!A301)</f>
        <v/>
      </c>
      <c r="B301" s="14" t="str">
        <f>IF('Prediction Log'!B301=0, "",'Prediction Log'!B301)</f>
        <v/>
      </c>
      <c r="C301" s="14" t="str">
        <f>IF('Prediction Log'!C301=0, "",'Prediction Log'!C301)</f>
        <v/>
      </c>
      <c r="D301" s="14" t="str">
        <f>IF('Prediction Log'!D301=0, "",'Prediction Log'!D301)</f>
        <v/>
      </c>
      <c r="E301" s="14" t="str">
        <f>IF('Prediction Log'!E301=0, "",'Prediction Log'!E301)</f>
        <v/>
      </c>
      <c r="F301" s="14" t="str">
        <f>IF('Prediction Log'!F301=0, "",'Prediction Log'!F301)</f>
        <v/>
      </c>
      <c r="G301" s="12" t="str">
        <f>IF(AND(Games!I301="",Games!J301=""),"",IF(ISTEXT(Games!J301), "Side",Games!I301))</f>
        <v/>
      </c>
      <c r="H301" s="12" t="str">
        <f>IF(Table1[[#This Row],[Bet]]="Spread", Games!K301, "")</f>
        <v/>
      </c>
      <c r="I301" s="19" t="str">
        <f>IF(ISTEXT(Games!J301), Games!J301, "")</f>
        <v/>
      </c>
      <c r="J301" s="19" t="str">
        <f>IF(Table1[[#This Row],[Bet]]="Spread", Table1[[#This Row],[Spread]],"")</f>
        <v/>
      </c>
      <c r="K301" s="19"/>
      <c r="L301" s="20"/>
      <c r="M301" s="20"/>
      <c r="N301" s="20"/>
      <c r="O301" s="20"/>
      <c r="P301" s="20"/>
      <c r="Q301" s="20"/>
      <c r="R301" s="22">
        <f t="shared" si="42"/>
        <v>0</v>
      </c>
      <c r="S301" s="22">
        <f t="shared" si="43"/>
        <v>0</v>
      </c>
      <c r="T301" s="22">
        <f t="shared" si="36"/>
        <v>0</v>
      </c>
      <c r="U301" s="22">
        <f t="shared" si="44"/>
        <v>0</v>
      </c>
      <c r="V301" s="22">
        <f t="shared" si="37"/>
        <v>0</v>
      </c>
      <c r="W301" s="22">
        <f t="shared" si="38"/>
        <v>0</v>
      </c>
      <c r="X301" s="21"/>
      <c r="Y301" s="23" t="str">
        <f t="shared" si="39"/>
        <v/>
      </c>
      <c r="Z301" s="21"/>
      <c r="AA301" s="23" t="str">
        <f t="shared" si="40"/>
        <v/>
      </c>
      <c r="AB301" s="21"/>
      <c r="AC301" s="23" t="str">
        <f t="shared" si="41"/>
        <v/>
      </c>
      <c r="AD30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02" spans="1:30" x14ac:dyDescent="0.45">
      <c r="A302" s="35" t="str">
        <f>IF('Prediction Log'!A302=0, "",'Prediction Log'!A302)</f>
        <v/>
      </c>
      <c r="B302" s="14" t="str">
        <f>IF('Prediction Log'!B302=0, "",'Prediction Log'!B302)</f>
        <v/>
      </c>
      <c r="C302" s="14" t="str">
        <f>IF('Prediction Log'!C302=0, "",'Prediction Log'!C302)</f>
        <v/>
      </c>
      <c r="D302" s="14" t="str">
        <f>IF('Prediction Log'!D302=0, "",'Prediction Log'!D302)</f>
        <v/>
      </c>
      <c r="E302" s="14" t="str">
        <f>IF('Prediction Log'!E302=0, "",'Prediction Log'!E302)</f>
        <v/>
      </c>
      <c r="F302" s="14" t="str">
        <f>IF('Prediction Log'!F302=0, "",'Prediction Log'!F302)</f>
        <v/>
      </c>
      <c r="G302" s="12" t="str">
        <f>IF(AND(Games!I302="",Games!J302=""),"",IF(ISTEXT(Games!J302), "Side",Games!I302))</f>
        <v/>
      </c>
      <c r="H302" s="12" t="str">
        <f>IF(Table1[[#This Row],[Bet]]="Spread", Games!K302, "")</f>
        <v/>
      </c>
      <c r="I302" s="19" t="str">
        <f>IF(ISTEXT(Games!J302), Games!J302, "")</f>
        <v/>
      </c>
      <c r="J302" s="19" t="str">
        <f>IF(Table1[[#This Row],[Bet]]="Spread", Table1[[#This Row],[Spread]],"")</f>
        <v/>
      </c>
      <c r="K302" s="19"/>
      <c r="L302" s="20"/>
      <c r="M302" s="20"/>
      <c r="N302" s="20"/>
      <c r="O302" s="20"/>
      <c r="P302" s="20"/>
      <c r="Q302" s="20"/>
      <c r="R302" s="22">
        <f t="shared" si="42"/>
        <v>0</v>
      </c>
      <c r="S302" s="22">
        <f t="shared" si="43"/>
        <v>0</v>
      </c>
      <c r="T302" s="22">
        <f t="shared" si="36"/>
        <v>0</v>
      </c>
      <c r="U302" s="22">
        <f t="shared" si="44"/>
        <v>0</v>
      </c>
      <c r="V302" s="22">
        <f t="shared" si="37"/>
        <v>0</v>
      </c>
      <c r="W302" s="22">
        <f t="shared" si="38"/>
        <v>0</v>
      </c>
      <c r="X302" s="21"/>
      <c r="Y302" s="23" t="str">
        <f t="shared" si="39"/>
        <v/>
      </c>
      <c r="Z302" s="21"/>
      <c r="AA302" s="23" t="str">
        <f t="shared" si="40"/>
        <v/>
      </c>
      <c r="AB302" s="21"/>
      <c r="AC302" s="23" t="str">
        <f t="shared" si="41"/>
        <v/>
      </c>
      <c r="AD30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03" spans="1:30" x14ac:dyDescent="0.45">
      <c r="A303" s="35" t="str">
        <f>IF('Prediction Log'!A303=0, "",'Prediction Log'!A303)</f>
        <v/>
      </c>
      <c r="B303" s="14" t="str">
        <f>IF('Prediction Log'!B303=0, "",'Prediction Log'!B303)</f>
        <v/>
      </c>
      <c r="C303" s="14" t="str">
        <f>IF('Prediction Log'!C303=0, "",'Prediction Log'!C303)</f>
        <v/>
      </c>
      <c r="D303" s="14" t="str">
        <f>IF('Prediction Log'!D303=0, "",'Prediction Log'!D303)</f>
        <v/>
      </c>
      <c r="E303" s="14" t="str">
        <f>IF('Prediction Log'!E303=0, "",'Prediction Log'!E303)</f>
        <v/>
      </c>
      <c r="F303" s="14" t="str">
        <f>IF('Prediction Log'!F303=0, "",'Prediction Log'!F303)</f>
        <v/>
      </c>
      <c r="G303" s="12" t="str">
        <f>IF(AND(Games!I303="",Games!J303=""),"",IF(ISTEXT(Games!J303), "Side",Games!I303))</f>
        <v/>
      </c>
      <c r="H303" s="12" t="str">
        <f>IF(Table1[[#This Row],[Bet]]="Spread", Games!K303, "")</f>
        <v/>
      </c>
      <c r="I303" s="19" t="str">
        <f>IF(ISTEXT(Games!J303), Games!J303, "")</f>
        <v/>
      </c>
      <c r="J303" s="19" t="str">
        <f>IF(Table1[[#This Row],[Bet]]="Spread", Table1[[#This Row],[Spread]],"")</f>
        <v/>
      </c>
      <c r="K303" s="19"/>
      <c r="L303" s="20"/>
      <c r="M303" s="20"/>
      <c r="N303" s="20"/>
      <c r="O303" s="20"/>
      <c r="P303" s="20"/>
      <c r="Q303" s="20"/>
      <c r="R303" s="22">
        <f t="shared" si="42"/>
        <v>0</v>
      </c>
      <c r="S303" s="22">
        <f t="shared" si="43"/>
        <v>0</v>
      </c>
      <c r="T303" s="22">
        <f t="shared" si="36"/>
        <v>0</v>
      </c>
      <c r="U303" s="22">
        <f t="shared" si="44"/>
        <v>0</v>
      </c>
      <c r="V303" s="22">
        <f t="shared" si="37"/>
        <v>0</v>
      </c>
      <c r="W303" s="22">
        <f t="shared" si="38"/>
        <v>0</v>
      </c>
      <c r="X303" s="21"/>
      <c r="Y303" s="23" t="str">
        <f t="shared" si="39"/>
        <v/>
      </c>
      <c r="Z303" s="21"/>
      <c r="AA303" s="23" t="str">
        <f t="shared" si="40"/>
        <v/>
      </c>
      <c r="AB303" s="21"/>
      <c r="AC303" s="23" t="str">
        <f t="shared" si="41"/>
        <v/>
      </c>
      <c r="AD30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04" spans="1:30" x14ac:dyDescent="0.45">
      <c r="A304" s="35" t="str">
        <f>IF('Prediction Log'!A304=0, "",'Prediction Log'!A304)</f>
        <v/>
      </c>
      <c r="B304" s="14" t="str">
        <f>IF('Prediction Log'!B304=0, "",'Prediction Log'!B304)</f>
        <v/>
      </c>
      <c r="C304" s="14" t="str">
        <f>IF('Prediction Log'!C304=0, "",'Prediction Log'!C304)</f>
        <v/>
      </c>
      <c r="D304" s="14" t="str">
        <f>IF('Prediction Log'!D304=0, "",'Prediction Log'!D304)</f>
        <v/>
      </c>
      <c r="E304" s="14" t="str">
        <f>IF('Prediction Log'!E304=0, "",'Prediction Log'!E304)</f>
        <v/>
      </c>
      <c r="F304" s="14" t="str">
        <f>IF('Prediction Log'!F304=0, "",'Prediction Log'!F304)</f>
        <v/>
      </c>
      <c r="G304" s="12" t="str">
        <f>IF(AND(Games!I304="",Games!J304=""),"",IF(ISTEXT(Games!J304), "Side",Games!I304))</f>
        <v/>
      </c>
      <c r="H304" s="12" t="str">
        <f>IF(Table1[[#This Row],[Bet]]="Spread", Games!K304, "")</f>
        <v/>
      </c>
      <c r="I304" s="19" t="str">
        <f>IF(ISTEXT(Games!J304), Games!J304, "")</f>
        <v/>
      </c>
      <c r="J304" s="19" t="str">
        <f>IF(Table1[[#This Row],[Bet]]="Spread", Table1[[#This Row],[Spread]],"")</f>
        <v/>
      </c>
      <c r="K304" s="19"/>
      <c r="L304" s="20"/>
      <c r="M304" s="20"/>
      <c r="N304" s="20"/>
      <c r="O304" s="20"/>
      <c r="P304" s="20"/>
      <c r="Q304" s="20"/>
      <c r="R304" s="22">
        <f t="shared" si="42"/>
        <v>0</v>
      </c>
      <c r="S304" s="22">
        <f t="shared" si="43"/>
        <v>0</v>
      </c>
      <c r="T304" s="22">
        <f t="shared" si="36"/>
        <v>0</v>
      </c>
      <c r="U304" s="22">
        <f t="shared" si="44"/>
        <v>0</v>
      </c>
      <c r="V304" s="22">
        <f t="shared" si="37"/>
        <v>0</v>
      </c>
      <c r="W304" s="22">
        <f t="shared" si="38"/>
        <v>0</v>
      </c>
      <c r="X304" s="21"/>
      <c r="Y304" s="23" t="str">
        <f t="shared" si="39"/>
        <v/>
      </c>
      <c r="Z304" s="21"/>
      <c r="AA304" s="23" t="str">
        <f t="shared" si="40"/>
        <v/>
      </c>
      <c r="AB304" s="21"/>
      <c r="AC304" s="23" t="str">
        <f t="shared" si="41"/>
        <v/>
      </c>
      <c r="AD30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05" spans="1:30" x14ac:dyDescent="0.45">
      <c r="A305" s="35" t="str">
        <f>IF('Prediction Log'!A305=0, "",'Prediction Log'!A305)</f>
        <v/>
      </c>
      <c r="B305" s="14" t="str">
        <f>IF('Prediction Log'!B305=0, "",'Prediction Log'!B305)</f>
        <v/>
      </c>
      <c r="C305" s="14" t="str">
        <f>IF('Prediction Log'!C305=0, "",'Prediction Log'!C305)</f>
        <v/>
      </c>
      <c r="D305" s="14" t="str">
        <f>IF('Prediction Log'!D305=0, "",'Prediction Log'!D305)</f>
        <v/>
      </c>
      <c r="E305" s="14" t="str">
        <f>IF('Prediction Log'!E305=0, "",'Prediction Log'!E305)</f>
        <v/>
      </c>
      <c r="F305" s="14" t="str">
        <f>IF('Prediction Log'!F305=0, "",'Prediction Log'!F305)</f>
        <v/>
      </c>
      <c r="G305" s="12" t="str">
        <f>IF(AND(Games!I305="",Games!J305=""),"",IF(ISTEXT(Games!J305), "Side",Games!I305))</f>
        <v/>
      </c>
      <c r="H305" s="12" t="str">
        <f>IF(Table1[[#This Row],[Bet]]="Spread", Games!K305, "")</f>
        <v/>
      </c>
      <c r="I305" s="19" t="str">
        <f>IF(ISTEXT(Games!J305), Games!J305, "")</f>
        <v/>
      </c>
      <c r="J305" s="19" t="str">
        <f>IF(Table1[[#This Row],[Bet]]="Spread", Table1[[#This Row],[Spread]],"")</f>
        <v/>
      </c>
      <c r="K305" s="19"/>
      <c r="L305" s="20"/>
      <c r="M305" s="20"/>
      <c r="N305" s="20"/>
      <c r="O305" s="20"/>
      <c r="P305" s="20"/>
      <c r="Q305" s="20"/>
      <c r="R305" s="22">
        <f t="shared" si="42"/>
        <v>0</v>
      </c>
      <c r="S305" s="22">
        <f t="shared" si="43"/>
        <v>0</v>
      </c>
      <c r="T305" s="22">
        <f t="shared" si="36"/>
        <v>0</v>
      </c>
      <c r="U305" s="22">
        <f t="shared" si="44"/>
        <v>0</v>
      </c>
      <c r="V305" s="22">
        <f t="shared" si="37"/>
        <v>0</v>
      </c>
      <c r="W305" s="22">
        <f t="shared" si="38"/>
        <v>0</v>
      </c>
      <c r="X305" s="21"/>
      <c r="Y305" s="23" t="str">
        <f t="shared" si="39"/>
        <v/>
      </c>
      <c r="Z305" s="21"/>
      <c r="AA305" s="23" t="str">
        <f t="shared" si="40"/>
        <v/>
      </c>
      <c r="AB305" s="21"/>
      <c r="AC305" s="23" t="str">
        <f t="shared" si="41"/>
        <v/>
      </c>
      <c r="AD30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06" spans="1:30" x14ac:dyDescent="0.45">
      <c r="A306" s="35" t="str">
        <f>IF('Prediction Log'!A306=0, "",'Prediction Log'!A306)</f>
        <v/>
      </c>
      <c r="B306" s="14" t="str">
        <f>IF('Prediction Log'!B306=0, "",'Prediction Log'!B306)</f>
        <v/>
      </c>
      <c r="C306" s="14" t="str">
        <f>IF('Prediction Log'!C306=0, "",'Prediction Log'!C306)</f>
        <v/>
      </c>
      <c r="D306" s="14" t="str">
        <f>IF('Prediction Log'!D306=0, "",'Prediction Log'!D306)</f>
        <v/>
      </c>
      <c r="E306" s="14" t="str">
        <f>IF('Prediction Log'!E306=0, "",'Prediction Log'!E306)</f>
        <v/>
      </c>
      <c r="F306" s="14" t="str">
        <f>IF('Prediction Log'!F306=0, "",'Prediction Log'!F306)</f>
        <v/>
      </c>
      <c r="G306" s="12" t="str">
        <f>IF(AND(Games!I306="",Games!J306=""),"",IF(ISTEXT(Games!J306), "Side",Games!I306))</f>
        <v/>
      </c>
      <c r="H306" s="12" t="str">
        <f>IF(Table1[[#This Row],[Bet]]="Spread", Games!K306, "")</f>
        <v/>
      </c>
      <c r="I306" s="19" t="str">
        <f>IF(ISTEXT(Games!J306), Games!J306, "")</f>
        <v/>
      </c>
      <c r="J306" s="19" t="str">
        <f>IF(Table1[[#This Row],[Bet]]="Spread", Table1[[#This Row],[Spread]],"")</f>
        <v/>
      </c>
      <c r="K306" s="19"/>
      <c r="L306" s="20"/>
      <c r="M306" s="20"/>
      <c r="N306" s="20"/>
      <c r="O306" s="20"/>
      <c r="P306" s="20"/>
      <c r="Q306" s="20"/>
      <c r="R306" s="22">
        <f t="shared" si="42"/>
        <v>0</v>
      </c>
      <c r="S306" s="22">
        <f t="shared" si="43"/>
        <v>0</v>
      </c>
      <c r="T306" s="22">
        <f t="shared" si="36"/>
        <v>0</v>
      </c>
      <c r="U306" s="22">
        <f t="shared" si="44"/>
        <v>0</v>
      </c>
      <c r="V306" s="22">
        <f t="shared" si="37"/>
        <v>0</v>
      </c>
      <c r="W306" s="22">
        <f t="shared" si="38"/>
        <v>0</v>
      </c>
      <c r="X306" s="21"/>
      <c r="Y306" s="23" t="str">
        <f t="shared" si="39"/>
        <v/>
      </c>
      <c r="Z306" s="21"/>
      <c r="AA306" s="23" t="str">
        <f t="shared" si="40"/>
        <v/>
      </c>
      <c r="AB306" s="21"/>
      <c r="AC306" s="23" t="str">
        <f t="shared" si="41"/>
        <v/>
      </c>
      <c r="AD30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07" spans="1:30" x14ac:dyDescent="0.45">
      <c r="A307" s="35" t="str">
        <f>IF('Prediction Log'!A307=0, "",'Prediction Log'!A307)</f>
        <v/>
      </c>
      <c r="B307" s="14" t="str">
        <f>IF('Prediction Log'!B307=0, "",'Prediction Log'!B307)</f>
        <v/>
      </c>
      <c r="C307" s="14" t="str">
        <f>IF('Prediction Log'!C307=0, "",'Prediction Log'!C307)</f>
        <v/>
      </c>
      <c r="D307" s="14" t="str">
        <f>IF('Prediction Log'!D307=0, "",'Prediction Log'!D307)</f>
        <v/>
      </c>
      <c r="E307" s="14" t="str">
        <f>IF('Prediction Log'!E307=0, "",'Prediction Log'!E307)</f>
        <v/>
      </c>
      <c r="F307" s="14" t="str">
        <f>IF('Prediction Log'!F307=0, "",'Prediction Log'!F307)</f>
        <v/>
      </c>
      <c r="G307" s="12" t="str">
        <f>IF(AND(Games!I307="",Games!J307=""),"",IF(ISTEXT(Games!J307), "Side",Games!I307))</f>
        <v/>
      </c>
      <c r="H307" s="12" t="str">
        <f>IF(Table1[[#This Row],[Bet]]="Spread", Games!K307, "")</f>
        <v/>
      </c>
      <c r="I307" s="19" t="str">
        <f>IF(ISTEXT(Games!J307), Games!J307, "")</f>
        <v/>
      </c>
      <c r="J307" s="19" t="str">
        <f>IF(Table1[[#This Row],[Bet]]="Spread", Table1[[#This Row],[Spread]],"")</f>
        <v/>
      </c>
      <c r="K307" s="19"/>
      <c r="L307" s="20"/>
      <c r="M307" s="20"/>
      <c r="N307" s="20"/>
      <c r="O307" s="20"/>
      <c r="P307" s="20"/>
      <c r="Q307" s="20"/>
      <c r="R307" s="22">
        <f t="shared" si="42"/>
        <v>0</v>
      </c>
      <c r="S307" s="22">
        <f t="shared" si="43"/>
        <v>0</v>
      </c>
      <c r="T307" s="22">
        <f t="shared" si="36"/>
        <v>0</v>
      </c>
      <c r="U307" s="22">
        <f t="shared" si="44"/>
        <v>0</v>
      </c>
      <c r="V307" s="22">
        <f t="shared" si="37"/>
        <v>0</v>
      </c>
      <c r="W307" s="22">
        <f t="shared" si="38"/>
        <v>0</v>
      </c>
      <c r="X307" s="21"/>
      <c r="Y307" s="23" t="str">
        <f t="shared" si="39"/>
        <v/>
      </c>
      <c r="Z307" s="21"/>
      <c r="AA307" s="23" t="str">
        <f t="shared" si="40"/>
        <v/>
      </c>
      <c r="AB307" s="21"/>
      <c r="AC307" s="23" t="str">
        <f t="shared" si="41"/>
        <v/>
      </c>
      <c r="AD30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08" spans="1:30" x14ac:dyDescent="0.45">
      <c r="A308" s="35" t="str">
        <f>IF('Prediction Log'!A308=0, "",'Prediction Log'!A308)</f>
        <v/>
      </c>
      <c r="B308" s="14" t="str">
        <f>IF('Prediction Log'!B308=0, "",'Prediction Log'!B308)</f>
        <v/>
      </c>
      <c r="C308" s="14" t="str">
        <f>IF('Prediction Log'!C308=0, "",'Prediction Log'!C308)</f>
        <v/>
      </c>
      <c r="D308" s="14" t="str">
        <f>IF('Prediction Log'!D308=0, "",'Prediction Log'!D308)</f>
        <v/>
      </c>
      <c r="E308" s="14" t="str">
        <f>IF('Prediction Log'!E308=0, "",'Prediction Log'!E308)</f>
        <v/>
      </c>
      <c r="F308" s="14" t="str">
        <f>IF('Prediction Log'!F308=0, "",'Prediction Log'!F308)</f>
        <v/>
      </c>
      <c r="G308" s="12" t="str">
        <f>IF(AND(Games!I308="",Games!J308=""),"",IF(ISTEXT(Games!J308), "Side",Games!I308))</f>
        <v/>
      </c>
      <c r="H308" s="12" t="str">
        <f>IF(Table1[[#This Row],[Bet]]="Spread", Games!K308, "")</f>
        <v/>
      </c>
      <c r="I308" s="19" t="str">
        <f>IF(ISTEXT(Games!J308), Games!J308, "")</f>
        <v/>
      </c>
      <c r="J308" s="19" t="str">
        <f>IF(Table1[[#This Row],[Bet]]="Spread", Table1[[#This Row],[Spread]],"")</f>
        <v/>
      </c>
      <c r="K308" s="19"/>
      <c r="L308" s="20"/>
      <c r="M308" s="20"/>
      <c r="N308" s="20"/>
      <c r="O308" s="20"/>
      <c r="P308" s="20"/>
      <c r="Q308" s="20"/>
      <c r="R308" s="22">
        <f t="shared" si="42"/>
        <v>0</v>
      </c>
      <c r="S308" s="22">
        <f t="shared" si="43"/>
        <v>0</v>
      </c>
      <c r="T308" s="22">
        <f t="shared" si="36"/>
        <v>0</v>
      </c>
      <c r="U308" s="22">
        <f t="shared" si="44"/>
        <v>0</v>
      </c>
      <c r="V308" s="22">
        <f t="shared" si="37"/>
        <v>0</v>
      </c>
      <c r="W308" s="22">
        <f t="shared" si="38"/>
        <v>0</v>
      </c>
      <c r="X308" s="21"/>
      <c r="Y308" s="23" t="str">
        <f t="shared" si="39"/>
        <v/>
      </c>
      <c r="Z308" s="21"/>
      <c r="AA308" s="23" t="str">
        <f t="shared" si="40"/>
        <v/>
      </c>
      <c r="AB308" s="21"/>
      <c r="AC308" s="23" t="str">
        <f t="shared" si="41"/>
        <v/>
      </c>
      <c r="AD30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09" spans="1:30" x14ac:dyDescent="0.45">
      <c r="A309" s="35" t="str">
        <f>IF('Prediction Log'!A309=0, "",'Prediction Log'!A309)</f>
        <v/>
      </c>
      <c r="B309" s="14" t="str">
        <f>IF('Prediction Log'!B309=0, "",'Prediction Log'!B309)</f>
        <v/>
      </c>
      <c r="C309" s="14" t="str">
        <f>IF('Prediction Log'!C309=0, "",'Prediction Log'!C309)</f>
        <v/>
      </c>
      <c r="D309" s="14" t="str">
        <f>IF('Prediction Log'!D309=0, "",'Prediction Log'!D309)</f>
        <v/>
      </c>
      <c r="E309" s="14" t="str">
        <f>IF('Prediction Log'!E309=0, "",'Prediction Log'!E309)</f>
        <v/>
      </c>
      <c r="F309" s="14" t="str">
        <f>IF('Prediction Log'!F309=0, "",'Prediction Log'!F309)</f>
        <v/>
      </c>
      <c r="G309" s="12" t="str">
        <f>IF(AND(Games!I309="",Games!J309=""),"",IF(ISTEXT(Games!J309), "Side",Games!I309))</f>
        <v/>
      </c>
      <c r="H309" s="12" t="str">
        <f>IF(Table1[[#This Row],[Bet]]="Spread", Games!K309, "")</f>
        <v/>
      </c>
      <c r="I309" s="19" t="str">
        <f>IF(ISTEXT(Games!J309), Games!J309, "")</f>
        <v/>
      </c>
      <c r="J309" s="19" t="str">
        <f>IF(Table1[[#This Row],[Bet]]="Spread", Table1[[#This Row],[Spread]],"")</f>
        <v/>
      </c>
      <c r="K309" s="19"/>
      <c r="L309" s="20"/>
      <c r="M309" s="20"/>
      <c r="N309" s="20"/>
      <c r="O309" s="20"/>
      <c r="P309" s="20"/>
      <c r="Q309" s="20"/>
      <c r="R309" s="22">
        <f t="shared" si="42"/>
        <v>0</v>
      </c>
      <c r="S309" s="22">
        <f t="shared" si="43"/>
        <v>0</v>
      </c>
      <c r="T309" s="22">
        <f t="shared" si="36"/>
        <v>0</v>
      </c>
      <c r="U309" s="22">
        <f t="shared" si="44"/>
        <v>0</v>
      </c>
      <c r="V309" s="22">
        <f t="shared" si="37"/>
        <v>0</v>
      </c>
      <c r="W309" s="22">
        <f t="shared" si="38"/>
        <v>0</v>
      </c>
      <c r="X309" s="21"/>
      <c r="Y309" s="23" t="str">
        <f t="shared" si="39"/>
        <v/>
      </c>
      <c r="Z309" s="21"/>
      <c r="AA309" s="23" t="str">
        <f t="shared" si="40"/>
        <v/>
      </c>
      <c r="AB309" s="21"/>
      <c r="AC309" s="23" t="str">
        <f t="shared" si="41"/>
        <v/>
      </c>
      <c r="AD30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10" spans="1:30" x14ac:dyDescent="0.45">
      <c r="A310" s="35" t="str">
        <f>IF('Prediction Log'!A310=0, "",'Prediction Log'!A310)</f>
        <v/>
      </c>
      <c r="B310" s="14" t="str">
        <f>IF('Prediction Log'!B310=0, "",'Prediction Log'!B310)</f>
        <v/>
      </c>
      <c r="C310" s="14" t="str">
        <f>IF('Prediction Log'!C310=0, "",'Prediction Log'!C310)</f>
        <v/>
      </c>
      <c r="D310" s="14" t="str">
        <f>IF('Prediction Log'!D310=0, "",'Prediction Log'!D310)</f>
        <v/>
      </c>
      <c r="E310" s="14" t="str">
        <f>IF('Prediction Log'!E310=0, "",'Prediction Log'!E310)</f>
        <v/>
      </c>
      <c r="F310" s="14" t="str">
        <f>IF('Prediction Log'!F310=0, "",'Prediction Log'!F310)</f>
        <v/>
      </c>
      <c r="G310" s="12" t="str">
        <f>IF(AND(Games!I310="",Games!J310=""),"",IF(ISTEXT(Games!J310), "Side",Games!I310))</f>
        <v/>
      </c>
      <c r="H310" s="12" t="str">
        <f>IF(Table1[[#This Row],[Bet]]="Spread", Games!K310, "")</f>
        <v/>
      </c>
      <c r="I310" s="19" t="str">
        <f>IF(ISTEXT(Games!J310), Games!J310, "")</f>
        <v/>
      </c>
      <c r="J310" s="19" t="str">
        <f>IF(Table1[[#This Row],[Bet]]="Spread", Table1[[#This Row],[Spread]],"")</f>
        <v/>
      </c>
      <c r="K310" s="19"/>
      <c r="L310" s="20"/>
      <c r="M310" s="20"/>
      <c r="N310" s="20"/>
      <c r="O310" s="20"/>
      <c r="P310" s="20"/>
      <c r="Q310" s="20"/>
      <c r="R310" s="22">
        <f t="shared" si="42"/>
        <v>0</v>
      </c>
      <c r="S310" s="22">
        <f t="shared" si="43"/>
        <v>0</v>
      </c>
      <c r="T310" s="22">
        <f t="shared" si="36"/>
        <v>0</v>
      </c>
      <c r="U310" s="22">
        <f t="shared" si="44"/>
        <v>0</v>
      </c>
      <c r="V310" s="22">
        <f t="shared" si="37"/>
        <v>0</v>
      </c>
      <c r="W310" s="22">
        <f t="shared" si="38"/>
        <v>0</v>
      </c>
      <c r="X310" s="21"/>
      <c r="Y310" s="23" t="str">
        <f t="shared" si="39"/>
        <v/>
      </c>
      <c r="Z310" s="21"/>
      <c r="AA310" s="23" t="str">
        <f t="shared" si="40"/>
        <v/>
      </c>
      <c r="AB310" s="21"/>
      <c r="AC310" s="23" t="str">
        <f t="shared" si="41"/>
        <v/>
      </c>
      <c r="AD31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11" spans="1:30" x14ac:dyDescent="0.45">
      <c r="A311" s="35" t="str">
        <f>IF('Prediction Log'!A311=0, "",'Prediction Log'!A311)</f>
        <v/>
      </c>
      <c r="B311" s="14" t="str">
        <f>IF('Prediction Log'!B311=0, "",'Prediction Log'!B311)</f>
        <v/>
      </c>
      <c r="C311" s="14" t="str">
        <f>IF('Prediction Log'!C311=0, "",'Prediction Log'!C311)</f>
        <v/>
      </c>
      <c r="D311" s="14" t="str">
        <f>IF('Prediction Log'!D311=0, "",'Prediction Log'!D311)</f>
        <v/>
      </c>
      <c r="E311" s="14" t="str">
        <f>IF('Prediction Log'!E311=0, "",'Prediction Log'!E311)</f>
        <v/>
      </c>
      <c r="F311" s="14" t="str">
        <f>IF('Prediction Log'!F311=0, "",'Prediction Log'!F311)</f>
        <v/>
      </c>
      <c r="G311" s="12" t="str">
        <f>IF(AND(Games!I311="",Games!J311=""),"",IF(ISTEXT(Games!J311), "Side",Games!I311))</f>
        <v/>
      </c>
      <c r="H311" s="12" t="str">
        <f>IF(Table1[[#This Row],[Bet]]="Spread", Games!K311, "")</f>
        <v/>
      </c>
      <c r="I311" s="19" t="str">
        <f>IF(ISTEXT(Games!J311), Games!J311, "")</f>
        <v/>
      </c>
      <c r="J311" s="19" t="str">
        <f>IF(Table1[[#This Row],[Bet]]="Spread", Table1[[#This Row],[Spread]],"")</f>
        <v/>
      </c>
      <c r="K311" s="19"/>
      <c r="L311" s="20"/>
      <c r="M311" s="20"/>
      <c r="N311" s="20"/>
      <c r="O311" s="20"/>
      <c r="P311" s="20"/>
      <c r="Q311" s="20"/>
      <c r="R311" s="22">
        <f t="shared" si="42"/>
        <v>0</v>
      </c>
      <c r="S311" s="22">
        <f t="shared" si="43"/>
        <v>0</v>
      </c>
      <c r="T311" s="22">
        <f t="shared" si="36"/>
        <v>0</v>
      </c>
      <c r="U311" s="22">
        <f t="shared" si="44"/>
        <v>0</v>
      </c>
      <c r="V311" s="22">
        <f t="shared" si="37"/>
        <v>0</v>
      </c>
      <c r="W311" s="22">
        <f t="shared" si="38"/>
        <v>0</v>
      </c>
      <c r="X311" s="21"/>
      <c r="Y311" s="23" t="str">
        <f t="shared" si="39"/>
        <v/>
      </c>
      <c r="Z311" s="21"/>
      <c r="AA311" s="23" t="str">
        <f t="shared" si="40"/>
        <v/>
      </c>
      <c r="AB311" s="21"/>
      <c r="AC311" s="23" t="str">
        <f t="shared" si="41"/>
        <v/>
      </c>
      <c r="AD31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12" spans="1:30" x14ac:dyDescent="0.45">
      <c r="A312" s="35" t="str">
        <f>IF('Prediction Log'!A312=0, "",'Prediction Log'!A312)</f>
        <v/>
      </c>
      <c r="B312" s="14" t="str">
        <f>IF('Prediction Log'!B312=0, "",'Prediction Log'!B312)</f>
        <v/>
      </c>
      <c r="C312" s="14" t="str">
        <f>IF('Prediction Log'!C312=0, "",'Prediction Log'!C312)</f>
        <v/>
      </c>
      <c r="D312" s="14" t="str">
        <f>IF('Prediction Log'!D312=0, "",'Prediction Log'!D312)</f>
        <v/>
      </c>
      <c r="E312" s="14" t="str">
        <f>IF('Prediction Log'!E312=0, "",'Prediction Log'!E312)</f>
        <v/>
      </c>
      <c r="F312" s="14" t="str">
        <f>IF('Prediction Log'!F312=0, "",'Prediction Log'!F312)</f>
        <v/>
      </c>
      <c r="G312" s="12" t="str">
        <f>IF(AND(Games!I312="",Games!J312=""),"",IF(ISTEXT(Games!J312), "Side",Games!I312))</f>
        <v/>
      </c>
      <c r="H312" s="12" t="str">
        <f>IF(Table1[[#This Row],[Bet]]="Spread", Games!K312, "")</f>
        <v/>
      </c>
      <c r="I312" s="19" t="str">
        <f>IF(ISTEXT(Games!J312), Games!J312, "")</f>
        <v/>
      </c>
      <c r="J312" s="19" t="str">
        <f>IF(Table1[[#This Row],[Bet]]="Spread", Table1[[#This Row],[Spread]],"")</f>
        <v/>
      </c>
      <c r="K312" s="19"/>
      <c r="L312" s="20"/>
      <c r="M312" s="20"/>
      <c r="N312" s="20"/>
      <c r="O312" s="20"/>
      <c r="P312" s="20"/>
      <c r="Q312" s="20"/>
      <c r="R312" s="22">
        <f t="shared" si="42"/>
        <v>0</v>
      </c>
      <c r="S312" s="22">
        <f t="shared" si="43"/>
        <v>0</v>
      </c>
      <c r="T312" s="22">
        <f t="shared" si="36"/>
        <v>0</v>
      </c>
      <c r="U312" s="22">
        <f t="shared" si="44"/>
        <v>0</v>
      </c>
      <c r="V312" s="22">
        <f t="shared" si="37"/>
        <v>0</v>
      </c>
      <c r="W312" s="22">
        <f t="shared" si="38"/>
        <v>0</v>
      </c>
      <c r="X312" s="21"/>
      <c r="Y312" s="23" t="str">
        <f t="shared" si="39"/>
        <v/>
      </c>
      <c r="Z312" s="21"/>
      <c r="AA312" s="23" t="str">
        <f t="shared" si="40"/>
        <v/>
      </c>
      <c r="AB312" s="21"/>
      <c r="AC312" s="23" t="str">
        <f t="shared" si="41"/>
        <v/>
      </c>
      <c r="AD31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13" spans="1:30" x14ac:dyDescent="0.45">
      <c r="A313" s="35" t="str">
        <f>IF('Prediction Log'!A313=0, "",'Prediction Log'!A313)</f>
        <v/>
      </c>
      <c r="B313" s="14" t="str">
        <f>IF('Prediction Log'!B313=0, "",'Prediction Log'!B313)</f>
        <v/>
      </c>
      <c r="C313" s="14" t="str">
        <f>IF('Prediction Log'!C313=0, "",'Prediction Log'!C313)</f>
        <v/>
      </c>
      <c r="D313" s="14" t="str">
        <f>IF('Prediction Log'!D313=0, "",'Prediction Log'!D313)</f>
        <v/>
      </c>
      <c r="E313" s="14" t="str">
        <f>IF('Prediction Log'!E313=0, "",'Prediction Log'!E313)</f>
        <v/>
      </c>
      <c r="F313" s="14" t="str">
        <f>IF('Prediction Log'!F313=0, "",'Prediction Log'!F313)</f>
        <v/>
      </c>
      <c r="G313" s="12" t="str">
        <f>IF(AND(Games!I313="",Games!J313=""),"",IF(ISTEXT(Games!J313), "Side",Games!I313))</f>
        <v/>
      </c>
      <c r="H313" s="12" t="str">
        <f>IF(Table1[[#This Row],[Bet]]="Spread", Games!K313, "")</f>
        <v/>
      </c>
      <c r="I313" s="19" t="str">
        <f>IF(ISTEXT(Games!J313), Games!J313, "")</f>
        <v/>
      </c>
      <c r="J313" s="19" t="str">
        <f>IF(Table1[[#This Row],[Bet]]="Spread", Table1[[#This Row],[Spread]],"")</f>
        <v/>
      </c>
      <c r="K313" s="19"/>
      <c r="L313" s="20"/>
      <c r="M313" s="20"/>
      <c r="N313" s="20"/>
      <c r="O313" s="20"/>
      <c r="P313" s="20"/>
      <c r="Q313" s="20"/>
      <c r="R313" s="22">
        <f t="shared" si="42"/>
        <v>0</v>
      </c>
      <c r="S313" s="22">
        <f t="shared" si="43"/>
        <v>0</v>
      </c>
      <c r="T313" s="22">
        <f t="shared" si="36"/>
        <v>0</v>
      </c>
      <c r="U313" s="22">
        <f t="shared" si="44"/>
        <v>0</v>
      </c>
      <c r="V313" s="22">
        <f t="shared" si="37"/>
        <v>0</v>
      </c>
      <c r="W313" s="22">
        <f t="shared" si="38"/>
        <v>0</v>
      </c>
      <c r="X313" s="21"/>
      <c r="Y313" s="23" t="str">
        <f t="shared" si="39"/>
        <v/>
      </c>
      <c r="Z313" s="21"/>
      <c r="AA313" s="23" t="str">
        <f t="shared" si="40"/>
        <v/>
      </c>
      <c r="AB313" s="21"/>
      <c r="AC313" s="23" t="str">
        <f t="shared" si="41"/>
        <v/>
      </c>
      <c r="AD31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14" spans="1:30" x14ac:dyDescent="0.45">
      <c r="A314" s="35" t="str">
        <f>IF('Prediction Log'!A314=0, "",'Prediction Log'!A314)</f>
        <v/>
      </c>
      <c r="B314" s="14" t="str">
        <f>IF('Prediction Log'!B314=0, "",'Prediction Log'!B314)</f>
        <v/>
      </c>
      <c r="C314" s="14" t="str">
        <f>IF('Prediction Log'!C314=0, "",'Prediction Log'!C314)</f>
        <v/>
      </c>
      <c r="D314" s="14" t="str">
        <f>IF('Prediction Log'!D314=0, "",'Prediction Log'!D314)</f>
        <v/>
      </c>
      <c r="E314" s="14" t="str">
        <f>IF('Prediction Log'!E314=0, "",'Prediction Log'!E314)</f>
        <v/>
      </c>
      <c r="F314" s="14" t="str">
        <f>IF('Prediction Log'!F314=0, "",'Prediction Log'!F314)</f>
        <v/>
      </c>
      <c r="G314" s="12" t="str">
        <f>IF(AND(Games!I314="",Games!J314=""),"",IF(ISTEXT(Games!J314), "Side",Games!I314))</f>
        <v/>
      </c>
      <c r="H314" s="12" t="str">
        <f>IF(Table1[[#This Row],[Bet]]="Spread", Games!K314, "")</f>
        <v/>
      </c>
      <c r="I314" s="19" t="str">
        <f>IF(ISTEXT(Games!J314), Games!J314, "")</f>
        <v/>
      </c>
      <c r="J314" s="19" t="str">
        <f>IF(Table1[[#This Row],[Bet]]="Spread", Table1[[#This Row],[Spread]],"")</f>
        <v/>
      </c>
      <c r="K314" s="19"/>
      <c r="L314" s="20"/>
      <c r="M314" s="20"/>
      <c r="N314" s="20"/>
      <c r="O314" s="20"/>
      <c r="P314" s="20"/>
      <c r="Q314" s="20"/>
      <c r="R314" s="22">
        <f t="shared" si="42"/>
        <v>0</v>
      </c>
      <c r="S314" s="22">
        <f t="shared" si="43"/>
        <v>0</v>
      </c>
      <c r="T314" s="22">
        <f t="shared" si="36"/>
        <v>0</v>
      </c>
      <c r="U314" s="22">
        <f t="shared" si="44"/>
        <v>0</v>
      </c>
      <c r="V314" s="22">
        <f t="shared" si="37"/>
        <v>0</v>
      </c>
      <c r="W314" s="22">
        <f t="shared" si="38"/>
        <v>0</v>
      </c>
      <c r="X314" s="21"/>
      <c r="Y314" s="23" t="str">
        <f t="shared" si="39"/>
        <v/>
      </c>
      <c r="Z314" s="21"/>
      <c r="AA314" s="23" t="str">
        <f t="shared" si="40"/>
        <v/>
      </c>
      <c r="AB314" s="21"/>
      <c r="AC314" s="23" t="str">
        <f t="shared" si="41"/>
        <v/>
      </c>
      <c r="AD31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15" spans="1:30" x14ac:dyDescent="0.45">
      <c r="A315" s="35" t="str">
        <f>IF('Prediction Log'!A315=0, "",'Prediction Log'!A315)</f>
        <v/>
      </c>
      <c r="B315" s="14" t="str">
        <f>IF('Prediction Log'!B315=0, "",'Prediction Log'!B315)</f>
        <v/>
      </c>
      <c r="C315" s="14" t="str">
        <f>IF('Prediction Log'!C315=0, "",'Prediction Log'!C315)</f>
        <v/>
      </c>
      <c r="D315" s="14" t="str">
        <f>IF('Prediction Log'!D315=0, "",'Prediction Log'!D315)</f>
        <v/>
      </c>
      <c r="E315" s="14" t="str">
        <f>IF('Prediction Log'!E315=0, "",'Prediction Log'!E315)</f>
        <v/>
      </c>
      <c r="F315" s="14" t="str">
        <f>IF('Prediction Log'!F315=0, "",'Prediction Log'!F315)</f>
        <v/>
      </c>
      <c r="G315" s="12" t="str">
        <f>IF(AND(Games!I315="",Games!J315=""),"",IF(ISTEXT(Games!J315), "Side",Games!I315))</f>
        <v/>
      </c>
      <c r="H315" s="12" t="str">
        <f>IF(Table1[[#This Row],[Bet]]="Spread", Games!K315, "")</f>
        <v/>
      </c>
      <c r="I315" s="19" t="str">
        <f>IF(ISTEXT(Games!J315), Games!J315, "")</f>
        <v/>
      </c>
      <c r="J315" s="19" t="str">
        <f>IF(Table1[[#This Row],[Bet]]="Spread", Table1[[#This Row],[Spread]],"")</f>
        <v/>
      </c>
      <c r="K315" s="19"/>
      <c r="L315" s="20"/>
      <c r="M315" s="20"/>
      <c r="N315" s="20"/>
      <c r="O315" s="20"/>
      <c r="P315" s="20"/>
      <c r="Q315" s="20"/>
      <c r="R315" s="22">
        <f t="shared" si="42"/>
        <v>0</v>
      </c>
      <c r="S315" s="22">
        <f t="shared" si="43"/>
        <v>0</v>
      </c>
      <c r="T315" s="22">
        <f t="shared" si="36"/>
        <v>0</v>
      </c>
      <c r="U315" s="22">
        <f t="shared" si="44"/>
        <v>0</v>
      </c>
      <c r="V315" s="22">
        <f t="shared" si="37"/>
        <v>0</v>
      </c>
      <c r="W315" s="22">
        <f t="shared" si="38"/>
        <v>0</v>
      </c>
      <c r="X315" s="21"/>
      <c r="Y315" s="23" t="str">
        <f t="shared" si="39"/>
        <v/>
      </c>
      <c r="Z315" s="21"/>
      <c r="AA315" s="23" t="str">
        <f t="shared" si="40"/>
        <v/>
      </c>
      <c r="AB315" s="21"/>
      <c r="AC315" s="23" t="str">
        <f t="shared" si="41"/>
        <v/>
      </c>
      <c r="AD31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16" spans="1:30" x14ac:dyDescent="0.45">
      <c r="A316" s="35" t="str">
        <f>IF('Prediction Log'!A316=0, "",'Prediction Log'!A316)</f>
        <v/>
      </c>
      <c r="B316" s="14" t="str">
        <f>IF('Prediction Log'!B316=0, "",'Prediction Log'!B316)</f>
        <v/>
      </c>
      <c r="C316" s="14" t="str">
        <f>IF('Prediction Log'!C316=0, "",'Prediction Log'!C316)</f>
        <v/>
      </c>
      <c r="D316" s="14" t="str">
        <f>IF('Prediction Log'!D316=0, "",'Prediction Log'!D316)</f>
        <v/>
      </c>
      <c r="E316" s="14" t="str">
        <f>IF('Prediction Log'!E316=0, "",'Prediction Log'!E316)</f>
        <v/>
      </c>
      <c r="F316" s="14" t="str">
        <f>IF('Prediction Log'!F316=0, "",'Prediction Log'!F316)</f>
        <v/>
      </c>
      <c r="G316" s="12" t="str">
        <f>IF(AND(Games!I316="",Games!J316=""),"",IF(ISTEXT(Games!J316), "Side",Games!I316))</f>
        <v/>
      </c>
      <c r="H316" s="12" t="str">
        <f>IF(Table1[[#This Row],[Bet]]="Spread", Games!K316, "")</f>
        <v/>
      </c>
      <c r="I316" s="19" t="str">
        <f>IF(ISTEXT(Games!J316), Games!J316, "")</f>
        <v/>
      </c>
      <c r="J316" s="19" t="str">
        <f>IF(Table1[[#This Row],[Bet]]="Spread", Table1[[#This Row],[Spread]],"")</f>
        <v/>
      </c>
      <c r="K316" s="19"/>
      <c r="L316" s="20"/>
      <c r="M316" s="20"/>
      <c r="N316" s="20"/>
      <c r="O316" s="20"/>
      <c r="P316" s="20"/>
      <c r="Q316" s="20"/>
      <c r="R316" s="22">
        <f t="shared" si="42"/>
        <v>0</v>
      </c>
      <c r="S316" s="22">
        <f t="shared" si="43"/>
        <v>0</v>
      </c>
      <c r="T316" s="22">
        <f t="shared" si="36"/>
        <v>0</v>
      </c>
      <c r="U316" s="22">
        <f t="shared" si="44"/>
        <v>0</v>
      </c>
      <c r="V316" s="22">
        <f t="shared" si="37"/>
        <v>0</v>
      </c>
      <c r="W316" s="22">
        <f t="shared" si="38"/>
        <v>0</v>
      </c>
      <c r="X316" s="21"/>
      <c r="Y316" s="23" t="str">
        <f t="shared" si="39"/>
        <v/>
      </c>
      <c r="Z316" s="21"/>
      <c r="AA316" s="23" t="str">
        <f t="shared" si="40"/>
        <v/>
      </c>
      <c r="AB316" s="21"/>
      <c r="AC316" s="23" t="str">
        <f t="shared" si="41"/>
        <v/>
      </c>
      <c r="AD31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17" spans="1:30" x14ac:dyDescent="0.45">
      <c r="A317" s="35" t="str">
        <f>IF('Prediction Log'!A317=0, "",'Prediction Log'!A317)</f>
        <v/>
      </c>
      <c r="B317" s="14" t="str">
        <f>IF('Prediction Log'!B317=0, "",'Prediction Log'!B317)</f>
        <v/>
      </c>
      <c r="C317" s="14" t="str">
        <f>IF('Prediction Log'!C317=0, "",'Prediction Log'!C317)</f>
        <v/>
      </c>
      <c r="D317" s="14" t="str">
        <f>IF('Prediction Log'!D317=0, "",'Prediction Log'!D317)</f>
        <v/>
      </c>
      <c r="E317" s="14" t="str">
        <f>IF('Prediction Log'!E317=0, "",'Prediction Log'!E317)</f>
        <v/>
      </c>
      <c r="F317" s="14" t="str">
        <f>IF('Prediction Log'!F317=0, "",'Prediction Log'!F317)</f>
        <v/>
      </c>
      <c r="G317" s="12" t="str">
        <f>IF(AND(Games!I317="",Games!J317=""),"",IF(ISTEXT(Games!J317), "Side",Games!I317))</f>
        <v/>
      </c>
      <c r="H317" s="12" t="str">
        <f>IF(Table1[[#This Row],[Bet]]="Spread", Games!K317, "")</f>
        <v/>
      </c>
      <c r="I317" s="19" t="str">
        <f>IF(ISTEXT(Games!J317), Games!J317, "")</f>
        <v/>
      </c>
      <c r="J317" s="19" t="str">
        <f>IF(Table1[[#This Row],[Bet]]="Spread", Table1[[#This Row],[Spread]],"")</f>
        <v/>
      </c>
      <c r="K317" s="19"/>
      <c r="L317" s="20"/>
      <c r="M317" s="20"/>
      <c r="N317" s="20"/>
      <c r="O317" s="20"/>
      <c r="P317" s="20"/>
      <c r="Q317" s="20"/>
      <c r="R317" s="22">
        <f t="shared" si="42"/>
        <v>0</v>
      </c>
      <c r="S317" s="22">
        <f t="shared" si="43"/>
        <v>0</v>
      </c>
      <c r="T317" s="22">
        <f t="shared" si="36"/>
        <v>0</v>
      </c>
      <c r="U317" s="22">
        <f t="shared" si="44"/>
        <v>0</v>
      </c>
      <c r="V317" s="22">
        <f t="shared" si="37"/>
        <v>0</v>
      </c>
      <c r="W317" s="22">
        <f t="shared" si="38"/>
        <v>0</v>
      </c>
      <c r="X317" s="21"/>
      <c r="Y317" s="23" t="str">
        <f t="shared" si="39"/>
        <v/>
      </c>
      <c r="Z317" s="21"/>
      <c r="AA317" s="23" t="str">
        <f t="shared" si="40"/>
        <v/>
      </c>
      <c r="AB317" s="21"/>
      <c r="AC317" s="23" t="str">
        <f t="shared" si="41"/>
        <v/>
      </c>
      <c r="AD31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18" spans="1:30" x14ac:dyDescent="0.45">
      <c r="A318" s="35" t="str">
        <f>IF('Prediction Log'!A318=0, "",'Prediction Log'!A318)</f>
        <v/>
      </c>
      <c r="B318" s="14" t="str">
        <f>IF('Prediction Log'!B318=0, "",'Prediction Log'!B318)</f>
        <v/>
      </c>
      <c r="C318" s="14" t="str">
        <f>IF('Prediction Log'!C318=0, "",'Prediction Log'!C318)</f>
        <v/>
      </c>
      <c r="D318" s="14" t="str">
        <f>IF('Prediction Log'!D318=0, "",'Prediction Log'!D318)</f>
        <v/>
      </c>
      <c r="E318" s="14" t="str">
        <f>IF('Prediction Log'!E318=0, "",'Prediction Log'!E318)</f>
        <v/>
      </c>
      <c r="F318" s="14" t="str">
        <f>IF('Prediction Log'!F318=0, "",'Prediction Log'!F318)</f>
        <v/>
      </c>
      <c r="G318" s="12" t="str">
        <f>IF(AND(Games!I318="",Games!J318=""),"",IF(ISTEXT(Games!J318), "Side",Games!I318))</f>
        <v/>
      </c>
      <c r="H318" s="12" t="str">
        <f>IF(Table1[[#This Row],[Bet]]="Spread", Games!K318, "")</f>
        <v/>
      </c>
      <c r="I318" s="19" t="str">
        <f>IF(ISTEXT(Games!J318), Games!J318, "")</f>
        <v/>
      </c>
      <c r="J318" s="19" t="str">
        <f>IF(Table1[[#This Row],[Bet]]="Spread", Table1[[#This Row],[Spread]],"")</f>
        <v/>
      </c>
      <c r="K318" s="19"/>
      <c r="L318" s="20"/>
      <c r="M318" s="20"/>
      <c r="N318" s="20"/>
      <c r="O318" s="20"/>
      <c r="P318" s="20"/>
      <c r="Q318" s="20"/>
      <c r="R318" s="22">
        <f t="shared" si="42"/>
        <v>0</v>
      </c>
      <c r="S318" s="22">
        <f t="shared" si="43"/>
        <v>0</v>
      </c>
      <c r="T318" s="22">
        <f t="shared" si="36"/>
        <v>0</v>
      </c>
      <c r="U318" s="22">
        <f t="shared" si="44"/>
        <v>0</v>
      </c>
      <c r="V318" s="22">
        <f t="shared" si="37"/>
        <v>0</v>
      </c>
      <c r="W318" s="22">
        <f t="shared" si="38"/>
        <v>0</v>
      </c>
      <c r="X318" s="21"/>
      <c r="Y318" s="23" t="str">
        <f t="shared" si="39"/>
        <v/>
      </c>
      <c r="Z318" s="21"/>
      <c r="AA318" s="23" t="str">
        <f t="shared" si="40"/>
        <v/>
      </c>
      <c r="AB318" s="21"/>
      <c r="AC318" s="23" t="str">
        <f t="shared" si="41"/>
        <v/>
      </c>
      <c r="AD31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19" spans="1:30" x14ac:dyDescent="0.45">
      <c r="A319" s="35" t="str">
        <f>IF('Prediction Log'!A319=0, "",'Prediction Log'!A319)</f>
        <v/>
      </c>
      <c r="B319" s="14" t="str">
        <f>IF('Prediction Log'!B319=0, "",'Prediction Log'!B319)</f>
        <v/>
      </c>
      <c r="C319" s="14" t="str">
        <f>IF('Prediction Log'!C319=0, "",'Prediction Log'!C319)</f>
        <v/>
      </c>
      <c r="D319" s="14" t="str">
        <f>IF('Prediction Log'!D319=0, "",'Prediction Log'!D319)</f>
        <v/>
      </c>
      <c r="E319" s="14" t="str">
        <f>IF('Prediction Log'!E319=0, "",'Prediction Log'!E319)</f>
        <v/>
      </c>
      <c r="F319" s="14" t="str">
        <f>IF('Prediction Log'!F319=0, "",'Prediction Log'!F319)</f>
        <v/>
      </c>
      <c r="G319" s="12" t="str">
        <f>IF(AND(Games!I319="",Games!J319=""),"",IF(ISTEXT(Games!J319), "Side",Games!I319))</f>
        <v/>
      </c>
      <c r="H319" s="12" t="str">
        <f>IF(Table1[[#This Row],[Bet]]="Spread", Games!K319, "")</f>
        <v/>
      </c>
      <c r="I319" s="19" t="str">
        <f>IF(ISTEXT(Games!J319), Games!J319, "")</f>
        <v/>
      </c>
      <c r="J319" s="19" t="str">
        <f>IF(Table1[[#This Row],[Bet]]="Spread", Table1[[#This Row],[Spread]],"")</f>
        <v/>
      </c>
      <c r="K319" s="19"/>
      <c r="L319" s="20"/>
      <c r="M319" s="20"/>
      <c r="N319" s="20"/>
      <c r="O319" s="20"/>
      <c r="P319" s="20"/>
      <c r="Q319" s="20"/>
      <c r="R319" s="22">
        <f t="shared" si="42"/>
        <v>0</v>
      </c>
      <c r="S319" s="22">
        <f t="shared" si="43"/>
        <v>0</v>
      </c>
      <c r="T319" s="22">
        <f t="shared" si="36"/>
        <v>0</v>
      </c>
      <c r="U319" s="22">
        <f t="shared" si="44"/>
        <v>0</v>
      </c>
      <c r="V319" s="22">
        <f t="shared" si="37"/>
        <v>0</v>
      </c>
      <c r="W319" s="22">
        <f t="shared" si="38"/>
        <v>0</v>
      </c>
      <c r="X319" s="21"/>
      <c r="Y319" s="23" t="str">
        <f t="shared" si="39"/>
        <v/>
      </c>
      <c r="Z319" s="21"/>
      <c r="AA319" s="23" t="str">
        <f t="shared" si="40"/>
        <v/>
      </c>
      <c r="AB319" s="21"/>
      <c r="AC319" s="23" t="str">
        <f t="shared" si="41"/>
        <v/>
      </c>
      <c r="AD31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20" spans="1:30" x14ac:dyDescent="0.45">
      <c r="A320" s="35" t="str">
        <f>IF('Prediction Log'!A320=0, "",'Prediction Log'!A320)</f>
        <v/>
      </c>
      <c r="B320" s="14" t="str">
        <f>IF('Prediction Log'!B320=0, "",'Prediction Log'!B320)</f>
        <v/>
      </c>
      <c r="C320" s="14" t="str">
        <f>IF('Prediction Log'!C320=0, "",'Prediction Log'!C320)</f>
        <v/>
      </c>
      <c r="D320" s="14" t="str">
        <f>IF('Prediction Log'!D320=0, "",'Prediction Log'!D320)</f>
        <v/>
      </c>
      <c r="E320" s="14" t="str">
        <f>IF('Prediction Log'!E320=0, "",'Prediction Log'!E320)</f>
        <v/>
      </c>
      <c r="F320" s="14" t="str">
        <f>IF('Prediction Log'!F320=0, "",'Prediction Log'!F320)</f>
        <v/>
      </c>
      <c r="G320" s="12" t="str">
        <f>IF(AND(Games!I320="",Games!J320=""),"",IF(ISTEXT(Games!J320), "Side",Games!I320))</f>
        <v/>
      </c>
      <c r="H320" s="12" t="str">
        <f>IF(Table1[[#This Row],[Bet]]="Spread", Games!K320, "")</f>
        <v/>
      </c>
      <c r="I320" s="19" t="str">
        <f>IF(ISTEXT(Games!J320), Games!J320, "")</f>
        <v/>
      </c>
      <c r="J320" s="19" t="str">
        <f>IF(Table1[[#This Row],[Bet]]="Spread", Table1[[#This Row],[Spread]],"")</f>
        <v/>
      </c>
      <c r="K320" s="19"/>
      <c r="L320" s="20"/>
      <c r="M320" s="20"/>
      <c r="N320" s="20"/>
      <c r="O320" s="20"/>
      <c r="P320" s="20"/>
      <c r="Q320" s="20"/>
      <c r="R320" s="22">
        <f t="shared" si="42"/>
        <v>0</v>
      </c>
      <c r="S320" s="22">
        <f t="shared" si="43"/>
        <v>0</v>
      </c>
      <c r="T320" s="22">
        <f t="shared" si="36"/>
        <v>0</v>
      </c>
      <c r="U320" s="22">
        <f t="shared" si="44"/>
        <v>0</v>
      </c>
      <c r="V320" s="22">
        <f t="shared" si="37"/>
        <v>0</v>
      </c>
      <c r="W320" s="22">
        <f t="shared" si="38"/>
        <v>0</v>
      </c>
      <c r="X320" s="21"/>
      <c r="Y320" s="23" t="str">
        <f t="shared" si="39"/>
        <v/>
      </c>
      <c r="Z320" s="21"/>
      <c r="AA320" s="23" t="str">
        <f t="shared" si="40"/>
        <v/>
      </c>
      <c r="AB320" s="21"/>
      <c r="AC320" s="23" t="str">
        <f t="shared" si="41"/>
        <v/>
      </c>
      <c r="AD32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21" spans="1:30" x14ac:dyDescent="0.45">
      <c r="A321" s="35" t="str">
        <f>IF('Prediction Log'!A321=0, "",'Prediction Log'!A321)</f>
        <v/>
      </c>
      <c r="B321" s="14" t="str">
        <f>IF('Prediction Log'!B321=0, "",'Prediction Log'!B321)</f>
        <v/>
      </c>
      <c r="C321" s="14" t="str">
        <f>IF('Prediction Log'!C321=0, "",'Prediction Log'!C321)</f>
        <v/>
      </c>
      <c r="D321" s="14" t="str">
        <f>IF('Prediction Log'!D321=0, "",'Prediction Log'!D321)</f>
        <v/>
      </c>
      <c r="E321" s="14" t="str">
        <f>IF('Prediction Log'!E321=0, "",'Prediction Log'!E321)</f>
        <v/>
      </c>
      <c r="F321" s="14" t="str">
        <f>IF('Prediction Log'!F321=0, "",'Prediction Log'!F321)</f>
        <v/>
      </c>
      <c r="G321" s="12" t="str">
        <f>IF(AND(Games!I321="",Games!J321=""),"",IF(ISTEXT(Games!J321), "Side",Games!I321))</f>
        <v/>
      </c>
      <c r="H321" s="12" t="str">
        <f>IF(Table1[[#This Row],[Bet]]="Spread", Games!K321, "")</f>
        <v/>
      </c>
      <c r="I321" s="19" t="str">
        <f>IF(ISTEXT(Games!J321), Games!J321, "")</f>
        <v/>
      </c>
      <c r="J321" s="19" t="str">
        <f>IF(Table1[[#This Row],[Bet]]="Spread", Table1[[#This Row],[Spread]],"")</f>
        <v/>
      </c>
      <c r="K321" s="19"/>
      <c r="L321" s="20"/>
      <c r="M321" s="20"/>
      <c r="N321" s="20"/>
      <c r="O321" s="20"/>
      <c r="P321" s="20"/>
      <c r="Q321" s="20"/>
      <c r="R321" s="22">
        <f t="shared" si="42"/>
        <v>0</v>
      </c>
      <c r="S321" s="22">
        <f t="shared" si="43"/>
        <v>0</v>
      </c>
      <c r="T321" s="22">
        <f t="shared" si="36"/>
        <v>0</v>
      </c>
      <c r="U321" s="22">
        <f t="shared" si="44"/>
        <v>0</v>
      </c>
      <c r="V321" s="22">
        <f t="shared" si="37"/>
        <v>0</v>
      </c>
      <c r="W321" s="22">
        <f t="shared" si="38"/>
        <v>0</v>
      </c>
      <c r="X321" s="21"/>
      <c r="Y321" s="23" t="str">
        <f t="shared" si="39"/>
        <v/>
      </c>
      <c r="Z321" s="21"/>
      <c r="AA321" s="23" t="str">
        <f t="shared" si="40"/>
        <v/>
      </c>
      <c r="AB321" s="21"/>
      <c r="AC321" s="23" t="str">
        <f t="shared" si="41"/>
        <v/>
      </c>
      <c r="AD32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22" spans="1:30" x14ac:dyDescent="0.45">
      <c r="A322" s="35" t="str">
        <f>IF('Prediction Log'!A322=0, "",'Prediction Log'!A322)</f>
        <v/>
      </c>
      <c r="B322" s="14" t="str">
        <f>IF('Prediction Log'!B322=0, "",'Prediction Log'!B322)</f>
        <v/>
      </c>
      <c r="C322" s="14" t="str">
        <f>IF('Prediction Log'!C322=0, "",'Prediction Log'!C322)</f>
        <v/>
      </c>
      <c r="D322" s="14" t="str">
        <f>IF('Prediction Log'!D322=0, "",'Prediction Log'!D322)</f>
        <v/>
      </c>
      <c r="E322" s="14" t="str">
        <f>IF('Prediction Log'!E322=0, "",'Prediction Log'!E322)</f>
        <v/>
      </c>
      <c r="F322" s="14" t="str">
        <f>IF('Prediction Log'!F322=0, "",'Prediction Log'!F322)</f>
        <v/>
      </c>
      <c r="G322" s="12" t="str">
        <f>IF(AND(Games!I322="",Games!J322=""),"",IF(ISTEXT(Games!J322), "Side",Games!I322))</f>
        <v/>
      </c>
      <c r="H322" s="12" t="str">
        <f>IF(Table1[[#This Row],[Bet]]="Spread", Games!K322, "")</f>
        <v/>
      </c>
      <c r="I322" s="19" t="str">
        <f>IF(ISTEXT(Games!J322), Games!J322, "")</f>
        <v/>
      </c>
      <c r="J322" s="19" t="str">
        <f>IF(Table1[[#This Row],[Bet]]="Spread", Table1[[#This Row],[Spread]],"")</f>
        <v/>
      </c>
      <c r="K322" s="19"/>
      <c r="L322" s="20"/>
      <c r="M322" s="20"/>
      <c r="N322" s="20"/>
      <c r="O322" s="20"/>
      <c r="P322" s="20"/>
      <c r="Q322" s="20"/>
      <c r="R322" s="22">
        <f t="shared" si="42"/>
        <v>0</v>
      </c>
      <c r="S322" s="22">
        <f t="shared" si="43"/>
        <v>0</v>
      </c>
      <c r="T322" s="22">
        <f t="shared" ref="T322:T385" si="45">M322+IF(P322&lt;0, (M322/(P322/-100)), M322*(P322/100))</f>
        <v>0</v>
      </c>
      <c r="U322" s="22">
        <f t="shared" si="44"/>
        <v>0</v>
      </c>
      <c r="V322" s="22">
        <f t="shared" ref="V322:V385" si="46">N322+IF(Q322&lt;0, (N322/(Q322/-100)), N322*(Q322/100))</f>
        <v>0</v>
      </c>
      <c r="W322" s="22">
        <f t="shared" ref="W322:W385" si="47">Q322-N322</f>
        <v>0</v>
      </c>
      <c r="X322" s="21"/>
      <c r="Y322" s="23" t="str">
        <f t="shared" ref="Y322:Y385" si="48">IF(X322="W", S322, IF(X322="L",-L322, ""))</f>
        <v/>
      </c>
      <c r="Z322" s="21"/>
      <c r="AA322" s="23" t="str">
        <f t="shared" ref="AA322:AA385" si="49">IF(Z322="W", U322, IF(Z322="L",-N322, ""))</f>
        <v/>
      </c>
      <c r="AB322" s="21"/>
      <c r="AC322" s="23" t="str">
        <f t="shared" ref="AC322:AC385" si="50">IF(AB322="W", W322, IF(AB322="L",-P322, ""))</f>
        <v/>
      </c>
      <c r="AD32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23" spans="1:30" x14ac:dyDescent="0.45">
      <c r="A323" s="35" t="str">
        <f>IF('Prediction Log'!A323=0, "",'Prediction Log'!A323)</f>
        <v/>
      </c>
      <c r="B323" s="14" t="str">
        <f>IF('Prediction Log'!B323=0, "",'Prediction Log'!B323)</f>
        <v/>
      </c>
      <c r="C323" s="14" t="str">
        <f>IF('Prediction Log'!C323=0, "",'Prediction Log'!C323)</f>
        <v/>
      </c>
      <c r="D323" s="14" t="str">
        <f>IF('Prediction Log'!D323=0, "",'Prediction Log'!D323)</f>
        <v/>
      </c>
      <c r="E323" s="14" t="str">
        <f>IF('Prediction Log'!E323=0, "",'Prediction Log'!E323)</f>
        <v/>
      </c>
      <c r="F323" s="14" t="str">
        <f>IF('Prediction Log'!F323=0, "",'Prediction Log'!F323)</f>
        <v/>
      </c>
      <c r="G323" s="12" t="str">
        <f>IF(AND(Games!I323="",Games!J323=""),"",IF(ISTEXT(Games!J323), "Side",Games!I323))</f>
        <v/>
      </c>
      <c r="H323" s="12" t="str">
        <f>IF(Table1[[#This Row],[Bet]]="Spread", Games!K323, "")</f>
        <v/>
      </c>
      <c r="I323" s="19" t="str">
        <f>IF(ISTEXT(Games!J323), Games!J323, "")</f>
        <v/>
      </c>
      <c r="J323" s="19" t="str">
        <f>IF(Table1[[#This Row],[Bet]]="Spread", Table1[[#This Row],[Spread]],"")</f>
        <v/>
      </c>
      <c r="K323" s="19"/>
      <c r="L323" s="20"/>
      <c r="M323" s="20"/>
      <c r="N323" s="20"/>
      <c r="O323" s="20"/>
      <c r="P323" s="20"/>
      <c r="Q323" s="20"/>
      <c r="R323" s="22">
        <f t="shared" ref="R323:R386" si="51">L323+IF(O323&lt;0, (L323/(O323/-100)), L323*(O323/100))</f>
        <v>0</v>
      </c>
      <c r="S323" s="22">
        <f t="shared" ref="S323:S386" si="52">R323-L323</f>
        <v>0</v>
      </c>
      <c r="T323" s="22">
        <f t="shared" si="45"/>
        <v>0</v>
      </c>
      <c r="U323" s="22">
        <f t="shared" ref="U323:U386" si="53">T323-M323</f>
        <v>0</v>
      </c>
      <c r="V323" s="22">
        <f t="shared" si="46"/>
        <v>0</v>
      </c>
      <c r="W323" s="22">
        <f t="shared" si="47"/>
        <v>0</v>
      </c>
      <c r="X323" s="21"/>
      <c r="Y323" s="23" t="str">
        <f t="shared" si="48"/>
        <v/>
      </c>
      <c r="Z323" s="21"/>
      <c r="AA323" s="23" t="str">
        <f t="shared" si="49"/>
        <v/>
      </c>
      <c r="AB323" s="21"/>
      <c r="AC323" s="23" t="str">
        <f t="shared" si="50"/>
        <v/>
      </c>
      <c r="AD32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24" spans="1:30" x14ac:dyDescent="0.45">
      <c r="A324" s="35" t="str">
        <f>IF('Prediction Log'!A324=0, "",'Prediction Log'!A324)</f>
        <v/>
      </c>
      <c r="B324" s="14" t="str">
        <f>IF('Prediction Log'!B324=0, "",'Prediction Log'!B324)</f>
        <v/>
      </c>
      <c r="C324" s="14" t="str">
        <f>IF('Prediction Log'!C324=0, "",'Prediction Log'!C324)</f>
        <v/>
      </c>
      <c r="D324" s="14" t="str">
        <f>IF('Prediction Log'!D324=0, "",'Prediction Log'!D324)</f>
        <v/>
      </c>
      <c r="E324" s="14" t="str">
        <f>IF('Prediction Log'!E324=0, "",'Prediction Log'!E324)</f>
        <v/>
      </c>
      <c r="F324" s="14" t="str">
        <f>IF('Prediction Log'!F324=0, "",'Prediction Log'!F324)</f>
        <v/>
      </c>
      <c r="G324" s="12" t="str">
        <f>IF(AND(Games!I324="",Games!J324=""),"",IF(ISTEXT(Games!J324), "Side",Games!I324))</f>
        <v/>
      </c>
      <c r="H324" s="12" t="str">
        <f>IF(Table1[[#This Row],[Bet]]="Spread", Games!K324, "")</f>
        <v/>
      </c>
      <c r="I324" s="19" t="str">
        <f>IF(ISTEXT(Games!J324), Games!J324, "")</f>
        <v/>
      </c>
      <c r="J324" s="19" t="str">
        <f>IF(Table1[[#This Row],[Bet]]="Spread", Table1[[#This Row],[Spread]],"")</f>
        <v/>
      </c>
      <c r="K324" s="19"/>
      <c r="L324" s="20"/>
      <c r="M324" s="20"/>
      <c r="N324" s="20"/>
      <c r="O324" s="20"/>
      <c r="P324" s="20"/>
      <c r="Q324" s="20"/>
      <c r="R324" s="22">
        <f t="shared" si="51"/>
        <v>0</v>
      </c>
      <c r="S324" s="22">
        <f t="shared" si="52"/>
        <v>0</v>
      </c>
      <c r="T324" s="22">
        <f t="shared" si="45"/>
        <v>0</v>
      </c>
      <c r="U324" s="22">
        <f t="shared" si="53"/>
        <v>0</v>
      </c>
      <c r="V324" s="22">
        <f t="shared" si="46"/>
        <v>0</v>
      </c>
      <c r="W324" s="22">
        <f t="shared" si="47"/>
        <v>0</v>
      </c>
      <c r="X324" s="21"/>
      <c r="Y324" s="23" t="str">
        <f t="shared" si="48"/>
        <v/>
      </c>
      <c r="Z324" s="21"/>
      <c r="AA324" s="23" t="str">
        <f t="shared" si="49"/>
        <v/>
      </c>
      <c r="AB324" s="21"/>
      <c r="AC324" s="23" t="str">
        <f t="shared" si="50"/>
        <v/>
      </c>
      <c r="AD32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25" spans="1:30" x14ac:dyDescent="0.45">
      <c r="A325" s="35" t="str">
        <f>IF('Prediction Log'!A325=0, "",'Prediction Log'!A325)</f>
        <v/>
      </c>
      <c r="B325" s="14" t="str">
        <f>IF('Prediction Log'!B325=0, "",'Prediction Log'!B325)</f>
        <v/>
      </c>
      <c r="C325" s="14" t="str">
        <f>IF('Prediction Log'!C325=0, "",'Prediction Log'!C325)</f>
        <v/>
      </c>
      <c r="D325" s="14" t="str">
        <f>IF('Prediction Log'!D325=0, "",'Prediction Log'!D325)</f>
        <v/>
      </c>
      <c r="E325" s="14" t="str">
        <f>IF('Prediction Log'!E325=0, "",'Prediction Log'!E325)</f>
        <v/>
      </c>
      <c r="F325" s="14" t="str">
        <f>IF('Prediction Log'!F325=0, "",'Prediction Log'!F325)</f>
        <v/>
      </c>
      <c r="G325" s="12" t="str">
        <f>IF(AND(Games!I325="",Games!J325=""),"",IF(ISTEXT(Games!J325), "Side",Games!I325))</f>
        <v/>
      </c>
      <c r="H325" s="12" t="str">
        <f>IF(Table1[[#This Row],[Bet]]="Spread", Games!K325, "")</f>
        <v/>
      </c>
      <c r="I325" s="19" t="str">
        <f>IF(ISTEXT(Games!J325), Games!J325, "")</f>
        <v/>
      </c>
      <c r="J325" s="19" t="str">
        <f>IF(Table1[[#This Row],[Bet]]="Spread", Table1[[#This Row],[Spread]],"")</f>
        <v/>
      </c>
      <c r="K325" s="19"/>
      <c r="L325" s="20"/>
      <c r="M325" s="20"/>
      <c r="N325" s="20"/>
      <c r="O325" s="20"/>
      <c r="P325" s="20"/>
      <c r="Q325" s="20"/>
      <c r="R325" s="22">
        <f t="shared" si="51"/>
        <v>0</v>
      </c>
      <c r="S325" s="22">
        <f t="shared" si="52"/>
        <v>0</v>
      </c>
      <c r="T325" s="22">
        <f t="shared" si="45"/>
        <v>0</v>
      </c>
      <c r="U325" s="22">
        <f t="shared" si="53"/>
        <v>0</v>
      </c>
      <c r="V325" s="22">
        <f t="shared" si="46"/>
        <v>0</v>
      </c>
      <c r="W325" s="22">
        <f t="shared" si="47"/>
        <v>0</v>
      </c>
      <c r="X325" s="21"/>
      <c r="Y325" s="23" t="str">
        <f t="shared" si="48"/>
        <v/>
      </c>
      <c r="Z325" s="21"/>
      <c r="AA325" s="23" t="str">
        <f t="shared" si="49"/>
        <v/>
      </c>
      <c r="AB325" s="21"/>
      <c r="AC325" s="23" t="str">
        <f t="shared" si="50"/>
        <v/>
      </c>
      <c r="AD32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26" spans="1:30" x14ac:dyDescent="0.45">
      <c r="A326" s="35" t="str">
        <f>IF('Prediction Log'!A326=0, "",'Prediction Log'!A326)</f>
        <v/>
      </c>
      <c r="B326" s="14" t="str">
        <f>IF('Prediction Log'!B326=0, "",'Prediction Log'!B326)</f>
        <v/>
      </c>
      <c r="C326" s="14" t="str">
        <f>IF('Prediction Log'!C326=0, "",'Prediction Log'!C326)</f>
        <v/>
      </c>
      <c r="D326" s="14" t="str">
        <f>IF('Prediction Log'!D326=0, "",'Prediction Log'!D326)</f>
        <v/>
      </c>
      <c r="E326" s="14" t="str">
        <f>IF('Prediction Log'!E326=0, "",'Prediction Log'!E326)</f>
        <v/>
      </c>
      <c r="F326" s="14" t="str">
        <f>IF('Prediction Log'!F326=0, "",'Prediction Log'!F326)</f>
        <v/>
      </c>
      <c r="G326" s="12" t="str">
        <f>IF(AND(Games!I326="",Games!J326=""),"",IF(ISTEXT(Games!J326), "Side",Games!I326))</f>
        <v/>
      </c>
      <c r="H326" s="12" t="str">
        <f>IF(Table1[[#This Row],[Bet]]="Spread", Games!K326, "")</f>
        <v/>
      </c>
      <c r="I326" s="19" t="str">
        <f>IF(ISTEXT(Games!J326), Games!J326, "")</f>
        <v/>
      </c>
      <c r="J326" s="19" t="str">
        <f>IF(Table1[[#This Row],[Bet]]="Spread", Table1[[#This Row],[Spread]],"")</f>
        <v/>
      </c>
      <c r="K326" s="19"/>
      <c r="L326" s="20"/>
      <c r="M326" s="20"/>
      <c r="N326" s="20"/>
      <c r="O326" s="20"/>
      <c r="P326" s="20"/>
      <c r="Q326" s="20"/>
      <c r="R326" s="22">
        <f t="shared" si="51"/>
        <v>0</v>
      </c>
      <c r="S326" s="22">
        <f t="shared" si="52"/>
        <v>0</v>
      </c>
      <c r="T326" s="22">
        <f t="shared" si="45"/>
        <v>0</v>
      </c>
      <c r="U326" s="22">
        <f t="shared" si="53"/>
        <v>0</v>
      </c>
      <c r="V326" s="22">
        <f t="shared" si="46"/>
        <v>0</v>
      </c>
      <c r="W326" s="22">
        <f t="shared" si="47"/>
        <v>0</v>
      </c>
      <c r="X326" s="21"/>
      <c r="Y326" s="23" t="str">
        <f t="shared" si="48"/>
        <v/>
      </c>
      <c r="Z326" s="21"/>
      <c r="AA326" s="23" t="str">
        <f t="shared" si="49"/>
        <v/>
      </c>
      <c r="AB326" s="21"/>
      <c r="AC326" s="23" t="str">
        <f t="shared" si="50"/>
        <v/>
      </c>
      <c r="AD32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27" spans="1:30" x14ac:dyDescent="0.45">
      <c r="A327" s="35" t="str">
        <f>IF('Prediction Log'!A327=0, "",'Prediction Log'!A327)</f>
        <v/>
      </c>
      <c r="B327" s="14" t="str">
        <f>IF('Prediction Log'!B327=0, "",'Prediction Log'!B327)</f>
        <v/>
      </c>
      <c r="C327" s="14" t="str">
        <f>IF('Prediction Log'!C327=0, "",'Prediction Log'!C327)</f>
        <v/>
      </c>
      <c r="D327" s="14" t="str">
        <f>IF('Prediction Log'!D327=0, "",'Prediction Log'!D327)</f>
        <v/>
      </c>
      <c r="E327" s="14" t="str">
        <f>IF('Prediction Log'!E327=0, "",'Prediction Log'!E327)</f>
        <v/>
      </c>
      <c r="F327" s="14" t="str">
        <f>IF('Prediction Log'!F327=0, "",'Prediction Log'!F327)</f>
        <v/>
      </c>
      <c r="G327" s="12" t="str">
        <f>IF(AND(Games!I327="",Games!J327=""),"",IF(ISTEXT(Games!J327), "Side",Games!I327))</f>
        <v/>
      </c>
      <c r="H327" s="12" t="str">
        <f>IF(Table1[[#This Row],[Bet]]="Spread", Games!K327, "")</f>
        <v/>
      </c>
      <c r="I327" s="19" t="str">
        <f>IF(ISTEXT(Games!J327), Games!J327, "")</f>
        <v/>
      </c>
      <c r="J327" s="19" t="str">
        <f>IF(Table1[[#This Row],[Bet]]="Spread", Table1[[#This Row],[Spread]],"")</f>
        <v/>
      </c>
      <c r="K327" s="19"/>
      <c r="L327" s="20"/>
      <c r="M327" s="20"/>
      <c r="N327" s="20"/>
      <c r="O327" s="20"/>
      <c r="P327" s="20"/>
      <c r="Q327" s="20"/>
      <c r="R327" s="22">
        <f t="shared" si="51"/>
        <v>0</v>
      </c>
      <c r="S327" s="22">
        <f t="shared" si="52"/>
        <v>0</v>
      </c>
      <c r="T327" s="22">
        <f t="shared" si="45"/>
        <v>0</v>
      </c>
      <c r="U327" s="22">
        <f t="shared" si="53"/>
        <v>0</v>
      </c>
      <c r="V327" s="22">
        <f t="shared" si="46"/>
        <v>0</v>
      </c>
      <c r="W327" s="22">
        <f t="shared" si="47"/>
        <v>0</v>
      </c>
      <c r="X327" s="21"/>
      <c r="Y327" s="23" t="str">
        <f t="shared" si="48"/>
        <v/>
      </c>
      <c r="Z327" s="21"/>
      <c r="AA327" s="23" t="str">
        <f t="shared" si="49"/>
        <v/>
      </c>
      <c r="AB327" s="21"/>
      <c r="AC327" s="23" t="str">
        <f t="shared" si="50"/>
        <v/>
      </c>
      <c r="AD32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28" spans="1:30" x14ac:dyDescent="0.45">
      <c r="A328" s="35" t="str">
        <f>IF('Prediction Log'!A328=0, "",'Prediction Log'!A328)</f>
        <v/>
      </c>
      <c r="B328" s="14" t="str">
        <f>IF('Prediction Log'!B328=0, "",'Prediction Log'!B328)</f>
        <v/>
      </c>
      <c r="C328" s="14" t="str">
        <f>IF('Prediction Log'!C328=0, "",'Prediction Log'!C328)</f>
        <v/>
      </c>
      <c r="D328" s="14" t="str">
        <f>IF('Prediction Log'!D328=0, "",'Prediction Log'!D328)</f>
        <v/>
      </c>
      <c r="E328" s="14" t="str">
        <f>IF('Prediction Log'!E328=0, "",'Prediction Log'!E328)</f>
        <v/>
      </c>
      <c r="F328" s="14" t="str">
        <f>IF('Prediction Log'!F328=0, "",'Prediction Log'!F328)</f>
        <v/>
      </c>
      <c r="G328" s="12" t="str">
        <f>IF(AND(Games!I328="",Games!J328=""),"",IF(ISTEXT(Games!J328), "Side",Games!I328))</f>
        <v/>
      </c>
      <c r="H328" s="12" t="str">
        <f>IF(Table1[[#This Row],[Bet]]="Spread", Games!K328, "")</f>
        <v/>
      </c>
      <c r="I328" s="19" t="str">
        <f>IF(ISTEXT(Games!J328), Games!J328, "")</f>
        <v/>
      </c>
      <c r="J328" s="19" t="str">
        <f>IF(Table1[[#This Row],[Bet]]="Spread", Table1[[#This Row],[Spread]],"")</f>
        <v/>
      </c>
      <c r="K328" s="19"/>
      <c r="L328" s="20"/>
      <c r="M328" s="20"/>
      <c r="N328" s="20"/>
      <c r="O328" s="20"/>
      <c r="P328" s="20"/>
      <c r="Q328" s="20"/>
      <c r="R328" s="22">
        <f t="shared" si="51"/>
        <v>0</v>
      </c>
      <c r="S328" s="22">
        <f t="shared" si="52"/>
        <v>0</v>
      </c>
      <c r="T328" s="22">
        <f t="shared" si="45"/>
        <v>0</v>
      </c>
      <c r="U328" s="22">
        <f t="shared" si="53"/>
        <v>0</v>
      </c>
      <c r="V328" s="22">
        <f t="shared" si="46"/>
        <v>0</v>
      </c>
      <c r="W328" s="22">
        <f t="shared" si="47"/>
        <v>0</v>
      </c>
      <c r="X328" s="21"/>
      <c r="Y328" s="23" t="str">
        <f t="shared" si="48"/>
        <v/>
      </c>
      <c r="Z328" s="21"/>
      <c r="AA328" s="23" t="str">
        <f t="shared" si="49"/>
        <v/>
      </c>
      <c r="AB328" s="21"/>
      <c r="AC328" s="23" t="str">
        <f t="shared" si="50"/>
        <v/>
      </c>
      <c r="AD32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29" spans="1:30" x14ac:dyDescent="0.45">
      <c r="A329" s="35" t="str">
        <f>IF('Prediction Log'!A329=0, "",'Prediction Log'!A329)</f>
        <v/>
      </c>
      <c r="B329" s="14" t="str">
        <f>IF('Prediction Log'!B329=0, "",'Prediction Log'!B329)</f>
        <v/>
      </c>
      <c r="C329" s="14" t="str">
        <f>IF('Prediction Log'!C329=0, "",'Prediction Log'!C329)</f>
        <v/>
      </c>
      <c r="D329" s="14" t="str">
        <f>IF('Prediction Log'!D329=0, "",'Prediction Log'!D329)</f>
        <v/>
      </c>
      <c r="E329" s="14" t="str">
        <f>IF('Prediction Log'!E329=0, "",'Prediction Log'!E329)</f>
        <v/>
      </c>
      <c r="F329" s="14" t="str">
        <f>IF('Prediction Log'!F329=0, "",'Prediction Log'!F329)</f>
        <v/>
      </c>
      <c r="G329" s="12" t="str">
        <f>IF(AND(Games!I329="",Games!J329=""),"",IF(ISTEXT(Games!J329), "Side",Games!I329))</f>
        <v/>
      </c>
      <c r="H329" s="12" t="str">
        <f>IF(Table1[[#This Row],[Bet]]="Spread", Games!K329, "")</f>
        <v/>
      </c>
      <c r="I329" s="19" t="str">
        <f>IF(ISTEXT(Games!J329), Games!J329, "")</f>
        <v/>
      </c>
      <c r="J329" s="19" t="str">
        <f>IF(Table1[[#This Row],[Bet]]="Spread", Table1[[#This Row],[Spread]],"")</f>
        <v/>
      </c>
      <c r="K329" s="19"/>
      <c r="L329" s="20"/>
      <c r="M329" s="20"/>
      <c r="N329" s="20"/>
      <c r="O329" s="20"/>
      <c r="P329" s="20"/>
      <c r="Q329" s="20"/>
      <c r="R329" s="22">
        <f t="shared" si="51"/>
        <v>0</v>
      </c>
      <c r="S329" s="22">
        <f t="shared" si="52"/>
        <v>0</v>
      </c>
      <c r="T329" s="22">
        <f t="shared" si="45"/>
        <v>0</v>
      </c>
      <c r="U329" s="22">
        <f t="shared" si="53"/>
        <v>0</v>
      </c>
      <c r="V329" s="22">
        <f t="shared" si="46"/>
        <v>0</v>
      </c>
      <c r="W329" s="22">
        <f t="shared" si="47"/>
        <v>0</v>
      </c>
      <c r="X329" s="21"/>
      <c r="Y329" s="23" t="str">
        <f t="shared" si="48"/>
        <v/>
      </c>
      <c r="Z329" s="21"/>
      <c r="AA329" s="23" t="str">
        <f t="shared" si="49"/>
        <v/>
      </c>
      <c r="AB329" s="21"/>
      <c r="AC329" s="23" t="str">
        <f t="shared" si="50"/>
        <v/>
      </c>
      <c r="AD32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30" spans="1:30" x14ac:dyDescent="0.45">
      <c r="A330" s="35" t="str">
        <f>IF('Prediction Log'!A330=0, "",'Prediction Log'!A330)</f>
        <v/>
      </c>
      <c r="B330" s="14" t="str">
        <f>IF('Prediction Log'!B330=0, "",'Prediction Log'!B330)</f>
        <v/>
      </c>
      <c r="C330" s="14" t="str">
        <f>IF('Prediction Log'!C330=0, "",'Prediction Log'!C330)</f>
        <v/>
      </c>
      <c r="D330" s="14" t="str">
        <f>IF('Prediction Log'!D330=0, "",'Prediction Log'!D330)</f>
        <v/>
      </c>
      <c r="E330" s="14" t="str">
        <f>IF('Prediction Log'!E330=0, "",'Prediction Log'!E330)</f>
        <v/>
      </c>
      <c r="F330" s="14" t="str">
        <f>IF('Prediction Log'!F330=0, "",'Prediction Log'!F330)</f>
        <v/>
      </c>
      <c r="G330" s="12" t="str">
        <f>IF(AND(Games!I330="",Games!J330=""),"",IF(ISTEXT(Games!J330), "Side",Games!I330))</f>
        <v/>
      </c>
      <c r="H330" s="12" t="str">
        <f>IF(Table1[[#This Row],[Bet]]="Spread", Games!K330, "")</f>
        <v/>
      </c>
      <c r="I330" s="19" t="str">
        <f>IF(ISTEXT(Games!J330), Games!J330, "")</f>
        <v/>
      </c>
      <c r="J330" s="19" t="str">
        <f>IF(Table1[[#This Row],[Bet]]="Spread", Table1[[#This Row],[Spread]],"")</f>
        <v/>
      </c>
      <c r="K330" s="19"/>
      <c r="L330" s="20"/>
      <c r="M330" s="20"/>
      <c r="N330" s="20"/>
      <c r="O330" s="20"/>
      <c r="P330" s="20"/>
      <c r="Q330" s="20"/>
      <c r="R330" s="22">
        <f t="shared" si="51"/>
        <v>0</v>
      </c>
      <c r="S330" s="22">
        <f t="shared" si="52"/>
        <v>0</v>
      </c>
      <c r="T330" s="22">
        <f t="shared" si="45"/>
        <v>0</v>
      </c>
      <c r="U330" s="22">
        <f t="shared" si="53"/>
        <v>0</v>
      </c>
      <c r="V330" s="22">
        <f t="shared" si="46"/>
        <v>0</v>
      </c>
      <c r="W330" s="22">
        <f t="shared" si="47"/>
        <v>0</v>
      </c>
      <c r="X330" s="21"/>
      <c r="Y330" s="23" t="str">
        <f t="shared" si="48"/>
        <v/>
      </c>
      <c r="Z330" s="21"/>
      <c r="AA330" s="23" t="str">
        <f t="shared" si="49"/>
        <v/>
      </c>
      <c r="AB330" s="21"/>
      <c r="AC330" s="23" t="str">
        <f t="shared" si="50"/>
        <v/>
      </c>
      <c r="AD33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31" spans="1:30" x14ac:dyDescent="0.45">
      <c r="A331" s="35" t="str">
        <f>IF('Prediction Log'!A331=0, "",'Prediction Log'!A331)</f>
        <v/>
      </c>
      <c r="B331" s="14" t="str">
        <f>IF('Prediction Log'!B331=0, "",'Prediction Log'!B331)</f>
        <v/>
      </c>
      <c r="C331" s="14" t="str">
        <f>IF('Prediction Log'!C331=0, "",'Prediction Log'!C331)</f>
        <v/>
      </c>
      <c r="D331" s="14" t="str">
        <f>IF('Prediction Log'!D331=0, "",'Prediction Log'!D331)</f>
        <v/>
      </c>
      <c r="E331" s="14" t="str">
        <f>IF('Prediction Log'!E331=0, "",'Prediction Log'!E331)</f>
        <v/>
      </c>
      <c r="F331" s="14" t="str">
        <f>IF('Prediction Log'!F331=0, "",'Prediction Log'!F331)</f>
        <v/>
      </c>
      <c r="G331" s="12" t="str">
        <f>IF(AND(Games!I331="",Games!J331=""),"",IF(ISTEXT(Games!J331), "Side",Games!I331))</f>
        <v/>
      </c>
      <c r="H331" s="12" t="str">
        <f>IF(Table1[[#This Row],[Bet]]="Spread", Games!K331, "")</f>
        <v/>
      </c>
      <c r="I331" s="19" t="str">
        <f>IF(ISTEXT(Games!J331), Games!J331, "")</f>
        <v/>
      </c>
      <c r="J331" s="19" t="str">
        <f>IF(Table1[[#This Row],[Bet]]="Spread", Table1[[#This Row],[Spread]],"")</f>
        <v/>
      </c>
      <c r="K331" s="19"/>
      <c r="L331" s="20"/>
      <c r="M331" s="20"/>
      <c r="N331" s="20"/>
      <c r="O331" s="20"/>
      <c r="P331" s="20"/>
      <c r="Q331" s="20"/>
      <c r="R331" s="22">
        <f t="shared" si="51"/>
        <v>0</v>
      </c>
      <c r="S331" s="22">
        <f t="shared" si="52"/>
        <v>0</v>
      </c>
      <c r="T331" s="22">
        <f t="shared" si="45"/>
        <v>0</v>
      </c>
      <c r="U331" s="22">
        <f t="shared" si="53"/>
        <v>0</v>
      </c>
      <c r="V331" s="22">
        <f t="shared" si="46"/>
        <v>0</v>
      </c>
      <c r="W331" s="22">
        <f t="shared" si="47"/>
        <v>0</v>
      </c>
      <c r="X331" s="21"/>
      <c r="Y331" s="23" t="str">
        <f t="shared" si="48"/>
        <v/>
      </c>
      <c r="Z331" s="21"/>
      <c r="AA331" s="23" t="str">
        <f t="shared" si="49"/>
        <v/>
      </c>
      <c r="AB331" s="21"/>
      <c r="AC331" s="23" t="str">
        <f t="shared" si="50"/>
        <v/>
      </c>
      <c r="AD33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32" spans="1:30" x14ac:dyDescent="0.45">
      <c r="A332" s="35" t="str">
        <f>IF('Prediction Log'!A332=0, "",'Prediction Log'!A332)</f>
        <v/>
      </c>
      <c r="B332" s="14" t="str">
        <f>IF('Prediction Log'!B332=0, "",'Prediction Log'!B332)</f>
        <v/>
      </c>
      <c r="C332" s="14" t="str">
        <f>IF('Prediction Log'!C332=0, "",'Prediction Log'!C332)</f>
        <v/>
      </c>
      <c r="D332" s="14" t="str">
        <f>IF('Prediction Log'!D332=0, "",'Prediction Log'!D332)</f>
        <v/>
      </c>
      <c r="E332" s="14" t="str">
        <f>IF('Prediction Log'!E332=0, "",'Prediction Log'!E332)</f>
        <v/>
      </c>
      <c r="F332" s="14" t="str">
        <f>IF('Prediction Log'!F332=0, "",'Prediction Log'!F332)</f>
        <v/>
      </c>
      <c r="G332" s="12" t="str">
        <f>IF(AND(Games!I332="",Games!J332=""),"",IF(ISTEXT(Games!J332), "Side",Games!I332))</f>
        <v/>
      </c>
      <c r="H332" s="12" t="str">
        <f>IF(Table1[[#This Row],[Bet]]="Spread", Games!K332, "")</f>
        <v/>
      </c>
      <c r="I332" s="19" t="str">
        <f>IF(ISTEXT(Games!J332), Games!J332, "")</f>
        <v/>
      </c>
      <c r="J332" s="19" t="str">
        <f>IF(Table1[[#This Row],[Bet]]="Spread", Table1[[#This Row],[Spread]],"")</f>
        <v/>
      </c>
      <c r="K332" s="19"/>
      <c r="L332" s="20"/>
      <c r="M332" s="20"/>
      <c r="N332" s="20"/>
      <c r="O332" s="20"/>
      <c r="P332" s="20"/>
      <c r="Q332" s="20"/>
      <c r="R332" s="22">
        <f t="shared" si="51"/>
        <v>0</v>
      </c>
      <c r="S332" s="22">
        <f t="shared" si="52"/>
        <v>0</v>
      </c>
      <c r="T332" s="22">
        <f t="shared" si="45"/>
        <v>0</v>
      </c>
      <c r="U332" s="22">
        <f t="shared" si="53"/>
        <v>0</v>
      </c>
      <c r="V332" s="22">
        <f t="shared" si="46"/>
        <v>0</v>
      </c>
      <c r="W332" s="22">
        <f t="shared" si="47"/>
        <v>0</v>
      </c>
      <c r="X332" s="21"/>
      <c r="Y332" s="23" t="str">
        <f t="shared" si="48"/>
        <v/>
      </c>
      <c r="Z332" s="21"/>
      <c r="AA332" s="23" t="str">
        <f t="shared" si="49"/>
        <v/>
      </c>
      <c r="AB332" s="21"/>
      <c r="AC332" s="23" t="str">
        <f t="shared" si="50"/>
        <v/>
      </c>
      <c r="AD33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33" spans="1:30" x14ac:dyDescent="0.45">
      <c r="A333" s="35" t="str">
        <f>IF('Prediction Log'!A333=0, "",'Prediction Log'!A333)</f>
        <v/>
      </c>
      <c r="B333" s="14" t="str">
        <f>IF('Prediction Log'!B333=0, "",'Prediction Log'!B333)</f>
        <v/>
      </c>
      <c r="C333" s="14" t="str">
        <f>IF('Prediction Log'!C333=0, "",'Prediction Log'!C333)</f>
        <v/>
      </c>
      <c r="D333" s="14" t="str">
        <f>IF('Prediction Log'!D333=0, "",'Prediction Log'!D333)</f>
        <v/>
      </c>
      <c r="E333" s="14" t="str">
        <f>IF('Prediction Log'!E333=0, "",'Prediction Log'!E333)</f>
        <v/>
      </c>
      <c r="F333" s="14" t="str">
        <f>IF('Prediction Log'!F333=0, "",'Prediction Log'!F333)</f>
        <v/>
      </c>
      <c r="G333" s="12" t="str">
        <f>IF(AND(Games!I333="",Games!J333=""),"",IF(ISTEXT(Games!J333), "Side",Games!I333))</f>
        <v/>
      </c>
      <c r="H333" s="12" t="str">
        <f>IF(Table1[[#This Row],[Bet]]="Spread", Games!K333, "")</f>
        <v/>
      </c>
      <c r="I333" s="19" t="str">
        <f>IF(ISTEXT(Games!J333), Games!J333, "")</f>
        <v/>
      </c>
      <c r="J333" s="19" t="str">
        <f>IF(Table1[[#This Row],[Bet]]="Spread", Table1[[#This Row],[Spread]],"")</f>
        <v/>
      </c>
      <c r="K333" s="19"/>
      <c r="L333" s="20"/>
      <c r="M333" s="20"/>
      <c r="N333" s="20"/>
      <c r="O333" s="20"/>
      <c r="P333" s="20"/>
      <c r="Q333" s="20"/>
      <c r="R333" s="22">
        <f t="shared" si="51"/>
        <v>0</v>
      </c>
      <c r="S333" s="22">
        <f t="shared" si="52"/>
        <v>0</v>
      </c>
      <c r="T333" s="22">
        <f t="shared" si="45"/>
        <v>0</v>
      </c>
      <c r="U333" s="22">
        <f t="shared" si="53"/>
        <v>0</v>
      </c>
      <c r="V333" s="22">
        <f t="shared" si="46"/>
        <v>0</v>
      </c>
      <c r="W333" s="22">
        <f t="shared" si="47"/>
        <v>0</v>
      </c>
      <c r="X333" s="21"/>
      <c r="Y333" s="23" t="str">
        <f t="shared" si="48"/>
        <v/>
      </c>
      <c r="Z333" s="21"/>
      <c r="AA333" s="23" t="str">
        <f t="shared" si="49"/>
        <v/>
      </c>
      <c r="AB333" s="21"/>
      <c r="AC333" s="23" t="str">
        <f t="shared" si="50"/>
        <v/>
      </c>
      <c r="AD33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34" spans="1:30" x14ac:dyDescent="0.45">
      <c r="A334" s="35" t="str">
        <f>IF('Prediction Log'!A334=0, "",'Prediction Log'!A334)</f>
        <v/>
      </c>
      <c r="B334" s="14" t="str">
        <f>IF('Prediction Log'!B334=0, "",'Prediction Log'!B334)</f>
        <v/>
      </c>
      <c r="C334" s="14" t="str">
        <f>IF('Prediction Log'!C334=0, "",'Prediction Log'!C334)</f>
        <v/>
      </c>
      <c r="D334" s="14" t="str">
        <f>IF('Prediction Log'!D334=0, "",'Prediction Log'!D334)</f>
        <v/>
      </c>
      <c r="E334" s="14" t="str">
        <f>IF('Prediction Log'!E334=0, "",'Prediction Log'!E334)</f>
        <v/>
      </c>
      <c r="F334" s="14" t="str">
        <f>IF('Prediction Log'!F334=0, "",'Prediction Log'!F334)</f>
        <v/>
      </c>
      <c r="G334" s="12" t="str">
        <f>IF(AND(Games!I334="",Games!J334=""),"",IF(ISTEXT(Games!J334), "Side",Games!I334))</f>
        <v/>
      </c>
      <c r="H334" s="12" t="str">
        <f>IF(Table1[[#This Row],[Bet]]="Spread", Games!K334, "")</f>
        <v/>
      </c>
      <c r="I334" s="19" t="str">
        <f>IF(ISTEXT(Games!J334), Games!J334, "")</f>
        <v/>
      </c>
      <c r="J334" s="19" t="str">
        <f>IF(Table1[[#This Row],[Bet]]="Spread", Table1[[#This Row],[Spread]],"")</f>
        <v/>
      </c>
      <c r="K334" s="19"/>
      <c r="L334" s="20"/>
      <c r="M334" s="20"/>
      <c r="N334" s="20"/>
      <c r="O334" s="20"/>
      <c r="P334" s="20"/>
      <c r="Q334" s="20"/>
      <c r="R334" s="22">
        <f t="shared" si="51"/>
        <v>0</v>
      </c>
      <c r="S334" s="22">
        <f t="shared" si="52"/>
        <v>0</v>
      </c>
      <c r="T334" s="22">
        <f t="shared" si="45"/>
        <v>0</v>
      </c>
      <c r="U334" s="22">
        <f t="shared" si="53"/>
        <v>0</v>
      </c>
      <c r="V334" s="22">
        <f t="shared" si="46"/>
        <v>0</v>
      </c>
      <c r="W334" s="22">
        <f t="shared" si="47"/>
        <v>0</v>
      </c>
      <c r="X334" s="21"/>
      <c r="Y334" s="23" t="str">
        <f t="shared" si="48"/>
        <v/>
      </c>
      <c r="Z334" s="21"/>
      <c r="AA334" s="23" t="str">
        <f t="shared" si="49"/>
        <v/>
      </c>
      <c r="AB334" s="21"/>
      <c r="AC334" s="23" t="str">
        <f t="shared" si="50"/>
        <v/>
      </c>
      <c r="AD33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35" spans="1:30" x14ac:dyDescent="0.45">
      <c r="A335" s="35" t="str">
        <f>IF('Prediction Log'!A335=0, "",'Prediction Log'!A335)</f>
        <v/>
      </c>
      <c r="B335" s="14" t="str">
        <f>IF('Prediction Log'!B335=0, "",'Prediction Log'!B335)</f>
        <v/>
      </c>
      <c r="C335" s="14" t="str">
        <f>IF('Prediction Log'!C335=0, "",'Prediction Log'!C335)</f>
        <v/>
      </c>
      <c r="D335" s="14" t="str">
        <f>IF('Prediction Log'!D335=0, "",'Prediction Log'!D335)</f>
        <v/>
      </c>
      <c r="E335" s="14" t="str">
        <f>IF('Prediction Log'!E335=0, "",'Prediction Log'!E335)</f>
        <v/>
      </c>
      <c r="F335" s="14" t="str">
        <f>IF('Prediction Log'!F335=0, "",'Prediction Log'!F335)</f>
        <v/>
      </c>
      <c r="G335" s="12" t="str">
        <f>IF(AND(Games!I335="",Games!J335=""),"",IF(ISTEXT(Games!J335), "Side",Games!I335))</f>
        <v/>
      </c>
      <c r="H335" s="12" t="str">
        <f>IF(Table1[[#This Row],[Bet]]="Spread", Games!K335, "")</f>
        <v/>
      </c>
      <c r="I335" s="19" t="str">
        <f>IF(ISTEXT(Games!J335), Games!J335, "")</f>
        <v/>
      </c>
      <c r="J335" s="19" t="str">
        <f>IF(Table1[[#This Row],[Bet]]="Spread", Table1[[#This Row],[Spread]],"")</f>
        <v/>
      </c>
      <c r="K335" s="19"/>
      <c r="L335" s="20"/>
      <c r="M335" s="20"/>
      <c r="N335" s="20"/>
      <c r="O335" s="20"/>
      <c r="P335" s="20"/>
      <c r="Q335" s="20"/>
      <c r="R335" s="22">
        <f t="shared" si="51"/>
        <v>0</v>
      </c>
      <c r="S335" s="22">
        <f t="shared" si="52"/>
        <v>0</v>
      </c>
      <c r="T335" s="22">
        <f t="shared" si="45"/>
        <v>0</v>
      </c>
      <c r="U335" s="22">
        <f t="shared" si="53"/>
        <v>0</v>
      </c>
      <c r="V335" s="22">
        <f t="shared" si="46"/>
        <v>0</v>
      </c>
      <c r="W335" s="22">
        <f t="shared" si="47"/>
        <v>0</v>
      </c>
      <c r="X335" s="21"/>
      <c r="Y335" s="23" t="str">
        <f t="shared" si="48"/>
        <v/>
      </c>
      <c r="Z335" s="21"/>
      <c r="AA335" s="23" t="str">
        <f t="shared" si="49"/>
        <v/>
      </c>
      <c r="AB335" s="21"/>
      <c r="AC335" s="23" t="str">
        <f t="shared" si="50"/>
        <v/>
      </c>
      <c r="AD33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36" spans="1:30" x14ac:dyDescent="0.45">
      <c r="A336" s="35" t="str">
        <f>IF('Prediction Log'!A336=0, "",'Prediction Log'!A336)</f>
        <v/>
      </c>
      <c r="B336" s="14" t="str">
        <f>IF('Prediction Log'!B336=0, "",'Prediction Log'!B336)</f>
        <v/>
      </c>
      <c r="C336" s="14" t="str">
        <f>IF('Prediction Log'!C336=0, "",'Prediction Log'!C336)</f>
        <v/>
      </c>
      <c r="D336" s="14" t="str">
        <f>IF('Prediction Log'!D336=0, "",'Prediction Log'!D336)</f>
        <v/>
      </c>
      <c r="E336" s="14" t="str">
        <f>IF('Prediction Log'!E336=0, "",'Prediction Log'!E336)</f>
        <v/>
      </c>
      <c r="F336" s="14" t="str">
        <f>IF('Prediction Log'!F336=0, "",'Prediction Log'!F336)</f>
        <v/>
      </c>
      <c r="G336" s="12" t="str">
        <f>IF(AND(Games!I336="",Games!J336=""),"",IF(ISTEXT(Games!J336), "Side",Games!I336))</f>
        <v/>
      </c>
      <c r="H336" s="12" t="str">
        <f>IF(Table1[[#This Row],[Bet]]="Spread", Games!K336, "")</f>
        <v/>
      </c>
      <c r="I336" s="19" t="str">
        <f>IF(ISTEXT(Games!J336), Games!J336, "")</f>
        <v/>
      </c>
      <c r="J336" s="19" t="str">
        <f>IF(Table1[[#This Row],[Bet]]="Spread", Table1[[#This Row],[Spread]],"")</f>
        <v/>
      </c>
      <c r="K336" s="19"/>
      <c r="L336" s="20"/>
      <c r="M336" s="20"/>
      <c r="N336" s="20"/>
      <c r="O336" s="20"/>
      <c r="P336" s="20"/>
      <c r="Q336" s="20"/>
      <c r="R336" s="22">
        <f t="shared" si="51"/>
        <v>0</v>
      </c>
      <c r="S336" s="22">
        <f t="shared" si="52"/>
        <v>0</v>
      </c>
      <c r="T336" s="22">
        <f t="shared" si="45"/>
        <v>0</v>
      </c>
      <c r="U336" s="22">
        <f t="shared" si="53"/>
        <v>0</v>
      </c>
      <c r="V336" s="22">
        <f t="shared" si="46"/>
        <v>0</v>
      </c>
      <c r="W336" s="22">
        <f t="shared" si="47"/>
        <v>0</v>
      </c>
      <c r="X336" s="21"/>
      <c r="Y336" s="23" t="str">
        <f t="shared" si="48"/>
        <v/>
      </c>
      <c r="Z336" s="21"/>
      <c r="AA336" s="23" t="str">
        <f t="shared" si="49"/>
        <v/>
      </c>
      <c r="AB336" s="21"/>
      <c r="AC336" s="23" t="str">
        <f t="shared" si="50"/>
        <v/>
      </c>
      <c r="AD33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37" spans="1:30" x14ac:dyDescent="0.45">
      <c r="A337" s="35" t="str">
        <f>IF('Prediction Log'!A337=0, "",'Prediction Log'!A337)</f>
        <v/>
      </c>
      <c r="B337" s="14" t="str">
        <f>IF('Prediction Log'!B337=0, "",'Prediction Log'!B337)</f>
        <v/>
      </c>
      <c r="C337" s="14" t="str">
        <f>IF('Prediction Log'!C337=0, "",'Prediction Log'!C337)</f>
        <v/>
      </c>
      <c r="D337" s="14" t="str">
        <f>IF('Prediction Log'!D337=0, "",'Prediction Log'!D337)</f>
        <v/>
      </c>
      <c r="E337" s="14" t="str">
        <f>IF('Prediction Log'!E337=0, "",'Prediction Log'!E337)</f>
        <v/>
      </c>
      <c r="F337" s="14" t="str">
        <f>IF('Prediction Log'!F337=0, "",'Prediction Log'!F337)</f>
        <v/>
      </c>
      <c r="G337" s="12" t="str">
        <f>IF(AND(Games!I337="",Games!J337=""),"",IF(ISTEXT(Games!J337), "Side",Games!I337))</f>
        <v/>
      </c>
      <c r="H337" s="12" t="str">
        <f>IF(Table1[[#This Row],[Bet]]="Spread", Games!K337, "")</f>
        <v/>
      </c>
      <c r="I337" s="19" t="str">
        <f>IF(ISTEXT(Games!J337), Games!J337, "")</f>
        <v/>
      </c>
      <c r="J337" s="19" t="str">
        <f>IF(Table1[[#This Row],[Bet]]="Spread", Table1[[#This Row],[Spread]],"")</f>
        <v/>
      </c>
      <c r="K337" s="19"/>
      <c r="L337" s="20"/>
      <c r="M337" s="20"/>
      <c r="N337" s="20"/>
      <c r="O337" s="20"/>
      <c r="P337" s="20"/>
      <c r="Q337" s="20"/>
      <c r="R337" s="22">
        <f t="shared" si="51"/>
        <v>0</v>
      </c>
      <c r="S337" s="22">
        <f t="shared" si="52"/>
        <v>0</v>
      </c>
      <c r="T337" s="22">
        <f t="shared" si="45"/>
        <v>0</v>
      </c>
      <c r="U337" s="22">
        <f t="shared" si="53"/>
        <v>0</v>
      </c>
      <c r="V337" s="22">
        <f t="shared" si="46"/>
        <v>0</v>
      </c>
      <c r="W337" s="22">
        <f t="shared" si="47"/>
        <v>0</v>
      </c>
      <c r="X337" s="21"/>
      <c r="Y337" s="23" t="str">
        <f t="shared" si="48"/>
        <v/>
      </c>
      <c r="Z337" s="21"/>
      <c r="AA337" s="23" t="str">
        <f t="shared" si="49"/>
        <v/>
      </c>
      <c r="AB337" s="21"/>
      <c r="AC337" s="23" t="str">
        <f t="shared" si="50"/>
        <v/>
      </c>
      <c r="AD33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38" spans="1:30" x14ac:dyDescent="0.45">
      <c r="A338" s="35" t="str">
        <f>IF('Prediction Log'!A338=0, "",'Prediction Log'!A338)</f>
        <v/>
      </c>
      <c r="B338" s="14" t="str">
        <f>IF('Prediction Log'!B338=0, "",'Prediction Log'!B338)</f>
        <v/>
      </c>
      <c r="C338" s="14" t="str">
        <f>IF('Prediction Log'!C338=0, "",'Prediction Log'!C338)</f>
        <v/>
      </c>
      <c r="D338" s="14" t="str">
        <f>IF('Prediction Log'!D338=0, "",'Prediction Log'!D338)</f>
        <v/>
      </c>
      <c r="E338" s="14" t="str">
        <f>IF('Prediction Log'!E338=0, "",'Prediction Log'!E338)</f>
        <v/>
      </c>
      <c r="F338" s="14" t="str">
        <f>IF('Prediction Log'!F338=0, "",'Prediction Log'!F338)</f>
        <v/>
      </c>
      <c r="G338" s="12" t="str">
        <f>IF(AND(Games!I338="",Games!J338=""),"",IF(ISTEXT(Games!J338), "Side",Games!I338))</f>
        <v/>
      </c>
      <c r="H338" s="12" t="str">
        <f>IF(Table1[[#This Row],[Bet]]="Spread", Games!K338, "")</f>
        <v/>
      </c>
      <c r="I338" s="19" t="str">
        <f>IF(ISTEXT(Games!J338), Games!J338, "")</f>
        <v/>
      </c>
      <c r="J338" s="19" t="str">
        <f>IF(Table1[[#This Row],[Bet]]="Spread", Table1[[#This Row],[Spread]],"")</f>
        <v/>
      </c>
      <c r="K338" s="19"/>
      <c r="L338" s="20"/>
      <c r="M338" s="20"/>
      <c r="N338" s="20"/>
      <c r="O338" s="20"/>
      <c r="P338" s="20"/>
      <c r="Q338" s="20"/>
      <c r="R338" s="22">
        <f t="shared" si="51"/>
        <v>0</v>
      </c>
      <c r="S338" s="22">
        <f t="shared" si="52"/>
        <v>0</v>
      </c>
      <c r="T338" s="22">
        <f t="shared" si="45"/>
        <v>0</v>
      </c>
      <c r="U338" s="22">
        <f t="shared" si="53"/>
        <v>0</v>
      </c>
      <c r="V338" s="22">
        <f t="shared" si="46"/>
        <v>0</v>
      </c>
      <c r="W338" s="22">
        <f t="shared" si="47"/>
        <v>0</v>
      </c>
      <c r="X338" s="21"/>
      <c r="Y338" s="23" t="str">
        <f t="shared" si="48"/>
        <v/>
      </c>
      <c r="Z338" s="21"/>
      <c r="AA338" s="23" t="str">
        <f t="shared" si="49"/>
        <v/>
      </c>
      <c r="AB338" s="21"/>
      <c r="AC338" s="23" t="str">
        <f t="shared" si="50"/>
        <v/>
      </c>
      <c r="AD33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39" spans="1:30" x14ac:dyDescent="0.45">
      <c r="A339" s="35" t="str">
        <f>IF('Prediction Log'!A339=0, "",'Prediction Log'!A339)</f>
        <v/>
      </c>
      <c r="B339" s="14" t="str">
        <f>IF('Prediction Log'!B339=0, "",'Prediction Log'!B339)</f>
        <v/>
      </c>
      <c r="C339" s="14" t="str">
        <f>IF('Prediction Log'!C339=0, "",'Prediction Log'!C339)</f>
        <v/>
      </c>
      <c r="D339" s="14" t="str">
        <f>IF('Prediction Log'!D339=0, "",'Prediction Log'!D339)</f>
        <v/>
      </c>
      <c r="E339" s="14" t="str">
        <f>IF('Prediction Log'!E339=0, "",'Prediction Log'!E339)</f>
        <v/>
      </c>
      <c r="F339" s="14" t="str">
        <f>IF('Prediction Log'!F339=0, "",'Prediction Log'!F339)</f>
        <v/>
      </c>
      <c r="G339" s="12" t="str">
        <f>IF(AND(Games!I339="",Games!J339=""),"",IF(ISTEXT(Games!J339), "Side",Games!I339))</f>
        <v/>
      </c>
      <c r="H339" s="12" t="str">
        <f>IF(Table1[[#This Row],[Bet]]="Spread", Games!K339, "")</f>
        <v/>
      </c>
      <c r="I339" s="19" t="str">
        <f>IF(ISTEXT(Games!J339), Games!J339, "")</f>
        <v/>
      </c>
      <c r="J339" s="19" t="str">
        <f>IF(Table1[[#This Row],[Bet]]="Spread", Table1[[#This Row],[Spread]],"")</f>
        <v/>
      </c>
      <c r="K339" s="19"/>
      <c r="L339" s="20"/>
      <c r="M339" s="20"/>
      <c r="N339" s="20"/>
      <c r="O339" s="20"/>
      <c r="P339" s="20"/>
      <c r="Q339" s="20"/>
      <c r="R339" s="22">
        <f t="shared" si="51"/>
        <v>0</v>
      </c>
      <c r="S339" s="22">
        <f t="shared" si="52"/>
        <v>0</v>
      </c>
      <c r="T339" s="22">
        <f t="shared" si="45"/>
        <v>0</v>
      </c>
      <c r="U339" s="22">
        <f t="shared" si="53"/>
        <v>0</v>
      </c>
      <c r="V339" s="22">
        <f t="shared" si="46"/>
        <v>0</v>
      </c>
      <c r="W339" s="22">
        <f t="shared" si="47"/>
        <v>0</v>
      </c>
      <c r="X339" s="21"/>
      <c r="Y339" s="23" t="str">
        <f t="shared" si="48"/>
        <v/>
      </c>
      <c r="Z339" s="21"/>
      <c r="AA339" s="23" t="str">
        <f t="shared" si="49"/>
        <v/>
      </c>
      <c r="AB339" s="21"/>
      <c r="AC339" s="23" t="str">
        <f t="shared" si="50"/>
        <v/>
      </c>
      <c r="AD33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40" spans="1:30" x14ac:dyDescent="0.45">
      <c r="A340" s="35" t="str">
        <f>IF('Prediction Log'!A340=0, "",'Prediction Log'!A340)</f>
        <v/>
      </c>
      <c r="B340" s="14" t="str">
        <f>IF('Prediction Log'!B340=0, "",'Prediction Log'!B340)</f>
        <v/>
      </c>
      <c r="C340" s="14" t="str">
        <f>IF('Prediction Log'!C340=0, "",'Prediction Log'!C340)</f>
        <v/>
      </c>
      <c r="D340" s="14" t="str">
        <f>IF('Prediction Log'!D340=0, "",'Prediction Log'!D340)</f>
        <v/>
      </c>
      <c r="E340" s="14" t="str">
        <f>IF('Prediction Log'!E340=0, "",'Prediction Log'!E340)</f>
        <v/>
      </c>
      <c r="F340" s="14" t="str">
        <f>IF('Prediction Log'!F340=0, "",'Prediction Log'!F340)</f>
        <v/>
      </c>
      <c r="G340" s="12" t="str">
        <f>IF(AND(Games!I340="",Games!J340=""),"",IF(ISTEXT(Games!J340), "Side",Games!I340))</f>
        <v/>
      </c>
      <c r="H340" s="12" t="str">
        <f>IF(Table1[[#This Row],[Bet]]="Spread", Games!K340, "")</f>
        <v/>
      </c>
      <c r="I340" s="19" t="str">
        <f>IF(ISTEXT(Games!J340), Games!J340, "")</f>
        <v/>
      </c>
      <c r="J340" s="19" t="str">
        <f>IF(Table1[[#This Row],[Bet]]="Spread", Table1[[#This Row],[Spread]],"")</f>
        <v/>
      </c>
      <c r="K340" s="19"/>
      <c r="L340" s="20"/>
      <c r="M340" s="20"/>
      <c r="N340" s="20"/>
      <c r="O340" s="20"/>
      <c r="P340" s="20"/>
      <c r="Q340" s="20"/>
      <c r="R340" s="22">
        <f t="shared" si="51"/>
        <v>0</v>
      </c>
      <c r="S340" s="22">
        <f t="shared" si="52"/>
        <v>0</v>
      </c>
      <c r="T340" s="22">
        <f t="shared" si="45"/>
        <v>0</v>
      </c>
      <c r="U340" s="22">
        <f t="shared" si="53"/>
        <v>0</v>
      </c>
      <c r="V340" s="22">
        <f t="shared" si="46"/>
        <v>0</v>
      </c>
      <c r="W340" s="22">
        <f t="shared" si="47"/>
        <v>0</v>
      </c>
      <c r="X340" s="21"/>
      <c r="Y340" s="23" t="str">
        <f t="shared" si="48"/>
        <v/>
      </c>
      <c r="Z340" s="21"/>
      <c r="AA340" s="23" t="str">
        <f t="shared" si="49"/>
        <v/>
      </c>
      <c r="AB340" s="21"/>
      <c r="AC340" s="23" t="str">
        <f t="shared" si="50"/>
        <v/>
      </c>
      <c r="AD34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41" spans="1:30" x14ac:dyDescent="0.45">
      <c r="A341" s="35" t="str">
        <f>IF('Prediction Log'!A341=0, "",'Prediction Log'!A341)</f>
        <v/>
      </c>
      <c r="B341" s="14" t="str">
        <f>IF('Prediction Log'!B341=0, "",'Prediction Log'!B341)</f>
        <v/>
      </c>
      <c r="C341" s="14" t="str">
        <f>IF('Prediction Log'!C341=0, "",'Prediction Log'!C341)</f>
        <v/>
      </c>
      <c r="D341" s="14" t="str">
        <f>IF('Prediction Log'!D341=0, "",'Prediction Log'!D341)</f>
        <v/>
      </c>
      <c r="E341" s="14" t="str">
        <f>IF('Prediction Log'!E341=0, "",'Prediction Log'!E341)</f>
        <v/>
      </c>
      <c r="F341" s="14" t="str">
        <f>IF('Prediction Log'!F341=0, "",'Prediction Log'!F341)</f>
        <v/>
      </c>
      <c r="G341" s="12" t="str">
        <f>IF(AND(Games!I341="",Games!J341=""),"",IF(ISTEXT(Games!J341), "Side",Games!I341))</f>
        <v/>
      </c>
      <c r="H341" s="12" t="str">
        <f>IF(Table1[[#This Row],[Bet]]="Spread", Games!K341, "")</f>
        <v/>
      </c>
      <c r="I341" s="19" t="str">
        <f>IF(ISTEXT(Games!J341), Games!J341, "")</f>
        <v/>
      </c>
      <c r="J341" s="19" t="str">
        <f>IF(Table1[[#This Row],[Bet]]="Spread", Table1[[#This Row],[Spread]],"")</f>
        <v/>
      </c>
      <c r="K341" s="19"/>
      <c r="L341" s="20"/>
      <c r="M341" s="20"/>
      <c r="N341" s="20"/>
      <c r="O341" s="20"/>
      <c r="P341" s="20"/>
      <c r="Q341" s="20"/>
      <c r="R341" s="22">
        <f t="shared" si="51"/>
        <v>0</v>
      </c>
      <c r="S341" s="22">
        <f t="shared" si="52"/>
        <v>0</v>
      </c>
      <c r="T341" s="22">
        <f t="shared" si="45"/>
        <v>0</v>
      </c>
      <c r="U341" s="22">
        <f t="shared" si="53"/>
        <v>0</v>
      </c>
      <c r="V341" s="22">
        <f t="shared" si="46"/>
        <v>0</v>
      </c>
      <c r="W341" s="22">
        <f t="shared" si="47"/>
        <v>0</v>
      </c>
      <c r="X341" s="21"/>
      <c r="Y341" s="23" t="str">
        <f t="shared" si="48"/>
        <v/>
      </c>
      <c r="Z341" s="21"/>
      <c r="AA341" s="23" t="str">
        <f t="shared" si="49"/>
        <v/>
      </c>
      <c r="AB341" s="21"/>
      <c r="AC341" s="23" t="str">
        <f t="shared" si="50"/>
        <v/>
      </c>
      <c r="AD34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42" spans="1:30" x14ac:dyDescent="0.45">
      <c r="A342" s="35" t="str">
        <f>IF('Prediction Log'!A342=0, "",'Prediction Log'!A342)</f>
        <v/>
      </c>
      <c r="B342" s="14" t="str">
        <f>IF('Prediction Log'!B342=0, "",'Prediction Log'!B342)</f>
        <v/>
      </c>
      <c r="C342" s="14" t="str">
        <f>IF('Prediction Log'!C342=0, "",'Prediction Log'!C342)</f>
        <v/>
      </c>
      <c r="D342" s="14" t="str">
        <f>IF('Prediction Log'!D342=0, "",'Prediction Log'!D342)</f>
        <v/>
      </c>
      <c r="E342" s="14" t="str">
        <f>IF('Prediction Log'!E342=0, "",'Prediction Log'!E342)</f>
        <v/>
      </c>
      <c r="F342" s="14" t="str">
        <f>IF('Prediction Log'!F342=0, "",'Prediction Log'!F342)</f>
        <v/>
      </c>
      <c r="G342" s="12" t="str">
        <f>IF(AND(Games!I342="",Games!J342=""),"",IF(ISTEXT(Games!J342), "Side",Games!I342))</f>
        <v/>
      </c>
      <c r="H342" s="12" t="str">
        <f>IF(Table1[[#This Row],[Bet]]="Spread", Games!K342, "")</f>
        <v/>
      </c>
      <c r="I342" s="19" t="str">
        <f>IF(ISTEXT(Games!J342), Games!J342, "")</f>
        <v/>
      </c>
      <c r="J342" s="19" t="str">
        <f>IF(Table1[[#This Row],[Bet]]="Spread", Table1[[#This Row],[Spread]],"")</f>
        <v/>
      </c>
      <c r="K342" s="19"/>
      <c r="L342" s="20"/>
      <c r="M342" s="20"/>
      <c r="N342" s="20"/>
      <c r="O342" s="20"/>
      <c r="P342" s="20"/>
      <c r="Q342" s="20"/>
      <c r="R342" s="22">
        <f t="shared" si="51"/>
        <v>0</v>
      </c>
      <c r="S342" s="22">
        <f t="shared" si="52"/>
        <v>0</v>
      </c>
      <c r="T342" s="22">
        <f t="shared" si="45"/>
        <v>0</v>
      </c>
      <c r="U342" s="22">
        <f t="shared" si="53"/>
        <v>0</v>
      </c>
      <c r="V342" s="22">
        <f t="shared" si="46"/>
        <v>0</v>
      </c>
      <c r="W342" s="22">
        <f t="shared" si="47"/>
        <v>0</v>
      </c>
      <c r="X342" s="21"/>
      <c r="Y342" s="23" t="str">
        <f t="shared" si="48"/>
        <v/>
      </c>
      <c r="Z342" s="21"/>
      <c r="AA342" s="23" t="str">
        <f t="shared" si="49"/>
        <v/>
      </c>
      <c r="AB342" s="21"/>
      <c r="AC342" s="23" t="str">
        <f t="shared" si="50"/>
        <v/>
      </c>
      <c r="AD34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43" spans="1:30" x14ac:dyDescent="0.45">
      <c r="A343" s="35" t="str">
        <f>IF('Prediction Log'!A343=0, "",'Prediction Log'!A343)</f>
        <v/>
      </c>
      <c r="B343" s="14" t="str">
        <f>IF('Prediction Log'!B343=0, "",'Prediction Log'!B343)</f>
        <v/>
      </c>
      <c r="C343" s="14" t="str">
        <f>IF('Prediction Log'!C343=0, "",'Prediction Log'!C343)</f>
        <v/>
      </c>
      <c r="D343" s="14" t="str">
        <f>IF('Prediction Log'!D343=0, "",'Prediction Log'!D343)</f>
        <v/>
      </c>
      <c r="E343" s="14" t="str">
        <f>IF('Prediction Log'!E343=0, "",'Prediction Log'!E343)</f>
        <v/>
      </c>
      <c r="F343" s="14" t="str">
        <f>IF('Prediction Log'!F343=0, "",'Prediction Log'!F343)</f>
        <v/>
      </c>
      <c r="G343" s="12" t="str">
        <f>IF(AND(Games!I343="",Games!J343=""),"",IF(ISTEXT(Games!J343), "Side",Games!I343))</f>
        <v/>
      </c>
      <c r="H343" s="12" t="str">
        <f>IF(Table1[[#This Row],[Bet]]="Spread", Games!K343, "")</f>
        <v/>
      </c>
      <c r="I343" s="19" t="str">
        <f>IF(ISTEXT(Games!J343), Games!J343, "")</f>
        <v/>
      </c>
      <c r="J343" s="19" t="str">
        <f>IF(Table1[[#This Row],[Bet]]="Spread", Table1[[#This Row],[Spread]],"")</f>
        <v/>
      </c>
      <c r="K343" s="19"/>
      <c r="L343" s="20"/>
      <c r="M343" s="20"/>
      <c r="N343" s="20"/>
      <c r="O343" s="20"/>
      <c r="P343" s="20"/>
      <c r="Q343" s="20"/>
      <c r="R343" s="22">
        <f t="shared" si="51"/>
        <v>0</v>
      </c>
      <c r="S343" s="22">
        <f t="shared" si="52"/>
        <v>0</v>
      </c>
      <c r="T343" s="22">
        <f t="shared" si="45"/>
        <v>0</v>
      </c>
      <c r="U343" s="22">
        <f t="shared" si="53"/>
        <v>0</v>
      </c>
      <c r="V343" s="22">
        <f t="shared" si="46"/>
        <v>0</v>
      </c>
      <c r="W343" s="22">
        <f t="shared" si="47"/>
        <v>0</v>
      </c>
      <c r="X343" s="21"/>
      <c r="Y343" s="23" t="str">
        <f t="shared" si="48"/>
        <v/>
      </c>
      <c r="Z343" s="21"/>
      <c r="AA343" s="23" t="str">
        <f t="shared" si="49"/>
        <v/>
      </c>
      <c r="AB343" s="21"/>
      <c r="AC343" s="23" t="str">
        <f t="shared" si="50"/>
        <v/>
      </c>
      <c r="AD34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44" spans="1:30" x14ac:dyDescent="0.45">
      <c r="A344" s="35" t="str">
        <f>IF('Prediction Log'!A344=0, "",'Prediction Log'!A344)</f>
        <v/>
      </c>
      <c r="B344" s="14" t="str">
        <f>IF('Prediction Log'!B344=0, "",'Prediction Log'!B344)</f>
        <v/>
      </c>
      <c r="C344" s="14" t="str">
        <f>IF('Prediction Log'!C344=0, "",'Prediction Log'!C344)</f>
        <v/>
      </c>
      <c r="D344" s="14" t="str">
        <f>IF('Prediction Log'!D344=0, "",'Prediction Log'!D344)</f>
        <v/>
      </c>
      <c r="E344" s="14" t="str">
        <f>IF('Prediction Log'!E344=0, "",'Prediction Log'!E344)</f>
        <v/>
      </c>
      <c r="F344" s="14" t="str">
        <f>IF('Prediction Log'!F344=0, "",'Prediction Log'!F344)</f>
        <v/>
      </c>
      <c r="G344" s="12" t="str">
        <f>IF(AND(Games!I344="",Games!J344=""),"",IF(ISTEXT(Games!J344), "Side",Games!I344))</f>
        <v/>
      </c>
      <c r="H344" s="12" t="str">
        <f>IF(Table1[[#This Row],[Bet]]="Spread", Games!K344, "")</f>
        <v/>
      </c>
      <c r="I344" s="19" t="str">
        <f>IF(ISTEXT(Games!J344), Games!J344, "")</f>
        <v/>
      </c>
      <c r="J344" s="19" t="str">
        <f>IF(Table1[[#This Row],[Bet]]="Spread", Table1[[#This Row],[Spread]],"")</f>
        <v/>
      </c>
      <c r="K344" s="19"/>
      <c r="L344" s="20"/>
      <c r="M344" s="20"/>
      <c r="N344" s="20"/>
      <c r="O344" s="20"/>
      <c r="P344" s="20"/>
      <c r="Q344" s="20"/>
      <c r="R344" s="22">
        <f t="shared" si="51"/>
        <v>0</v>
      </c>
      <c r="S344" s="22">
        <f t="shared" si="52"/>
        <v>0</v>
      </c>
      <c r="T344" s="22">
        <f t="shared" si="45"/>
        <v>0</v>
      </c>
      <c r="U344" s="22">
        <f t="shared" si="53"/>
        <v>0</v>
      </c>
      <c r="V344" s="22">
        <f t="shared" si="46"/>
        <v>0</v>
      </c>
      <c r="W344" s="22">
        <f t="shared" si="47"/>
        <v>0</v>
      </c>
      <c r="X344" s="21"/>
      <c r="Y344" s="23" t="str">
        <f t="shared" si="48"/>
        <v/>
      </c>
      <c r="Z344" s="21"/>
      <c r="AA344" s="23" t="str">
        <f t="shared" si="49"/>
        <v/>
      </c>
      <c r="AB344" s="21"/>
      <c r="AC344" s="23" t="str">
        <f t="shared" si="50"/>
        <v/>
      </c>
      <c r="AD34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45" spans="1:30" x14ac:dyDescent="0.45">
      <c r="A345" s="35" t="str">
        <f>IF('Prediction Log'!A345=0, "",'Prediction Log'!A345)</f>
        <v/>
      </c>
      <c r="B345" s="14" t="str">
        <f>IF('Prediction Log'!B345=0, "",'Prediction Log'!B345)</f>
        <v/>
      </c>
      <c r="C345" s="14" t="str">
        <f>IF('Prediction Log'!C345=0, "",'Prediction Log'!C345)</f>
        <v/>
      </c>
      <c r="D345" s="14" t="str">
        <f>IF('Prediction Log'!D345=0, "",'Prediction Log'!D345)</f>
        <v/>
      </c>
      <c r="E345" s="14" t="str">
        <f>IF('Prediction Log'!E345=0, "",'Prediction Log'!E345)</f>
        <v/>
      </c>
      <c r="F345" s="14" t="str">
        <f>IF('Prediction Log'!F345=0, "",'Prediction Log'!F345)</f>
        <v/>
      </c>
      <c r="G345" s="12" t="str">
        <f>IF(AND(Games!I345="",Games!J345=""),"",IF(ISTEXT(Games!J345), "Side",Games!I345))</f>
        <v/>
      </c>
      <c r="H345" s="12" t="str">
        <f>IF(Table1[[#This Row],[Bet]]="Spread", Games!K345, "")</f>
        <v/>
      </c>
      <c r="I345" s="19" t="str">
        <f>IF(ISTEXT(Games!J345), Games!J345, "")</f>
        <v/>
      </c>
      <c r="J345" s="19" t="str">
        <f>IF(Table1[[#This Row],[Bet]]="Spread", Table1[[#This Row],[Spread]],"")</f>
        <v/>
      </c>
      <c r="K345" s="19"/>
      <c r="L345" s="20"/>
      <c r="M345" s="20"/>
      <c r="N345" s="20"/>
      <c r="O345" s="20"/>
      <c r="P345" s="20"/>
      <c r="Q345" s="20"/>
      <c r="R345" s="22">
        <f t="shared" si="51"/>
        <v>0</v>
      </c>
      <c r="S345" s="22">
        <f t="shared" si="52"/>
        <v>0</v>
      </c>
      <c r="T345" s="22">
        <f t="shared" si="45"/>
        <v>0</v>
      </c>
      <c r="U345" s="22">
        <f t="shared" si="53"/>
        <v>0</v>
      </c>
      <c r="V345" s="22">
        <f t="shared" si="46"/>
        <v>0</v>
      </c>
      <c r="W345" s="22">
        <f t="shared" si="47"/>
        <v>0</v>
      </c>
      <c r="X345" s="21"/>
      <c r="Y345" s="23" t="str">
        <f t="shared" si="48"/>
        <v/>
      </c>
      <c r="Z345" s="21"/>
      <c r="AA345" s="23" t="str">
        <f t="shared" si="49"/>
        <v/>
      </c>
      <c r="AB345" s="21"/>
      <c r="AC345" s="23" t="str">
        <f t="shared" si="50"/>
        <v/>
      </c>
      <c r="AD34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46" spans="1:30" x14ac:dyDescent="0.45">
      <c r="A346" s="35" t="str">
        <f>IF('Prediction Log'!A346=0, "",'Prediction Log'!A346)</f>
        <v/>
      </c>
      <c r="B346" s="14" t="str">
        <f>IF('Prediction Log'!B346=0, "",'Prediction Log'!B346)</f>
        <v/>
      </c>
      <c r="C346" s="14" t="str">
        <f>IF('Prediction Log'!C346=0, "",'Prediction Log'!C346)</f>
        <v/>
      </c>
      <c r="D346" s="14" t="str">
        <f>IF('Prediction Log'!D346=0, "",'Prediction Log'!D346)</f>
        <v/>
      </c>
      <c r="E346" s="14" t="str">
        <f>IF('Prediction Log'!E346=0, "",'Prediction Log'!E346)</f>
        <v/>
      </c>
      <c r="F346" s="14" t="str">
        <f>IF('Prediction Log'!F346=0, "",'Prediction Log'!F346)</f>
        <v/>
      </c>
      <c r="G346" s="12" t="str">
        <f>IF(AND(Games!I346="",Games!J346=""),"",IF(ISTEXT(Games!J346), "Side",Games!I346))</f>
        <v/>
      </c>
      <c r="H346" s="12" t="str">
        <f>IF(Table1[[#This Row],[Bet]]="Spread", Games!K346, "")</f>
        <v/>
      </c>
      <c r="I346" s="19" t="str">
        <f>IF(ISTEXT(Games!J346), Games!J346, "")</f>
        <v/>
      </c>
      <c r="J346" s="19" t="str">
        <f>IF(Table1[[#This Row],[Bet]]="Spread", Table1[[#This Row],[Spread]],"")</f>
        <v/>
      </c>
      <c r="K346" s="19"/>
      <c r="L346" s="20"/>
      <c r="M346" s="20"/>
      <c r="N346" s="20"/>
      <c r="O346" s="20"/>
      <c r="P346" s="20"/>
      <c r="Q346" s="20"/>
      <c r="R346" s="22">
        <f t="shared" si="51"/>
        <v>0</v>
      </c>
      <c r="S346" s="22">
        <f t="shared" si="52"/>
        <v>0</v>
      </c>
      <c r="T346" s="22">
        <f t="shared" si="45"/>
        <v>0</v>
      </c>
      <c r="U346" s="22">
        <f t="shared" si="53"/>
        <v>0</v>
      </c>
      <c r="V346" s="22">
        <f t="shared" si="46"/>
        <v>0</v>
      </c>
      <c r="W346" s="22">
        <f t="shared" si="47"/>
        <v>0</v>
      </c>
      <c r="X346" s="21"/>
      <c r="Y346" s="23" t="str">
        <f t="shared" si="48"/>
        <v/>
      </c>
      <c r="Z346" s="21"/>
      <c r="AA346" s="23" t="str">
        <f t="shared" si="49"/>
        <v/>
      </c>
      <c r="AB346" s="21"/>
      <c r="AC346" s="23" t="str">
        <f t="shared" si="50"/>
        <v/>
      </c>
      <c r="AD34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47" spans="1:30" x14ac:dyDescent="0.45">
      <c r="A347" s="35" t="str">
        <f>IF('Prediction Log'!A347=0, "",'Prediction Log'!A347)</f>
        <v/>
      </c>
      <c r="B347" s="14" t="str">
        <f>IF('Prediction Log'!B347=0, "",'Prediction Log'!B347)</f>
        <v/>
      </c>
      <c r="C347" s="14" t="str">
        <f>IF('Prediction Log'!C347=0, "",'Prediction Log'!C347)</f>
        <v/>
      </c>
      <c r="D347" s="14" t="str">
        <f>IF('Prediction Log'!D347=0, "",'Prediction Log'!D347)</f>
        <v/>
      </c>
      <c r="E347" s="14" t="str">
        <f>IF('Prediction Log'!E347=0, "",'Prediction Log'!E347)</f>
        <v/>
      </c>
      <c r="F347" s="14" t="str">
        <f>IF('Prediction Log'!F347=0, "",'Prediction Log'!F347)</f>
        <v/>
      </c>
      <c r="G347" s="12" t="str">
        <f>IF(AND(Games!I347="",Games!J347=""),"",IF(ISTEXT(Games!J347), "Side",Games!I347))</f>
        <v/>
      </c>
      <c r="H347" s="12" t="str">
        <f>IF(Table1[[#This Row],[Bet]]="Spread", Games!K347, "")</f>
        <v/>
      </c>
      <c r="I347" s="19" t="str">
        <f>IF(ISTEXT(Games!J347), Games!J347, "")</f>
        <v/>
      </c>
      <c r="J347" s="19" t="str">
        <f>IF(Table1[[#This Row],[Bet]]="Spread", Table1[[#This Row],[Spread]],"")</f>
        <v/>
      </c>
      <c r="K347" s="19"/>
      <c r="L347" s="20"/>
      <c r="M347" s="20"/>
      <c r="N347" s="20"/>
      <c r="O347" s="20"/>
      <c r="P347" s="20"/>
      <c r="Q347" s="20"/>
      <c r="R347" s="22">
        <f t="shared" si="51"/>
        <v>0</v>
      </c>
      <c r="S347" s="22">
        <f t="shared" si="52"/>
        <v>0</v>
      </c>
      <c r="T347" s="22">
        <f t="shared" si="45"/>
        <v>0</v>
      </c>
      <c r="U347" s="22">
        <f t="shared" si="53"/>
        <v>0</v>
      </c>
      <c r="V347" s="22">
        <f t="shared" si="46"/>
        <v>0</v>
      </c>
      <c r="W347" s="22">
        <f t="shared" si="47"/>
        <v>0</v>
      </c>
      <c r="X347" s="21"/>
      <c r="Y347" s="23" t="str">
        <f t="shared" si="48"/>
        <v/>
      </c>
      <c r="Z347" s="21"/>
      <c r="AA347" s="23" t="str">
        <f t="shared" si="49"/>
        <v/>
      </c>
      <c r="AB347" s="21"/>
      <c r="AC347" s="23" t="str">
        <f t="shared" si="50"/>
        <v/>
      </c>
      <c r="AD34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48" spans="1:30" x14ac:dyDescent="0.45">
      <c r="A348" s="35" t="str">
        <f>IF('Prediction Log'!A348=0, "",'Prediction Log'!A348)</f>
        <v/>
      </c>
      <c r="B348" s="14" t="str">
        <f>IF('Prediction Log'!B348=0, "",'Prediction Log'!B348)</f>
        <v/>
      </c>
      <c r="C348" s="14" t="str">
        <f>IF('Prediction Log'!C348=0, "",'Prediction Log'!C348)</f>
        <v/>
      </c>
      <c r="D348" s="14" t="str">
        <f>IF('Prediction Log'!D348=0, "",'Prediction Log'!D348)</f>
        <v/>
      </c>
      <c r="E348" s="14" t="str">
        <f>IF('Prediction Log'!E348=0, "",'Prediction Log'!E348)</f>
        <v/>
      </c>
      <c r="F348" s="14" t="str">
        <f>IF('Prediction Log'!F348=0, "",'Prediction Log'!F348)</f>
        <v/>
      </c>
      <c r="G348" s="12" t="str">
        <f>IF(AND(Games!I348="",Games!J348=""),"",IF(ISTEXT(Games!J348), "Side",Games!I348))</f>
        <v/>
      </c>
      <c r="H348" s="12" t="str">
        <f>IF(Table1[[#This Row],[Bet]]="Spread", Games!K348, "")</f>
        <v/>
      </c>
      <c r="I348" s="19" t="str">
        <f>IF(ISTEXT(Games!J348), Games!J348, "")</f>
        <v/>
      </c>
      <c r="J348" s="19" t="str">
        <f>IF(Table1[[#This Row],[Bet]]="Spread", Table1[[#This Row],[Spread]],"")</f>
        <v/>
      </c>
      <c r="K348" s="19"/>
      <c r="L348" s="20"/>
      <c r="M348" s="20"/>
      <c r="N348" s="20"/>
      <c r="O348" s="20"/>
      <c r="P348" s="20"/>
      <c r="Q348" s="20"/>
      <c r="R348" s="22">
        <f t="shared" si="51"/>
        <v>0</v>
      </c>
      <c r="S348" s="22">
        <f t="shared" si="52"/>
        <v>0</v>
      </c>
      <c r="T348" s="22">
        <f t="shared" si="45"/>
        <v>0</v>
      </c>
      <c r="U348" s="22">
        <f t="shared" si="53"/>
        <v>0</v>
      </c>
      <c r="V348" s="22">
        <f t="shared" si="46"/>
        <v>0</v>
      </c>
      <c r="W348" s="22">
        <f t="shared" si="47"/>
        <v>0</v>
      </c>
      <c r="X348" s="21"/>
      <c r="Y348" s="23" t="str">
        <f t="shared" si="48"/>
        <v/>
      </c>
      <c r="Z348" s="21"/>
      <c r="AA348" s="23" t="str">
        <f t="shared" si="49"/>
        <v/>
      </c>
      <c r="AB348" s="21"/>
      <c r="AC348" s="23" t="str">
        <f t="shared" si="50"/>
        <v/>
      </c>
      <c r="AD34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49" spans="1:30" x14ac:dyDescent="0.45">
      <c r="A349" s="35" t="str">
        <f>IF('Prediction Log'!A349=0, "",'Prediction Log'!A349)</f>
        <v/>
      </c>
      <c r="B349" s="14" t="str">
        <f>IF('Prediction Log'!B349=0, "",'Prediction Log'!B349)</f>
        <v/>
      </c>
      <c r="C349" s="14" t="str">
        <f>IF('Prediction Log'!C349=0, "",'Prediction Log'!C349)</f>
        <v/>
      </c>
      <c r="D349" s="14" t="str">
        <f>IF('Prediction Log'!D349=0, "",'Prediction Log'!D349)</f>
        <v/>
      </c>
      <c r="E349" s="14" t="str">
        <f>IF('Prediction Log'!E349=0, "",'Prediction Log'!E349)</f>
        <v/>
      </c>
      <c r="F349" s="14" t="str">
        <f>IF('Prediction Log'!F349=0, "",'Prediction Log'!F349)</f>
        <v/>
      </c>
      <c r="G349" s="12" t="str">
        <f>IF(AND(Games!I349="",Games!J349=""),"",IF(ISTEXT(Games!J349), "Side",Games!I349))</f>
        <v/>
      </c>
      <c r="H349" s="12" t="str">
        <f>IF(Table1[[#This Row],[Bet]]="Spread", Games!K349, "")</f>
        <v/>
      </c>
      <c r="I349" s="19" t="str">
        <f>IF(ISTEXT(Games!J349), Games!J349, "")</f>
        <v/>
      </c>
      <c r="J349" s="19" t="str">
        <f>IF(Table1[[#This Row],[Bet]]="Spread", Table1[[#This Row],[Spread]],"")</f>
        <v/>
      </c>
      <c r="K349" s="19"/>
      <c r="L349" s="20"/>
      <c r="M349" s="20"/>
      <c r="N349" s="20"/>
      <c r="O349" s="20"/>
      <c r="P349" s="20"/>
      <c r="Q349" s="20"/>
      <c r="R349" s="22">
        <f t="shared" si="51"/>
        <v>0</v>
      </c>
      <c r="S349" s="22">
        <f t="shared" si="52"/>
        <v>0</v>
      </c>
      <c r="T349" s="22">
        <f t="shared" si="45"/>
        <v>0</v>
      </c>
      <c r="U349" s="22">
        <f t="shared" si="53"/>
        <v>0</v>
      </c>
      <c r="V349" s="22">
        <f t="shared" si="46"/>
        <v>0</v>
      </c>
      <c r="W349" s="22">
        <f t="shared" si="47"/>
        <v>0</v>
      </c>
      <c r="X349" s="21"/>
      <c r="Y349" s="23" t="str">
        <f t="shared" si="48"/>
        <v/>
      </c>
      <c r="Z349" s="21"/>
      <c r="AA349" s="23" t="str">
        <f t="shared" si="49"/>
        <v/>
      </c>
      <c r="AB349" s="21"/>
      <c r="AC349" s="23" t="str">
        <f t="shared" si="50"/>
        <v/>
      </c>
      <c r="AD34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50" spans="1:30" x14ac:dyDescent="0.45">
      <c r="A350" s="35" t="str">
        <f>IF('Prediction Log'!A350=0, "",'Prediction Log'!A350)</f>
        <v/>
      </c>
      <c r="B350" s="14" t="str">
        <f>IF('Prediction Log'!B350=0, "",'Prediction Log'!B350)</f>
        <v/>
      </c>
      <c r="C350" s="14" t="str">
        <f>IF('Prediction Log'!C350=0, "",'Prediction Log'!C350)</f>
        <v/>
      </c>
      <c r="D350" s="14" t="str">
        <f>IF('Prediction Log'!D350=0, "",'Prediction Log'!D350)</f>
        <v/>
      </c>
      <c r="E350" s="14" t="str">
        <f>IF('Prediction Log'!E350=0, "",'Prediction Log'!E350)</f>
        <v/>
      </c>
      <c r="F350" s="14" t="str">
        <f>IF('Prediction Log'!F350=0, "",'Prediction Log'!F350)</f>
        <v/>
      </c>
      <c r="G350" s="12" t="str">
        <f>IF(AND(Games!I350="",Games!J350=""),"",IF(ISTEXT(Games!J350), "Side",Games!I350))</f>
        <v/>
      </c>
      <c r="H350" s="12" t="str">
        <f>IF(Table1[[#This Row],[Bet]]="Spread", Games!K350, "")</f>
        <v/>
      </c>
      <c r="I350" s="19" t="str">
        <f>IF(ISTEXT(Games!J350), Games!J350, "")</f>
        <v/>
      </c>
      <c r="J350" s="19" t="str">
        <f>IF(Table1[[#This Row],[Bet]]="Spread", Table1[[#This Row],[Spread]],"")</f>
        <v/>
      </c>
      <c r="K350" s="19"/>
      <c r="L350" s="20"/>
      <c r="M350" s="20"/>
      <c r="N350" s="20"/>
      <c r="O350" s="20"/>
      <c r="P350" s="20"/>
      <c r="Q350" s="20"/>
      <c r="R350" s="22">
        <f t="shared" si="51"/>
        <v>0</v>
      </c>
      <c r="S350" s="22">
        <f t="shared" si="52"/>
        <v>0</v>
      </c>
      <c r="T350" s="22">
        <f t="shared" si="45"/>
        <v>0</v>
      </c>
      <c r="U350" s="22">
        <f t="shared" si="53"/>
        <v>0</v>
      </c>
      <c r="V350" s="22">
        <f t="shared" si="46"/>
        <v>0</v>
      </c>
      <c r="W350" s="22">
        <f t="shared" si="47"/>
        <v>0</v>
      </c>
      <c r="X350" s="21"/>
      <c r="Y350" s="23" t="str">
        <f t="shared" si="48"/>
        <v/>
      </c>
      <c r="Z350" s="21"/>
      <c r="AA350" s="23" t="str">
        <f t="shared" si="49"/>
        <v/>
      </c>
      <c r="AB350" s="21"/>
      <c r="AC350" s="23" t="str">
        <f t="shared" si="50"/>
        <v/>
      </c>
      <c r="AD35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51" spans="1:30" x14ac:dyDescent="0.45">
      <c r="A351" s="35" t="str">
        <f>IF('Prediction Log'!A351=0, "",'Prediction Log'!A351)</f>
        <v/>
      </c>
      <c r="B351" s="14" t="str">
        <f>IF('Prediction Log'!B351=0, "",'Prediction Log'!B351)</f>
        <v/>
      </c>
      <c r="C351" s="14" t="str">
        <f>IF('Prediction Log'!C351=0, "",'Prediction Log'!C351)</f>
        <v/>
      </c>
      <c r="D351" s="14" t="str">
        <f>IF('Prediction Log'!D351=0, "",'Prediction Log'!D351)</f>
        <v/>
      </c>
      <c r="E351" s="14" t="str">
        <f>IF('Prediction Log'!E351=0, "",'Prediction Log'!E351)</f>
        <v/>
      </c>
      <c r="F351" s="14" t="str">
        <f>IF('Prediction Log'!F351=0, "",'Prediction Log'!F351)</f>
        <v/>
      </c>
      <c r="G351" s="12" t="str">
        <f>IF(AND(Games!I351="",Games!J351=""),"",IF(ISTEXT(Games!J351), "Side",Games!I351))</f>
        <v/>
      </c>
      <c r="H351" s="12" t="str">
        <f>IF(Table1[[#This Row],[Bet]]="Spread", Games!K351, "")</f>
        <v/>
      </c>
      <c r="I351" s="19" t="str">
        <f>IF(ISTEXT(Games!J351), Games!J351, "")</f>
        <v/>
      </c>
      <c r="J351" s="19" t="str">
        <f>IF(Table1[[#This Row],[Bet]]="Spread", Table1[[#This Row],[Spread]],"")</f>
        <v/>
      </c>
      <c r="K351" s="19"/>
      <c r="L351" s="20"/>
      <c r="M351" s="20"/>
      <c r="N351" s="20"/>
      <c r="O351" s="20"/>
      <c r="P351" s="20"/>
      <c r="Q351" s="20"/>
      <c r="R351" s="22">
        <f t="shared" si="51"/>
        <v>0</v>
      </c>
      <c r="S351" s="22">
        <f t="shared" si="52"/>
        <v>0</v>
      </c>
      <c r="T351" s="22">
        <f t="shared" si="45"/>
        <v>0</v>
      </c>
      <c r="U351" s="22">
        <f t="shared" si="53"/>
        <v>0</v>
      </c>
      <c r="V351" s="22">
        <f t="shared" si="46"/>
        <v>0</v>
      </c>
      <c r="W351" s="22">
        <f t="shared" si="47"/>
        <v>0</v>
      </c>
      <c r="X351" s="21"/>
      <c r="Y351" s="23" t="str">
        <f t="shared" si="48"/>
        <v/>
      </c>
      <c r="Z351" s="21"/>
      <c r="AA351" s="23" t="str">
        <f t="shared" si="49"/>
        <v/>
      </c>
      <c r="AB351" s="21"/>
      <c r="AC351" s="23" t="str">
        <f t="shared" si="50"/>
        <v/>
      </c>
      <c r="AD35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52" spans="1:30" x14ac:dyDescent="0.45">
      <c r="A352" s="35" t="str">
        <f>IF('Prediction Log'!A352=0, "",'Prediction Log'!A352)</f>
        <v/>
      </c>
      <c r="B352" s="14" t="str">
        <f>IF('Prediction Log'!B352=0, "",'Prediction Log'!B352)</f>
        <v/>
      </c>
      <c r="C352" s="14" t="str">
        <f>IF('Prediction Log'!C352=0, "",'Prediction Log'!C352)</f>
        <v/>
      </c>
      <c r="D352" s="14" t="str">
        <f>IF('Prediction Log'!D352=0, "",'Prediction Log'!D352)</f>
        <v/>
      </c>
      <c r="E352" s="14" t="str">
        <f>IF('Prediction Log'!E352=0, "",'Prediction Log'!E352)</f>
        <v/>
      </c>
      <c r="F352" s="14" t="str">
        <f>IF('Prediction Log'!F352=0, "",'Prediction Log'!F352)</f>
        <v/>
      </c>
      <c r="G352" s="12" t="str">
        <f>IF(AND(Games!I352="",Games!J352=""),"",IF(ISTEXT(Games!J352), "Side",Games!I352))</f>
        <v/>
      </c>
      <c r="H352" s="12" t="str">
        <f>IF(Table1[[#This Row],[Bet]]="Spread", Games!K352, "")</f>
        <v/>
      </c>
      <c r="I352" s="19" t="str">
        <f>IF(ISTEXT(Games!J352), Games!J352, "")</f>
        <v/>
      </c>
      <c r="J352" s="19" t="str">
        <f>IF(Table1[[#This Row],[Bet]]="Spread", Table1[[#This Row],[Spread]],"")</f>
        <v/>
      </c>
      <c r="K352" s="19"/>
      <c r="L352" s="20"/>
      <c r="M352" s="20"/>
      <c r="N352" s="20"/>
      <c r="O352" s="20"/>
      <c r="P352" s="20"/>
      <c r="Q352" s="20"/>
      <c r="R352" s="22">
        <f t="shared" si="51"/>
        <v>0</v>
      </c>
      <c r="S352" s="22">
        <f t="shared" si="52"/>
        <v>0</v>
      </c>
      <c r="T352" s="22">
        <f t="shared" si="45"/>
        <v>0</v>
      </c>
      <c r="U352" s="22">
        <f t="shared" si="53"/>
        <v>0</v>
      </c>
      <c r="V352" s="22">
        <f t="shared" si="46"/>
        <v>0</v>
      </c>
      <c r="W352" s="22">
        <f t="shared" si="47"/>
        <v>0</v>
      </c>
      <c r="X352" s="21"/>
      <c r="Y352" s="23" t="str">
        <f t="shared" si="48"/>
        <v/>
      </c>
      <c r="Z352" s="21"/>
      <c r="AA352" s="23" t="str">
        <f t="shared" si="49"/>
        <v/>
      </c>
      <c r="AB352" s="21"/>
      <c r="AC352" s="23" t="str">
        <f t="shared" si="50"/>
        <v/>
      </c>
      <c r="AD35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53" spans="1:30" x14ac:dyDescent="0.45">
      <c r="A353" s="35" t="str">
        <f>IF('Prediction Log'!A353=0, "",'Prediction Log'!A353)</f>
        <v/>
      </c>
      <c r="B353" s="14" t="str">
        <f>IF('Prediction Log'!B353=0, "",'Prediction Log'!B353)</f>
        <v/>
      </c>
      <c r="C353" s="14" t="str">
        <f>IF('Prediction Log'!C353=0, "",'Prediction Log'!C353)</f>
        <v/>
      </c>
      <c r="D353" s="14" t="str">
        <f>IF('Prediction Log'!D353=0, "",'Prediction Log'!D353)</f>
        <v/>
      </c>
      <c r="E353" s="14" t="str">
        <f>IF('Prediction Log'!E353=0, "",'Prediction Log'!E353)</f>
        <v/>
      </c>
      <c r="F353" s="14" t="str">
        <f>IF('Prediction Log'!F353=0, "",'Prediction Log'!F353)</f>
        <v/>
      </c>
      <c r="G353" s="12" t="str">
        <f>IF(AND(Games!I353="",Games!J353=""),"",IF(ISTEXT(Games!J353), "Side",Games!I353))</f>
        <v/>
      </c>
      <c r="H353" s="12" t="str">
        <f>IF(Table1[[#This Row],[Bet]]="Spread", Games!K353, "")</f>
        <v/>
      </c>
      <c r="I353" s="19" t="str">
        <f>IF(ISTEXT(Games!J353), Games!J353, "")</f>
        <v/>
      </c>
      <c r="J353" s="19" t="str">
        <f>IF(Table1[[#This Row],[Bet]]="Spread", Table1[[#This Row],[Spread]],"")</f>
        <v/>
      </c>
      <c r="K353" s="19"/>
      <c r="L353" s="20"/>
      <c r="M353" s="20"/>
      <c r="N353" s="20"/>
      <c r="O353" s="20"/>
      <c r="P353" s="20"/>
      <c r="Q353" s="20"/>
      <c r="R353" s="22">
        <f t="shared" si="51"/>
        <v>0</v>
      </c>
      <c r="S353" s="22">
        <f t="shared" si="52"/>
        <v>0</v>
      </c>
      <c r="T353" s="22">
        <f t="shared" si="45"/>
        <v>0</v>
      </c>
      <c r="U353" s="22">
        <f t="shared" si="53"/>
        <v>0</v>
      </c>
      <c r="V353" s="22">
        <f t="shared" si="46"/>
        <v>0</v>
      </c>
      <c r="W353" s="22">
        <f t="shared" si="47"/>
        <v>0</v>
      </c>
      <c r="X353" s="21"/>
      <c r="Y353" s="23" t="str">
        <f t="shared" si="48"/>
        <v/>
      </c>
      <c r="Z353" s="21"/>
      <c r="AA353" s="23" t="str">
        <f t="shared" si="49"/>
        <v/>
      </c>
      <c r="AB353" s="21"/>
      <c r="AC353" s="23" t="str">
        <f t="shared" si="50"/>
        <v/>
      </c>
      <c r="AD35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54" spans="1:30" x14ac:dyDescent="0.45">
      <c r="A354" s="35" t="str">
        <f>IF('Prediction Log'!A354=0, "",'Prediction Log'!A354)</f>
        <v/>
      </c>
      <c r="B354" s="14" t="str">
        <f>IF('Prediction Log'!B354=0, "",'Prediction Log'!B354)</f>
        <v/>
      </c>
      <c r="C354" s="14" t="str">
        <f>IF('Prediction Log'!C354=0, "",'Prediction Log'!C354)</f>
        <v/>
      </c>
      <c r="D354" s="14" t="str">
        <f>IF('Prediction Log'!D354=0, "",'Prediction Log'!D354)</f>
        <v/>
      </c>
      <c r="E354" s="14" t="str">
        <f>IF('Prediction Log'!E354=0, "",'Prediction Log'!E354)</f>
        <v/>
      </c>
      <c r="F354" s="14" t="str">
        <f>IF('Prediction Log'!F354=0, "",'Prediction Log'!F354)</f>
        <v/>
      </c>
      <c r="G354" s="12" t="str">
        <f>IF(AND(Games!I354="",Games!J354=""),"",IF(ISTEXT(Games!J354), "Side",Games!I354))</f>
        <v/>
      </c>
      <c r="H354" s="12" t="str">
        <f>IF(Table1[[#This Row],[Bet]]="Spread", Games!K354, "")</f>
        <v/>
      </c>
      <c r="I354" s="19" t="str">
        <f>IF(ISTEXT(Games!J354), Games!J354, "")</f>
        <v/>
      </c>
      <c r="J354" s="19" t="str">
        <f>IF(Table1[[#This Row],[Bet]]="Spread", Table1[[#This Row],[Spread]],"")</f>
        <v/>
      </c>
      <c r="K354" s="19"/>
      <c r="L354" s="20"/>
      <c r="M354" s="20"/>
      <c r="N354" s="20"/>
      <c r="O354" s="20"/>
      <c r="P354" s="20"/>
      <c r="Q354" s="20"/>
      <c r="R354" s="22">
        <f t="shared" si="51"/>
        <v>0</v>
      </c>
      <c r="S354" s="22">
        <f t="shared" si="52"/>
        <v>0</v>
      </c>
      <c r="T354" s="22">
        <f t="shared" si="45"/>
        <v>0</v>
      </c>
      <c r="U354" s="22">
        <f t="shared" si="53"/>
        <v>0</v>
      </c>
      <c r="V354" s="22">
        <f t="shared" si="46"/>
        <v>0</v>
      </c>
      <c r="W354" s="22">
        <f t="shared" si="47"/>
        <v>0</v>
      </c>
      <c r="X354" s="21"/>
      <c r="Y354" s="23" t="str">
        <f t="shared" si="48"/>
        <v/>
      </c>
      <c r="Z354" s="21"/>
      <c r="AA354" s="23" t="str">
        <f t="shared" si="49"/>
        <v/>
      </c>
      <c r="AB354" s="21"/>
      <c r="AC354" s="23" t="str">
        <f t="shared" si="50"/>
        <v/>
      </c>
      <c r="AD35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55" spans="1:30" x14ac:dyDescent="0.45">
      <c r="A355" s="35" t="str">
        <f>IF('Prediction Log'!A355=0, "",'Prediction Log'!A355)</f>
        <v/>
      </c>
      <c r="B355" s="14" t="str">
        <f>IF('Prediction Log'!B355=0, "",'Prediction Log'!B355)</f>
        <v/>
      </c>
      <c r="C355" s="14" t="str">
        <f>IF('Prediction Log'!C355=0, "",'Prediction Log'!C355)</f>
        <v/>
      </c>
      <c r="D355" s="14" t="str">
        <f>IF('Prediction Log'!D355=0, "",'Prediction Log'!D355)</f>
        <v/>
      </c>
      <c r="E355" s="14" t="str">
        <f>IF('Prediction Log'!E355=0, "",'Prediction Log'!E355)</f>
        <v/>
      </c>
      <c r="F355" s="14" t="str">
        <f>IF('Prediction Log'!F355=0, "",'Prediction Log'!F355)</f>
        <v/>
      </c>
      <c r="G355" s="12" t="str">
        <f>IF(AND(Games!I355="",Games!J355=""),"",IF(ISTEXT(Games!J355), "Side",Games!I355))</f>
        <v/>
      </c>
      <c r="H355" s="12" t="str">
        <f>IF(Table1[[#This Row],[Bet]]="Spread", Games!K355, "")</f>
        <v/>
      </c>
      <c r="I355" s="19" t="str">
        <f>IF(ISTEXT(Games!J355), Games!J355, "")</f>
        <v/>
      </c>
      <c r="J355" s="19" t="str">
        <f>IF(Table1[[#This Row],[Bet]]="Spread", Table1[[#This Row],[Spread]],"")</f>
        <v/>
      </c>
      <c r="K355" s="19"/>
      <c r="L355" s="20"/>
      <c r="M355" s="20"/>
      <c r="N355" s="20"/>
      <c r="O355" s="20"/>
      <c r="P355" s="20"/>
      <c r="Q355" s="20"/>
      <c r="R355" s="22">
        <f t="shared" si="51"/>
        <v>0</v>
      </c>
      <c r="S355" s="22">
        <f t="shared" si="52"/>
        <v>0</v>
      </c>
      <c r="T355" s="22">
        <f t="shared" si="45"/>
        <v>0</v>
      </c>
      <c r="U355" s="22">
        <f t="shared" si="53"/>
        <v>0</v>
      </c>
      <c r="V355" s="22">
        <f t="shared" si="46"/>
        <v>0</v>
      </c>
      <c r="W355" s="22">
        <f t="shared" si="47"/>
        <v>0</v>
      </c>
      <c r="X355" s="21"/>
      <c r="Y355" s="23" t="str">
        <f t="shared" si="48"/>
        <v/>
      </c>
      <c r="Z355" s="21"/>
      <c r="AA355" s="23" t="str">
        <f t="shared" si="49"/>
        <v/>
      </c>
      <c r="AB355" s="21"/>
      <c r="AC355" s="23" t="str">
        <f t="shared" si="50"/>
        <v/>
      </c>
      <c r="AD35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56" spans="1:30" x14ac:dyDescent="0.45">
      <c r="A356" s="35" t="str">
        <f>IF('Prediction Log'!A356=0, "",'Prediction Log'!A356)</f>
        <v/>
      </c>
      <c r="B356" s="14" t="str">
        <f>IF('Prediction Log'!B356=0, "",'Prediction Log'!B356)</f>
        <v/>
      </c>
      <c r="C356" s="14" t="str">
        <f>IF('Prediction Log'!C356=0, "",'Prediction Log'!C356)</f>
        <v/>
      </c>
      <c r="D356" s="14" t="str">
        <f>IF('Prediction Log'!D356=0, "",'Prediction Log'!D356)</f>
        <v/>
      </c>
      <c r="E356" s="14" t="str">
        <f>IF('Prediction Log'!E356=0, "",'Prediction Log'!E356)</f>
        <v/>
      </c>
      <c r="F356" s="14" t="str">
        <f>IF('Prediction Log'!F356=0, "",'Prediction Log'!F356)</f>
        <v/>
      </c>
      <c r="G356" s="12" t="str">
        <f>IF(AND(Games!I356="",Games!J356=""),"",IF(ISTEXT(Games!J356), "Side",Games!I356))</f>
        <v/>
      </c>
      <c r="H356" s="12" t="str">
        <f>IF(Table1[[#This Row],[Bet]]="Spread", Games!K356, "")</f>
        <v/>
      </c>
      <c r="I356" s="19" t="str">
        <f>IF(ISTEXT(Games!J356), Games!J356, "")</f>
        <v/>
      </c>
      <c r="J356" s="19" t="str">
        <f>IF(Table1[[#This Row],[Bet]]="Spread", Table1[[#This Row],[Spread]],"")</f>
        <v/>
      </c>
      <c r="K356" s="19"/>
      <c r="L356" s="20"/>
      <c r="M356" s="20"/>
      <c r="N356" s="20"/>
      <c r="O356" s="20"/>
      <c r="P356" s="20"/>
      <c r="Q356" s="20"/>
      <c r="R356" s="22">
        <f t="shared" si="51"/>
        <v>0</v>
      </c>
      <c r="S356" s="22">
        <f t="shared" si="52"/>
        <v>0</v>
      </c>
      <c r="T356" s="22">
        <f t="shared" si="45"/>
        <v>0</v>
      </c>
      <c r="U356" s="22">
        <f t="shared" si="53"/>
        <v>0</v>
      </c>
      <c r="V356" s="22">
        <f t="shared" si="46"/>
        <v>0</v>
      </c>
      <c r="W356" s="22">
        <f t="shared" si="47"/>
        <v>0</v>
      </c>
      <c r="X356" s="21"/>
      <c r="Y356" s="23" t="str">
        <f t="shared" si="48"/>
        <v/>
      </c>
      <c r="Z356" s="21"/>
      <c r="AA356" s="23" t="str">
        <f t="shared" si="49"/>
        <v/>
      </c>
      <c r="AB356" s="21"/>
      <c r="AC356" s="23" t="str">
        <f t="shared" si="50"/>
        <v/>
      </c>
      <c r="AD35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57" spans="1:30" x14ac:dyDescent="0.45">
      <c r="A357" s="35" t="str">
        <f>IF('Prediction Log'!A357=0, "",'Prediction Log'!A357)</f>
        <v/>
      </c>
      <c r="B357" s="14" t="str">
        <f>IF('Prediction Log'!B357=0, "",'Prediction Log'!B357)</f>
        <v/>
      </c>
      <c r="C357" s="14" t="str">
        <f>IF('Prediction Log'!C357=0, "",'Prediction Log'!C357)</f>
        <v/>
      </c>
      <c r="D357" s="14" t="str">
        <f>IF('Prediction Log'!D357=0, "",'Prediction Log'!D357)</f>
        <v/>
      </c>
      <c r="E357" s="14" t="str">
        <f>IF('Prediction Log'!E357=0, "",'Prediction Log'!E357)</f>
        <v/>
      </c>
      <c r="F357" s="14" t="str">
        <f>IF('Prediction Log'!F357=0, "",'Prediction Log'!F357)</f>
        <v/>
      </c>
      <c r="G357" s="12" t="str">
        <f>IF(AND(Games!I357="",Games!J357=""),"",IF(ISTEXT(Games!J357), "Side",Games!I357))</f>
        <v/>
      </c>
      <c r="H357" s="12" t="str">
        <f>IF(Table1[[#This Row],[Bet]]="Spread", Games!K357, "")</f>
        <v/>
      </c>
      <c r="I357" s="19" t="str">
        <f>IF(ISTEXT(Games!J357), Games!J357, "")</f>
        <v/>
      </c>
      <c r="J357" s="19" t="str">
        <f>IF(Table1[[#This Row],[Bet]]="Spread", Table1[[#This Row],[Spread]],"")</f>
        <v/>
      </c>
      <c r="K357" s="19"/>
      <c r="L357" s="20"/>
      <c r="M357" s="20"/>
      <c r="N357" s="20"/>
      <c r="O357" s="20"/>
      <c r="P357" s="20"/>
      <c r="Q357" s="20"/>
      <c r="R357" s="22">
        <f t="shared" si="51"/>
        <v>0</v>
      </c>
      <c r="S357" s="22">
        <f t="shared" si="52"/>
        <v>0</v>
      </c>
      <c r="T357" s="22">
        <f t="shared" si="45"/>
        <v>0</v>
      </c>
      <c r="U357" s="22">
        <f t="shared" si="53"/>
        <v>0</v>
      </c>
      <c r="V357" s="22">
        <f t="shared" si="46"/>
        <v>0</v>
      </c>
      <c r="W357" s="22">
        <f t="shared" si="47"/>
        <v>0</v>
      </c>
      <c r="X357" s="21"/>
      <c r="Y357" s="23" t="str">
        <f t="shared" si="48"/>
        <v/>
      </c>
      <c r="Z357" s="21"/>
      <c r="AA357" s="23" t="str">
        <f t="shared" si="49"/>
        <v/>
      </c>
      <c r="AB357" s="21"/>
      <c r="AC357" s="23" t="str">
        <f t="shared" si="50"/>
        <v/>
      </c>
      <c r="AD35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58" spans="1:30" x14ac:dyDescent="0.45">
      <c r="A358" s="35" t="str">
        <f>IF('Prediction Log'!A358=0, "",'Prediction Log'!A358)</f>
        <v/>
      </c>
      <c r="B358" s="14" t="str">
        <f>IF('Prediction Log'!B358=0, "",'Prediction Log'!B358)</f>
        <v/>
      </c>
      <c r="C358" s="14" t="str">
        <f>IF('Prediction Log'!C358=0, "",'Prediction Log'!C358)</f>
        <v/>
      </c>
      <c r="D358" s="14" t="str">
        <f>IF('Prediction Log'!D358=0, "",'Prediction Log'!D358)</f>
        <v/>
      </c>
      <c r="E358" s="14" t="str">
        <f>IF('Prediction Log'!E358=0, "",'Prediction Log'!E358)</f>
        <v/>
      </c>
      <c r="F358" s="14" t="str">
        <f>IF('Prediction Log'!F358=0, "",'Prediction Log'!F358)</f>
        <v/>
      </c>
      <c r="G358" s="12" t="str">
        <f>IF(AND(Games!I358="",Games!J358=""),"",IF(ISTEXT(Games!J358), "Side",Games!I358))</f>
        <v/>
      </c>
      <c r="H358" s="12" t="str">
        <f>IF(Table1[[#This Row],[Bet]]="Spread", Games!K358, "")</f>
        <v/>
      </c>
      <c r="I358" s="19" t="str">
        <f>IF(ISTEXT(Games!J358), Games!J358, "")</f>
        <v/>
      </c>
      <c r="J358" s="19" t="str">
        <f>IF(Table1[[#This Row],[Bet]]="Spread", Table1[[#This Row],[Spread]],"")</f>
        <v/>
      </c>
      <c r="K358" s="19"/>
      <c r="L358" s="20"/>
      <c r="M358" s="20"/>
      <c r="N358" s="20"/>
      <c r="O358" s="20"/>
      <c r="P358" s="20"/>
      <c r="Q358" s="20"/>
      <c r="R358" s="22">
        <f t="shared" si="51"/>
        <v>0</v>
      </c>
      <c r="S358" s="22">
        <f t="shared" si="52"/>
        <v>0</v>
      </c>
      <c r="T358" s="22">
        <f t="shared" si="45"/>
        <v>0</v>
      </c>
      <c r="U358" s="22">
        <f t="shared" si="53"/>
        <v>0</v>
      </c>
      <c r="V358" s="22">
        <f t="shared" si="46"/>
        <v>0</v>
      </c>
      <c r="W358" s="22">
        <f t="shared" si="47"/>
        <v>0</v>
      </c>
      <c r="X358" s="21"/>
      <c r="Y358" s="23" t="str">
        <f t="shared" si="48"/>
        <v/>
      </c>
      <c r="Z358" s="21"/>
      <c r="AA358" s="23" t="str">
        <f t="shared" si="49"/>
        <v/>
      </c>
      <c r="AB358" s="21"/>
      <c r="AC358" s="23" t="str">
        <f t="shared" si="50"/>
        <v/>
      </c>
      <c r="AD35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59" spans="1:30" x14ac:dyDescent="0.45">
      <c r="A359" s="35" t="str">
        <f>IF('Prediction Log'!A359=0, "",'Prediction Log'!A359)</f>
        <v/>
      </c>
      <c r="B359" s="14" t="str">
        <f>IF('Prediction Log'!B359=0, "",'Prediction Log'!B359)</f>
        <v/>
      </c>
      <c r="C359" s="14" t="str">
        <f>IF('Prediction Log'!C359=0, "",'Prediction Log'!C359)</f>
        <v/>
      </c>
      <c r="D359" s="14" t="str">
        <f>IF('Prediction Log'!D359=0, "",'Prediction Log'!D359)</f>
        <v/>
      </c>
      <c r="E359" s="14" t="str">
        <f>IF('Prediction Log'!E359=0, "",'Prediction Log'!E359)</f>
        <v/>
      </c>
      <c r="F359" s="14" t="str">
        <f>IF('Prediction Log'!F359=0, "",'Prediction Log'!F359)</f>
        <v/>
      </c>
      <c r="G359" s="12" t="str">
        <f>IF(AND(Games!I359="",Games!J359=""),"",IF(ISTEXT(Games!J359), "Side",Games!I359))</f>
        <v/>
      </c>
      <c r="H359" s="12" t="str">
        <f>IF(Table1[[#This Row],[Bet]]="Spread", Games!K359, "")</f>
        <v/>
      </c>
      <c r="I359" s="19" t="str">
        <f>IF(ISTEXT(Games!J359), Games!J359, "")</f>
        <v/>
      </c>
      <c r="J359" s="19" t="str">
        <f>IF(Table1[[#This Row],[Bet]]="Spread", Table1[[#This Row],[Spread]],"")</f>
        <v/>
      </c>
      <c r="K359" s="19"/>
      <c r="L359" s="20"/>
      <c r="M359" s="20"/>
      <c r="N359" s="20"/>
      <c r="O359" s="20"/>
      <c r="P359" s="20"/>
      <c r="Q359" s="20"/>
      <c r="R359" s="22">
        <f t="shared" si="51"/>
        <v>0</v>
      </c>
      <c r="S359" s="22">
        <f t="shared" si="52"/>
        <v>0</v>
      </c>
      <c r="T359" s="22">
        <f t="shared" si="45"/>
        <v>0</v>
      </c>
      <c r="U359" s="22">
        <f t="shared" si="53"/>
        <v>0</v>
      </c>
      <c r="V359" s="22">
        <f t="shared" si="46"/>
        <v>0</v>
      </c>
      <c r="W359" s="22">
        <f t="shared" si="47"/>
        <v>0</v>
      </c>
      <c r="X359" s="21"/>
      <c r="Y359" s="23" t="str">
        <f t="shared" si="48"/>
        <v/>
      </c>
      <c r="Z359" s="21"/>
      <c r="AA359" s="23" t="str">
        <f t="shared" si="49"/>
        <v/>
      </c>
      <c r="AB359" s="21"/>
      <c r="AC359" s="23" t="str">
        <f t="shared" si="50"/>
        <v/>
      </c>
      <c r="AD35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60" spans="1:30" x14ac:dyDescent="0.45">
      <c r="A360" s="35" t="str">
        <f>IF('Prediction Log'!A360=0, "",'Prediction Log'!A360)</f>
        <v/>
      </c>
      <c r="B360" s="14" t="str">
        <f>IF('Prediction Log'!B360=0, "",'Prediction Log'!B360)</f>
        <v/>
      </c>
      <c r="C360" s="14" t="str">
        <f>IF('Prediction Log'!C360=0, "",'Prediction Log'!C360)</f>
        <v/>
      </c>
      <c r="D360" s="14" t="str">
        <f>IF('Prediction Log'!D360=0, "",'Prediction Log'!D360)</f>
        <v/>
      </c>
      <c r="E360" s="14" t="str">
        <f>IF('Prediction Log'!E360=0, "",'Prediction Log'!E360)</f>
        <v/>
      </c>
      <c r="F360" s="14" t="str">
        <f>IF('Prediction Log'!F360=0, "",'Prediction Log'!F360)</f>
        <v/>
      </c>
      <c r="G360" s="12" t="str">
        <f>IF(AND(Games!I360="",Games!J360=""),"",IF(ISTEXT(Games!J360), "Side",Games!I360))</f>
        <v/>
      </c>
      <c r="H360" s="12" t="str">
        <f>IF(Table1[[#This Row],[Bet]]="Spread", Games!K360, "")</f>
        <v/>
      </c>
      <c r="I360" s="19" t="str">
        <f>IF(ISTEXT(Games!J360), Games!J360, "")</f>
        <v/>
      </c>
      <c r="J360" s="19" t="str">
        <f>IF(Table1[[#This Row],[Bet]]="Spread", Table1[[#This Row],[Spread]],"")</f>
        <v/>
      </c>
      <c r="K360" s="19"/>
      <c r="L360" s="20"/>
      <c r="M360" s="20"/>
      <c r="N360" s="20"/>
      <c r="O360" s="20"/>
      <c r="P360" s="20"/>
      <c r="Q360" s="20"/>
      <c r="R360" s="22">
        <f t="shared" si="51"/>
        <v>0</v>
      </c>
      <c r="S360" s="22">
        <f t="shared" si="52"/>
        <v>0</v>
      </c>
      <c r="T360" s="22">
        <f t="shared" si="45"/>
        <v>0</v>
      </c>
      <c r="U360" s="22">
        <f t="shared" si="53"/>
        <v>0</v>
      </c>
      <c r="V360" s="22">
        <f t="shared" si="46"/>
        <v>0</v>
      </c>
      <c r="W360" s="22">
        <f t="shared" si="47"/>
        <v>0</v>
      </c>
      <c r="X360" s="21"/>
      <c r="Y360" s="23" t="str">
        <f t="shared" si="48"/>
        <v/>
      </c>
      <c r="Z360" s="21"/>
      <c r="AA360" s="23" t="str">
        <f t="shared" si="49"/>
        <v/>
      </c>
      <c r="AB360" s="21"/>
      <c r="AC360" s="23" t="str">
        <f t="shared" si="50"/>
        <v/>
      </c>
      <c r="AD36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61" spans="1:30" x14ac:dyDescent="0.45">
      <c r="A361" s="35" t="str">
        <f>IF('Prediction Log'!A361=0, "",'Prediction Log'!A361)</f>
        <v/>
      </c>
      <c r="B361" s="14" t="str">
        <f>IF('Prediction Log'!B361=0, "",'Prediction Log'!B361)</f>
        <v/>
      </c>
      <c r="C361" s="14" t="str">
        <f>IF('Prediction Log'!C361=0, "",'Prediction Log'!C361)</f>
        <v/>
      </c>
      <c r="D361" s="14" t="str">
        <f>IF('Prediction Log'!D361=0, "",'Prediction Log'!D361)</f>
        <v/>
      </c>
      <c r="E361" s="14" t="str">
        <f>IF('Prediction Log'!E361=0, "",'Prediction Log'!E361)</f>
        <v/>
      </c>
      <c r="F361" s="14" t="str">
        <f>IF('Prediction Log'!F361=0, "",'Prediction Log'!F361)</f>
        <v/>
      </c>
      <c r="G361" s="12" t="str">
        <f>IF(AND(Games!I361="",Games!J361=""),"",IF(ISTEXT(Games!J361), "Side",Games!I361))</f>
        <v/>
      </c>
      <c r="H361" s="12" t="str">
        <f>IF(Table1[[#This Row],[Bet]]="Spread", Games!K361, "")</f>
        <v/>
      </c>
      <c r="I361" s="19" t="str">
        <f>IF(ISTEXT(Games!J361), Games!J361, "")</f>
        <v/>
      </c>
      <c r="J361" s="19" t="str">
        <f>IF(Table1[[#This Row],[Bet]]="Spread", Table1[[#This Row],[Spread]],"")</f>
        <v/>
      </c>
      <c r="K361" s="19"/>
      <c r="L361" s="20"/>
      <c r="M361" s="20"/>
      <c r="N361" s="20"/>
      <c r="O361" s="20"/>
      <c r="P361" s="20"/>
      <c r="Q361" s="20"/>
      <c r="R361" s="22">
        <f t="shared" si="51"/>
        <v>0</v>
      </c>
      <c r="S361" s="22">
        <f t="shared" si="52"/>
        <v>0</v>
      </c>
      <c r="T361" s="22">
        <f t="shared" si="45"/>
        <v>0</v>
      </c>
      <c r="U361" s="22">
        <f t="shared" si="53"/>
        <v>0</v>
      </c>
      <c r="V361" s="22">
        <f t="shared" si="46"/>
        <v>0</v>
      </c>
      <c r="W361" s="22">
        <f t="shared" si="47"/>
        <v>0</v>
      </c>
      <c r="X361" s="21"/>
      <c r="Y361" s="23" t="str">
        <f t="shared" si="48"/>
        <v/>
      </c>
      <c r="Z361" s="21"/>
      <c r="AA361" s="23" t="str">
        <f t="shared" si="49"/>
        <v/>
      </c>
      <c r="AB361" s="21"/>
      <c r="AC361" s="23" t="str">
        <f t="shared" si="50"/>
        <v/>
      </c>
      <c r="AD36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62" spans="1:30" x14ac:dyDescent="0.45">
      <c r="A362" s="35" t="str">
        <f>IF('Prediction Log'!A362=0, "",'Prediction Log'!A362)</f>
        <v/>
      </c>
      <c r="B362" s="14" t="str">
        <f>IF('Prediction Log'!B362=0, "",'Prediction Log'!B362)</f>
        <v/>
      </c>
      <c r="C362" s="14" t="str">
        <f>IF('Prediction Log'!C362=0, "",'Prediction Log'!C362)</f>
        <v/>
      </c>
      <c r="D362" s="14" t="str">
        <f>IF('Prediction Log'!D362=0, "",'Prediction Log'!D362)</f>
        <v/>
      </c>
      <c r="E362" s="14" t="str">
        <f>IF('Prediction Log'!E362=0, "",'Prediction Log'!E362)</f>
        <v/>
      </c>
      <c r="F362" s="14" t="str">
        <f>IF('Prediction Log'!F362=0, "",'Prediction Log'!F362)</f>
        <v/>
      </c>
      <c r="G362" s="12" t="str">
        <f>IF(AND(Games!I362="",Games!J362=""),"",IF(ISTEXT(Games!J362), "Side",Games!I362))</f>
        <v/>
      </c>
      <c r="H362" s="12" t="str">
        <f>IF(Table1[[#This Row],[Bet]]="Spread", Games!K362, "")</f>
        <v/>
      </c>
      <c r="I362" s="19" t="str">
        <f>IF(ISTEXT(Games!J362), Games!J362, "")</f>
        <v/>
      </c>
      <c r="J362" s="19" t="str">
        <f>IF(Table1[[#This Row],[Bet]]="Spread", Table1[[#This Row],[Spread]],"")</f>
        <v/>
      </c>
      <c r="K362" s="19"/>
      <c r="L362" s="20"/>
      <c r="M362" s="20"/>
      <c r="N362" s="20"/>
      <c r="O362" s="20"/>
      <c r="P362" s="20"/>
      <c r="Q362" s="20"/>
      <c r="R362" s="22">
        <f t="shared" si="51"/>
        <v>0</v>
      </c>
      <c r="S362" s="22">
        <f t="shared" si="52"/>
        <v>0</v>
      </c>
      <c r="T362" s="22">
        <f t="shared" si="45"/>
        <v>0</v>
      </c>
      <c r="U362" s="22">
        <f t="shared" si="53"/>
        <v>0</v>
      </c>
      <c r="V362" s="22">
        <f t="shared" si="46"/>
        <v>0</v>
      </c>
      <c r="W362" s="22">
        <f t="shared" si="47"/>
        <v>0</v>
      </c>
      <c r="X362" s="21"/>
      <c r="Y362" s="23" t="str">
        <f t="shared" si="48"/>
        <v/>
      </c>
      <c r="Z362" s="21"/>
      <c r="AA362" s="23" t="str">
        <f t="shared" si="49"/>
        <v/>
      </c>
      <c r="AB362" s="21"/>
      <c r="AC362" s="23" t="str">
        <f t="shared" si="50"/>
        <v/>
      </c>
      <c r="AD36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63" spans="1:30" x14ac:dyDescent="0.45">
      <c r="A363" s="35" t="str">
        <f>IF('Prediction Log'!A363=0, "",'Prediction Log'!A363)</f>
        <v/>
      </c>
      <c r="B363" s="14" t="str">
        <f>IF('Prediction Log'!B363=0, "",'Prediction Log'!B363)</f>
        <v/>
      </c>
      <c r="C363" s="14" t="str">
        <f>IF('Prediction Log'!C363=0, "",'Prediction Log'!C363)</f>
        <v/>
      </c>
      <c r="D363" s="14" t="str">
        <f>IF('Prediction Log'!D363=0, "",'Prediction Log'!D363)</f>
        <v/>
      </c>
      <c r="E363" s="14" t="str">
        <f>IF('Prediction Log'!E363=0, "",'Prediction Log'!E363)</f>
        <v/>
      </c>
      <c r="F363" s="14" t="str">
        <f>IF('Prediction Log'!F363=0, "",'Prediction Log'!F363)</f>
        <v/>
      </c>
      <c r="G363" s="12" t="str">
        <f>IF(AND(Games!I363="",Games!J363=""),"",IF(ISTEXT(Games!J363), "Side",Games!I363))</f>
        <v/>
      </c>
      <c r="H363" s="12" t="str">
        <f>IF(Table1[[#This Row],[Bet]]="Spread", Games!K363, "")</f>
        <v/>
      </c>
      <c r="I363" s="19" t="str">
        <f>IF(ISTEXT(Games!J363), Games!J363, "")</f>
        <v/>
      </c>
      <c r="J363" s="19" t="str">
        <f>IF(Table1[[#This Row],[Bet]]="Spread", Table1[[#This Row],[Spread]],"")</f>
        <v/>
      </c>
      <c r="K363" s="19"/>
      <c r="L363" s="20"/>
      <c r="M363" s="20"/>
      <c r="N363" s="20"/>
      <c r="O363" s="20"/>
      <c r="P363" s="20"/>
      <c r="Q363" s="20"/>
      <c r="R363" s="22">
        <f t="shared" si="51"/>
        <v>0</v>
      </c>
      <c r="S363" s="22">
        <f t="shared" si="52"/>
        <v>0</v>
      </c>
      <c r="T363" s="22">
        <f t="shared" si="45"/>
        <v>0</v>
      </c>
      <c r="U363" s="22">
        <f t="shared" si="53"/>
        <v>0</v>
      </c>
      <c r="V363" s="22">
        <f t="shared" si="46"/>
        <v>0</v>
      </c>
      <c r="W363" s="22">
        <f t="shared" si="47"/>
        <v>0</v>
      </c>
      <c r="X363" s="21"/>
      <c r="Y363" s="23" t="str">
        <f t="shared" si="48"/>
        <v/>
      </c>
      <c r="Z363" s="21"/>
      <c r="AA363" s="23" t="str">
        <f t="shared" si="49"/>
        <v/>
      </c>
      <c r="AB363" s="21"/>
      <c r="AC363" s="23" t="str">
        <f t="shared" si="50"/>
        <v/>
      </c>
      <c r="AD36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64" spans="1:30" x14ac:dyDescent="0.45">
      <c r="A364" s="35" t="str">
        <f>IF('Prediction Log'!A364=0, "",'Prediction Log'!A364)</f>
        <v/>
      </c>
      <c r="B364" s="14" t="str">
        <f>IF('Prediction Log'!B364=0, "",'Prediction Log'!B364)</f>
        <v/>
      </c>
      <c r="C364" s="14" t="str">
        <f>IF('Prediction Log'!C364=0, "",'Prediction Log'!C364)</f>
        <v/>
      </c>
      <c r="D364" s="14" t="str">
        <f>IF('Prediction Log'!D364=0, "",'Prediction Log'!D364)</f>
        <v/>
      </c>
      <c r="E364" s="14" t="str">
        <f>IF('Prediction Log'!E364=0, "",'Prediction Log'!E364)</f>
        <v/>
      </c>
      <c r="F364" s="14" t="str">
        <f>IF('Prediction Log'!F364=0, "",'Prediction Log'!F364)</f>
        <v/>
      </c>
      <c r="G364" s="12" t="str">
        <f>IF(AND(Games!I364="",Games!J364=""),"",IF(ISTEXT(Games!J364), "Side",Games!I364))</f>
        <v/>
      </c>
      <c r="H364" s="12" t="str">
        <f>IF(Table1[[#This Row],[Bet]]="Spread", Games!K364, "")</f>
        <v/>
      </c>
      <c r="I364" s="19" t="str">
        <f>IF(ISTEXT(Games!J364), Games!J364, "")</f>
        <v/>
      </c>
      <c r="J364" s="19" t="str">
        <f>IF(Table1[[#This Row],[Bet]]="Spread", Table1[[#This Row],[Spread]],"")</f>
        <v/>
      </c>
      <c r="K364" s="19"/>
      <c r="L364" s="20"/>
      <c r="M364" s="20"/>
      <c r="N364" s="20"/>
      <c r="O364" s="20"/>
      <c r="P364" s="20"/>
      <c r="Q364" s="20"/>
      <c r="R364" s="22">
        <f t="shared" si="51"/>
        <v>0</v>
      </c>
      <c r="S364" s="22">
        <f t="shared" si="52"/>
        <v>0</v>
      </c>
      <c r="T364" s="22">
        <f t="shared" si="45"/>
        <v>0</v>
      </c>
      <c r="U364" s="22">
        <f t="shared" si="53"/>
        <v>0</v>
      </c>
      <c r="V364" s="22">
        <f t="shared" si="46"/>
        <v>0</v>
      </c>
      <c r="W364" s="22">
        <f t="shared" si="47"/>
        <v>0</v>
      </c>
      <c r="X364" s="21"/>
      <c r="Y364" s="23" t="str">
        <f t="shared" si="48"/>
        <v/>
      </c>
      <c r="Z364" s="21"/>
      <c r="AA364" s="23" t="str">
        <f t="shared" si="49"/>
        <v/>
      </c>
      <c r="AB364" s="21"/>
      <c r="AC364" s="23" t="str">
        <f t="shared" si="50"/>
        <v/>
      </c>
      <c r="AD36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65" spans="1:30" x14ac:dyDescent="0.45">
      <c r="A365" s="35" t="str">
        <f>IF('Prediction Log'!A365=0, "",'Prediction Log'!A365)</f>
        <v/>
      </c>
      <c r="B365" s="14" t="str">
        <f>IF('Prediction Log'!B365=0, "",'Prediction Log'!B365)</f>
        <v/>
      </c>
      <c r="C365" s="14" t="str">
        <f>IF('Prediction Log'!C365=0, "",'Prediction Log'!C365)</f>
        <v/>
      </c>
      <c r="D365" s="14" t="str">
        <f>IF('Prediction Log'!D365=0, "",'Prediction Log'!D365)</f>
        <v/>
      </c>
      <c r="E365" s="14" t="str">
        <f>IF('Prediction Log'!E365=0, "",'Prediction Log'!E365)</f>
        <v/>
      </c>
      <c r="F365" s="14" t="str">
        <f>IF('Prediction Log'!F365=0, "",'Prediction Log'!F365)</f>
        <v/>
      </c>
      <c r="G365" s="12" t="str">
        <f>IF(AND(Games!I365="",Games!J365=""),"",IF(ISTEXT(Games!J365), "Side",Games!I365))</f>
        <v/>
      </c>
      <c r="H365" s="12" t="str">
        <f>IF(Table1[[#This Row],[Bet]]="Spread", Games!K365, "")</f>
        <v/>
      </c>
      <c r="I365" s="19" t="str">
        <f>IF(ISTEXT(Games!J365), Games!J365, "")</f>
        <v/>
      </c>
      <c r="J365" s="19" t="str">
        <f>IF(Table1[[#This Row],[Bet]]="Spread", Table1[[#This Row],[Spread]],"")</f>
        <v/>
      </c>
      <c r="K365" s="19"/>
      <c r="L365" s="20"/>
      <c r="M365" s="20"/>
      <c r="N365" s="20"/>
      <c r="O365" s="20"/>
      <c r="P365" s="20"/>
      <c r="Q365" s="20"/>
      <c r="R365" s="22">
        <f t="shared" si="51"/>
        <v>0</v>
      </c>
      <c r="S365" s="22">
        <f t="shared" si="52"/>
        <v>0</v>
      </c>
      <c r="T365" s="22">
        <f t="shared" si="45"/>
        <v>0</v>
      </c>
      <c r="U365" s="22">
        <f t="shared" si="53"/>
        <v>0</v>
      </c>
      <c r="V365" s="22">
        <f t="shared" si="46"/>
        <v>0</v>
      </c>
      <c r="W365" s="22">
        <f t="shared" si="47"/>
        <v>0</v>
      </c>
      <c r="X365" s="21"/>
      <c r="Y365" s="23" t="str">
        <f t="shared" si="48"/>
        <v/>
      </c>
      <c r="Z365" s="21"/>
      <c r="AA365" s="23" t="str">
        <f t="shared" si="49"/>
        <v/>
      </c>
      <c r="AB365" s="21"/>
      <c r="AC365" s="23" t="str">
        <f t="shared" si="50"/>
        <v/>
      </c>
      <c r="AD36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66" spans="1:30" x14ac:dyDescent="0.45">
      <c r="A366" s="35" t="str">
        <f>IF('Prediction Log'!A366=0, "",'Prediction Log'!A366)</f>
        <v/>
      </c>
      <c r="B366" s="14" t="str">
        <f>IF('Prediction Log'!B366=0, "",'Prediction Log'!B366)</f>
        <v/>
      </c>
      <c r="C366" s="14" t="str">
        <f>IF('Prediction Log'!C366=0, "",'Prediction Log'!C366)</f>
        <v/>
      </c>
      <c r="D366" s="14" t="str">
        <f>IF('Prediction Log'!D366=0, "",'Prediction Log'!D366)</f>
        <v/>
      </c>
      <c r="E366" s="14" t="str">
        <f>IF('Prediction Log'!E366=0, "",'Prediction Log'!E366)</f>
        <v/>
      </c>
      <c r="F366" s="14" t="str">
        <f>IF('Prediction Log'!F366=0, "",'Prediction Log'!F366)</f>
        <v/>
      </c>
      <c r="G366" s="12" t="str">
        <f>IF(AND(Games!I366="",Games!J366=""),"",IF(ISTEXT(Games!J366), "Side",Games!I366))</f>
        <v/>
      </c>
      <c r="H366" s="12" t="str">
        <f>IF(Table1[[#This Row],[Bet]]="Spread", Games!K366, "")</f>
        <v/>
      </c>
      <c r="I366" s="19" t="str">
        <f>IF(ISTEXT(Games!J366), Games!J366, "")</f>
        <v/>
      </c>
      <c r="J366" s="19" t="str">
        <f>IF(Table1[[#This Row],[Bet]]="Spread", Table1[[#This Row],[Spread]],"")</f>
        <v/>
      </c>
      <c r="K366" s="19"/>
      <c r="L366" s="20"/>
      <c r="M366" s="20"/>
      <c r="N366" s="20"/>
      <c r="O366" s="20"/>
      <c r="P366" s="20"/>
      <c r="Q366" s="20"/>
      <c r="R366" s="22">
        <f t="shared" si="51"/>
        <v>0</v>
      </c>
      <c r="S366" s="22">
        <f t="shared" si="52"/>
        <v>0</v>
      </c>
      <c r="T366" s="22">
        <f t="shared" si="45"/>
        <v>0</v>
      </c>
      <c r="U366" s="22">
        <f t="shared" si="53"/>
        <v>0</v>
      </c>
      <c r="V366" s="22">
        <f t="shared" si="46"/>
        <v>0</v>
      </c>
      <c r="W366" s="22">
        <f t="shared" si="47"/>
        <v>0</v>
      </c>
      <c r="X366" s="21"/>
      <c r="Y366" s="23" t="str">
        <f t="shared" si="48"/>
        <v/>
      </c>
      <c r="Z366" s="21"/>
      <c r="AA366" s="23" t="str">
        <f t="shared" si="49"/>
        <v/>
      </c>
      <c r="AB366" s="21"/>
      <c r="AC366" s="23" t="str">
        <f t="shared" si="50"/>
        <v/>
      </c>
      <c r="AD36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67" spans="1:30" x14ac:dyDescent="0.45">
      <c r="A367" s="35" t="str">
        <f>IF('Prediction Log'!A367=0, "",'Prediction Log'!A367)</f>
        <v/>
      </c>
      <c r="B367" s="14" t="str">
        <f>IF('Prediction Log'!B367=0, "",'Prediction Log'!B367)</f>
        <v/>
      </c>
      <c r="C367" s="14" t="str">
        <f>IF('Prediction Log'!C367=0, "",'Prediction Log'!C367)</f>
        <v/>
      </c>
      <c r="D367" s="14" t="str">
        <f>IF('Prediction Log'!D367=0, "",'Prediction Log'!D367)</f>
        <v/>
      </c>
      <c r="E367" s="14" t="str">
        <f>IF('Prediction Log'!E367=0, "",'Prediction Log'!E367)</f>
        <v/>
      </c>
      <c r="F367" s="14" t="str">
        <f>IF('Prediction Log'!F367=0, "",'Prediction Log'!F367)</f>
        <v/>
      </c>
      <c r="G367" s="12" t="str">
        <f>IF(AND(Games!I367="",Games!J367=""),"",IF(ISTEXT(Games!J367), "Side",Games!I367))</f>
        <v/>
      </c>
      <c r="H367" s="12" t="str">
        <f>IF(Table1[[#This Row],[Bet]]="Spread", Games!K367, "")</f>
        <v/>
      </c>
      <c r="I367" s="19" t="str">
        <f>IF(ISTEXT(Games!J367), Games!J367, "")</f>
        <v/>
      </c>
      <c r="J367" s="19" t="str">
        <f>IF(Table1[[#This Row],[Bet]]="Spread", Table1[[#This Row],[Spread]],"")</f>
        <v/>
      </c>
      <c r="K367" s="19"/>
      <c r="L367" s="20"/>
      <c r="M367" s="20"/>
      <c r="N367" s="20"/>
      <c r="O367" s="20"/>
      <c r="P367" s="20"/>
      <c r="Q367" s="20"/>
      <c r="R367" s="22">
        <f t="shared" si="51"/>
        <v>0</v>
      </c>
      <c r="S367" s="22">
        <f t="shared" si="52"/>
        <v>0</v>
      </c>
      <c r="T367" s="22">
        <f t="shared" si="45"/>
        <v>0</v>
      </c>
      <c r="U367" s="22">
        <f t="shared" si="53"/>
        <v>0</v>
      </c>
      <c r="V367" s="22">
        <f t="shared" si="46"/>
        <v>0</v>
      </c>
      <c r="W367" s="22">
        <f t="shared" si="47"/>
        <v>0</v>
      </c>
      <c r="X367" s="21"/>
      <c r="Y367" s="23" t="str">
        <f t="shared" si="48"/>
        <v/>
      </c>
      <c r="Z367" s="21"/>
      <c r="AA367" s="23" t="str">
        <f t="shared" si="49"/>
        <v/>
      </c>
      <c r="AB367" s="21"/>
      <c r="AC367" s="23" t="str">
        <f t="shared" si="50"/>
        <v/>
      </c>
      <c r="AD36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68" spans="1:30" x14ac:dyDescent="0.45">
      <c r="A368" s="35" t="str">
        <f>IF('Prediction Log'!A368=0, "",'Prediction Log'!A368)</f>
        <v/>
      </c>
      <c r="B368" s="14" t="str">
        <f>IF('Prediction Log'!B368=0, "",'Prediction Log'!B368)</f>
        <v/>
      </c>
      <c r="C368" s="14" t="str">
        <f>IF('Prediction Log'!C368=0, "",'Prediction Log'!C368)</f>
        <v/>
      </c>
      <c r="D368" s="14" t="str">
        <f>IF('Prediction Log'!D368=0, "",'Prediction Log'!D368)</f>
        <v/>
      </c>
      <c r="E368" s="14" t="str">
        <f>IF('Prediction Log'!E368=0, "",'Prediction Log'!E368)</f>
        <v/>
      </c>
      <c r="F368" s="14" t="str">
        <f>IF('Prediction Log'!F368=0, "",'Prediction Log'!F368)</f>
        <v/>
      </c>
      <c r="G368" s="12" t="str">
        <f>IF(AND(Games!I368="",Games!J368=""),"",IF(ISTEXT(Games!J368), "Side",Games!I368))</f>
        <v/>
      </c>
      <c r="H368" s="12" t="str">
        <f>IF(Table1[[#This Row],[Bet]]="Spread", Games!K368, "")</f>
        <v/>
      </c>
      <c r="I368" s="19" t="str">
        <f>IF(ISTEXT(Games!J368), Games!J368, "")</f>
        <v/>
      </c>
      <c r="J368" s="19" t="str">
        <f>IF(Table1[[#This Row],[Bet]]="Spread", Table1[[#This Row],[Spread]],"")</f>
        <v/>
      </c>
      <c r="K368" s="19"/>
      <c r="L368" s="20"/>
      <c r="M368" s="20"/>
      <c r="N368" s="20"/>
      <c r="O368" s="20"/>
      <c r="P368" s="20"/>
      <c r="Q368" s="20"/>
      <c r="R368" s="22">
        <f t="shared" si="51"/>
        <v>0</v>
      </c>
      <c r="S368" s="22">
        <f t="shared" si="52"/>
        <v>0</v>
      </c>
      <c r="T368" s="22">
        <f t="shared" si="45"/>
        <v>0</v>
      </c>
      <c r="U368" s="22">
        <f t="shared" si="53"/>
        <v>0</v>
      </c>
      <c r="V368" s="22">
        <f t="shared" si="46"/>
        <v>0</v>
      </c>
      <c r="W368" s="22">
        <f t="shared" si="47"/>
        <v>0</v>
      </c>
      <c r="X368" s="21"/>
      <c r="Y368" s="23" t="str">
        <f t="shared" si="48"/>
        <v/>
      </c>
      <c r="Z368" s="21"/>
      <c r="AA368" s="23" t="str">
        <f t="shared" si="49"/>
        <v/>
      </c>
      <c r="AB368" s="21"/>
      <c r="AC368" s="23" t="str">
        <f t="shared" si="50"/>
        <v/>
      </c>
      <c r="AD36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69" spans="1:30" x14ac:dyDescent="0.45">
      <c r="A369" s="35" t="str">
        <f>IF('Prediction Log'!A369=0, "",'Prediction Log'!A369)</f>
        <v/>
      </c>
      <c r="B369" s="14" t="str">
        <f>IF('Prediction Log'!B369=0, "",'Prediction Log'!B369)</f>
        <v/>
      </c>
      <c r="C369" s="14" t="str">
        <f>IF('Prediction Log'!C369=0, "",'Prediction Log'!C369)</f>
        <v/>
      </c>
      <c r="D369" s="14" t="str">
        <f>IF('Prediction Log'!D369=0, "",'Prediction Log'!D369)</f>
        <v/>
      </c>
      <c r="E369" s="14" t="str">
        <f>IF('Prediction Log'!E369=0, "",'Prediction Log'!E369)</f>
        <v/>
      </c>
      <c r="F369" s="14" t="str">
        <f>IF('Prediction Log'!F369=0, "",'Prediction Log'!F369)</f>
        <v/>
      </c>
      <c r="G369" s="12" t="str">
        <f>IF(AND(Games!I369="",Games!J369=""),"",IF(ISTEXT(Games!J369), "Side",Games!I369))</f>
        <v/>
      </c>
      <c r="H369" s="12" t="str">
        <f>IF(Table1[[#This Row],[Bet]]="Spread", Games!K369, "")</f>
        <v/>
      </c>
      <c r="I369" s="19" t="str">
        <f>IF(ISTEXT(Games!J369), Games!J369, "")</f>
        <v/>
      </c>
      <c r="J369" s="19" t="str">
        <f>IF(Table1[[#This Row],[Bet]]="Spread", Table1[[#This Row],[Spread]],"")</f>
        <v/>
      </c>
      <c r="K369" s="19"/>
      <c r="L369" s="20"/>
      <c r="M369" s="20"/>
      <c r="N369" s="20"/>
      <c r="O369" s="20"/>
      <c r="P369" s="20"/>
      <c r="Q369" s="20"/>
      <c r="R369" s="22">
        <f t="shared" si="51"/>
        <v>0</v>
      </c>
      <c r="S369" s="22">
        <f t="shared" si="52"/>
        <v>0</v>
      </c>
      <c r="T369" s="22">
        <f t="shared" si="45"/>
        <v>0</v>
      </c>
      <c r="U369" s="22">
        <f t="shared" si="53"/>
        <v>0</v>
      </c>
      <c r="V369" s="22">
        <f t="shared" si="46"/>
        <v>0</v>
      </c>
      <c r="W369" s="22">
        <f t="shared" si="47"/>
        <v>0</v>
      </c>
      <c r="X369" s="21"/>
      <c r="Y369" s="23" t="str">
        <f t="shared" si="48"/>
        <v/>
      </c>
      <c r="Z369" s="21"/>
      <c r="AA369" s="23" t="str">
        <f t="shared" si="49"/>
        <v/>
      </c>
      <c r="AB369" s="21"/>
      <c r="AC369" s="23" t="str">
        <f t="shared" si="50"/>
        <v/>
      </c>
      <c r="AD36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70" spans="1:30" x14ac:dyDescent="0.45">
      <c r="A370" s="35" t="str">
        <f>IF('Prediction Log'!A370=0, "",'Prediction Log'!A370)</f>
        <v/>
      </c>
      <c r="B370" s="14" t="str">
        <f>IF('Prediction Log'!B370=0, "",'Prediction Log'!B370)</f>
        <v/>
      </c>
      <c r="C370" s="14" t="str">
        <f>IF('Prediction Log'!C370=0, "",'Prediction Log'!C370)</f>
        <v/>
      </c>
      <c r="D370" s="14" t="str">
        <f>IF('Prediction Log'!D370=0, "",'Prediction Log'!D370)</f>
        <v/>
      </c>
      <c r="E370" s="14" t="str">
        <f>IF('Prediction Log'!E370=0, "",'Prediction Log'!E370)</f>
        <v/>
      </c>
      <c r="F370" s="14" t="str">
        <f>IF('Prediction Log'!F370=0, "",'Prediction Log'!F370)</f>
        <v/>
      </c>
      <c r="G370" s="12" t="str">
        <f>IF(AND(Games!I370="",Games!J370=""),"",IF(ISTEXT(Games!J370), "Side",Games!I370))</f>
        <v/>
      </c>
      <c r="H370" s="12" t="str">
        <f>IF(Table1[[#This Row],[Bet]]="Spread", Games!K370, "")</f>
        <v/>
      </c>
      <c r="I370" s="19" t="str">
        <f>IF(ISTEXT(Games!J370), Games!J370, "")</f>
        <v/>
      </c>
      <c r="J370" s="19" t="str">
        <f>IF(Table1[[#This Row],[Bet]]="Spread", Table1[[#This Row],[Spread]],"")</f>
        <v/>
      </c>
      <c r="K370" s="19"/>
      <c r="L370" s="20"/>
      <c r="M370" s="20"/>
      <c r="N370" s="20"/>
      <c r="O370" s="20"/>
      <c r="P370" s="20"/>
      <c r="Q370" s="20"/>
      <c r="R370" s="22">
        <f t="shared" si="51"/>
        <v>0</v>
      </c>
      <c r="S370" s="22">
        <f t="shared" si="52"/>
        <v>0</v>
      </c>
      <c r="T370" s="22">
        <f t="shared" si="45"/>
        <v>0</v>
      </c>
      <c r="U370" s="22">
        <f t="shared" si="53"/>
        <v>0</v>
      </c>
      <c r="V370" s="22">
        <f t="shared" si="46"/>
        <v>0</v>
      </c>
      <c r="W370" s="22">
        <f t="shared" si="47"/>
        <v>0</v>
      </c>
      <c r="X370" s="21"/>
      <c r="Y370" s="23" t="str">
        <f t="shared" si="48"/>
        <v/>
      </c>
      <c r="Z370" s="21"/>
      <c r="AA370" s="23" t="str">
        <f t="shared" si="49"/>
        <v/>
      </c>
      <c r="AB370" s="21"/>
      <c r="AC370" s="23" t="str">
        <f t="shared" si="50"/>
        <v/>
      </c>
      <c r="AD37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71" spans="1:30" x14ac:dyDescent="0.45">
      <c r="A371" s="35" t="str">
        <f>IF('Prediction Log'!A371=0, "",'Prediction Log'!A371)</f>
        <v/>
      </c>
      <c r="B371" s="14" t="str">
        <f>IF('Prediction Log'!B371=0, "",'Prediction Log'!B371)</f>
        <v/>
      </c>
      <c r="C371" s="14" t="str">
        <f>IF('Prediction Log'!C371=0, "",'Prediction Log'!C371)</f>
        <v/>
      </c>
      <c r="D371" s="14" t="str">
        <f>IF('Prediction Log'!D371=0, "",'Prediction Log'!D371)</f>
        <v/>
      </c>
      <c r="E371" s="14" t="str">
        <f>IF('Prediction Log'!E371=0, "",'Prediction Log'!E371)</f>
        <v/>
      </c>
      <c r="F371" s="14" t="str">
        <f>IF('Prediction Log'!F371=0, "",'Prediction Log'!F371)</f>
        <v/>
      </c>
      <c r="G371" s="12" t="str">
        <f>IF(AND(Games!I371="",Games!J371=""),"",IF(ISTEXT(Games!J371), "Side",Games!I371))</f>
        <v/>
      </c>
      <c r="H371" s="12" t="str">
        <f>IF(Table1[[#This Row],[Bet]]="Spread", Games!K371, "")</f>
        <v/>
      </c>
      <c r="I371" s="19" t="str">
        <f>IF(ISTEXT(Games!J371), Games!J371, "")</f>
        <v/>
      </c>
      <c r="J371" s="19" t="str">
        <f>IF(Table1[[#This Row],[Bet]]="Spread", Table1[[#This Row],[Spread]],"")</f>
        <v/>
      </c>
      <c r="K371" s="19"/>
      <c r="L371" s="20"/>
      <c r="M371" s="20"/>
      <c r="N371" s="20"/>
      <c r="O371" s="20"/>
      <c r="P371" s="20"/>
      <c r="Q371" s="20"/>
      <c r="R371" s="22">
        <f t="shared" si="51"/>
        <v>0</v>
      </c>
      <c r="S371" s="22">
        <f t="shared" si="52"/>
        <v>0</v>
      </c>
      <c r="T371" s="22">
        <f t="shared" si="45"/>
        <v>0</v>
      </c>
      <c r="U371" s="22">
        <f t="shared" si="53"/>
        <v>0</v>
      </c>
      <c r="V371" s="22">
        <f t="shared" si="46"/>
        <v>0</v>
      </c>
      <c r="W371" s="22">
        <f t="shared" si="47"/>
        <v>0</v>
      </c>
      <c r="X371" s="21"/>
      <c r="Y371" s="23" t="str">
        <f t="shared" si="48"/>
        <v/>
      </c>
      <c r="Z371" s="21"/>
      <c r="AA371" s="23" t="str">
        <f t="shared" si="49"/>
        <v/>
      </c>
      <c r="AB371" s="21"/>
      <c r="AC371" s="23" t="str">
        <f t="shared" si="50"/>
        <v/>
      </c>
      <c r="AD37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72" spans="1:30" x14ac:dyDescent="0.45">
      <c r="A372" s="35" t="str">
        <f>IF('Prediction Log'!A372=0, "",'Prediction Log'!A372)</f>
        <v/>
      </c>
      <c r="B372" s="14" t="str">
        <f>IF('Prediction Log'!B372=0, "",'Prediction Log'!B372)</f>
        <v/>
      </c>
      <c r="C372" s="14" t="str">
        <f>IF('Prediction Log'!C372=0, "",'Prediction Log'!C372)</f>
        <v/>
      </c>
      <c r="D372" s="14" t="str">
        <f>IF('Prediction Log'!D372=0, "",'Prediction Log'!D372)</f>
        <v/>
      </c>
      <c r="E372" s="14" t="str">
        <f>IF('Prediction Log'!E372=0, "",'Prediction Log'!E372)</f>
        <v/>
      </c>
      <c r="F372" s="14" t="str">
        <f>IF('Prediction Log'!F372=0, "",'Prediction Log'!F372)</f>
        <v/>
      </c>
      <c r="G372" s="12" t="str">
        <f>IF(AND(Games!I372="",Games!J372=""),"",IF(ISTEXT(Games!J372), "Side",Games!I372))</f>
        <v/>
      </c>
      <c r="H372" s="12" t="str">
        <f>IF(Table1[[#This Row],[Bet]]="Spread", Games!K372, "")</f>
        <v/>
      </c>
      <c r="I372" s="19" t="str">
        <f>IF(ISTEXT(Games!J372), Games!J372, "")</f>
        <v/>
      </c>
      <c r="J372" s="19" t="str">
        <f>IF(Table1[[#This Row],[Bet]]="Spread", Table1[[#This Row],[Spread]],"")</f>
        <v/>
      </c>
      <c r="K372" s="19"/>
      <c r="L372" s="20"/>
      <c r="M372" s="20"/>
      <c r="N372" s="20"/>
      <c r="O372" s="20"/>
      <c r="P372" s="20"/>
      <c r="Q372" s="20"/>
      <c r="R372" s="22">
        <f t="shared" si="51"/>
        <v>0</v>
      </c>
      <c r="S372" s="22">
        <f t="shared" si="52"/>
        <v>0</v>
      </c>
      <c r="T372" s="22">
        <f t="shared" si="45"/>
        <v>0</v>
      </c>
      <c r="U372" s="22">
        <f t="shared" si="53"/>
        <v>0</v>
      </c>
      <c r="V372" s="22">
        <f t="shared" si="46"/>
        <v>0</v>
      </c>
      <c r="W372" s="22">
        <f t="shared" si="47"/>
        <v>0</v>
      </c>
      <c r="X372" s="21"/>
      <c r="Y372" s="23" t="str">
        <f t="shared" si="48"/>
        <v/>
      </c>
      <c r="Z372" s="21"/>
      <c r="AA372" s="23" t="str">
        <f t="shared" si="49"/>
        <v/>
      </c>
      <c r="AB372" s="21"/>
      <c r="AC372" s="23" t="str">
        <f t="shared" si="50"/>
        <v/>
      </c>
      <c r="AD37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73" spans="1:30" x14ac:dyDescent="0.45">
      <c r="A373" s="35" t="str">
        <f>IF('Prediction Log'!A373=0, "",'Prediction Log'!A373)</f>
        <v/>
      </c>
      <c r="B373" s="14" t="str">
        <f>IF('Prediction Log'!B373=0, "",'Prediction Log'!B373)</f>
        <v/>
      </c>
      <c r="C373" s="14" t="str">
        <f>IF('Prediction Log'!C373=0, "",'Prediction Log'!C373)</f>
        <v/>
      </c>
      <c r="D373" s="14" t="str">
        <f>IF('Prediction Log'!D373=0, "",'Prediction Log'!D373)</f>
        <v/>
      </c>
      <c r="E373" s="14" t="str">
        <f>IF('Prediction Log'!E373=0, "",'Prediction Log'!E373)</f>
        <v/>
      </c>
      <c r="F373" s="14" t="str">
        <f>IF('Prediction Log'!F373=0, "",'Prediction Log'!F373)</f>
        <v/>
      </c>
      <c r="G373" s="12" t="str">
        <f>IF(AND(Games!I373="",Games!J373=""),"",IF(ISTEXT(Games!J373), "Side",Games!I373))</f>
        <v/>
      </c>
      <c r="H373" s="12" t="str">
        <f>IF(Table1[[#This Row],[Bet]]="Spread", Games!K373, "")</f>
        <v/>
      </c>
      <c r="I373" s="19" t="str">
        <f>IF(ISTEXT(Games!J373), Games!J373, "")</f>
        <v/>
      </c>
      <c r="J373" s="19" t="str">
        <f>IF(Table1[[#This Row],[Bet]]="Spread", Table1[[#This Row],[Spread]],"")</f>
        <v/>
      </c>
      <c r="K373" s="19"/>
      <c r="L373" s="20"/>
      <c r="M373" s="20"/>
      <c r="N373" s="20"/>
      <c r="O373" s="20"/>
      <c r="P373" s="20"/>
      <c r="Q373" s="20"/>
      <c r="R373" s="22">
        <f t="shared" si="51"/>
        <v>0</v>
      </c>
      <c r="S373" s="22">
        <f t="shared" si="52"/>
        <v>0</v>
      </c>
      <c r="T373" s="22">
        <f t="shared" si="45"/>
        <v>0</v>
      </c>
      <c r="U373" s="22">
        <f t="shared" si="53"/>
        <v>0</v>
      </c>
      <c r="V373" s="22">
        <f t="shared" si="46"/>
        <v>0</v>
      </c>
      <c r="W373" s="22">
        <f t="shared" si="47"/>
        <v>0</v>
      </c>
      <c r="X373" s="21"/>
      <c r="Y373" s="23" t="str">
        <f t="shared" si="48"/>
        <v/>
      </c>
      <c r="Z373" s="21"/>
      <c r="AA373" s="23" t="str">
        <f t="shared" si="49"/>
        <v/>
      </c>
      <c r="AB373" s="21"/>
      <c r="AC373" s="23" t="str">
        <f t="shared" si="50"/>
        <v/>
      </c>
      <c r="AD37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74" spans="1:30" x14ac:dyDescent="0.45">
      <c r="A374" s="35" t="str">
        <f>IF('Prediction Log'!A374=0, "",'Prediction Log'!A374)</f>
        <v/>
      </c>
      <c r="B374" s="14" t="str">
        <f>IF('Prediction Log'!B374=0, "",'Prediction Log'!B374)</f>
        <v/>
      </c>
      <c r="C374" s="14" t="str">
        <f>IF('Prediction Log'!C374=0, "",'Prediction Log'!C374)</f>
        <v/>
      </c>
      <c r="D374" s="14" t="str">
        <f>IF('Prediction Log'!D374=0, "",'Prediction Log'!D374)</f>
        <v/>
      </c>
      <c r="E374" s="14" t="str">
        <f>IF('Prediction Log'!E374=0, "",'Prediction Log'!E374)</f>
        <v/>
      </c>
      <c r="F374" s="14" t="str">
        <f>IF('Prediction Log'!F374=0, "",'Prediction Log'!F374)</f>
        <v/>
      </c>
      <c r="G374" s="12" t="str">
        <f>IF(AND(Games!I374="",Games!J374=""),"",IF(ISTEXT(Games!J374), "Side",Games!I374))</f>
        <v/>
      </c>
      <c r="H374" s="12" t="str">
        <f>IF(Table1[[#This Row],[Bet]]="Spread", Games!K374, "")</f>
        <v/>
      </c>
      <c r="I374" s="19" t="str">
        <f>IF(ISTEXT(Games!J374), Games!J374, "")</f>
        <v/>
      </c>
      <c r="J374" s="19" t="str">
        <f>IF(Table1[[#This Row],[Bet]]="Spread", Table1[[#This Row],[Spread]],"")</f>
        <v/>
      </c>
      <c r="K374" s="19"/>
      <c r="L374" s="20"/>
      <c r="M374" s="20"/>
      <c r="N374" s="20"/>
      <c r="O374" s="20"/>
      <c r="P374" s="20"/>
      <c r="Q374" s="20"/>
      <c r="R374" s="22">
        <f t="shared" si="51"/>
        <v>0</v>
      </c>
      <c r="S374" s="22">
        <f t="shared" si="52"/>
        <v>0</v>
      </c>
      <c r="T374" s="22">
        <f t="shared" si="45"/>
        <v>0</v>
      </c>
      <c r="U374" s="22">
        <f t="shared" si="53"/>
        <v>0</v>
      </c>
      <c r="V374" s="22">
        <f t="shared" si="46"/>
        <v>0</v>
      </c>
      <c r="W374" s="22">
        <f t="shared" si="47"/>
        <v>0</v>
      </c>
      <c r="X374" s="21"/>
      <c r="Y374" s="23" t="str">
        <f t="shared" si="48"/>
        <v/>
      </c>
      <c r="Z374" s="21"/>
      <c r="AA374" s="23" t="str">
        <f t="shared" si="49"/>
        <v/>
      </c>
      <c r="AB374" s="21"/>
      <c r="AC374" s="23" t="str">
        <f t="shared" si="50"/>
        <v/>
      </c>
      <c r="AD37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75" spans="1:30" x14ac:dyDescent="0.45">
      <c r="A375" s="35" t="str">
        <f>IF('Prediction Log'!A375=0, "",'Prediction Log'!A375)</f>
        <v/>
      </c>
      <c r="B375" s="14" t="str">
        <f>IF('Prediction Log'!B375=0, "",'Prediction Log'!B375)</f>
        <v/>
      </c>
      <c r="C375" s="14" t="str">
        <f>IF('Prediction Log'!C375=0, "",'Prediction Log'!C375)</f>
        <v/>
      </c>
      <c r="D375" s="14" t="str">
        <f>IF('Prediction Log'!D375=0, "",'Prediction Log'!D375)</f>
        <v/>
      </c>
      <c r="E375" s="14" t="str">
        <f>IF('Prediction Log'!E375=0, "",'Prediction Log'!E375)</f>
        <v/>
      </c>
      <c r="F375" s="14" t="str">
        <f>IF('Prediction Log'!F375=0, "",'Prediction Log'!F375)</f>
        <v/>
      </c>
      <c r="G375" s="12" t="str">
        <f>IF(AND(Games!I375="",Games!J375=""),"",IF(ISTEXT(Games!J375), "Side",Games!I375))</f>
        <v/>
      </c>
      <c r="H375" s="12" t="str">
        <f>IF(Table1[[#This Row],[Bet]]="Spread", Games!K375, "")</f>
        <v/>
      </c>
      <c r="I375" s="19" t="str">
        <f>IF(ISTEXT(Games!J375), Games!J375, "")</f>
        <v/>
      </c>
      <c r="J375" s="19" t="str">
        <f>IF(Table1[[#This Row],[Bet]]="Spread", Table1[[#This Row],[Spread]],"")</f>
        <v/>
      </c>
      <c r="K375" s="19"/>
      <c r="L375" s="20"/>
      <c r="M375" s="20"/>
      <c r="N375" s="20"/>
      <c r="O375" s="20"/>
      <c r="P375" s="20"/>
      <c r="Q375" s="20"/>
      <c r="R375" s="22">
        <f t="shared" si="51"/>
        <v>0</v>
      </c>
      <c r="S375" s="22">
        <f t="shared" si="52"/>
        <v>0</v>
      </c>
      <c r="T375" s="22">
        <f t="shared" si="45"/>
        <v>0</v>
      </c>
      <c r="U375" s="22">
        <f t="shared" si="53"/>
        <v>0</v>
      </c>
      <c r="V375" s="22">
        <f t="shared" si="46"/>
        <v>0</v>
      </c>
      <c r="W375" s="22">
        <f t="shared" si="47"/>
        <v>0</v>
      </c>
      <c r="X375" s="21"/>
      <c r="Y375" s="23" t="str">
        <f t="shared" si="48"/>
        <v/>
      </c>
      <c r="Z375" s="21"/>
      <c r="AA375" s="23" t="str">
        <f t="shared" si="49"/>
        <v/>
      </c>
      <c r="AB375" s="21"/>
      <c r="AC375" s="23" t="str">
        <f t="shared" si="50"/>
        <v/>
      </c>
      <c r="AD37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76" spans="1:30" x14ac:dyDescent="0.45">
      <c r="A376" s="35" t="str">
        <f>IF('Prediction Log'!A376=0, "",'Prediction Log'!A376)</f>
        <v/>
      </c>
      <c r="B376" s="14" t="str">
        <f>IF('Prediction Log'!B376=0, "",'Prediction Log'!B376)</f>
        <v/>
      </c>
      <c r="C376" s="14" t="str">
        <f>IF('Prediction Log'!C376=0, "",'Prediction Log'!C376)</f>
        <v/>
      </c>
      <c r="D376" s="14" t="str">
        <f>IF('Prediction Log'!D376=0, "",'Prediction Log'!D376)</f>
        <v/>
      </c>
      <c r="E376" s="14" t="str">
        <f>IF('Prediction Log'!E376=0, "",'Prediction Log'!E376)</f>
        <v/>
      </c>
      <c r="F376" s="14" t="str">
        <f>IF('Prediction Log'!F376=0, "",'Prediction Log'!F376)</f>
        <v/>
      </c>
      <c r="G376" s="12" t="str">
        <f>IF(AND(Games!I376="",Games!J376=""),"",IF(ISTEXT(Games!J376), "Side",Games!I376))</f>
        <v/>
      </c>
      <c r="H376" s="12" t="str">
        <f>IF(Table1[[#This Row],[Bet]]="Spread", Games!K376, "")</f>
        <v/>
      </c>
      <c r="I376" s="19" t="str">
        <f>IF(ISTEXT(Games!J376), Games!J376, "")</f>
        <v/>
      </c>
      <c r="J376" s="19" t="str">
        <f>IF(Table1[[#This Row],[Bet]]="Spread", Table1[[#This Row],[Spread]],"")</f>
        <v/>
      </c>
      <c r="K376" s="19"/>
      <c r="L376" s="20"/>
      <c r="M376" s="20"/>
      <c r="N376" s="20"/>
      <c r="O376" s="20"/>
      <c r="P376" s="20"/>
      <c r="Q376" s="20"/>
      <c r="R376" s="22">
        <f t="shared" si="51"/>
        <v>0</v>
      </c>
      <c r="S376" s="22">
        <f t="shared" si="52"/>
        <v>0</v>
      </c>
      <c r="T376" s="22">
        <f t="shared" si="45"/>
        <v>0</v>
      </c>
      <c r="U376" s="22">
        <f t="shared" si="53"/>
        <v>0</v>
      </c>
      <c r="V376" s="22">
        <f t="shared" si="46"/>
        <v>0</v>
      </c>
      <c r="W376" s="22">
        <f t="shared" si="47"/>
        <v>0</v>
      </c>
      <c r="X376" s="21"/>
      <c r="Y376" s="23" t="str">
        <f t="shared" si="48"/>
        <v/>
      </c>
      <c r="Z376" s="21"/>
      <c r="AA376" s="23" t="str">
        <f t="shared" si="49"/>
        <v/>
      </c>
      <c r="AB376" s="21"/>
      <c r="AC376" s="23" t="str">
        <f t="shared" si="50"/>
        <v/>
      </c>
      <c r="AD37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77" spans="1:30" x14ac:dyDescent="0.45">
      <c r="A377" s="35" t="str">
        <f>IF('Prediction Log'!A377=0, "",'Prediction Log'!A377)</f>
        <v/>
      </c>
      <c r="B377" s="14" t="str">
        <f>IF('Prediction Log'!B377=0, "",'Prediction Log'!B377)</f>
        <v/>
      </c>
      <c r="C377" s="14" t="str">
        <f>IF('Prediction Log'!C377=0, "",'Prediction Log'!C377)</f>
        <v/>
      </c>
      <c r="D377" s="14" t="str">
        <f>IF('Prediction Log'!D377=0, "",'Prediction Log'!D377)</f>
        <v/>
      </c>
      <c r="E377" s="14" t="str">
        <f>IF('Prediction Log'!E377=0, "",'Prediction Log'!E377)</f>
        <v/>
      </c>
      <c r="F377" s="14" t="str">
        <f>IF('Prediction Log'!F377=0, "",'Prediction Log'!F377)</f>
        <v/>
      </c>
      <c r="G377" s="12" t="str">
        <f>IF(AND(Games!I377="",Games!J377=""),"",IF(ISTEXT(Games!J377), "Side",Games!I377))</f>
        <v/>
      </c>
      <c r="H377" s="12" t="str">
        <f>IF(Table1[[#This Row],[Bet]]="Spread", Games!K377, "")</f>
        <v/>
      </c>
      <c r="I377" s="19" t="str">
        <f>IF(ISTEXT(Games!J377), Games!J377, "")</f>
        <v/>
      </c>
      <c r="J377" s="19" t="str">
        <f>IF(Table1[[#This Row],[Bet]]="Spread", Table1[[#This Row],[Spread]],"")</f>
        <v/>
      </c>
      <c r="K377" s="19"/>
      <c r="L377" s="20"/>
      <c r="M377" s="20"/>
      <c r="N377" s="20"/>
      <c r="O377" s="20"/>
      <c r="P377" s="20"/>
      <c r="Q377" s="20"/>
      <c r="R377" s="22">
        <f t="shared" si="51"/>
        <v>0</v>
      </c>
      <c r="S377" s="22">
        <f t="shared" si="52"/>
        <v>0</v>
      </c>
      <c r="T377" s="22">
        <f t="shared" si="45"/>
        <v>0</v>
      </c>
      <c r="U377" s="22">
        <f t="shared" si="53"/>
        <v>0</v>
      </c>
      <c r="V377" s="22">
        <f t="shared" si="46"/>
        <v>0</v>
      </c>
      <c r="W377" s="22">
        <f t="shared" si="47"/>
        <v>0</v>
      </c>
      <c r="X377" s="21"/>
      <c r="Y377" s="23" t="str">
        <f t="shared" si="48"/>
        <v/>
      </c>
      <c r="Z377" s="21"/>
      <c r="AA377" s="23" t="str">
        <f t="shared" si="49"/>
        <v/>
      </c>
      <c r="AB377" s="21"/>
      <c r="AC377" s="23" t="str">
        <f t="shared" si="50"/>
        <v/>
      </c>
      <c r="AD37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78" spans="1:30" x14ac:dyDescent="0.45">
      <c r="A378" s="35" t="str">
        <f>IF('Prediction Log'!A378=0, "",'Prediction Log'!A378)</f>
        <v/>
      </c>
      <c r="B378" s="14" t="str">
        <f>IF('Prediction Log'!B378=0, "",'Prediction Log'!B378)</f>
        <v/>
      </c>
      <c r="C378" s="14" t="str">
        <f>IF('Prediction Log'!C378=0, "",'Prediction Log'!C378)</f>
        <v/>
      </c>
      <c r="D378" s="14" t="str">
        <f>IF('Prediction Log'!D378=0, "",'Prediction Log'!D378)</f>
        <v/>
      </c>
      <c r="E378" s="14" t="str">
        <f>IF('Prediction Log'!E378=0, "",'Prediction Log'!E378)</f>
        <v/>
      </c>
      <c r="F378" s="14" t="str">
        <f>IF('Prediction Log'!F378=0, "",'Prediction Log'!F378)</f>
        <v/>
      </c>
      <c r="G378" s="12" t="str">
        <f>IF(AND(Games!I378="",Games!J378=""),"",IF(ISTEXT(Games!J378), "Side",Games!I378))</f>
        <v/>
      </c>
      <c r="H378" s="12" t="str">
        <f>IF(Table1[[#This Row],[Bet]]="Spread", Games!K378, "")</f>
        <v/>
      </c>
      <c r="I378" s="19" t="str">
        <f>IF(ISTEXT(Games!J378), Games!J378, "")</f>
        <v/>
      </c>
      <c r="J378" s="19" t="str">
        <f>IF(Table1[[#This Row],[Bet]]="Spread", Table1[[#This Row],[Spread]],"")</f>
        <v/>
      </c>
      <c r="K378" s="19"/>
      <c r="L378" s="20"/>
      <c r="M378" s="20"/>
      <c r="N378" s="20"/>
      <c r="O378" s="20"/>
      <c r="P378" s="20"/>
      <c r="Q378" s="20"/>
      <c r="R378" s="22">
        <f t="shared" si="51"/>
        <v>0</v>
      </c>
      <c r="S378" s="22">
        <f t="shared" si="52"/>
        <v>0</v>
      </c>
      <c r="T378" s="22">
        <f t="shared" si="45"/>
        <v>0</v>
      </c>
      <c r="U378" s="22">
        <f t="shared" si="53"/>
        <v>0</v>
      </c>
      <c r="V378" s="22">
        <f t="shared" si="46"/>
        <v>0</v>
      </c>
      <c r="W378" s="22">
        <f t="shared" si="47"/>
        <v>0</v>
      </c>
      <c r="X378" s="21"/>
      <c r="Y378" s="23" t="str">
        <f t="shared" si="48"/>
        <v/>
      </c>
      <c r="Z378" s="21"/>
      <c r="AA378" s="23" t="str">
        <f t="shared" si="49"/>
        <v/>
      </c>
      <c r="AB378" s="21"/>
      <c r="AC378" s="23" t="str">
        <f t="shared" si="50"/>
        <v/>
      </c>
      <c r="AD37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79" spans="1:30" x14ac:dyDescent="0.45">
      <c r="A379" s="35" t="str">
        <f>IF('Prediction Log'!A379=0, "",'Prediction Log'!A379)</f>
        <v/>
      </c>
      <c r="B379" s="14" t="str">
        <f>IF('Prediction Log'!B379=0, "",'Prediction Log'!B379)</f>
        <v/>
      </c>
      <c r="C379" s="14" t="str">
        <f>IF('Prediction Log'!C379=0, "",'Prediction Log'!C379)</f>
        <v/>
      </c>
      <c r="D379" s="14" t="str">
        <f>IF('Prediction Log'!D379=0, "",'Prediction Log'!D379)</f>
        <v/>
      </c>
      <c r="E379" s="14" t="str">
        <f>IF('Prediction Log'!E379=0, "",'Prediction Log'!E379)</f>
        <v/>
      </c>
      <c r="F379" s="14" t="str">
        <f>IF('Prediction Log'!F379=0, "",'Prediction Log'!F379)</f>
        <v/>
      </c>
      <c r="G379" s="12" t="str">
        <f>IF(AND(Games!I379="",Games!J379=""),"",IF(ISTEXT(Games!J379), "Side",Games!I379))</f>
        <v/>
      </c>
      <c r="H379" s="12" t="str">
        <f>IF(Table1[[#This Row],[Bet]]="Spread", Games!K379, "")</f>
        <v/>
      </c>
      <c r="I379" s="19" t="str">
        <f>IF(ISTEXT(Games!J379), Games!J379, "")</f>
        <v/>
      </c>
      <c r="J379" s="19" t="str">
        <f>IF(Table1[[#This Row],[Bet]]="Spread", Table1[[#This Row],[Spread]],"")</f>
        <v/>
      </c>
      <c r="K379" s="19"/>
      <c r="L379" s="20"/>
      <c r="M379" s="20"/>
      <c r="N379" s="20"/>
      <c r="O379" s="20"/>
      <c r="P379" s="20"/>
      <c r="Q379" s="20"/>
      <c r="R379" s="22">
        <f t="shared" si="51"/>
        <v>0</v>
      </c>
      <c r="S379" s="22">
        <f t="shared" si="52"/>
        <v>0</v>
      </c>
      <c r="T379" s="22">
        <f t="shared" si="45"/>
        <v>0</v>
      </c>
      <c r="U379" s="22">
        <f t="shared" si="53"/>
        <v>0</v>
      </c>
      <c r="V379" s="22">
        <f t="shared" si="46"/>
        <v>0</v>
      </c>
      <c r="W379" s="22">
        <f t="shared" si="47"/>
        <v>0</v>
      </c>
      <c r="X379" s="21"/>
      <c r="Y379" s="23" t="str">
        <f t="shared" si="48"/>
        <v/>
      </c>
      <c r="Z379" s="21"/>
      <c r="AA379" s="23" t="str">
        <f t="shared" si="49"/>
        <v/>
      </c>
      <c r="AB379" s="21"/>
      <c r="AC379" s="23" t="str">
        <f t="shared" si="50"/>
        <v/>
      </c>
      <c r="AD37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80" spans="1:30" x14ac:dyDescent="0.45">
      <c r="A380" s="35" t="str">
        <f>IF('Prediction Log'!A380=0, "",'Prediction Log'!A380)</f>
        <v/>
      </c>
      <c r="B380" s="14" t="str">
        <f>IF('Prediction Log'!B380=0, "",'Prediction Log'!B380)</f>
        <v/>
      </c>
      <c r="C380" s="14" t="str">
        <f>IF('Prediction Log'!C380=0, "",'Prediction Log'!C380)</f>
        <v/>
      </c>
      <c r="D380" s="14" t="str">
        <f>IF('Prediction Log'!D380=0, "",'Prediction Log'!D380)</f>
        <v/>
      </c>
      <c r="E380" s="14" t="str">
        <f>IF('Prediction Log'!E380=0, "",'Prediction Log'!E380)</f>
        <v/>
      </c>
      <c r="F380" s="14" t="str">
        <f>IF('Prediction Log'!F380=0, "",'Prediction Log'!F380)</f>
        <v/>
      </c>
      <c r="G380" s="12" t="str">
        <f>IF(AND(Games!I380="",Games!J380=""),"",IF(ISTEXT(Games!J380), "Side",Games!I380))</f>
        <v/>
      </c>
      <c r="H380" s="12" t="str">
        <f>IF(Table1[[#This Row],[Bet]]="Spread", Games!K380, "")</f>
        <v/>
      </c>
      <c r="I380" s="19" t="str">
        <f>IF(ISTEXT(Games!J380), Games!J380, "")</f>
        <v/>
      </c>
      <c r="J380" s="19" t="str">
        <f>IF(Table1[[#This Row],[Bet]]="Spread", Table1[[#This Row],[Spread]],"")</f>
        <v/>
      </c>
      <c r="K380" s="19"/>
      <c r="L380" s="20"/>
      <c r="M380" s="20"/>
      <c r="N380" s="20"/>
      <c r="O380" s="20"/>
      <c r="P380" s="20"/>
      <c r="Q380" s="20"/>
      <c r="R380" s="22">
        <f t="shared" si="51"/>
        <v>0</v>
      </c>
      <c r="S380" s="22">
        <f t="shared" si="52"/>
        <v>0</v>
      </c>
      <c r="T380" s="22">
        <f t="shared" si="45"/>
        <v>0</v>
      </c>
      <c r="U380" s="22">
        <f t="shared" si="53"/>
        <v>0</v>
      </c>
      <c r="V380" s="22">
        <f t="shared" si="46"/>
        <v>0</v>
      </c>
      <c r="W380" s="22">
        <f t="shared" si="47"/>
        <v>0</v>
      </c>
      <c r="X380" s="21"/>
      <c r="Y380" s="23" t="str">
        <f t="shared" si="48"/>
        <v/>
      </c>
      <c r="Z380" s="21"/>
      <c r="AA380" s="23" t="str">
        <f t="shared" si="49"/>
        <v/>
      </c>
      <c r="AB380" s="21"/>
      <c r="AC380" s="23" t="str">
        <f t="shared" si="50"/>
        <v/>
      </c>
      <c r="AD38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81" spans="1:30" x14ac:dyDescent="0.45">
      <c r="A381" s="35" t="str">
        <f>IF('Prediction Log'!A381=0, "",'Prediction Log'!A381)</f>
        <v/>
      </c>
      <c r="B381" s="14" t="str">
        <f>IF('Prediction Log'!B381=0, "",'Prediction Log'!B381)</f>
        <v/>
      </c>
      <c r="C381" s="14" t="str">
        <f>IF('Prediction Log'!C381=0, "",'Prediction Log'!C381)</f>
        <v/>
      </c>
      <c r="D381" s="14" t="str">
        <f>IF('Prediction Log'!D381=0, "",'Prediction Log'!D381)</f>
        <v/>
      </c>
      <c r="E381" s="14" t="str">
        <f>IF('Prediction Log'!E381=0, "",'Prediction Log'!E381)</f>
        <v/>
      </c>
      <c r="F381" s="14" t="str">
        <f>IF('Prediction Log'!F381=0, "",'Prediction Log'!F381)</f>
        <v/>
      </c>
      <c r="G381" s="12" t="str">
        <f>IF(AND(Games!I381="",Games!J381=""),"",IF(ISTEXT(Games!J381), "Side",Games!I381))</f>
        <v/>
      </c>
      <c r="H381" s="12" t="str">
        <f>IF(Table1[[#This Row],[Bet]]="Spread", Games!K381, "")</f>
        <v/>
      </c>
      <c r="I381" s="19" t="str">
        <f>IF(ISTEXT(Games!J381), Games!J381, "")</f>
        <v/>
      </c>
      <c r="J381" s="19" t="str">
        <f>IF(Table1[[#This Row],[Bet]]="Spread", Table1[[#This Row],[Spread]],"")</f>
        <v/>
      </c>
      <c r="K381" s="19"/>
      <c r="L381" s="20"/>
      <c r="M381" s="20"/>
      <c r="N381" s="20"/>
      <c r="O381" s="20"/>
      <c r="P381" s="20"/>
      <c r="Q381" s="20"/>
      <c r="R381" s="22">
        <f t="shared" si="51"/>
        <v>0</v>
      </c>
      <c r="S381" s="22">
        <f t="shared" si="52"/>
        <v>0</v>
      </c>
      <c r="T381" s="22">
        <f t="shared" si="45"/>
        <v>0</v>
      </c>
      <c r="U381" s="22">
        <f t="shared" si="53"/>
        <v>0</v>
      </c>
      <c r="V381" s="22">
        <f t="shared" si="46"/>
        <v>0</v>
      </c>
      <c r="W381" s="22">
        <f t="shared" si="47"/>
        <v>0</v>
      </c>
      <c r="X381" s="21"/>
      <c r="Y381" s="23" t="str">
        <f t="shared" si="48"/>
        <v/>
      </c>
      <c r="Z381" s="21"/>
      <c r="AA381" s="23" t="str">
        <f t="shared" si="49"/>
        <v/>
      </c>
      <c r="AB381" s="21"/>
      <c r="AC381" s="23" t="str">
        <f t="shared" si="50"/>
        <v/>
      </c>
      <c r="AD38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82" spans="1:30" x14ac:dyDescent="0.45">
      <c r="A382" s="35" t="str">
        <f>IF('Prediction Log'!A382=0, "",'Prediction Log'!A382)</f>
        <v/>
      </c>
      <c r="B382" s="14" t="str">
        <f>IF('Prediction Log'!B382=0, "",'Prediction Log'!B382)</f>
        <v/>
      </c>
      <c r="C382" s="14" t="str">
        <f>IF('Prediction Log'!C382=0, "",'Prediction Log'!C382)</f>
        <v/>
      </c>
      <c r="D382" s="14" t="str">
        <f>IF('Prediction Log'!D382=0, "",'Prediction Log'!D382)</f>
        <v/>
      </c>
      <c r="E382" s="14" t="str">
        <f>IF('Prediction Log'!E382=0, "",'Prediction Log'!E382)</f>
        <v/>
      </c>
      <c r="F382" s="14" t="str">
        <f>IF('Prediction Log'!F382=0, "",'Prediction Log'!F382)</f>
        <v/>
      </c>
      <c r="G382" s="12" t="str">
        <f>IF(AND(Games!I382="",Games!J382=""),"",IF(ISTEXT(Games!J382), "Side",Games!I382))</f>
        <v/>
      </c>
      <c r="H382" s="12" t="str">
        <f>IF(Table1[[#This Row],[Bet]]="Spread", Games!K382, "")</f>
        <v/>
      </c>
      <c r="I382" s="19" t="str">
        <f>IF(ISTEXT(Games!J382), Games!J382, "")</f>
        <v/>
      </c>
      <c r="J382" s="19" t="str">
        <f>IF(Table1[[#This Row],[Bet]]="Spread", Table1[[#This Row],[Spread]],"")</f>
        <v/>
      </c>
      <c r="K382" s="19"/>
      <c r="L382" s="20"/>
      <c r="M382" s="20"/>
      <c r="N382" s="20"/>
      <c r="O382" s="20"/>
      <c r="P382" s="20"/>
      <c r="Q382" s="20"/>
      <c r="R382" s="22">
        <f t="shared" si="51"/>
        <v>0</v>
      </c>
      <c r="S382" s="22">
        <f t="shared" si="52"/>
        <v>0</v>
      </c>
      <c r="T382" s="22">
        <f t="shared" si="45"/>
        <v>0</v>
      </c>
      <c r="U382" s="22">
        <f t="shared" si="53"/>
        <v>0</v>
      </c>
      <c r="V382" s="22">
        <f t="shared" si="46"/>
        <v>0</v>
      </c>
      <c r="W382" s="22">
        <f t="shared" si="47"/>
        <v>0</v>
      </c>
      <c r="X382" s="21"/>
      <c r="Y382" s="23" t="str">
        <f t="shared" si="48"/>
        <v/>
      </c>
      <c r="Z382" s="21"/>
      <c r="AA382" s="23" t="str">
        <f t="shared" si="49"/>
        <v/>
      </c>
      <c r="AB382" s="21"/>
      <c r="AC382" s="23" t="str">
        <f t="shared" si="50"/>
        <v/>
      </c>
      <c r="AD38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83" spans="1:30" x14ac:dyDescent="0.45">
      <c r="A383" s="35" t="str">
        <f>IF('Prediction Log'!A383=0, "",'Prediction Log'!A383)</f>
        <v/>
      </c>
      <c r="B383" s="14" t="str">
        <f>IF('Prediction Log'!B383=0, "",'Prediction Log'!B383)</f>
        <v/>
      </c>
      <c r="C383" s="14" t="str">
        <f>IF('Prediction Log'!C383=0, "",'Prediction Log'!C383)</f>
        <v/>
      </c>
      <c r="D383" s="14" t="str">
        <f>IF('Prediction Log'!D383=0, "",'Prediction Log'!D383)</f>
        <v/>
      </c>
      <c r="E383" s="14" t="str">
        <f>IF('Prediction Log'!E383=0, "",'Prediction Log'!E383)</f>
        <v/>
      </c>
      <c r="F383" s="14" t="str">
        <f>IF('Prediction Log'!F383=0, "",'Prediction Log'!F383)</f>
        <v/>
      </c>
      <c r="G383" s="12" t="str">
        <f>IF(AND(Games!I383="",Games!J383=""),"",IF(ISTEXT(Games!J383), "Side",Games!I383))</f>
        <v/>
      </c>
      <c r="H383" s="12" t="str">
        <f>IF(Table1[[#This Row],[Bet]]="Spread", Games!K383, "")</f>
        <v/>
      </c>
      <c r="I383" s="19" t="str">
        <f>IF(ISTEXT(Games!J383), Games!J383, "")</f>
        <v/>
      </c>
      <c r="J383" s="19" t="str">
        <f>IF(Table1[[#This Row],[Bet]]="Spread", Table1[[#This Row],[Spread]],"")</f>
        <v/>
      </c>
      <c r="K383" s="19"/>
      <c r="L383" s="20"/>
      <c r="M383" s="20"/>
      <c r="N383" s="20"/>
      <c r="O383" s="20"/>
      <c r="P383" s="20"/>
      <c r="Q383" s="20"/>
      <c r="R383" s="22">
        <f t="shared" si="51"/>
        <v>0</v>
      </c>
      <c r="S383" s="22">
        <f t="shared" si="52"/>
        <v>0</v>
      </c>
      <c r="T383" s="22">
        <f t="shared" si="45"/>
        <v>0</v>
      </c>
      <c r="U383" s="22">
        <f t="shared" si="53"/>
        <v>0</v>
      </c>
      <c r="V383" s="22">
        <f t="shared" si="46"/>
        <v>0</v>
      </c>
      <c r="W383" s="22">
        <f t="shared" si="47"/>
        <v>0</v>
      </c>
      <c r="X383" s="21"/>
      <c r="Y383" s="23" t="str">
        <f t="shared" si="48"/>
        <v/>
      </c>
      <c r="Z383" s="21"/>
      <c r="AA383" s="23" t="str">
        <f t="shared" si="49"/>
        <v/>
      </c>
      <c r="AB383" s="21"/>
      <c r="AC383" s="23" t="str">
        <f t="shared" si="50"/>
        <v/>
      </c>
      <c r="AD38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84" spans="1:30" x14ac:dyDescent="0.45">
      <c r="A384" s="35" t="str">
        <f>IF('Prediction Log'!A384=0, "",'Prediction Log'!A384)</f>
        <v/>
      </c>
      <c r="B384" s="14" t="str">
        <f>IF('Prediction Log'!B384=0, "",'Prediction Log'!B384)</f>
        <v/>
      </c>
      <c r="C384" s="14" t="str">
        <f>IF('Prediction Log'!C384=0, "",'Prediction Log'!C384)</f>
        <v/>
      </c>
      <c r="D384" s="14" t="str">
        <f>IF('Prediction Log'!D384=0, "",'Prediction Log'!D384)</f>
        <v/>
      </c>
      <c r="E384" s="14" t="str">
        <f>IF('Prediction Log'!E384=0, "",'Prediction Log'!E384)</f>
        <v/>
      </c>
      <c r="F384" s="14" t="str">
        <f>IF('Prediction Log'!F384=0, "",'Prediction Log'!F384)</f>
        <v/>
      </c>
      <c r="G384" s="12" t="str">
        <f>IF(AND(Games!I384="",Games!J384=""),"",IF(ISTEXT(Games!J384), "Side",Games!I384))</f>
        <v/>
      </c>
      <c r="H384" s="12" t="str">
        <f>IF(Table1[[#This Row],[Bet]]="Spread", Games!K384, "")</f>
        <v/>
      </c>
      <c r="I384" s="19" t="str">
        <f>IF(ISTEXT(Games!J384), Games!J384, "")</f>
        <v/>
      </c>
      <c r="J384" s="19" t="str">
        <f>IF(Table1[[#This Row],[Bet]]="Spread", Table1[[#This Row],[Spread]],"")</f>
        <v/>
      </c>
      <c r="K384" s="19"/>
      <c r="L384" s="20"/>
      <c r="M384" s="20"/>
      <c r="N384" s="20"/>
      <c r="O384" s="20"/>
      <c r="P384" s="20"/>
      <c r="Q384" s="20"/>
      <c r="R384" s="22">
        <f t="shared" si="51"/>
        <v>0</v>
      </c>
      <c r="S384" s="22">
        <f t="shared" si="52"/>
        <v>0</v>
      </c>
      <c r="T384" s="22">
        <f t="shared" si="45"/>
        <v>0</v>
      </c>
      <c r="U384" s="22">
        <f t="shared" si="53"/>
        <v>0</v>
      </c>
      <c r="V384" s="22">
        <f t="shared" si="46"/>
        <v>0</v>
      </c>
      <c r="W384" s="22">
        <f t="shared" si="47"/>
        <v>0</v>
      </c>
      <c r="X384" s="21"/>
      <c r="Y384" s="23" t="str">
        <f t="shared" si="48"/>
        <v/>
      </c>
      <c r="Z384" s="21"/>
      <c r="AA384" s="23" t="str">
        <f t="shared" si="49"/>
        <v/>
      </c>
      <c r="AB384" s="21"/>
      <c r="AC384" s="23" t="str">
        <f t="shared" si="50"/>
        <v/>
      </c>
      <c r="AD38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85" spans="1:30" x14ac:dyDescent="0.45">
      <c r="A385" s="35" t="str">
        <f>IF('Prediction Log'!A385=0, "",'Prediction Log'!A385)</f>
        <v/>
      </c>
      <c r="B385" s="14" t="str">
        <f>IF('Prediction Log'!B385=0, "",'Prediction Log'!B385)</f>
        <v/>
      </c>
      <c r="C385" s="14" t="str">
        <f>IF('Prediction Log'!C385=0, "",'Prediction Log'!C385)</f>
        <v/>
      </c>
      <c r="D385" s="14" t="str">
        <f>IF('Prediction Log'!D385=0, "",'Prediction Log'!D385)</f>
        <v/>
      </c>
      <c r="E385" s="14" t="str">
        <f>IF('Prediction Log'!E385=0, "",'Prediction Log'!E385)</f>
        <v/>
      </c>
      <c r="F385" s="14" t="str">
        <f>IF('Prediction Log'!F385=0, "",'Prediction Log'!F385)</f>
        <v/>
      </c>
      <c r="G385" s="12" t="str">
        <f>IF(AND(Games!I385="",Games!J385=""),"",IF(ISTEXT(Games!J385), "Side",Games!I385))</f>
        <v/>
      </c>
      <c r="H385" s="12" t="str">
        <f>IF(Table1[[#This Row],[Bet]]="Spread", Games!K385, "")</f>
        <v/>
      </c>
      <c r="I385" s="19" t="str">
        <f>IF(ISTEXT(Games!J385), Games!J385, "")</f>
        <v/>
      </c>
      <c r="J385" s="19" t="str">
        <f>IF(Table1[[#This Row],[Bet]]="Spread", Table1[[#This Row],[Spread]],"")</f>
        <v/>
      </c>
      <c r="K385" s="19"/>
      <c r="L385" s="20"/>
      <c r="M385" s="20"/>
      <c r="N385" s="20"/>
      <c r="O385" s="20"/>
      <c r="P385" s="20"/>
      <c r="Q385" s="20"/>
      <c r="R385" s="22">
        <f t="shared" si="51"/>
        <v>0</v>
      </c>
      <c r="S385" s="22">
        <f t="shared" si="52"/>
        <v>0</v>
      </c>
      <c r="T385" s="22">
        <f t="shared" si="45"/>
        <v>0</v>
      </c>
      <c r="U385" s="22">
        <f t="shared" si="53"/>
        <v>0</v>
      </c>
      <c r="V385" s="22">
        <f t="shared" si="46"/>
        <v>0</v>
      </c>
      <c r="W385" s="22">
        <f t="shared" si="47"/>
        <v>0</v>
      </c>
      <c r="X385" s="21"/>
      <c r="Y385" s="23" t="str">
        <f t="shared" si="48"/>
        <v/>
      </c>
      <c r="Z385" s="21"/>
      <c r="AA385" s="23" t="str">
        <f t="shared" si="49"/>
        <v/>
      </c>
      <c r="AB385" s="21"/>
      <c r="AC385" s="23" t="str">
        <f t="shared" si="50"/>
        <v/>
      </c>
      <c r="AD38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86" spans="1:30" x14ac:dyDescent="0.45">
      <c r="A386" s="35" t="str">
        <f>IF('Prediction Log'!A386=0, "",'Prediction Log'!A386)</f>
        <v/>
      </c>
      <c r="B386" s="14" t="str">
        <f>IF('Prediction Log'!B386=0, "",'Prediction Log'!B386)</f>
        <v/>
      </c>
      <c r="C386" s="14" t="str">
        <f>IF('Prediction Log'!C386=0, "",'Prediction Log'!C386)</f>
        <v/>
      </c>
      <c r="D386" s="14" t="str">
        <f>IF('Prediction Log'!D386=0, "",'Prediction Log'!D386)</f>
        <v/>
      </c>
      <c r="E386" s="14" t="str">
        <f>IF('Prediction Log'!E386=0, "",'Prediction Log'!E386)</f>
        <v/>
      </c>
      <c r="F386" s="14" t="str">
        <f>IF('Prediction Log'!F386=0, "",'Prediction Log'!F386)</f>
        <v/>
      </c>
      <c r="G386" s="12" t="str">
        <f>IF(AND(Games!I386="",Games!J386=""),"",IF(ISTEXT(Games!J386), "Side",Games!I386))</f>
        <v/>
      </c>
      <c r="H386" s="12" t="str">
        <f>IF(Table1[[#This Row],[Bet]]="Spread", Games!K386, "")</f>
        <v/>
      </c>
      <c r="I386" s="19" t="str">
        <f>IF(ISTEXT(Games!J386), Games!J386, "")</f>
        <v/>
      </c>
      <c r="J386" s="19" t="str">
        <f>IF(Table1[[#This Row],[Bet]]="Spread", Table1[[#This Row],[Spread]],"")</f>
        <v/>
      </c>
      <c r="K386" s="19"/>
      <c r="L386" s="20"/>
      <c r="M386" s="20"/>
      <c r="N386" s="20"/>
      <c r="O386" s="20"/>
      <c r="P386" s="20"/>
      <c r="Q386" s="20"/>
      <c r="R386" s="22">
        <f t="shared" si="51"/>
        <v>0</v>
      </c>
      <c r="S386" s="22">
        <f t="shared" si="52"/>
        <v>0</v>
      </c>
      <c r="T386" s="22">
        <f t="shared" ref="T386:T449" si="54">M386+IF(P386&lt;0, (M386/(P386/-100)), M386*(P386/100))</f>
        <v>0</v>
      </c>
      <c r="U386" s="22">
        <f t="shared" si="53"/>
        <v>0</v>
      </c>
      <c r="V386" s="22">
        <f t="shared" ref="V386:V449" si="55">N386+IF(Q386&lt;0, (N386/(Q386/-100)), N386*(Q386/100))</f>
        <v>0</v>
      </c>
      <c r="W386" s="22">
        <f t="shared" ref="W386:W449" si="56">Q386-N386</f>
        <v>0</v>
      </c>
      <c r="X386" s="21"/>
      <c r="Y386" s="23" t="str">
        <f t="shared" ref="Y386:Y449" si="57">IF(X386="W", S386, IF(X386="L",-L386, ""))</f>
        <v/>
      </c>
      <c r="Z386" s="21"/>
      <c r="AA386" s="23" t="str">
        <f t="shared" ref="AA386:AA449" si="58">IF(Z386="W", U386, IF(Z386="L",-N386, ""))</f>
        <v/>
      </c>
      <c r="AB386" s="21"/>
      <c r="AC386" s="23" t="str">
        <f t="shared" ref="AC386:AC449" si="59">IF(AB386="W", W386, IF(AB386="L",-P386, ""))</f>
        <v/>
      </c>
      <c r="AD38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87" spans="1:30" x14ac:dyDescent="0.45">
      <c r="A387" s="35" t="str">
        <f>IF('Prediction Log'!A387=0, "",'Prediction Log'!A387)</f>
        <v/>
      </c>
      <c r="B387" s="14" t="str">
        <f>IF('Prediction Log'!B387=0, "",'Prediction Log'!B387)</f>
        <v/>
      </c>
      <c r="C387" s="14" t="str">
        <f>IF('Prediction Log'!C387=0, "",'Prediction Log'!C387)</f>
        <v/>
      </c>
      <c r="D387" s="14" t="str">
        <f>IF('Prediction Log'!D387=0, "",'Prediction Log'!D387)</f>
        <v/>
      </c>
      <c r="E387" s="14" t="str">
        <f>IF('Prediction Log'!E387=0, "",'Prediction Log'!E387)</f>
        <v/>
      </c>
      <c r="F387" s="14" t="str">
        <f>IF('Prediction Log'!F387=0, "",'Prediction Log'!F387)</f>
        <v/>
      </c>
      <c r="G387" s="12" t="str">
        <f>IF(AND(Games!I387="",Games!J387=""),"",IF(ISTEXT(Games!J387), "Side",Games!I387))</f>
        <v/>
      </c>
      <c r="H387" s="12" t="str">
        <f>IF(Table1[[#This Row],[Bet]]="Spread", Games!K387, "")</f>
        <v/>
      </c>
      <c r="I387" s="19" t="str">
        <f>IF(ISTEXT(Games!J387), Games!J387, "")</f>
        <v/>
      </c>
      <c r="J387" s="19" t="str">
        <f>IF(Table1[[#This Row],[Bet]]="Spread", Table1[[#This Row],[Spread]],"")</f>
        <v/>
      </c>
      <c r="K387" s="19"/>
      <c r="L387" s="20"/>
      <c r="M387" s="20"/>
      <c r="N387" s="20"/>
      <c r="O387" s="20"/>
      <c r="P387" s="20"/>
      <c r="Q387" s="20"/>
      <c r="R387" s="22">
        <f t="shared" ref="R387:R450" si="60">L387+IF(O387&lt;0, (L387/(O387/-100)), L387*(O387/100))</f>
        <v>0</v>
      </c>
      <c r="S387" s="22">
        <f t="shared" ref="S387:S450" si="61">R387-L387</f>
        <v>0</v>
      </c>
      <c r="T387" s="22">
        <f t="shared" si="54"/>
        <v>0</v>
      </c>
      <c r="U387" s="22">
        <f t="shared" ref="U387:U450" si="62">T387-M387</f>
        <v>0</v>
      </c>
      <c r="V387" s="22">
        <f t="shared" si="55"/>
        <v>0</v>
      </c>
      <c r="W387" s="22">
        <f t="shared" si="56"/>
        <v>0</v>
      </c>
      <c r="X387" s="21"/>
      <c r="Y387" s="23" t="str">
        <f t="shared" si="57"/>
        <v/>
      </c>
      <c r="Z387" s="21"/>
      <c r="AA387" s="23" t="str">
        <f t="shared" si="58"/>
        <v/>
      </c>
      <c r="AB387" s="21"/>
      <c r="AC387" s="23" t="str">
        <f t="shared" si="59"/>
        <v/>
      </c>
      <c r="AD38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88" spans="1:30" x14ac:dyDescent="0.45">
      <c r="A388" s="35" t="str">
        <f>IF('Prediction Log'!A388=0, "",'Prediction Log'!A388)</f>
        <v/>
      </c>
      <c r="B388" s="14" t="str">
        <f>IF('Prediction Log'!B388=0, "",'Prediction Log'!B388)</f>
        <v/>
      </c>
      <c r="C388" s="14" t="str">
        <f>IF('Prediction Log'!C388=0, "",'Prediction Log'!C388)</f>
        <v/>
      </c>
      <c r="D388" s="14" t="str">
        <f>IF('Prediction Log'!D388=0, "",'Prediction Log'!D388)</f>
        <v/>
      </c>
      <c r="E388" s="14" t="str">
        <f>IF('Prediction Log'!E388=0, "",'Prediction Log'!E388)</f>
        <v/>
      </c>
      <c r="F388" s="14" t="str">
        <f>IF('Prediction Log'!F388=0, "",'Prediction Log'!F388)</f>
        <v/>
      </c>
      <c r="G388" s="12" t="str">
        <f>IF(AND(Games!I388="",Games!J388=""),"",IF(ISTEXT(Games!J388), "Side",Games!I388))</f>
        <v/>
      </c>
      <c r="H388" s="12" t="str">
        <f>IF(Table1[[#This Row],[Bet]]="Spread", Games!K388, "")</f>
        <v/>
      </c>
      <c r="I388" s="19" t="str">
        <f>IF(ISTEXT(Games!J388), Games!J388, "")</f>
        <v/>
      </c>
      <c r="J388" s="19" t="str">
        <f>IF(Table1[[#This Row],[Bet]]="Spread", Table1[[#This Row],[Spread]],"")</f>
        <v/>
      </c>
      <c r="K388" s="19"/>
      <c r="L388" s="20"/>
      <c r="M388" s="20"/>
      <c r="N388" s="20"/>
      <c r="O388" s="20"/>
      <c r="P388" s="20"/>
      <c r="Q388" s="20"/>
      <c r="R388" s="22">
        <f t="shared" si="60"/>
        <v>0</v>
      </c>
      <c r="S388" s="22">
        <f t="shared" si="61"/>
        <v>0</v>
      </c>
      <c r="T388" s="22">
        <f t="shared" si="54"/>
        <v>0</v>
      </c>
      <c r="U388" s="22">
        <f t="shared" si="62"/>
        <v>0</v>
      </c>
      <c r="V388" s="22">
        <f t="shared" si="55"/>
        <v>0</v>
      </c>
      <c r="W388" s="22">
        <f t="shared" si="56"/>
        <v>0</v>
      </c>
      <c r="X388" s="21"/>
      <c r="Y388" s="23" t="str">
        <f t="shared" si="57"/>
        <v/>
      </c>
      <c r="Z388" s="21"/>
      <c r="AA388" s="23" t="str">
        <f t="shared" si="58"/>
        <v/>
      </c>
      <c r="AB388" s="21"/>
      <c r="AC388" s="23" t="str">
        <f t="shared" si="59"/>
        <v/>
      </c>
      <c r="AD38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89" spans="1:30" x14ac:dyDescent="0.45">
      <c r="A389" s="35" t="str">
        <f>IF('Prediction Log'!A389=0, "",'Prediction Log'!A389)</f>
        <v/>
      </c>
      <c r="B389" s="14" t="str">
        <f>IF('Prediction Log'!B389=0, "",'Prediction Log'!B389)</f>
        <v/>
      </c>
      <c r="C389" s="14" t="str">
        <f>IF('Prediction Log'!C389=0, "",'Prediction Log'!C389)</f>
        <v/>
      </c>
      <c r="D389" s="14" t="str">
        <f>IF('Prediction Log'!D389=0, "",'Prediction Log'!D389)</f>
        <v/>
      </c>
      <c r="E389" s="14" t="str">
        <f>IF('Prediction Log'!E389=0, "",'Prediction Log'!E389)</f>
        <v/>
      </c>
      <c r="F389" s="14" t="str">
        <f>IF('Prediction Log'!F389=0, "",'Prediction Log'!F389)</f>
        <v/>
      </c>
      <c r="G389" s="12" t="str">
        <f>IF(AND(Games!I389="",Games!J389=""),"",IF(ISTEXT(Games!J389), "Side",Games!I389))</f>
        <v/>
      </c>
      <c r="H389" s="12" t="str">
        <f>IF(Table1[[#This Row],[Bet]]="Spread", Games!K389, "")</f>
        <v/>
      </c>
      <c r="I389" s="19" t="str">
        <f>IF(ISTEXT(Games!J389), Games!J389, "")</f>
        <v/>
      </c>
      <c r="J389" s="19" t="str">
        <f>IF(Table1[[#This Row],[Bet]]="Spread", Table1[[#This Row],[Spread]],"")</f>
        <v/>
      </c>
      <c r="K389" s="19"/>
      <c r="L389" s="20"/>
      <c r="M389" s="20"/>
      <c r="N389" s="20"/>
      <c r="O389" s="20"/>
      <c r="P389" s="20"/>
      <c r="Q389" s="20"/>
      <c r="R389" s="22">
        <f t="shared" si="60"/>
        <v>0</v>
      </c>
      <c r="S389" s="22">
        <f t="shared" si="61"/>
        <v>0</v>
      </c>
      <c r="T389" s="22">
        <f t="shared" si="54"/>
        <v>0</v>
      </c>
      <c r="U389" s="22">
        <f t="shared" si="62"/>
        <v>0</v>
      </c>
      <c r="V389" s="22">
        <f t="shared" si="55"/>
        <v>0</v>
      </c>
      <c r="W389" s="22">
        <f t="shared" si="56"/>
        <v>0</v>
      </c>
      <c r="X389" s="21"/>
      <c r="Y389" s="23" t="str">
        <f t="shared" si="57"/>
        <v/>
      </c>
      <c r="Z389" s="21"/>
      <c r="AA389" s="23" t="str">
        <f t="shared" si="58"/>
        <v/>
      </c>
      <c r="AB389" s="21"/>
      <c r="AC389" s="23" t="str">
        <f t="shared" si="59"/>
        <v/>
      </c>
      <c r="AD38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90" spans="1:30" x14ac:dyDescent="0.45">
      <c r="A390" s="35" t="str">
        <f>IF('Prediction Log'!A390=0, "",'Prediction Log'!A390)</f>
        <v/>
      </c>
      <c r="B390" s="14" t="str">
        <f>IF('Prediction Log'!B390=0, "",'Prediction Log'!B390)</f>
        <v/>
      </c>
      <c r="C390" s="14" t="str">
        <f>IF('Prediction Log'!C390=0, "",'Prediction Log'!C390)</f>
        <v/>
      </c>
      <c r="D390" s="14" t="str">
        <f>IF('Prediction Log'!D390=0, "",'Prediction Log'!D390)</f>
        <v/>
      </c>
      <c r="E390" s="14" t="str">
        <f>IF('Prediction Log'!E390=0, "",'Prediction Log'!E390)</f>
        <v/>
      </c>
      <c r="F390" s="14" t="str">
        <f>IF('Prediction Log'!F390=0, "",'Prediction Log'!F390)</f>
        <v/>
      </c>
      <c r="G390" s="12" t="str">
        <f>IF(AND(Games!I390="",Games!J390=""),"",IF(ISTEXT(Games!J390), "Side",Games!I390))</f>
        <v/>
      </c>
      <c r="H390" s="12" t="str">
        <f>IF(Table1[[#This Row],[Bet]]="Spread", Games!K390, "")</f>
        <v/>
      </c>
      <c r="I390" s="19" t="str">
        <f>IF(ISTEXT(Games!J390), Games!J390, "")</f>
        <v/>
      </c>
      <c r="J390" s="19" t="str">
        <f>IF(Table1[[#This Row],[Bet]]="Spread", Table1[[#This Row],[Spread]],"")</f>
        <v/>
      </c>
      <c r="K390" s="19"/>
      <c r="L390" s="20"/>
      <c r="M390" s="20"/>
      <c r="N390" s="20"/>
      <c r="O390" s="20"/>
      <c r="P390" s="20"/>
      <c r="Q390" s="20"/>
      <c r="R390" s="22">
        <f t="shared" si="60"/>
        <v>0</v>
      </c>
      <c r="S390" s="22">
        <f t="shared" si="61"/>
        <v>0</v>
      </c>
      <c r="T390" s="22">
        <f t="shared" si="54"/>
        <v>0</v>
      </c>
      <c r="U390" s="22">
        <f t="shared" si="62"/>
        <v>0</v>
      </c>
      <c r="V390" s="22">
        <f t="shared" si="55"/>
        <v>0</v>
      </c>
      <c r="W390" s="22">
        <f t="shared" si="56"/>
        <v>0</v>
      </c>
      <c r="X390" s="21"/>
      <c r="Y390" s="23" t="str">
        <f t="shared" si="57"/>
        <v/>
      </c>
      <c r="Z390" s="21"/>
      <c r="AA390" s="23" t="str">
        <f t="shared" si="58"/>
        <v/>
      </c>
      <c r="AB390" s="21"/>
      <c r="AC390" s="23" t="str">
        <f t="shared" si="59"/>
        <v/>
      </c>
      <c r="AD39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91" spans="1:30" x14ac:dyDescent="0.45">
      <c r="A391" s="35" t="str">
        <f>IF('Prediction Log'!A391=0, "",'Prediction Log'!A391)</f>
        <v/>
      </c>
      <c r="B391" s="14" t="str">
        <f>IF('Prediction Log'!B391=0, "",'Prediction Log'!B391)</f>
        <v/>
      </c>
      <c r="C391" s="14" t="str">
        <f>IF('Prediction Log'!C391=0, "",'Prediction Log'!C391)</f>
        <v/>
      </c>
      <c r="D391" s="14" t="str">
        <f>IF('Prediction Log'!D391=0, "",'Prediction Log'!D391)</f>
        <v/>
      </c>
      <c r="E391" s="14" t="str">
        <f>IF('Prediction Log'!E391=0, "",'Prediction Log'!E391)</f>
        <v/>
      </c>
      <c r="F391" s="14" t="str">
        <f>IF('Prediction Log'!F391=0, "",'Prediction Log'!F391)</f>
        <v/>
      </c>
      <c r="G391" s="12" t="str">
        <f>IF(AND(Games!I391="",Games!J391=""),"",IF(ISTEXT(Games!J391), "Side",Games!I391))</f>
        <v/>
      </c>
      <c r="H391" s="12" t="str">
        <f>IF(Table1[[#This Row],[Bet]]="Spread", Games!K391, "")</f>
        <v/>
      </c>
      <c r="I391" s="19" t="str">
        <f>IF(ISTEXT(Games!J391), Games!J391, "")</f>
        <v/>
      </c>
      <c r="J391" s="19" t="str">
        <f>IF(Table1[[#This Row],[Bet]]="Spread", Table1[[#This Row],[Spread]],"")</f>
        <v/>
      </c>
      <c r="K391" s="19"/>
      <c r="L391" s="20"/>
      <c r="M391" s="20"/>
      <c r="N391" s="20"/>
      <c r="O391" s="20"/>
      <c r="P391" s="20"/>
      <c r="Q391" s="20"/>
      <c r="R391" s="22">
        <f t="shared" si="60"/>
        <v>0</v>
      </c>
      <c r="S391" s="22">
        <f t="shared" si="61"/>
        <v>0</v>
      </c>
      <c r="T391" s="22">
        <f t="shared" si="54"/>
        <v>0</v>
      </c>
      <c r="U391" s="22">
        <f t="shared" si="62"/>
        <v>0</v>
      </c>
      <c r="V391" s="22">
        <f t="shared" si="55"/>
        <v>0</v>
      </c>
      <c r="W391" s="22">
        <f t="shared" si="56"/>
        <v>0</v>
      </c>
      <c r="X391" s="21"/>
      <c r="Y391" s="23" t="str">
        <f t="shared" si="57"/>
        <v/>
      </c>
      <c r="Z391" s="21"/>
      <c r="AA391" s="23" t="str">
        <f t="shared" si="58"/>
        <v/>
      </c>
      <c r="AB391" s="21"/>
      <c r="AC391" s="23" t="str">
        <f t="shared" si="59"/>
        <v/>
      </c>
      <c r="AD39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92" spans="1:30" x14ac:dyDescent="0.45">
      <c r="A392" s="35" t="str">
        <f>IF('Prediction Log'!A392=0, "",'Prediction Log'!A392)</f>
        <v/>
      </c>
      <c r="B392" s="14" t="str">
        <f>IF('Prediction Log'!B392=0, "",'Prediction Log'!B392)</f>
        <v/>
      </c>
      <c r="C392" s="14" t="str">
        <f>IF('Prediction Log'!C392=0, "",'Prediction Log'!C392)</f>
        <v/>
      </c>
      <c r="D392" s="14" t="str">
        <f>IF('Prediction Log'!D392=0, "",'Prediction Log'!D392)</f>
        <v/>
      </c>
      <c r="E392" s="14" t="str">
        <f>IF('Prediction Log'!E392=0, "",'Prediction Log'!E392)</f>
        <v/>
      </c>
      <c r="F392" s="14" t="str">
        <f>IF('Prediction Log'!F392=0, "",'Prediction Log'!F392)</f>
        <v/>
      </c>
      <c r="G392" s="12" t="str">
        <f>IF(AND(Games!I392="",Games!J392=""),"",IF(ISTEXT(Games!J392), "Side",Games!I392))</f>
        <v/>
      </c>
      <c r="H392" s="12" t="str">
        <f>IF(Table1[[#This Row],[Bet]]="Spread", Games!K392, "")</f>
        <v/>
      </c>
      <c r="I392" s="19" t="str">
        <f>IF(ISTEXT(Games!J392), Games!J392, "")</f>
        <v/>
      </c>
      <c r="J392" s="19" t="str">
        <f>IF(Table1[[#This Row],[Bet]]="Spread", Table1[[#This Row],[Spread]],"")</f>
        <v/>
      </c>
      <c r="K392" s="19"/>
      <c r="L392" s="20"/>
      <c r="M392" s="20"/>
      <c r="N392" s="20"/>
      <c r="O392" s="20"/>
      <c r="P392" s="20"/>
      <c r="Q392" s="20"/>
      <c r="R392" s="22">
        <f t="shared" si="60"/>
        <v>0</v>
      </c>
      <c r="S392" s="22">
        <f t="shared" si="61"/>
        <v>0</v>
      </c>
      <c r="T392" s="22">
        <f t="shared" si="54"/>
        <v>0</v>
      </c>
      <c r="U392" s="22">
        <f t="shared" si="62"/>
        <v>0</v>
      </c>
      <c r="V392" s="22">
        <f t="shared" si="55"/>
        <v>0</v>
      </c>
      <c r="W392" s="22">
        <f t="shared" si="56"/>
        <v>0</v>
      </c>
      <c r="X392" s="21"/>
      <c r="Y392" s="23" t="str">
        <f t="shared" si="57"/>
        <v/>
      </c>
      <c r="Z392" s="21"/>
      <c r="AA392" s="23" t="str">
        <f t="shared" si="58"/>
        <v/>
      </c>
      <c r="AB392" s="21"/>
      <c r="AC392" s="23" t="str">
        <f t="shared" si="59"/>
        <v/>
      </c>
      <c r="AD39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93" spans="1:30" x14ac:dyDescent="0.45">
      <c r="A393" s="35" t="str">
        <f>IF('Prediction Log'!A393=0, "",'Prediction Log'!A393)</f>
        <v/>
      </c>
      <c r="B393" s="14" t="str">
        <f>IF('Prediction Log'!B393=0, "",'Prediction Log'!B393)</f>
        <v/>
      </c>
      <c r="C393" s="14" t="str">
        <f>IF('Prediction Log'!C393=0, "",'Prediction Log'!C393)</f>
        <v/>
      </c>
      <c r="D393" s="14" t="str">
        <f>IF('Prediction Log'!D393=0, "",'Prediction Log'!D393)</f>
        <v/>
      </c>
      <c r="E393" s="14" t="str">
        <f>IF('Prediction Log'!E393=0, "",'Prediction Log'!E393)</f>
        <v/>
      </c>
      <c r="F393" s="14" t="str">
        <f>IF('Prediction Log'!F393=0, "",'Prediction Log'!F393)</f>
        <v/>
      </c>
      <c r="G393" s="12" t="str">
        <f>IF(AND(Games!I393="",Games!J393=""),"",IF(ISTEXT(Games!J393), "Side",Games!I393))</f>
        <v/>
      </c>
      <c r="H393" s="12" t="str">
        <f>IF(Table1[[#This Row],[Bet]]="Spread", Games!K393, "")</f>
        <v/>
      </c>
      <c r="I393" s="19" t="str">
        <f>IF(ISTEXT(Games!J393), Games!J393, "")</f>
        <v/>
      </c>
      <c r="J393" s="19" t="str">
        <f>IF(Table1[[#This Row],[Bet]]="Spread", Table1[[#This Row],[Spread]],"")</f>
        <v/>
      </c>
      <c r="K393" s="19"/>
      <c r="L393" s="20"/>
      <c r="M393" s="20"/>
      <c r="N393" s="20"/>
      <c r="O393" s="20"/>
      <c r="P393" s="20"/>
      <c r="Q393" s="20"/>
      <c r="R393" s="22">
        <f t="shared" si="60"/>
        <v>0</v>
      </c>
      <c r="S393" s="22">
        <f t="shared" si="61"/>
        <v>0</v>
      </c>
      <c r="T393" s="22">
        <f t="shared" si="54"/>
        <v>0</v>
      </c>
      <c r="U393" s="22">
        <f t="shared" si="62"/>
        <v>0</v>
      </c>
      <c r="V393" s="22">
        <f t="shared" si="55"/>
        <v>0</v>
      </c>
      <c r="W393" s="22">
        <f t="shared" si="56"/>
        <v>0</v>
      </c>
      <c r="X393" s="21"/>
      <c r="Y393" s="23" t="str">
        <f t="shared" si="57"/>
        <v/>
      </c>
      <c r="Z393" s="21"/>
      <c r="AA393" s="23" t="str">
        <f t="shared" si="58"/>
        <v/>
      </c>
      <c r="AB393" s="21"/>
      <c r="AC393" s="23" t="str">
        <f t="shared" si="59"/>
        <v/>
      </c>
      <c r="AD39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94" spans="1:30" x14ac:dyDescent="0.45">
      <c r="A394" s="35" t="str">
        <f>IF('Prediction Log'!A394=0, "",'Prediction Log'!A394)</f>
        <v/>
      </c>
      <c r="B394" s="14" t="str">
        <f>IF('Prediction Log'!B394=0, "",'Prediction Log'!B394)</f>
        <v/>
      </c>
      <c r="C394" s="14" t="str">
        <f>IF('Prediction Log'!C394=0, "",'Prediction Log'!C394)</f>
        <v/>
      </c>
      <c r="D394" s="14" t="str">
        <f>IF('Prediction Log'!D394=0, "",'Prediction Log'!D394)</f>
        <v/>
      </c>
      <c r="E394" s="14" t="str">
        <f>IF('Prediction Log'!E394=0, "",'Prediction Log'!E394)</f>
        <v/>
      </c>
      <c r="F394" s="14" t="str">
        <f>IF('Prediction Log'!F394=0, "",'Prediction Log'!F394)</f>
        <v/>
      </c>
      <c r="G394" s="12" t="str">
        <f>IF(AND(Games!I394="",Games!J394=""),"",IF(ISTEXT(Games!J394), "Side",Games!I394))</f>
        <v/>
      </c>
      <c r="H394" s="12" t="str">
        <f>IF(Table1[[#This Row],[Bet]]="Spread", Games!K394, "")</f>
        <v/>
      </c>
      <c r="I394" s="19" t="str">
        <f>IF(ISTEXT(Games!J394), Games!J394, "")</f>
        <v/>
      </c>
      <c r="J394" s="19" t="str">
        <f>IF(Table1[[#This Row],[Bet]]="Spread", Table1[[#This Row],[Spread]],"")</f>
        <v/>
      </c>
      <c r="K394" s="19"/>
      <c r="L394" s="20"/>
      <c r="M394" s="20"/>
      <c r="N394" s="20"/>
      <c r="O394" s="20"/>
      <c r="P394" s="20"/>
      <c r="Q394" s="20"/>
      <c r="R394" s="22">
        <f t="shared" si="60"/>
        <v>0</v>
      </c>
      <c r="S394" s="22">
        <f t="shared" si="61"/>
        <v>0</v>
      </c>
      <c r="T394" s="22">
        <f t="shared" si="54"/>
        <v>0</v>
      </c>
      <c r="U394" s="22">
        <f t="shared" si="62"/>
        <v>0</v>
      </c>
      <c r="V394" s="22">
        <f t="shared" si="55"/>
        <v>0</v>
      </c>
      <c r="W394" s="22">
        <f t="shared" si="56"/>
        <v>0</v>
      </c>
      <c r="X394" s="21"/>
      <c r="Y394" s="23" t="str">
        <f t="shared" si="57"/>
        <v/>
      </c>
      <c r="Z394" s="21"/>
      <c r="AA394" s="23" t="str">
        <f t="shared" si="58"/>
        <v/>
      </c>
      <c r="AB394" s="21"/>
      <c r="AC394" s="23" t="str">
        <f t="shared" si="59"/>
        <v/>
      </c>
      <c r="AD39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95" spans="1:30" x14ac:dyDescent="0.45">
      <c r="A395" s="35" t="str">
        <f>IF('Prediction Log'!A395=0, "",'Prediction Log'!A395)</f>
        <v/>
      </c>
      <c r="B395" s="14" t="str">
        <f>IF('Prediction Log'!B395=0, "",'Prediction Log'!B395)</f>
        <v/>
      </c>
      <c r="C395" s="14" t="str">
        <f>IF('Prediction Log'!C395=0, "",'Prediction Log'!C395)</f>
        <v/>
      </c>
      <c r="D395" s="14" t="str">
        <f>IF('Prediction Log'!D395=0, "",'Prediction Log'!D395)</f>
        <v/>
      </c>
      <c r="E395" s="14" t="str">
        <f>IF('Prediction Log'!E395=0, "",'Prediction Log'!E395)</f>
        <v/>
      </c>
      <c r="F395" s="14" t="str">
        <f>IF('Prediction Log'!F395=0, "",'Prediction Log'!F395)</f>
        <v/>
      </c>
      <c r="G395" s="12" t="str">
        <f>IF(AND(Games!I395="",Games!J395=""),"",IF(ISTEXT(Games!J395), "Side",Games!I395))</f>
        <v/>
      </c>
      <c r="H395" s="12" t="str">
        <f>IF(Table1[[#This Row],[Bet]]="Spread", Games!K395, "")</f>
        <v/>
      </c>
      <c r="I395" s="19" t="str">
        <f>IF(ISTEXT(Games!J395), Games!J395, "")</f>
        <v/>
      </c>
      <c r="J395" s="19" t="str">
        <f>IF(Table1[[#This Row],[Bet]]="Spread", Table1[[#This Row],[Spread]],"")</f>
        <v/>
      </c>
      <c r="K395" s="19"/>
      <c r="L395" s="20"/>
      <c r="M395" s="20"/>
      <c r="N395" s="20"/>
      <c r="O395" s="20"/>
      <c r="P395" s="20"/>
      <c r="Q395" s="20"/>
      <c r="R395" s="22">
        <f t="shared" si="60"/>
        <v>0</v>
      </c>
      <c r="S395" s="22">
        <f t="shared" si="61"/>
        <v>0</v>
      </c>
      <c r="T395" s="22">
        <f t="shared" si="54"/>
        <v>0</v>
      </c>
      <c r="U395" s="22">
        <f t="shared" si="62"/>
        <v>0</v>
      </c>
      <c r="V395" s="22">
        <f t="shared" si="55"/>
        <v>0</v>
      </c>
      <c r="W395" s="22">
        <f t="shared" si="56"/>
        <v>0</v>
      </c>
      <c r="X395" s="21"/>
      <c r="Y395" s="23" t="str">
        <f t="shared" si="57"/>
        <v/>
      </c>
      <c r="Z395" s="21"/>
      <c r="AA395" s="23" t="str">
        <f t="shared" si="58"/>
        <v/>
      </c>
      <c r="AB395" s="21"/>
      <c r="AC395" s="23" t="str">
        <f t="shared" si="59"/>
        <v/>
      </c>
      <c r="AD39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96" spans="1:30" x14ac:dyDescent="0.45">
      <c r="A396" s="35" t="str">
        <f>IF('Prediction Log'!A396=0, "",'Prediction Log'!A396)</f>
        <v/>
      </c>
      <c r="B396" s="14" t="str">
        <f>IF('Prediction Log'!B396=0, "",'Prediction Log'!B396)</f>
        <v/>
      </c>
      <c r="C396" s="14" t="str">
        <f>IF('Prediction Log'!C396=0, "",'Prediction Log'!C396)</f>
        <v/>
      </c>
      <c r="D396" s="14" t="str">
        <f>IF('Prediction Log'!D396=0, "",'Prediction Log'!D396)</f>
        <v/>
      </c>
      <c r="E396" s="14" t="str">
        <f>IF('Prediction Log'!E396=0, "",'Prediction Log'!E396)</f>
        <v/>
      </c>
      <c r="F396" s="14" t="str">
        <f>IF('Prediction Log'!F396=0, "",'Prediction Log'!F396)</f>
        <v/>
      </c>
      <c r="G396" s="12" t="str">
        <f>IF(AND(Games!I396="",Games!J396=""),"",IF(ISTEXT(Games!J396), "Side",Games!I396))</f>
        <v/>
      </c>
      <c r="H396" s="12" t="str">
        <f>IF(Table1[[#This Row],[Bet]]="Spread", Games!K396, "")</f>
        <v/>
      </c>
      <c r="I396" s="19" t="str">
        <f>IF(ISTEXT(Games!J396), Games!J396, "")</f>
        <v/>
      </c>
      <c r="J396" s="19" t="str">
        <f>IF(Table1[[#This Row],[Bet]]="Spread", Table1[[#This Row],[Spread]],"")</f>
        <v/>
      </c>
      <c r="K396" s="19"/>
      <c r="L396" s="20"/>
      <c r="M396" s="20"/>
      <c r="N396" s="20"/>
      <c r="O396" s="20"/>
      <c r="P396" s="20"/>
      <c r="Q396" s="20"/>
      <c r="R396" s="22">
        <f t="shared" si="60"/>
        <v>0</v>
      </c>
      <c r="S396" s="22">
        <f t="shared" si="61"/>
        <v>0</v>
      </c>
      <c r="T396" s="22">
        <f t="shared" si="54"/>
        <v>0</v>
      </c>
      <c r="U396" s="22">
        <f t="shared" si="62"/>
        <v>0</v>
      </c>
      <c r="V396" s="22">
        <f t="shared" si="55"/>
        <v>0</v>
      </c>
      <c r="W396" s="22">
        <f t="shared" si="56"/>
        <v>0</v>
      </c>
      <c r="X396" s="21"/>
      <c r="Y396" s="23" t="str">
        <f t="shared" si="57"/>
        <v/>
      </c>
      <c r="Z396" s="21"/>
      <c r="AA396" s="23" t="str">
        <f t="shared" si="58"/>
        <v/>
      </c>
      <c r="AB396" s="21"/>
      <c r="AC396" s="23" t="str">
        <f t="shared" si="59"/>
        <v/>
      </c>
      <c r="AD39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97" spans="1:30" x14ac:dyDescent="0.45">
      <c r="A397" s="35" t="str">
        <f>IF('Prediction Log'!A397=0, "",'Prediction Log'!A397)</f>
        <v/>
      </c>
      <c r="B397" s="14" t="str">
        <f>IF('Prediction Log'!B397=0, "",'Prediction Log'!B397)</f>
        <v/>
      </c>
      <c r="C397" s="14" t="str">
        <f>IF('Prediction Log'!C397=0, "",'Prediction Log'!C397)</f>
        <v/>
      </c>
      <c r="D397" s="14" t="str">
        <f>IF('Prediction Log'!D397=0, "",'Prediction Log'!D397)</f>
        <v/>
      </c>
      <c r="E397" s="14" t="str">
        <f>IF('Prediction Log'!E397=0, "",'Prediction Log'!E397)</f>
        <v/>
      </c>
      <c r="F397" s="14" t="str">
        <f>IF('Prediction Log'!F397=0, "",'Prediction Log'!F397)</f>
        <v/>
      </c>
      <c r="G397" s="12" t="str">
        <f>IF(AND(Games!I397="",Games!J397=""),"",IF(ISTEXT(Games!J397), "Side",Games!I397))</f>
        <v/>
      </c>
      <c r="H397" s="12" t="str">
        <f>IF(Table1[[#This Row],[Bet]]="Spread", Games!K397, "")</f>
        <v/>
      </c>
      <c r="I397" s="19" t="str">
        <f>IF(ISTEXT(Games!J397), Games!J397, "")</f>
        <v/>
      </c>
      <c r="J397" s="19" t="str">
        <f>IF(Table1[[#This Row],[Bet]]="Spread", Table1[[#This Row],[Spread]],"")</f>
        <v/>
      </c>
      <c r="K397" s="19"/>
      <c r="L397" s="20"/>
      <c r="M397" s="20"/>
      <c r="N397" s="20"/>
      <c r="O397" s="20"/>
      <c r="P397" s="20"/>
      <c r="Q397" s="20"/>
      <c r="R397" s="22">
        <f t="shared" si="60"/>
        <v>0</v>
      </c>
      <c r="S397" s="22">
        <f t="shared" si="61"/>
        <v>0</v>
      </c>
      <c r="T397" s="22">
        <f t="shared" si="54"/>
        <v>0</v>
      </c>
      <c r="U397" s="22">
        <f t="shared" si="62"/>
        <v>0</v>
      </c>
      <c r="V397" s="22">
        <f t="shared" si="55"/>
        <v>0</v>
      </c>
      <c r="W397" s="22">
        <f t="shared" si="56"/>
        <v>0</v>
      </c>
      <c r="X397" s="21"/>
      <c r="Y397" s="23" t="str">
        <f t="shared" si="57"/>
        <v/>
      </c>
      <c r="Z397" s="21"/>
      <c r="AA397" s="23" t="str">
        <f t="shared" si="58"/>
        <v/>
      </c>
      <c r="AB397" s="21"/>
      <c r="AC397" s="23" t="str">
        <f t="shared" si="59"/>
        <v/>
      </c>
      <c r="AD39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98" spans="1:30" x14ac:dyDescent="0.45">
      <c r="A398" s="35" t="str">
        <f>IF('Prediction Log'!A398=0, "",'Prediction Log'!A398)</f>
        <v/>
      </c>
      <c r="B398" s="14" t="str">
        <f>IF('Prediction Log'!B398=0, "",'Prediction Log'!B398)</f>
        <v/>
      </c>
      <c r="C398" s="14" t="str">
        <f>IF('Prediction Log'!C398=0, "",'Prediction Log'!C398)</f>
        <v/>
      </c>
      <c r="D398" s="14" t="str">
        <f>IF('Prediction Log'!D398=0, "",'Prediction Log'!D398)</f>
        <v/>
      </c>
      <c r="E398" s="14" t="str">
        <f>IF('Prediction Log'!E398=0, "",'Prediction Log'!E398)</f>
        <v/>
      </c>
      <c r="F398" s="14" t="str">
        <f>IF('Prediction Log'!F398=0, "",'Prediction Log'!F398)</f>
        <v/>
      </c>
      <c r="G398" s="12" t="str">
        <f>IF(AND(Games!I398="",Games!J398=""),"",IF(ISTEXT(Games!J398), "Side",Games!I398))</f>
        <v/>
      </c>
      <c r="H398" s="12" t="str">
        <f>IF(Table1[[#This Row],[Bet]]="Spread", Games!K398, "")</f>
        <v/>
      </c>
      <c r="I398" s="19" t="str">
        <f>IF(ISTEXT(Games!J398), Games!J398, "")</f>
        <v/>
      </c>
      <c r="J398" s="19" t="str">
        <f>IF(Table1[[#This Row],[Bet]]="Spread", Table1[[#This Row],[Spread]],"")</f>
        <v/>
      </c>
      <c r="K398" s="19"/>
      <c r="L398" s="20"/>
      <c r="M398" s="20"/>
      <c r="N398" s="20"/>
      <c r="O398" s="20"/>
      <c r="P398" s="20"/>
      <c r="Q398" s="20"/>
      <c r="R398" s="22">
        <f t="shared" si="60"/>
        <v>0</v>
      </c>
      <c r="S398" s="22">
        <f t="shared" si="61"/>
        <v>0</v>
      </c>
      <c r="T398" s="22">
        <f t="shared" si="54"/>
        <v>0</v>
      </c>
      <c r="U398" s="22">
        <f t="shared" si="62"/>
        <v>0</v>
      </c>
      <c r="V398" s="22">
        <f t="shared" si="55"/>
        <v>0</v>
      </c>
      <c r="W398" s="22">
        <f t="shared" si="56"/>
        <v>0</v>
      </c>
      <c r="X398" s="21"/>
      <c r="Y398" s="23" t="str">
        <f t="shared" si="57"/>
        <v/>
      </c>
      <c r="Z398" s="21"/>
      <c r="AA398" s="23" t="str">
        <f t="shared" si="58"/>
        <v/>
      </c>
      <c r="AB398" s="21"/>
      <c r="AC398" s="23" t="str">
        <f t="shared" si="59"/>
        <v/>
      </c>
      <c r="AD39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399" spans="1:30" x14ac:dyDescent="0.45">
      <c r="A399" s="35" t="str">
        <f>IF('Prediction Log'!A399=0, "",'Prediction Log'!A399)</f>
        <v/>
      </c>
      <c r="B399" s="14" t="str">
        <f>IF('Prediction Log'!B399=0, "",'Prediction Log'!B399)</f>
        <v/>
      </c>
      <c r="C399" s="14" t="str">
        <f>IF('Prediction Log'!C399=0, "",'Prediction Log'!C399)</f>
        <v/>
      </c>
      <c r="D399" s="14" t="str">
        <f>IF('Prediction Log'!D399=0, "",'Prediction Log'!D399)</f>
        <v/>
      </c>
      <c r="E399" s="14" t="str">
        <f>IF('Prediction Log'!E399=0, "",'Prediction Log'!E399)</f>
        <v/>
      </c>
      <c r="F399" s="14" t="str">
        <f>IF('Prediction Log'!F399=0, "",'Prediction Log'!F399)</f>
        <v/>
      </c>
      <c r="G399" s="12" t="str">
        <f>IF(AND(Games!I399="",Games!J399=""),"",IF(ISTEXT(Games!J399), "Side",Games!I399))</f>
        <v/>
      </c>
      <c r="H399" s="12" t="str">
        <f>IF(Table1[[#This Row],[Bet]]="Spread", Games!K399, "")</f>
        <v/>
      </c>
      <c r="I399" s="19" t="str">
        <f>IF(ISTEXT(Games!J399), Games!J399, "")</f>
        <v/>
      </c>
      <c r="J399" s="19" t="str">
        <f>IF(Table1[[#This Row],[Bet]]="Spread", Table1[[#This Row],[Spread]],"")</f>
        <v/>
      </c>
      <c r="K399" s="19"/>
      <c r="L399" s="20"/>
      <c r="M399" s="20"/>
      <c r="N399" s="20"/>
      <c r="O399" s="20"/>
      <c r="P399" s="20"/>
      <c r="Q399" s="20"/>
      <c r="R399" s="22">
        <f t="shared" si="60"/>
        <v>0</v>
      </c>
      <c r="S399" s="22">
        <f t="shared" si="61"/>
        <v>0</v>
      </c>
      <c r="T399" s="22">
        <f t="shared" si="54"/>
        <v>0</v>
      </c>
      <c r="U399" s="22">
        <f t="shared" si="62"/>
        <v>0</v>
      </c>
      <c r="V399" s="22">
        <f t="shared" si="55"/>
        <v>0</v>
      </c>
      <c r="W399" s="22">
        <f t="shared" si="56"/>
        <v>0</v>
      </c>
      <c r="X399" s="21"/>
      <c r="Y399" s="23" t="str">
        <f t="shared" si="57"/>
        <v/>
      </c>
      <c r="Z399" s="21"/>
      <c r="AA399" s="23" t="str">
        <f t="shared" si="58"/>
        <v/>
      </c>
      <c r="AB399" s="21"/>
      <c r="AC399" s="23" t="str">
        <f t="shared" si="59"/>
        <v/>
      </c>
      <c r="AD39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00" spans="1:30" x14ac:dyDescent="0.45">
      <c r="A400" s="35" t="str">
        <f>IF('Prediction Log'!A400=0, "",'Prediction Log'!A400)</f>
        <v/>
      </c>
      <c r="B400" s="14" t="str">
        <f>IF('Prediction Log'!B400=0, "",'Prediction Log'!B400)</f>
        <v/>
      </c>
      <c r="C400" s="14" t="str">
        <f>IF('Prediction Log'!C400=0, "",'Prediction Log'!C400)</f>
        <v/>
      </c>
      <c r="D400" s="14" t="str">
        <f>IF('Prediction Log'!D400=0, "",'Prediction Log'!D400)</f>
        <v/>
      </c>
      <c r="E400" s="14" t="str">
        <f>IF('Prediction Log'!E400=0, "",'Prediction Log'!E400)</f>
        <v/>
      </c>
      <c r="F400" s="14" t="str">
        <f>IF('Prediction Log'!F400=0, "",'Prediction Log'!F400)</f>
        <v/>
      </c>
      <c r="G400" s="12" t="str">
        <f>IF(AND(Games!I400="",Games!J400=""),"",IF(ISTEXT(Games!J400), "Side",Games!I400))</f>
        <v/>
      </c>
      <c r="H400" s="12" t="str">
        <f>IF(Table1[[#This Row],[Bet]]="Spread", Games!K400, "")</f>
        <v/>
      </c>
      <c r="I400" s="19" t="str">
        <f>IF(ISTEXT(Games!J400), Games!J400, "")</f>
        <v/>
      </c>
      <c r="J400" s="19" t="str">
        <f>IF(Table1[[#This Row],[Bet]]="Spread", Table1[[#This Row],[Spread]],"")</f>
        <v/>
      </c>
      <c r="K400" s="19"/>
      <c r="L400" s="20"/>
      <c r="M400" s="20"/>
      <c r="N400" s="20"/>
      <c r="O400" s="20"/>
      <c r="P400" s="20"/>
      <c r="Q400" s="20"/>
      <c r="R400" s="22">
        <f t="shared" si="60"/>
        <v>0</v>
      </c>
      <c r="S400" s="22">
        <f t="shared" si="61"/>
        <v>0</v>
      </c>
      <c r="T400" s="22">
        <f t="shared" si="54"/>
        <v>0</v>
      </c>
      <c r="U400" s="22">
        <f t="shared" si="62"/>
        <v>0</v>
      </c>
      <c r="V400" s="22">
        <f t="shared" si="55"/>
        <v>0</v>
      </c>
      <c r="W400" s="22">
        <f t="shared" si="56"/>
        <v>0</v>
      </c>
      <c r="X400" s="21"/>
      <c r="Y400" s="23" t="str">
        <f t="shared" si="57"/>
        <v/>
      </c>
      <c r="Z400" s="21"/>
      <c r="AA400" s="23" t="str">
        <f t="shared" si="58"/>
        <v/>
      </c>
      <c r="AB400" s="21"/>
      <c r="AC400" s="23" t="str">
        <f t="shared" si="59"/>
        <v/>
      </c>
      <c r="AD40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01" spans="1:30" x14ac:dyDescent="0.45">
      <c r="A401" s="35" t="str">
        <f>IF('Prediction Log'!A401=0, "",'Prediction Log'!A401)</f>
        <v/>
      </c>
      <c r="B401" s="14" t="str">
        <f>IF('Prediction Log'!B401=0, "",'Prediction Log'!B401)</f>
        <v/>
      </c>
      <c r="C401" s="14" t="str">
        <f>IF('Prediction Log'!C401=0, "",'Prediction Log'!C401)</f>
        <v/>
      </c>
      <c r="D401" s="14" t="str">
        <f>IF('Prediction Log'!D401=0, "",'Prediction Log'!D401)</f>
        <v/>
      </c>
      <c r="E401" s="14" t="str">
        <f>IF('Prediction Log'!E401=0, "",'Prediction Log'!E401)</f>
        <v/>
      </c>
      <c r="F401" s="14" t="str">
        <f>IF('Prediction Log'!F401=0, "",'Prediction Log'!F401)</f>
        <v/>
      </c>
      <c r="G401" s="12" t="str">
        <f>IF(AND(Games!I401="",Games!J401=""),"",IF(ISTEXT(Games!J401), "Side",Games!I401))</f>
        <v/>
      </c>
      <c r="H401" s="12" t="str">
        <f>IF(Table1[[#This Row],[Bet]]="Spread", Games!K401, "")</f>
        <v/>
      </c>
      <c r="I401" s="19" t="str">
        <f>IF(ISTEXT(Games!J401), Games!J401, "")</f>
        <v/>
      </c>
      <c r="J401" s="19" t="str">
        <f>IF(Table1[[#This Row],[Bet]]="Spread", Table1[[#This Row],[Spread]],"")</f>
        <v/>
      </c>
      <c r="K401" s="19"/>
      <c r="L401" s="20"/>
      <c r="M401" s="20"/>
      <c r="N401" s="20"/>
      <c r="O401" s="20"/>
      <c r="P401" s="20"/>
      <c r="Q401" s="20"/>
      <c r="R401" s="22">
        <f t="shared" si="60"/>
        <v>0</v>
      </c>
      <c r="S401" s="22">
        <f t="shared" si="61"/>
        <v>0</v>
      </c>
      <c r="T401" s="22">
        <f t="shared" si="54"/>
        <v>0</v>
      </c>
      <c r="U401" s="22">
        <f t="shared" si="62"/>
        <v>0</v>
      </c>
      <c r="V401" s="22">
        <f t="shared" si="55"/>
        <v>0</v>
      </c>
      <c r="W401" s="22">
        <f t="shared" si="56"/>
        <v>0</v>
      </c>
      <c r="X401" s="21"/>
      <c r="Y401" s="23" t="str">
        <f t="shared" si="57"/>
        <v/>
      </c>
      <c r="Z401" s="21"/>
      <c r="AA401" s="23" t="str">
        <f t="shared" si="58"/>
        <v/>
      </c>
      <c r="AB401" s="21"/>
      <c r="AC401" s="23" t="str">
        <f t="shared" si="59"/>
        <v/>
      </c>
      <c r="AD40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02" spans="1:30" x14ac:dyDescent="0.45">
      <c r="A402" s="35" t="str">
        <f>IF('Prediction Log'!A402=0, "",'Prediction Log'!A402)</f>
        <v/>
      </c>
      <c r="B402" s="14" t="str">
        <f>IF('Prediction Log'!B402=0, "",'Prediction Log'!B402)</f>
        <v/>
      </c>
      <c r="C402" s="14" t="str">
        <f>IF('Prediction Log'!C402=0, "",'Prediction Log'!C402)</f>
        <v/>
      </c>
      <c r="D402" s="14" t="str">
        <f>IF('Prediction Log'!D402=0, "",'Prediction Log'!D402)</f>
        <v/>
      </c>
      <c r="E402" s="14" t="str">
        <f>IF('Prediction Log'!E402=0, "",'Prediction Log'!E402)</f>
        <v/>
      </c>
      <c r="F402" s="14" t="str">
        <f>IF('Prediction Log'!F402=0, "",'Prediction Log'!F402)</f>
        <v/>
      </c>
      <c r="G402" s="12" t="str">
        <f>IF(AND(Games!I402="",Games!J402=""),"",IF(ISTEXT(Games!J402), "Side",Games!I402))</f>
        <v/>
      </c>
      <c r="H402" s="12" t="str">
        <f>IF(Table1[[#This Row],[Bet]]="Spread", Games!K402, "")</f>
        <v/>
      </c>
      <c r="I402" s="19" t="str">
        <f>IF(ISTEXT(Games!J402), Games!J402, "")</f>
        <v/>
      </c>
      <c r="J402" s="19" t="str">
        <f>IF(Table1[[#This Row],[Bet]]="Spread", Table1[[#This Row],[Spread]],"")</f>
        <v/>
      </c>
      <c r="K402" s="19"/>
      <c r="L402" s="20"/>
      <c r="M402" s="20"/>
      <c r="N402" s="20"/>
      <c r="O402" s="20"/>
      <c r="P402" s="20"/>
      <c r="Q402" s="20"/>
      <c r="R402" s="22">
        <f t="shared" si="60"/>
        <v>0</v>
      </c>
      <c r="S402" s="22">
        <f t="shared" si="61"/>
        <v>0</v>
      </c>
      <c r="T402" s="22">
        <f t="shared" si="54"/>
        <v>0</v>
      </c>
      <c r="U402" s="22">
        <f t="shared" si="62"/>
        <v>0</v>
      </c>
      <c r="V402" s="22">
        <f t="shared" si="55"/>
        <v>0</v>
      </c>
      <c r="W402" s="22">
        <f t="shared" si="56"/>
        <v>0</v>
      </c>
      <c r="X402" s="21"/>
      <c r="Y402" s="23" t="str">
        <f t="shared" si="57"/>
        <v/>
      </c>
      <c r="Z402" s="21"/>
      <c r="AA402" s="23" t="str">
        <f t="shared" si="58"/>
        <v/>
      </c>
      <c r="AB402" s="21"/>
      <c r="AC402" s="23" t="str">
        <f t="shared" si="59"/>
        <v/>
      </c>
      <c r="AD40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03" spans="1:30" x14ac:dyDescent="0.45">
      <c r="A403" s="35" t="str">
        <f>IF('Prediction Log'!A403=0, "",'Prediction Log'!A403)</f>
        <v/>
      </c>
      <c r="B403" s="14" t="str">
        <f>IF('Prediction Log'!B403=0, "",'Prediction Log'!B403)</f>
        <v/>
      </c>
      <c r="C403" s="14" t="str">
        <f>IF('Prediction Log'!C403=0, "",'Prediction Log'!C403)</f>
        <v/>
      </c>
      <c r="D403" s="14" t="str">
        <f>IF('Prediction Log'!D403=0, "",'Prediction Log'!D403)</f>
        <v/>
      </c>
      <c r="E403" s="14" t="str">
        <f>IF('Prediction Log'!E403=0, "",'Prediction Log'!E403)</f>
        <v/>
      </c>
      <c r="F403" s="14" t="str">
        <f>IF('Prediction Log'!F403=0, "",'Prediction Log'!F403)</f>
        <v/>
      </c>
      <c r="G403" s="12" t="str">
        <f>IF(AND(Games!I403="",Games!J403=""),"",IF(ISTEXT(Games!J403), "Side",Games!I403))</f>
        <v/>
      </c>
      <c r="H403" s="12" t="str">
        <f>IF(Table1[[#This Row],[Bet]]="Spread", Games!K403, "")</f>
        <v/>
      </c>
      <c r="I403" s="19" t="str">
        <f>IF(ISTEXT(Games!J403), Games!J403, "")</f>
        <v/>
      </c>
      <c r="J403" s="19" t="str">
        <f>IF(Table1[[#This Row],[Bet]]="Spread", Table1[[#This Row],[Spread]],"")</f>
        <v/>
      </c>
      <c r="K403" s="19"/>
      <c r="L403" s="20"/>
      <c r="M403" s="20"/>
      <c r="N403" s="20"/>
      <c r="O403" s="20"/>
      <c r="P403" s="20"/>
      <c r="Q403" s="20"/>
      <c r="R403" s="22">
        <f t="shared" si="60"/>
        <v>0</v>
      </c>
      <c r="S403" s="22">
        <f t="shared" si="61"/>
        <v>0</v>
      </c>
      <c r="T403" s="22">
        <f t="shared" si="54"/>
        <v>0</v>
      </c>
      <c r="U403" s="22">
        <f t="shared" si="62"/>
        <v>0</v>
      </c>
      <c r="V403" s="22">
        <f t="shared" si="55"/>
        <v>0</v>
      </c>
      <c r="W403" s="22">
        <f t="shared" si="56"/>
        <v>0</v>
      </c>
      <c r="X403" s="21"/>
      <c r="Y403" s="23" t="str">
        <f t="shared" si="57"/>
        <v/>
      </c>
      <c r="Z403" s="21"/>
      <c r="AA403" s="23" t="str">
        <f t="shared" si="58"/>
        <v/>
      </c>
      <c r="AB403" s="21"/>
      <c r="AC403" s="23" t="str">
        <f t="shared" si="59"/>
        <v/>
      </c>
      <c r="AD40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04" spans="1:30" x14ac:dyDescent="0.45">
      <c r="A404" s="35" t="str">
        <f>IF('Prediction Log'!A404=0, "",'Prediction Log'!A404)</f>
        <v/>
      </c>
      <c r="B404" s="14" t="str">
        <f>IF('Prediction Log'!B404=0, "",'Prediction Log'!B404)</f>
        <v/>
      </c>
      <c r="C404" s="14" t="str">
        <f>IF('Prediction Log'!C404=0, "",'Prediction Log'!C404)</f>
        <v/>
      </c>
      <c r="D404" s="14" t="str">
        <f>IF('Prediction Log'!D404=0, "",'Prediction Log'!D404)</f>
        <v/>
      </c>
      <c r="E404" s="14" t="str">
        <f>IF('Prediction Log'!E404=0, "",'Prediction Log'!E404)</f>
        <v/>
      </c>
      <c r="F404" s="14" t="str">
        <f>IF('Prediction Log'!F404=0, "",'Prediction Log'!F404)</f>
        <v/>
      </c>
      <c r="G404" s="12" t="str">
        <f>IF(AND(Games!I404="",Games!J404=""),"",IF(ISTEXT(Games!J404), "Side",Games!I404))</f>
        <v/>
      </c>
      <c r="H404" s="12" t="str">
        <f>IF(Table1[[#This Row],[Bet]]="Spread", Games!K404, "")</f>
        <v/>
      </c>
      <c r="I404" s="19" t="str">
        <f>IF(ISTEXT(Games!J404), Games!J404, "")</f>
        <v/>
      </c>
      <c r="J404" s="19" t="str">
        <f>IF(Table1[[#This Row],[Bet]]="Spread", Table1[[#This Row],[Spread]],"")</f>
        <v/>
      </c>
      <c r="K404" s="19"/>
      <c r="L404" s="20"/>
      <c r="M404" s="20"/>
      <c r="N404" s="20"/>
      <c r="O404" s="20"/>
      <c r="P404" s="20"/>
      <c r="Q404" s="20"/>
      <c r="R404" s="22">
        <f t="shared" si="60"/>
        <v>0</v>
      </c>
      <c r="S404" s="22">
        <f t="shared" si="61"/>
        <v>0</v>
      </c>
      <c r="T404" s="22">
        <f t="shared" si="54"/>
        <v>0</v>
      </c>
      <c r="U404" s="22">
        <f t="shared" si="62"/>
        <v>0</v>
      </c>
      <c r="V404" s="22">
        <f t="shared" si="55"/>
        <v>0</v>
      </c>
      <c r="W404" s="22">
        <f t="shared" si="56"/>
        <v>0</v>
      </c>
      <c r="X404" s="21"/>
      <c r="Y404" s="23" t="str">
        <f t="shared" si="57"/>
        <v/>
      </c>
      <c r="Z404" s="21"/>
      <c r="AA404" s="23" t="str">
        <f t="shared" si="58"/>
        <v/>
      </c>
      <c r="AB404" s="21"/>
      <c r="AC404" s="23" t="str">
        <f t="shared" si="59"/>
        <v/>
      </c>
      <c r="AD40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05" spans="1:30" x14ac:dyDescent="0.45">
      <c r="A405" s="35" t="str">
        <f>IF('Prediction Log'!A405=0, "",'Prediction Log'!A405)</f>
        <v/>
      </c>
      <c r="B405" s="14" t="str">
        <f>IF('Prediction Log'!B405=0, "",'Prediction Log'!B405)</f>
        <v/>
      </c>
      <c r="C405" s="14" t="str">
        <f>IF('Prediction Log'!C405=0, "",'Prediction Log'!C405)</f>
        <v/>
      </c>
      <c r="D405" s="14" t="str">
        <f>IF('Prediction Log'!D405=0, "",'Prediction Log'!D405)</f>
        <v/>
      </c>
      <c r="E405" s="14" t="str">
        <f>IF('Prediction Log'!E405=0, "",'Prediction Log'!E405)</f>
        <v/>
      </c>
      <c r="F405" s="14" t="str">
        <f>IF('Prediction Log'!F405=0, "",'Prediction Log'!F405)</f>
        <v/>
      </c>
      <c r="G405" s="12" t="str">
        <f>IF(AND(Games!I405="",Games!J405=""),"",IF(ISTEXT(Games!J405), "Side",Games!I405))</f>
        <v/>
      </c>
      <c r="H405" s="12" t="str">
        <f>IF(Table1[[#This Row],[Bet]]="Spread", Games!K405, "")</f>
        <v/>
      </c>
      <c r="I405" s="19" t="str">
        <f>IF(ISTEXT(Games!J405), Games!J405, "")</f>
        <v/>
      </c>
      <c r="J405" s="19" t="str">
        <f>IF(Table1[[#This Row],[Bet]]="Spread", Table1[[#This Row],[Spread]],"")</f>
        <v/>
      </c>
      <c r="K405" s="19"/>
      <c r="L405" s="20"/>
      <c r="M405" s="20"/>
      <c r="N405" s="20"/>
      <c r="O405" s="20"/>
      <c r="P405" s="20"/>
      <c r="Q405" s="20"/>
      <c r="R405" s="22">
        <f t="shared" si="60"/>
        <v>0</v>
      </c>
      <c r="S405" s="22">
        <f t="shared" si="61"/>
        <v>0</v>
      </c>
      <c r="T405" s="22">
        <f t="shared" si="54"/>
        <v>0</v>
      </c>
      <c r="U405" s="22">
        <f t="shared" si="62"/>
        <v>0</v>
      </c>
      <c r="V405" s="22">
        <f t="shared" si="55"/>
        <v>0</v>
      </c>
      <c r="W405" s="22">
        <f t="shared" si="56"/>
        <v>0</v>
      </c>
      <c r="X405" s="21"/>
      <c r="Y405" s="23" t="str">
        <f t="shared" si="57"/>
        <v/>
      </c>
      <c r="Z405" s="21"/>
      <c r="AA405" s="23" t="str">
        <f t="shared" si="58"/>
        <v/>
      </c>
      <c r="AB405" s="21"/>
      <c r="AC405" s="23" t="str">
        <f t="shared" si="59"/>
        <v/>
      </c>
      <c r="AD40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06" spans="1:30" x14ac:dyDescent="0.45">
      <c r="A406" s="35" t="str">
        <f>IF('Prediction Log'!A406=0, "",'Prediction Log'!A406)</f>
        <v/>
      </c>
      <c r="B406" s="14" t="str">
        <f>IF('Prediction Log'!B406=0, "",'Prediction Log'!B406)</f>
        <v/>
      </c>
      <c r="C406" s="14" t="str">
        <f>IF('Prediction Log'!C406=0, "",'Prediction Log'!C406)</f>
        <v/>
      </c>
      <c r="D406" s="14" t="str">
        <f>IF('Prediction Log'!D406=0, "",'Prediction Log'!D406)</f>
        <v/>
      </c>
      <c r="E406" s="14" t="str">
        <f>IF('Prediction Log'!E406=0, "",'Prediction Log'!E406)</f>
        <v/>
      </c>
      <c r="F406" s="14" t="str">
        <f>IF('Prediction Log'!F406=0, "",'Prediction Log'!F406)</f>
        <v/>
      </c>
      <c r="G406" s="12" t="str">
        <f>IF(AND(Games!I406="",Games!J406=""),"",IF(ISTEXT(Games!J406), "Side",Games!I406))</f>
        <v/>
      </c>
      <c r="H406" s="12" t="str">
        <f>IF(Table1[[#This Row],[Bet]]="Spread", Games!K406, "")</f>
        <v/>
      </c>
      <c r="I406" s="19" t="str">
        <f>IF(ISTEXT(Games!J406), Games!J406, "")</f>
        <v/>
      </c>
      <c r="J406" s="19" t="str">
        <f>IF(Table1[[#This Row],[Bet]]="Spread", Table1[[#This Row],[Spread]],"")</f>
        <v/>
      </c>
      <c r="K406" s="19"/>
      <c r="L406" s="20"/>
      <c r="M406" s="20"/>
      <c r="N406" s="20"/>
      <c r="O406" s="20"/>
      <c r="P406" s="20"/>
      <c r="Q406" s="20"/>
      <c r="R406" s="22">
        <f t="shared" si="60"/>
        <v>0</v>
      </c>
      <c r="S406" s="22">
        <f t="shared" si="61"/>
        <v>0</v>
      </c>
      <c r="T406" s="22">
        <f t="shared" si="54"/>
        <v>0</v>
      </c>
      <c r="U406" s="22">
        <f t="shared" si="62"/>
        <v>0</v>
      </c>
      <c r="V406" s="22">
        <f t="shared" si="55"/>
        <v>0</v>
      </c>
      <c r="W406" s="22">
        <f t="shared" si="56"/>
        <v>0</v>
      </c>
      <c r="X406" s="21"/>
      <c r="Y406" s="23" t="str">
        <f t="shared" si="57"/>
        <v/>
      </c>
      <c r="Z406" s="21"/>
      <c r="AA406" s="23" t="str">
        <f t="shared" si="58"/>
        <v/>
      </c>
      <c r="AB406" s="21"/>
      <c r="AC406" s="23" t="str">
        <f t="shared" si="59"/>
        <v/>
      </c>
      <c r="AD40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07" spans="1:30" x14ac:dyDescent="0.45">
      <c r="A407" s="35" t="str">
        <f>IF('Prediction Log'!A407=0, "",'Prediction Log'!A407)</f>
        <v/>
      </c>
      <c r="B407" s="14" t="str">
        <f>IF('Prediction Log'!B407=0, "",'Prediction Log'!B407)</f>
        <v/>
      </c>
      <c r="C407" s="14" t="str">
        <f>IF('Prediction Log'!C407=0, "",'Prediction Log'!C407)</f>
        <v/>
      </c>
      <c r="D407" s="14" t="str">
        <f>IF('Prediction Log'!D407=0, "",'Prediction Log'!D407)</f>
        <v/>
      </c>
      <c r="E407" s="14" t="str">
        <f>IF('Prediction Log'!E407=0, "",'Prediction Log'!E407)</f>
        <v/>
      </c>
      <c r="F407" s="14" t="str">
        <f>IF('Prediction Log'!F407=0, "",'Prediction Log'!F407)</f>
        <v/>
      </c>
      <c r="G407" s="12" t="str">
        <f>IF(AND(Games!I407="",Games!J407=""),"",IF(ISTEXT(Games!J407), "Side",Games!I407))</f>
        <v/>
      </c>
      <c r="H407" s="12" t="str">
        <f>IF(Table1[[#This Row],[Bet]]="Spread", Games!K407, "")</f>
        <v/>
      </c>
      <c r="I407" s="19" t="str">
        <f>IF(ISTEXT(Games!J407), Games!J407, "")</f>
        <v/>
      </c>
      <c r="J407" s="19" t="str">
        <f>IF(Table1[[#This Row],[Bet]]="Spread", Table1[[#This Row],[Spread]],"")</f>
        <v/>
      </c>
      <c r="K407" s="19"/>
      <c r="L407" s="20"/>
      <c r="M407" s="20"/>
      <c r="N407" s="20"/>
      <c r="O407" s="20"/>
      <c r="P407" s="20"/>
      <c r="Q407" s="20"/>
      <c r="R407" s="22">
        <f t="shared" si="60"/>
        <v>0</v>
      </c>
      <c r="S407" s="22">
        <f t="shared" si="61"/>
        <v>0</v>
      </c>
      <c r="T407" s="22">
        <f t="shared" si="54"/>
        <v>0</v>
      </c>
      <c r="U407" s="22">
        <f t="shared" si="62"/>
        <v>0</v>
      </c>
      <c r="V407" s="22">
        <f t="shared" si="55"/>
        <v>0</v>
      </c>
      <c r="W407" s="22">
        <f t="shared" si="56"/>
        <v>0</v>
      </c>
      <c r="X407" s="21"/>
      <c r="Y407" s="23" t="str">
        <f t="shared" si="57"/>
        <v/>
      </c>
      <c r="Z407" s="21"/>
      <c r="AA407" s="23" t="str">
        <f t="shared" si="58"/>
        <v/>
      </c>
      <c r="AB407" s="21"/>
      <c r="AC407" s="23" t="str">
        <f t="shared" si="59"/>
        <v/>
      </c>
      <c r="AD40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08" spans="1:30" x14ac:dyDescent="0.45">
      <c r="A408" s="35" t="str">
        <f>IF('Prediction Log'!A408=0, "",'Prediction Log'!A408)</f>
        <v/>
      </c>
      <c r="B408" s="14" t="str">
        <f>IF('Prediction Log'!B408=0, "",'Prediction Log'!B408)</f>
        <v/>
      </c>
      <c r="C408" s="14" t="str">
        <f>IF('Prediction Log'!C408=0, "",'Prediction Log'!C408)</f>
        <v/>
      </c>
      <c r="D408" s="14" t="str">
        <f>IF('Prediction Log'!D408=0, "",'Prediction Log'!D408)</f>
        <v/>
      </c>
      <c r="E408" s="14" t="str">
        <f>IF('Prediction Log'!E408=0, "",'Prediction Log'!E408)</f>
        <v/>
      </c>
      <c r="F408" s="14" t="str">
        <f>IF('Prediction Log'!F408=0, "",'Prediction Log'!F408)</f>
        <v/>
      </c>
      <c r="G408" s="12" t="str">
        <f>IF(AND(Games!I408="",Games!J408=""),"",IF(ISTEXT(Games!J408), "Side",Games!I408))</f>
        <v/>
      </c>
      <c r="H408" s="12" t="str">
        <f>IF(Table1[[#This Row],[Bet]]="Spread", Games!K408, "")</f>
        <v/>
      </c>
      <c r="I408" s="19" t="str">
        <f>IF(ISTEXT(Games!J408), Games!J408, "")</f>
        <v/>
      </c>
      <c r="J408" s="19" t="str">
        <f>IF(Table1[[#This Row],[Bet]]="Spread", Table1[[#This Row],[Spread]],"")</f>
        <v/>
      </c>
      <c r="K408" s="19"/>
      <c r="L408" s="20"/>
      <c r="M408" s="20"/>
      <c r="N408" s="20"/>
      <c r="O408" s="20"/>
      <c r="P408" s="20"/>
      <c r="Q408" s="20"/>
      <c r="R408" s="22">
        <f t="shared" si="60"/>
        <v>0</v>
      </c>
      <c r="S408" s="22">
        <f t="shared" si="61"/>
        <v>0</v>
      </c>
      <c r="T408" s="22">
        <f t="shared" si="54"/>
        <v>0</v>
      </c>
      <c r="U408" s="22">
        <f t="shared" si="62"/>
        <v>0</v>
      </c>
      <c r="V408" s="22">
        <f t="shared" si="55"/>
        <v>0</v>
      </c>
      <c r="W408" s="22">
        <f t="shared" si="56"/>
        <v>0</v>
      </c>
      <c r="X408" s="21"/>
      <c r="Y408" s="23" t="str">
        <f t="shared" si="57"/>
        <v/>
      </c>
      <c r="Z408" s="21"/>
      <c r="AA408" s="23" t="str">
        <f t="shared" si="58"/>
        <v/>
      </c>
      <c r="AB408" s="21"/>
      <c r="AC408" s="23" t="str">
        <f t="shared" si="59"/>
        <v/>
      </c>
      <c r="AD40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09" spans="1:30" x14ac:dyDescent="0.45">
      <c r="A409" s="35" t="str">
        <f>IF('Prediction Log'!A409=0, "",'Prediction Log'!A409)</f>
        <v/>
      </c>
      <c r="B409" s="14" t="str">
        <f>IF('Prediction Log'!B409=0, "",'Prediction Log'!B409)</f>
        <v/>
      </c>
      <c r="C409" s="14" t="str">
        <f>IF('Prediction Log'!C409=0, "",'Prediction Log'!C409)</f>
        <v/>
      </c>
      <c r="D409" s="14" t="str">
        <f>IF('Prediction Log'!D409=0, "",'Prediction Log'!D409)</f>
        <v/>
      </c>
      <c r="E409" s="14" t="str">
        <f>IF('Prediction Log'!E409=0, "",'Prediction Log'!E409)</f>
        <v/>
      </c>
      <c r="F409" s="14" t="str">
        <f>IF('Prediction Log'!F409=0, "",'Prediction Log'!F409)</f>
        <v/>
      </c>
      <c r="G409" s="12" t="str">
        <f>IF(AND(Games!I409="",Games!J409=""),"",IF(ISTEXT(Games!J409), "Side",Games!I409))</f>
        <v/>
      </c>
      <c r="H409" s="12" t="str">
        <f>IF(Table1[[#This Row],[Bet]]="Spread", Games!K409, "")</f>
        <v/>
      </c>
      <c r="I409" s="19" t="str">
        <f>IF(ISTEXT(Games!J409), Games!J409, "")</f>
        <v/>
      </c>
      <c r="J409" s="19" t="str">
        <f>IF(Table1[[#This Row],[Bet]]="Spread", Table1[[#This Row],[Spread]],"")</f>
        <v/>
      </c>
      <c r="K409" s="19"/>
      <c r="L409" s="20"/>
      <c r="M409" s="20"/>
      <c r="N409" s="20"/>
      <c r="O409" s="20"/>
      <c r="P409" s="20"/>
      <c r="Q409" s="20"/>
      <c r="R409" s="22">
        <f t="shared" si="60"/>
        <v>0</v>
      </c>
      <c r="S409" s="22">
        <f t="shared" si="61"/>
        <v>0</v>
      </c>
      <c r="T409" s="22">
        <f t="shared" si="54"/>
        <v>0</v>
      </c>
      <c r="U409" s="22">
        <f t="shared" si="62"/>
        <v>0</v>
      </c>
      <c r="V409" s="22">
        <f t="shared" si="55"/>
        <v>0</v>
      </c>
      <c r="W409" s="22">
        <f t="shared" si="56"/>
        <v>0</v>
      </c>
      <c r="X409" s="21"/>
      <c r="Y409" s="23" t="str">
        <f t="shared" si="57"/>
        <v/>
      </c>
      <c r="Z409" s="21"/>
      <c r="AA409" s="23" t="str">
        <f t="shared" si="58"/>
        <v/>
      </c>
      <c r="AB409" s="21"/>
      <c r="AC409" s="23" t="str">
        <f t="shared" si="59"/>
        <v/>
      </c>
      <c r="AD40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10" spans="1:30" x14ac:dyDescent="0.45">
      <c r="A410" s="35" t="str">
        <f>IF('Prediction Log'!A410=0, "",'Prediction Log'!A410)</f>
        <v/>
      </c>
      <c r="B410" s="14" t="str">
        <f>IF('Prediction Log'!B410=0, "",'Prediction Log'!B410)</f>
        <v/>
      </c>
      <c r="C410" s="14" t="str">
        <f>IF('Prediction Log'!C410=0, "",'Prediction Log'!C410)</f>
        <v/>
      </c>
      <c r="D410" s="14" t="str">
        <f>IF('Prediction Log'!D410=0, "",'Prediction Log'!D410)</f>
        <v/>
      </c>
      <c r="E410" s="14" t="str">
        <f>IF('Prediction Log'!E410=0, "",'Prediction Log'!E410)</f>
        <v/>
      </c>
      <c r="F410" s="14" t="str">
        <f>IF('Prediction Log'!F410=0, "",'Prediction Log'!F410)</f>
        <v/>
      </c>
      <c r="G410" s="12" t="str">
        <f>IF(AND(Games!I410="",Games!J410=""),"",IF(ISTEXT(Games!J410), "Side",Games!I410))</f>
        <v/>
      </c>
      <c r="H410" s="12" t="str">
        <f>IF(Table1[[#This Row],[Bet]]="Spread", Games!K410, "")</f>
        <v/>
      </c>
      <c r="I410" s="19" t="str">
        <f>IF(ISTEXT(Games!J410), Games!J410, "")</f>
        <v/>
      </c>
      <c r="J410" s="19" t="str">
        <f>IF(Table1[[#This Row],[Bet]]="Spread", Table1[[#This Row],[Spread]],"")</f>
        <v/>
      </c>
      <c r="K410" s="19"/>
      <c r="L410" s="20"/>
      <c r="M410" s="20"/>
      <c r="N410" s="20"/>
      <c r="O410" s="20"/>
      <c r="P410" s="20"/>
      <c r="Q410" s="20"/>
      <c r="R410" s="22">
        <f t="shared" si="60"/>
        <v>0</v>
      </c>
      <c r="S410" s="22">
        <f t="shared" si="61"/>
        <v>0</v>
      </c>
      <c r="T410" s="22">
        <f t="shared" si="54"/>
        <v>0</v>
      </c>
      <c r="U410" s="22">
        <f t="shared" si="62"/>
        <v>0</v>
      </c>
      <c r="V410" s="22">
        <f t="shared" si="55"/>
        <v>0</v>
      </c>
      <c r="W410" s="22">
        <f t="shared" si="56"/>
        <v>0</v>
      </c>
      <c r="X410" s="21"/>
      <c r="Y410" s="23" t="str">
        <f t="shared" si="57"/>
        <v/>
      </c>
      <c r="Z410" s="21"/>
      <c r="AA410" s="23" t="str">
        <f t="shared" si="58"/>
        <v/>
      </c>
      <c r="AB410" s="21"/>
      <c r="AC410" s="23" t="str">
        <f t="shared" si="59"/>
        <v/>
      </c>
      <c r="AD41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11" spans="1:30" x14ac:dyDescent="0.45">
      <c r="A411" s="35" t="str">
        <f>IF('Prediction Log'!A411=0, "",'Prediction Log'!A411)</f>
        <v/>
      </c>
      <c r="B411" s="14" t="str">
        <f>IF('Prediction Log'!B411=0, "",'Prediction Log'!B411)</f>
        <v/>
      </c>
      <c r="C411" s="14" t="str">
        <f>IF('Prediction Log'!C411=0, "",'Prediction Log'!C411)</f>
        <v/>
      </c>
      <c r="D411" s="14" t="str">
        <f>IF('Prediction Log'!D411=0, "",'Prediction Log'!D411)</f>
        <v/>
      </c>
      <c r="E411" s="14" t="str">
        <f>IF('Prediction Log'!E411=0, "",'Prediction Log'!E411)</f>
        <v/>
      </c>
      <c r="F411" s="14" t="str">
        <f>IF('Prediction Log'!F411=0, "",'Prediction Log'!F411)</f>
        <v/>
      </c>
      <c r="G411" s="12" t="str">
        <f>IF(AND(Games!I411="",Games!J411=""),"",IF(ISTEXT(Games!J411), "Side",Games!I411))</f>
        <v/>
      </c>
      <c r="H411" s="12" t="str">
        <f>IF(Table1[[#This Row],[Bet]]="Spread", Games!K411, "")</f>
        <v/>
      </c>
      <c r="I411" s="19" t="str">
        <f>IF(ISTEXT(Games!J411), Games!J411, "")</f>
        <v/>
      </c>
      <c r="J411" s="19" t="str">
        <f>IF(Table1[[#This Row],[Bet]]="Spread", Table1[[#This Row],[Spread]],"")</f>
        <v/>
      </c>
      <c r="K411" s="19"/>
      <c r="L411" s="20"/>
      <c r="M411" s="20"/>
      <c r="N411" s="20"/>
      <c r="O411" s="20"/>
      <c r="P411" s="20"/>
      <c r="Q411" s="20"/>
      <c r="R411" s="22">
        <f t="shared" si="60"/>
        <v>0</v>
      </c>
      <c r="S411" s="22">
        <f t="shared" si="61"/>
        <v>0</v>
      </c>
      <c r="T411" s="22">
        <f t="shared" si="54"/>
        <v>0</v>
      </c>
      <c r="U411" s="22">
        <f t="shared" si="62"/>
        <v>0</v>
      </c>
      <c r="V411" s="22">
        <f t="shared" si="55"/>
        <v>0</v>
      </c>
      <c r="W411" s="22">
        <f t="shared" si="56"/>
        <v>0</v>
      </c>
      <c r="X411" s="21"/>
      <c r="Y411" s="23" t="str">
        <f t="shared" si="57"/>
        <v/>
      </c>
      <c r="Z411" s="21"/>
      <c r="AA411" s="23" t="str">
        <f t="shared" si="58"/>
        <v/>
      </c>
      <c r="AB411" s="21"/>
      <c r="AC411" s="23" t="str">
        <f t="shared" si="59"/>
        <v/>
      </c>
      <c r="AD41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12" spans="1:30" x14ac:dyDescent="0.45">
      <c r="A412" s="35" t="str">
        <f>IF('Prediction Log'!A412=0, "",'Prediction Log'!A412)</f>
        <v/>
      </c>
      <c r="B412" s="14" t="str">
        <f>IF('Prediction Log'!B412=0, "",'Prediction Log'!B412)</f>
        <v/>
      </c>
      <c r="C412" s="14" t="str">
        <f>IF('Prediction Log'!C412=0, "",'Prediction Log'!C412)</f>
        <v/>
      </c>
      <c r="D412" s="14" t="str">
        <f>IF('Prediction Log'!D412=0, "",'Prediction Log'!D412)</f>
        <v/>
      </c>
      <c r="E412" s="14" t="str">
        <f>IF('Prediction Log'!E412=0, "",'Prediction Log'!E412)</f>
        <v/>
      </c>
      <c r="F412" s="14" t="str">
        <f>IF('Prediction Log'!F412=0, "",'Prediction Log'!F412)</f>
        <v/>
      </c>
      <c r="G412" s="12" t="str">
        <f>IF(AND(Games!I412="",Games!J412=""),"",IF(ISTEXT(Games!J412), "Side",Games!I412))</f>
        <v/>
      </c>
      <c r="H412" s="12" t="str">
        <f>IF(Table1[[#This Row],[Bet]]="Spread", Games!K412, "")</f>
        <v/>
      </c>
      <c r="I412" s="19" t="str">
        <f>IF(ISTEXT(Games!J412), Games!J412, "")</f>
        <v/>
      </c>
      <c r="J412" s="19" t="str">
        <f>IF(Table1[[#This Row],[Bet]]="Spread", Table1[[#This Row],[Spread]],"")</f>
        <v/>
      </c>
      <c r="K412" s="19"/>
      <c r="L412" s="20"/>
      <c r="M412" s="20"/>
      <c r="N412" s="20"/>
      <c r="O412" s="20"/>
      <c r="P412" s="20"/>
      <c r="Q412" s="20"/>
      <c r="R412" s="22">
        <f t="shared" si="60"/>
        <v>0</v>
      </c>
      <c r="S412" s="22">
        <f t="shared" si="61"/>
        <v>0</v>
      </c>
      <c r="T412" s="22">
        <f t="shared" si="54"/>
        <v>0</v>
      </c>
      <c r="U412" s="22">
        <f t="shared" si="62"/>
        <v>0</v>
      </c>
      <c r="V412" s="22">
        <f t="shared" si="55"/>
        <v>0</v>
      </c>
      <c r="W412" s="22">
        <f t="shared" si="56"/>
        <v>0</v>
      </c>
      <c r="X412" s="21"/>
      <c r="Y412" s="23" t="str">
        <f t="shared" si="57"/>
        <v/>
      </c>
      <c r="Z412" s="21"/>
      <c r="AA412" s="23" t="str">
        <f t="shared" si="58"/>
        <v/>
      </c>
      <c r="AB412" s="21"/>
      <c r="AC412" s="23" t="str">
        <f t="shared" si="59"/>
        <v/>
      </c>
      <c r="AD41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13" spans="1:30" x14ac:dyDescent="0.45">
      <c r="A413" s="35" t="str">
        <f>IF('Prediction Log'!A413=0, "",'Prediction Log'!A413)</f>
        <v/>
      </c>
      <c r="B413" s="14" t="str">
        <f>IF('Prediction Log'!B413=0, "",'Prediction Log'!B413)</f>
        <v/>
      </c>
      <c r="C413" s="14" t="str">
        <f>IF('Prediction Log'!C413=0, "",'Prediction Log'!C413)</f>
        <v/>
      </c>
      <c r="D413" s="14" t="str">
        <f>IF('Prediction Log'!D413=0, "",'Prediction Log'!D413)</f>
        <v/>
      </c>
      <c r="E413" s="14" t="str">
        <f>IF('Prediction Log'!E413=0, "",'Prediction Log'!E413)</f>
        <v/>
      </c>
      <c r="F413" s="14" t="str">
        <f>IF('Prediction Log'!F413=0, "",'Prediction Log'!F413)</f>
        <v/>
      </c>
      <c r="G413" s="12" t="str">
        <f>IF(AND(Games!I413="",Games!J413=""),"",IF(ISTEXT(Games!J413), "Side",Games!I413))</f>
        <v/>
      </c>
      <c r="H413" s="12" t="str">
        <f>IF(Table1[[#This Row],[Bet]]="Spread", Games!K413, "")</f>
        <v/>
      </c>
      <c r="I413" s="19" t="str">
        <f>IF(ISTEXT(Games!J413), Games!J413, "")</f>
        <v/>
      </c>
      <c r="J413" s="19" t="str">
        <f>IF(Table1[[#This Row],[Bet]]="Spread", Table1[[#This Row],[Spread]],"")</f>
        <v/>
      </c>
      <c r="K413" s="19"/>
      <c r="L413" s="20"/>
      <c r="M413" s="20"/>
      <c r="N413" s="20"/>
      <c r="O413" s="20"/>
      <c r="P413" s="20"/>
      <c r="Q413" s="20"/>
      <c r="R413" s="22">
        <f t="shared" si="60"/>
        <v>0</v>
      </c>
      <c r="S413" s="22">
        <f t="shared" si="61"/>
        <v>0</v>
      </c>
      <c r="T413" s="22">
        <f t="shared" si="54"/>
        <v>0</v>
      </c>
      <c r="U413" s="22">
        <f t="shared" si="62"/>
        <v>0</v>
      </c>
      <c r="V413" s="22">
        <f t="shared" si="55"/>
        <v>0</v>
      </c>
      <c r="W413" s="22">
        <f t="shared" si="56"/>
        <v>0</v>
      </c>
      <c r="X413" s="21"/>
      <c r="Y413" s="23" t="str">
        <f t="shared" si="57"/>
        <v/>
      </c>
      <c r="Z413" s="21"/>
      <c r="AA413" s="23" t="str">
        <f t="shared" si="58"/>
        <v/>
      </c>
      <c r="AB413" s="21"/>
      <c r="AC413" s="23" t="str">
        <f t="shared" si="59"/>
        <v/>
      </c>
      <c r="AD41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14" spans="1:30" x14ac:dyDescent="0.45">
      <c r="A414" s="35" t="str">
        <f>IF('Prediction Log'!A414=0, "",'Prediction Log'!A414)</f>
        <v/>
      </c>
      <c r="B414" s="14" t="str">
        <f>IF('Prediction Log'!B414=0, "",'Prediction Log'!B414)</f>
        <v/>
      </c>
      <c r="C414" s="14" t="str">
        <f>IF('Prediction Log'!C414=0, "",'Prediction Log'!C414)</f>
        <v/>
      </c>
      <c r="D414" s="14" t="str">
        <f>IF('Prediction Log'!D414=0, "",'Prediction Log'!D414)</f>
        <v/>
      </c>
      <c r="E414" s="14" t="str">
        <f>IF('Prediction Log'!E414=0, "",'Prediction Log'!E414)</f>
        <v/>
      </c>
      <c r="F414" s="14" t="str">
        <f>IF('Prediction Log'!F414=0, "",'Prediction Log'!F414)</f>
        <v/>
      </c>
      <c r="G414" s="12" t="str">
        <f>IF(AND(Games!I414="",Games!J414=""),"",IF(ISTEXT(Games!J414), "Side",Games!I414))</f>
        <v/>
      </c>
      <c r="H414" s="12" t="str">
        <f>IF(Table1[[#This Row],[Bet]]="Spread", Games!K414, "")</f>
        <v/>
      </c>
      <c r="I414" s="19" t="str">
        <f>IF(ISTEXT(Games!J414), Games!J414, "")</f>
        <v/>
      </c>
      <c r="J414" s="19" t="str">
        <f>IF(Table1[[#This Row],[Bet]]="Spread", Table1[[#This Row],[Spread]],"")</f>
        <v/>
      </c>
      <c r="K414" s="19"/>
      <c r="L414" s="20"/>
      <c r="M414" s="20"/>
      <c r="N414" s="20"/>
      <c r="O414" s="20"/>
      <c r="P414" s="20"/>
      <c r="Q414" s="20"/>
      <c r="R414" s="22">
        <f t="shared" si="60"/>
        <v>0</v>
      </c>
      <c r="S414" s="22">
        <f t="shared" si="61"/>
        <v>0</v>
      </c>
      <c r="T414" s="22">
        <f t="shared" si="54"/>
        <v>0</v>
      </c>
      <c r="U414" s="22">
        <f t="shared" si="62"/>
        <v>0</v>
      </c>
      <c r="V414" s="22">
        <f t="shared" si="55"/>
        <v>0</v>
      </c>
      <c r="W414" s="22">
        <f t="shared" si="56"/>
        <v>0</v>
      </c>
      <c r="X414" s="21"/>
      <c r="Y414" s="23" t="str">
        <f t="shared" si="57"/>
        <v/>
      </c>
      <c r="Z414" s="21"/>
      <c r="AA414" s="23" t="str">
        <f t="shared" si="58"/>
        <v/>
      </c>
      <c r="AB414" s="21"/>
      <c r="AC414" s="23" t="str">
        <f t="shared" si="59"/>
        <v/>
      </c>
      <c r="AD41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15" spans="1:30" x14ac:dyDescent="0.45">
      <c r="A415" s="35" t="str">
        <f>IF('Prediction Log'!A415=0, "",'Prediction Log'!A415)</f>
        <v/>
      </c>
      <c r="B415" s="14" t="str">
        <f>IF('Prediction Log'!B415=0, "",'Prediction Log'!B415)</f>
        <v/>
      </c>
      <c r="C415" s="14" t="str">
        <f>IF('Prediction Log'!C415=0, "",'Prediction Log'!C415)</f>
        <v/>
      </c>
      <c r="D415" s="14" t="str">
        <f>IF('Prediction Log'!D415=0, "",'Prediction Log'!D415)</f>
        <v/>
      </c>
      <c r="E415" s="14" t="str">
        <f>IF('Prediction Log'!E415=0, "",'Prediction Log'!E415)</f>
        <v/>
      </c>
      <c r="F415" s="14" t="str">
        <f>IF('Prediction Log'!F415=0, "",'Prediction Log'!F415)</f>
        <v/>
      </c>
      <c r="G415" s="12" t="str">
        <f>IF(AND(Games!I415="",Games!J415=""),"",IF(ISTEXT(Games!J415), "Side",Games!I415))</f>
        <v/>
      </c>
      <c r="H415" s="12" t="str">
        <f>IF(Table1[[#This Row],[Bet]]="Spread", Games!K415, "")</f>
        <v/>
      </c>
      <c r="I415" s="19" t="str">
        <f>IF(ISTEXT(Games!J415), Games!J415, "")</f>
        <v/>
      </c>
      <c r="J415" s="19" t="str">
        <f>IF(Table1[[#This Row],[Bet]]="Spread", Table1[[#This Row],[Spread]],"")</f>
        <v/>
      </c>
      <c r="K415" s="19"/>
      <c r="L415" s="20"/>
      <c r="M415" s="20"/>
      <c r="N415" s="20"/>
      <c r="O415" s="20"/>
      <c r="P415" s="20"/>
      <c r="Q415" s="20"/>
      <c r="R415" s="22">
        <f t="shared" si="60"/>
        <v>0</v>
      </c>
      <c r="S415" s="22">
        <f t="shared" si="61"/>
        <v>0</v>
      </c>
      <c r="T415" s="22">
        <f t="shared" si="54"/>
        <v>0</v>
      </c>
      <c r="U415" s="22">
        <f t="shared" si="62"/>
        <v>0</v>
      </c>
      <c r="V415" s="22">
        <f t="shared" si="55"/>
        <v>0</v>
      </c>
      <c r="W415" s="22">
        <f t="shared" si="56"/>
        <v>0</v>
      </c>
      <c r="X415" s="21"/>
      <c r="Y415" s="23" t="str">
        <f t="shared" si="57"/>
        <v/>
      </c>
      <c r="Z415" s="21"/>
      <c r="AA415" s="23" t="str">
        <f t="shared" si="58"/>
        <v/>
      </c>
      <c r="AB415" s="21"/>
      <c r="AC415" s="23" t="str">
        <f t="shared" si="59"/>
        <v/>
      </c>
      <c r="AD41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16" spans="1:30" x14ac:dyDescent="0.45">
      <c r="A416" s="35" t="str">
        <f>IF('Prediction Log'!A416=0, "",'Prediction Log'!A416)</f>
        <v/>
      </c>
      <c r="B416" s="14" t="str">
        <f>IF('Prediction Log'!B416=0, "",'Prediction Log'!B416)</f>
        <v/>
      </c>
      <c r="C416" s="14" t="str">
        <f>IF('Prediction Log'!C416=0, "",'Prediction Log'!C416)</f>
        <v/>
      </c>
      <c r="D416" s="14" t="str">
        <f>IF('Prediction Log'!D416=0, "",'Prediction Log'!D416)</f>
        <v/>
      </c>
      <c r="E416" s="14" t="str">
        <f>IF('Prediction Log'!E416=0, "",'Prediction Log'!E416)</f>
        <v/>
      </c>
      <c r="F416" s="14" t="str">
        <f>IF('Prediction Log'!F416=0, "",'Prediction Log'!F416)</f>
        <v/>
      </c>
      <c r="G416" s="12" t="str">
        <f>IF(AND(Games!I416="",Games!J416=""),"",IF(ISTEXT(Games!J416), "Side",Games!I416))</f>
        <v/>
      </c>
      <c r="H416" s="12" t="str">
        <f>IF(Table1[[#This Row],[Bet]]="Spread", Games!K416, "")</f>
        <v/>
      </c>
      <c r="I416" s="19" t="str">
        <f>IF(ISTEXT(Games!J416), Games!J416, "")</f>
        <v/>
      </c>
      <c r="J416" s="19" t="str">
        <f>IF(Table1[[#This Row],[Bet]]="Spread", Table1[[#This Row],[Spread]],"")</f>
        <v/>
      </c>
      <c r="K416" s="19"/>
      <c r="L416" s="20"/>
      <c r="M416" s="20"/>
      <c r="N416" s="20"/>
      <c r="O416" s="20"/>
      <c r="P416" s="20"/>
      <c r="Q416" s="20"/>
      <c r="R416" s="22">
        <f t="shared" si="60"/>
        <v>0</v>
      </c>
      <c r="S416" s="22">
        <f t="shared" si="61"/>
        <v>0</v>
      </c>
      <c r="T416" s="22">
        <f t="shared" si="54"/>
        <v>0</v>
      </c>
      <c r="U416" s="22">
        <f t="shared" si="62"/>
        <v>0</v>
      </c>
      <c r="V416" s="22">
        <f t="shared" si="55"/>
        <v>0</v>
      </c>
      <c r="W416" s="22">
        <f t="shared" si="56"/>
        <v>0</v>
      </c>
      <c r="X416" s="21"/>
      <c r="Y416" s="23" t="str">
        <f t="shared" si="57"/>
        <v/>
      </c>
      <c r="Z416" s="21"/>
      <c r="AA416" s="23" t="str">
        <f t="shared" si="58"/>
        <v/>
      </c>
      <c r="AB416" s="21"/>
      <c r="AC416" s="23" t="str">
        <f t="shared" si="59"/>
        <v/>
      </c>
      <c r="AD41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17" spans="1:30" x14ac:dyDescent="0.45">
      <c r="A417" s="35" t="str">
        <f>IF('Prediction Log'!A417=0, "",'Prediction Log'!A417)</f>
        <v/>
      </c>
      <c r="B417" s="14" t="str">
        <f>IF('Prediction Log'!B417=0, "",'Prediction Log'!B417)</f>
        <v/>
      </c>
      <c r="C417" s="14" t="str">
        <f>IF('Prediction Log'!C417=0, "",'Prediction Log'!C417)</f>
        <v/>
      </c>
      <c r="D417" s="14" t="str">
        <f>IF('Prediction Log'!D417=0, "",'Prediction Log'!D417)</f>
        <v/>
      </c>
      <c r="E417" s="14" t="str">
        <f>IF('Prediction Log'!E417=0, "",'Prediction Log'!E417)</f>
        <v/>
      </c>
      <c r="F417" s="14" t="str">
        <f>IF('Prediction Log'!F417=0, "",'Prediction Log'!F417)</f>
        <v/>
      </c>
      <c r="G417" s="12" t="str">
        <f>IF(AND(Games!I417="",Games!J417=""),"",IF(ISTEXT(Games!J417), "Side",Games!I417))</f>
        <v/>
      </c>
      <c r="H417" s="12" t="str">
        <f>IF(Table1[[#This Row],[Bet]]="Spread", Games!K417, "")</f>
        <v/>
      </c>
      <c r="I417" s="19" t="str">
        <f>IF(ISTEXT(Games!J417), Games!J417, "")</f>
        <v/>
      </c>
      <c r="J417" s="19" t="str">
        <f>IF(Table1[[#This Row],[Bet]]="Spread", Table1[[#This Row],[Spread]],"")</f>
        <v/>
      </c>
      <c r="K417" s="19"/>
      <c r="L417" s="20"/>
      <c r="M417" s="20"/>
      <c r="N417" s="20"/>
      <c r="O417" s="20"/>
      <c r="P417" s="20"/>
      <c r="Q417" s="20"/>
      <c r="R417" s="22">
        <f t="shared" si="60"/>
        <v>0</v>
      </c>
      <c r="S417" s="22">
        <f t="shared" si="61"/>
        <v>0</v>
      </c>
      <c r="T417" s="22">
        <f t="shared" si="54"/>
        <v>0</v>
      </c>
      <c r="U417" s="22">
        <f t="shared" si="62"/>
        <v>0</v>
      </c>
      <c r="V417" s="22">
        <f t="shared" si="55"/>
        <v>0</v>
      </c>
      <c r="W417" s="22">
        <f t="shared" si="56"/>
        <v>0</v>
      </c>
      <c r="X417" s="21"/>
      <c r="Y417" s="23" t="str">
        <f t="shared" si="57"/>
        <v/>
      </c>
      <c r="Z417" s="21"/>
      <c r="AA417" s="23" t="str">
        <f t="shared" si="58"/>
        <v/>
      </c>
      <c r="AB417" s="21"/>
      <c r="AC417" s="23" t="str">
        <f t="shared" si="59"/>
        <v/>
      </c>
      <c r="AD41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18" spans="1:30" x14ac:dyDescent="0.45">
      <c r="A418" s="35" t="str">
        <f>IF('Prediction Log'!A418=0, "",'Prediction Log'!A418)</f>
        <v/>
      </c>
      <c r="B418" s="14" t="str">
        <f>IF('Prediction Log'!B418=0, "",'Prediction Log'!B418)</f>
        <v/>
      </c>
      <c r="C418" s="14" t="str">
        <f>IF('Prediction Log'!C418=0, "",'Prediction Log'!C418)</f>
        <v/>
      </c>
      <c r="D418" s="14" t="str">
        <f>IF('Prediction Log'!D418=0, "",'Prediction Log'!D418)</f>
        <v/>
      </c>
      <c r="E418" s="14" t="str">
        <f>IF('Prediction Log'!E418=0, "",'Prediction Log'!E418)</f>
        <v/>
      </c>
      <c r="F418" s="14" t="str">
        <f>IF('Prediction Log'!F418=0, "",'Prediction Log'!F418)</f>
        <v/>
      </c>
      <c r="G418" s="12" t="str">
        <f>IF(AND(Games!I418="",Games!J418=""),"",IF(ISTEXT(Games!J418), "Side",Games!I418))</f>
        <v/>
      </c>
      <c r="H418" s="12" t="str">
        <f>IF(Table1[[#This Row],[Bet]]="Spread", Games!K418, "")</f>
        <v/>
      </c>
      <c r="I418" s="19" t="str">
        <f>IF(ISTEXT(Games!J418), Games!J418, "")</f>
        <v/>
      </c>
      <c r="J418" s="19" t="str">
        <f>IF(Table1[[#This Row],[Bet]]="Spread", Table1[[#This Row],[Spread]],"")</f>
        <v/>
      </c>
      <c r="K418" s="19"/>
      <c r="L418" s="20"/>
      <c r="M418" s="20"/>
      <c r="N418" s="20"/>
      <c r="O418" s="20"/>
      <c r="P418" s="20"/>
      <c r="Q418" s="20"/>
      <c r="R418" s="22">
        <f t="shared" si="60"/>
        <v>0</v>
      </c>
      <c r="S418" s="22">
        <f t="shared" si="61"/>
        <v>0</v>
      </c>
      <c r="T418" s="22">
        <f t="shared" si="54"/>
        <v>0</v>
      </c>
      <c r="U418" s="22">
        <f t="shared" si="62"/>
        <v>0</v>
      </c>
      <c r="V418" s="22">
        <f t="shared" si="55"/>
        <v>0</v>
      </c>
      <c r="W418" s="22">
        <f t="shared" si="56"/>
        <v>0</v>
      </c>
      <c r="X418" s="21"/>
      <c r="Y418" s="23" t="str">
        <f t="shared" si="57"/>
        <v/>
      </c>
      <c r="Z418" s="21"/>
      <c r="AA418" s="23" t="str">
        <f t="shared" si="58"/>
        <v/>
      </c>
      <c r="AB418" s="21"/>
      <c r="AC418" s="23" t="str">
        <f t="shared" si="59"/>
        <v/>
      </c>
      <c r="AD41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19" spans="1:30" x14ac:dyDescent="0.45">
      <c r="A419" s="35" t="str">
        <f>IF('Prediction Log'!A419=0, "",'Prediction Log'!A419)</f>
        <v/>
      </c>
      <c r="B419" s="14" t="str">
        <f>IF('Prediction Log'!B419=0, "",'Prediction Log'!B419)</f>
        <v/>
      </c>
      <c r="C419" s="14" t="str">
        <f>IF('Prediction Log'!C419=0, "",'Prediction Log'!C419)</f>
        <v/>
      </c>
      <c r="D419" s="14" t="str">
        <f>IF('Prediction Log'!D419=0, "",'Prediction Log'!D419)</f>
        <v/>
      </c>
      <c r="E419" s="14" t="str">
        <f>IF('Prediction Log'!E419=0, "",'Prediction Log'!E419)</f>
        <v/>
      </c>
      <c r="F419" s="14" t="str">
        <f>IF('Prediction Log'!F419=0, "",'Prediction Log'!F419)</f>
        <v/>
      </c>
      <c r="G419" s="12" t="str">
        <f>IF(AND(Games!I419="",Games!J419=""),"",IF(ISTEXT(Games!J419), "Side",Games!I419))</f>
        <v/>
      </c>
      <c r="H419" s="12" t="str">
        <f>IF(Table1[[#This Row],[Bet]]="Spread", Games!K419, "")</f>
        <v/>
      </c>
      <c r="I419" s="19" t="str">
        <f>IF(ISTEXT(Games!J419), Games!J419, "")</f>
        <v/>
      </c>
      <c r="J419" s="19" t="str">
        <f>IF(Table1[[#This Row],[Bet]]="Spread", Table1[[#This Row],[Spread]],"")</f>
        <v/>
      </c>
      <c r="K419" s="19"/>
      <c r="L419" s="20"/>
      <c r="M419" s="20"/>
      <c r="N419" s="20"/>
      <c r="O419" s="20"/>
      <c r="P419" s="20"/>
      <c r="Q419" s="20"/>
      <c r="R419" s="22">
        <f t="shared" si="60"/>
        <v>0</v>
      </c>
      <c r="S419" s="22">
        <f t="shared" si="61"/>
        <v>0</v>
      </c>
      <c r="T419" s="22">
        <f t="shared" si="54"/>
        <v>0</v>
      </c>
      <c r="U419" s="22">
        <f t="shared" si="62"/>
        <v>0</v>
      </c>
      <c r="V419" s="22">
        <f t="shared" si="55"/>
        <v>0</v>
      </c>
      <c r="W419" s="22">
        <f t="shared" si="56"/>
        <v>0</v>
      </c>
      <c r="X419" s="21"/>
      <c r="Y419" s="23" t="str">
        <f t="shared" si="57"/>
        <v/>
      </c>
      <c r="Z419" s="21"/>
      <c r="AA419" s="23" t="str">
        <f t="shared" si="58"/>
        <v/>
      </c>
      <c r="AB419" s="21"/>
      <c r="AC419" s="23" t="str">
        <f t="shared" si="59"/>
        <v/>
      </c>
      <c r="AD41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20" spans="1:30" x14ac:dyDescent="0.45">
      <c r="A420" s="35" t="str">
        <f>IF('Prediction Log'!A420=0, "",'Prediction Log'!A420)</f>
        <v/>
      </c>
      <c r="B420" s="14" t="str">
        <f>IF('Prediction Log'!B420=0, "",'Prediction Log'!B420)</f>
        <v/>
      </c>
      <c r="C420" s="14" t="str">
        <f>IF('Prediction Log'!C420=0, "",'Prediction Log'!C420)</f>
        <v/>
      </c>
      <c r="D420" s="14" t="str">
        <f>IF('Prediction Log'!D420=0, "",'Prediction Log'!D420)</f>
        <v/>
      </c>
      <c r="E420" s="14" t="str">
        <f>IF('Prediction Log'!E420=0, "",'Prediction Log'!E420)</f>
        <v/>
      </c>
      <c r="F420" s="14" t="str">
        <f>IF('Prediction Log'!F420=0, "",'Prediction Log'!F420)</f>
        <v/>
      </c>
      <c r="G420" s="12" t="str">
        <f>IF(AND(Games!I420="",Games!J420=""),"",IF(ISTEXT(Games!J420), "Side",Games!I420))</f>
        <v/>
      </c>
      <c r="H420" s="12" t="str">
        <f>IF(Table1[[#This Row],[Bet]]="Spread", Games!K420, "")</f>
        <v/>
      </c>
      <c r="I420" s="19" t="str">
        <f>IF(ISTEXT(Games!J420), Games!J420, "")</f>
        <v/>
      </c>
      <c r="J420" s="19" t="str">
        <f>IF(Table1[[#This Row],[Bet]]="Spread", Table1[[#This Row],[Spread]],"")</f>
        <v/>
      </c>
      <c r="K420" s="19"/>
      <c r="L420" s="20"/>
      <c r="M420" s="20"/>
      <c r="N420" s="20"/>
      <c r="O420" s="20"/>
      <c r="P420" s="20"/>
      <c r="Q420" s="20"/>
      <c r="R420" s="22">
        <f t="shared" si="60"/>
        <v>0</v>
      </c>
      <c r="S420" s="22">
        <f t="shared" si="61"/>
        <v>0</v>
      </c>
      <c r="T420" s="22">
        <f t="shared" si="54"/>
        <v>0</v>
      </c>
      <c r="U420" s="22">
        <f t="shared" si="62"/>
        <v>0</v>
      </c>
      <c r="V420" s="22">
        <f t="shared" si="55"/>
        <v>0</v>
      </c>
      <c r="W420" s="22">
        <f t="shared" si="56"/>
        <v>0</v>
      </c>
      <c r="X420" s="21"/>
      <c r="Y420" s="23" t="str">
        <f t="shared" si="57"/>
        <v/>
      </c>
      <c r="Z420" s="21"/>
      <c r="AA420" s="23" t="str">
        <f t="shared" si="58"/>
        <v/>
      </c>
      <c r="AB420" s="21"/>
      <c r="AC420" s="23" t="str">
        <f t="shared" si="59"/>
        <v/>
      </c>
      <c r="AD42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21" spans="1:30" x14ac:dyDescent="0.45">
      <c r="A421" s="35" t="str">
        <f>IF('Prediction Log'!A421=0, "",'Prediction Log'!A421)</f>
        <v/>
      </c>
      <c r="B421" s="14" t="str">
        <f>IF('Prediction Log'!B421=0, "",'Prediction Log'!B421)</f>
        <v/>
      </c>
      <c r="C421" s="14" t="str">
        <f>IF('Prediction Log'!C421=0, "",'Prediction Log'!C421)</f>
        <v/>
      </c>
      <c r="D421" s="14" t="str">
        <f>IF('Prediction Log'!D421=0, "",'Prediction Log'!D421)</f>
        <v/>
      </c>
      <c r="E421" s="14" t="str">
        <f>IF('Prediction Log'!E421=0, "",'Prediction Log'!E421)</f>
        <v/>
      </c>
      <c r="F421" s="14" t="str">
        <f>IF('Prediction Log'!F421=0, "",'Prediction Log'!F421)</f>
        <v/>
      </c>
      <c r="G421" s="12" t="str">
        <f>IF(AND(Games!I421="",Games!J421=""),"",IF(ISTEXT(Games!J421), "Side",Games!I421))</f>
        <v/>
      </c>
      <c r="H421" s="12" t="str">
        <f>IF(Table1[[#This Row],[Bet]]="Spread", Games!K421, "")</f>
        <v/>
      </c>
      <c r="I421" s="19" t="str">
        <f>IF(ISTEXT(Games!J421), Games!J421, "")</f>
        <v/>
      </c>
      <c r="J421" s="19" t="str">
        <f>IF(Table1[[#This Row],[Bet]]="Spread", Table1[[#This Row],[Spread]],"")</f>
        <v/>
      </c>
      <c r="K421" s="19"/>
      <c r="L421" s="20"/>
      <c r="M421" s="20"/>
      <c r="N421" s="20"/>
      <c r="O421" s="20"/>
      <c r="P421" s="20"/>
      <c r="Q421" s="20"/>
      <c r="R421" s="22">
        <f t="shared" si="60"/>
        <v>0</v>
      </c>
      <c r="S421" s="22">
        <f t="shared" si="61"/>
        <v>0</v>
      </c>
      <c r="T421" s="22">
        <f t="shared" si="54"/>
        <v>0</v>
      </c>
      <c r="U421" s="22">
        <f t="shared" si="62"/>
        <v>0</v>
      </c>
      <c r="V421" s="22">
        <f t="shared" si="55"/>
        <v>0</v>
      </c>
      <c r="W421" s="22">
        <f t="shared" si="56"/>
        <v>0</v>
      </c>
      <c r="X421" s="21"/>
      <c r="Y421" s="23" t="str">
        <f t="shared" si="57"/>
        <v/>
      </c>
      <c r="Z421" s="21"/>
      <c r="AA421" s="23" t="str">
        <f t="shared" si="58"/>
        <v/>
      </c>
      <c r="AB421" s="21"/>
      <c r="AC421" s="23" t="str">
        <f t="shared" si="59"/>
        <v/>
      </c>
      <c r="AD42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22" spans="1:30" x14ac:dyDescent="0.45">
      <c r="A422" s="35" t="str">
        <f>IF('Prediction Log'!A422=0, "",'Prediction Log'!A422)</f>
        <v/>
      </c>
      <c r="B422" s="14" t="str">
        <f>IF('Prediction Log'!B422=0, "",'Prediction Log'!B422)</f>
        <v/>
      </c>
      <c r="C422" s="14" t="str">
        <f>IF('Prediction Log'!C422=0, "",'Prediction Log'!C422)</f>
        <v/>
      </c>
      <c r="D422" s="14" t="str">
        <f>IF('Prediction Log'!D422=0, "",'Prediction Log'!D422)</f>
        <v/>
      </c>
      <c r="E422" s="14" t="str">
        <f>IF('Prediction Log'!E422=0, "",'Prediction Log'!E422)</f>
        <v/>
      </c>
      <c r="F422" s="14" t="str">
        <f>IF('Prediction Log'!F422=0, "",'Prediction Log'!F422)</f>
        <v/>
      </c>
      <c r="G422" s="12" t="str">
        <f>IF(AND(Games!I422="",Games!J422=""),"",IF(ISTEXT(Games!J422), "Side",Games!I422))</f>
        <v/>
      </c>
      <c r="H422" s="12" t="str">
        <f>IF(Table1[[#This Row],[Bet]]="Spread", Games!K422, "")</f>
        <v/>
      </c>
      <c r="I422" s="19" t="str">
        <f>IF(ISTEXT(Games!J422), Games!J422, "")</f>
        <v/>
      </c>
      <c r="J422" s="19" t="str">
        <f>IF(Table1[[#This Row],[Bet]]="Spread", Table1[[#This Row],[Spread]],"")</f>
        <v/>
      </c>
      <c r="K422" s="19"/>
      <c r="L422" s="20"/>
      <c r="M422" s="20"/>
      <c r="N422" s="20"/>
      <c r="O422" s="20"/>
      <c r="P422" s="20"/>
      <c r="Q422" s="20"/>
      <c r="R422" s="22">
        <f t="shared" si="60"/>
        <v>0</v>
      </c>
      <c r="S422" s="22">
        <f t="shared" si="61"/>
        <v>0</v>
      </c>
      <c r="T422" s="22">
        <f t="shared" si="54"/>
        <v>0</v>
      </c>
      <c r="U422" s="22">
        <f t="shared" si="62"/>
        <v>0</v>
      </c>
      <c r="V422" s="22">
        <f t="shared" si="55"/>
        <v>0</v>
      </c>
      <c r="W422" s="22">
        <f t="shared" si="56"/>
        <v>0</v>
      </c>
      <c r="X422" s="21"/>
      <c r="Y422" s="23" t="str">
        <f t="shared" si="57"/>
        <v/>
      </c>
      <c r="Z422" s="21"/>
      <c r="AA422" s="23" t="str">
        <f t="shared" si="58"/>
        <v/>
      </c>
      <c r="AB422" s="21"/>
      <c r="AC422" s="23" t="str">
        <f t="shared" si="59"/>
        <v/>
      </c>
      <c r="AD42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23" spans="1:30" x14ac:dyDescent="0.45">
      <c r="A423" s="35" t="str">
        <f>IF('Prediction Log'!A423=0, "",'Prediction Log'!A423)</f>
        <v/>
      </c>
      <c r="B423" s="14" t="str">
        <f>IF('Prediction Log'!B423=0, "",'Prediction Log'!B423)</f>
        <v/>
      </c>
      <c r="C423" s="14" t="str">
        <f>IF('Prediction Log'!C423=0, "",'Prediction Log'!C423)</f>
        <v/>
      </c>
      <c r="D423" s="14" t="str">
        <f>IF('Prediction Log'!D423=0, "",'Prediction Log'!D423)</f>
        <v/>
      </c>
      <c r="E423" s="14" t="str">
        <f>IF('Prediction Log'!E423=0, "",'Prediction Log'!E423)</f>
        <v/>
      </c>
      <c r="F423" s="14" t="str">
        <f>IF('Prediction Log'!F423=0, "",'Prediction Log'!F423)</f>
        <v/>
      </c>
      <c r="G423" s="12" t="str">
        <f>IF(AND(Games!I423="",Games!J423=""),"",IF(ISTEXT(Games!J423), "Side",Games!I423))</f>
        <v/>
      </c>
      <c r="H423" s="12" t="str">
        <f>IF(Table1[[#This Row],[Bet]]="Spread", Games!K423, "")</f>
        <v/>
      </c>
      <c r="I423" s="19" t="str">
        <f>IF(ISTEXT(Games!J423), Games!J423, "")</f>
        <v/>
      </c>
      <c r="J423" s="19" t="str">
        <f>IF(Table1[[#This Row],[Bet]]="Spread", Table1[[#This Row],[Spread]],"")</f>
        <v/>
      </c>
      <c r="K423" s="19"/>
      <c r="L423" s="20"/>
      <c r="M423" s="20"/>
      <c r="N423" s="20"/>
      <c r="O423" s="20"/>
      <c r="P423" s="20"/>
      <c r="Q423" s="20"/>
      <c r="R423" s="22">
        <f t="shared" si="60"/>
        <v>0</v>
      </c>
      <c r="S423" s="22">
        <f t="shared" si="61"/>
        <v>0</v>
      </c>
      <c r="T423" s="22">
        <f t="shared" si="54"/>
        <v>0</v>
      </c>
      <c r="U423" s="22">
        <f t="shared" si="62"/>
        <v>0</v>
      </c>
      <c r="V423" s="22">
        <f t="shared" si="55"/>
        <v>0</v>
      </c>
      <c r="W423" s="22">
        <f t="shared" si="56"/>
        <v>0</v>
      </c>
      <c r="X423" s="21"/>
      <c r="Y423" s="23" t="str">
        <f t="shared" si="57"/>
        <v/>
      </c>
      <c r="Z423" s="21"/>
      <c r="AA423" s="23" t="str">
        <f t="shared" si="58"/>
        <v/>
      </c>
      <c r="AB423" s="21"/>
      <c r="AC423" s="23" t="str">
        <f t="shared" si="59"/>
        <v/>
      </c>
      <c r="AD42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24" spans="1:30" x14ac:dyDescent="0.45">
      <c r="A424" s="35" t="str">
        <f>IF('Prediction Log'!A424=0, "",'Prediction Log'!A424)</f>
        <v/>
      </c>
      <c r="B424" s="14" t="str">
        <f>IF('Prediction Log'!B424=0, "",'Prediction Log'!B424)</f>
        <v/>
      </c>
      <c r="C424" s="14" t="str">
        <f>IF('Prediction Log'!C424=0, "",'Prediction Log'!C424)</f>
        <v/>
      </c>
      <c r="D424" s="14" t="str">
        <f>IF('Prediction Log'!D424=0, "",'Prediction Log'!D424)</f>
        <v/>
      </c>
      <c r="E424" s="14" t="str">
        <f>IF('Prediction Log'!E424=0, "",'Prediction Log'!E424)</f>
        <v/>
      </c>
      <c r="F424" s="14" t="str">
        <f>IF('Prediction Log'!F424=0, "",'Prediction Log'!F424)</f>
        <v/>
      </c>
      <c r="G424" s="12" t="str">
        <f>IF(AND(Games!I424="",Games!J424=""),"",IF(ISTEXT(Games!J424), "Side",Games!I424))</f>
        <v/>
      </c>
      <c r="H424" s="12" t="str">
        <f>IF(Table1[[#This Row],[Bet]]="Spread", Games!K424, "")</f>
        <v/>
      </c>
      <c r="I424" s="19" t="str">
        <f>IF(ISTEXT(Games!J424), Games!J424, "")</f>
        <v/>
      </c>
      <c r="J424" s="19" t="str">
        <f>IF(Table1[[#This Row],[Bet]]="Spread", Table1[[#This Row],[Spread]],"")</f>
        <v/>
      </c>
      <c r="K424" s="19"/>
      <c r="L424" s="20"/>
      <c r="M424" s="20"/>
      <c r="N424" s="20"/>
      <c r="O424" s="20"/>
      <c r="P424" s="20"/>
      <c r="Q424" s="20"/>
      <c r="R424" s="22">
        <f t="shared" si="60"/>
        <v>0</v>
      </c>
      <c r="S424" s="22">
        <f t="shared" si="61"/>
        <v>0</v>
      </c>
      <c r="T424" s="22">
        <f t="shared" si="54"/>
        <v>0</v>
      </c>
      <c r="U424" s="22">
        <f t="shared" si="62"/>
        <v>0</v>
      </c>
      <c r="V424" s="22">
        <f t="shared" si="55"/>
        <v>0</v>
      </c>
      <c r="W424" s="22">
        <f t="shared" si="56"/>
        <v>0</v>
      </c>
      <c r="X424" s="21"/>
      <c r="Y424" s="23" t="str">
        <f t="shared" si="57"/>
        <v/>
      </c>
      <c r="Z424" s="21"/>
      <c r="AA424" s="23" t="str">
        <f t="shared" si="58"/>
        <v/>
      </c>
      <c r="AB424" s="21"/>
      <c r="AC424" s="23" t="str">
        <f t="shared" si="59"/>
        <v/>
      </c>
      <c r="AD42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25" spans="1:30" x14ac:dyDescent="0.45">
      <c r="A425" s="35" t="str">
        <f>IF('Prediction Log'!A425=0, "",'Prediction Log'!A425)</f>
        <v/>
      </c>
      <c r="B425" s="14" t="str">
        <f>IF('Prediction Log'!B425=0, "",'Prediction Log'!B425)</f>
        <v/>
      </c>
      <c r="C425" s="14" t="str">
        <f>IF('Prediction Log'!C425=0, "",'Prediction Log'!C425)</f>
        <v/>
      </c>
      <c r="D425" s="14" t="str">
        <f>IF('Prediction Log'!D425=0, "",'Prediction Log'!D425)</f>
        <v/>
      </c>
      <c r="E425" s="14" t="str">
        <f>IF('Prediction Log'!E425=0, "",'Prediction Log'!E425)</f>
        <v/>
      </c>
      <c r="F425" s="14" t="str">
        <f>IF('Prediction Log'!F425=0, "",'Prediction Log'!F425)</f>
        <v/>
      </c>
      <c r="G425" s="12" t="str">
        <f>IF(AND(Games!I425="",Games!J425=""),"",IF(ISTEXT(Games!J425), "Side",Games!I425))</f>
        <v/>
      </c>
      <c r="H425" s="12" t="str">
        <f>IF(Table1[[#This Row],[Bet]]="Spread", Games!K425, "")</f>
        <v/>
      </c>
      <c r="I425" s="19" t="str">
        <f>IF(ISTEXT(Games!J425), Games!J425, "")</f>
        <v/>
      </c>
      <c r="J425" s="19" t="str">
        <f>IF(Table1[[#This Row],[Bet]]="Spread", Table1[[#This Row],[Spread]],"")</f>
        <v/>
      </c>
      <c r="K425" s="19"/>
      <c r="L425" s="20"/>
      <c r="M425" s="20"/>
      <c r="N425" s="20"/>
      <c r="O425" s="20"/>
      <c r="P425" s="20"/>
      <c r="Q425" s="20"/>
      <c r="R425" s="22">
        <f t="shared" si="60"/>
        <v>0</v>
      </c>
      <c r="S425" s="22">
        <f t="shared" si="61"/>
        <v>0</v>
      </c>
      <c r="T425" s="22">
        <f t="shared" si="54"/>
        <v>0</v>
      </c>
      <c r="U425" s="22">
        <f t="shared" si="62"/>
        <v>0</v>
      </c>
      <c r="V425" s="22">
        <f t="shared" si="55"/>
        <v>0</v>
      </c>
      <c r="W425" s="22">
        <f t="shared" si="56"/>
        <v>0</v>
      </c>
      <c r="X425" s="21"/>
      <c r="Y425" s="23" t="str">
        <f t="shared" si="57"/>
        <v/>
      </c>
      <c r="Z425" s="21"/>
      <c r="AA425" s="23" t="str">
        <f t="shared" si="58"/>
        <v/>
      </c>
      <c r="AB425" s="21"/>
      <c r="AC425" s="23" t="str">
        <f t="shared" si="59"/>
        <v/>
      </c>
      <c r="AD42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26" spans="1:30" x14ac:dyDescent="0.45">
      <c r="A426" s="35" t="str">
        <f>IF('Prediction Log'!A426=0, "",'Prediction Log'!A426)</f>
        <v/>
      </c>
      <c r="B426" s="14" t="str">
        <f>IF('Prediction Log'!B426=0, "",'Prediction Log'!B426)</f>
        <v/>
      </c>
      <c r="C426" s="14" t="str">
        <f>IF('Prediction Log'!C426=0, "",'Prediction Log'!C426)</f>
        <v/>
      </c>
      <c r="D426" s="14" t="str">
        <f>IF('Prediction Log'!D426=0, "",'Prediction Log'!D426)</f>
        <v/>
      </c>
      <c r="E426" s="14" t="str">
        <f>IF('Prediction Log'!E426=0, "",'Prediction Log'!E426)</f>
        <v/>
      </c>
      <c r="F426" s="14" t="str">
        <f>IF('Prediction Log'!F426=0, "",'Prediction Log'!F426)</f>
        <v/>
      </c>
      <c r="G426" s="12" t="str">
        <f>IF(AND(Games!I426="",Games!J426=""),"",IF(ISTEXT(Games!J426), "Side",Games!I426))</f>
        <v/>
      </c>
      <c r="H426" s="12" t="str">
        <f>IF(Table1[[#This Row],[Bet]]="Spread", Games!K426, "")</f>
        <v/>
      </c>
      <c r="I426" s="19" t="str">
        <f>IF(ISTEXT(Games!J426), Games!J426, "")</f>
        <v/>
      </c>
      <c r="J426" s="19" t="str">
        <f>IF(Table1[[#This Row],[Bet]]="Spread", Table1[[#This Row],[Spread]],"")</f>
        <v/>
      </c>
      <c r="K426" s="19"/>
      <c r="L426" s="20"/>
      <c r="M426" s="20"/>
      <c r="N426" s="20"/>
      <c r="O426" s="20"/>
      <c r="P426" s="20"/>
      <c r="Q426" s="20"/>
      <c r="R426" s="22">
        <f t="shared" si="60"/>
        <v>0</v>
      </c>
      <c r="S426" s="22">
        <f t="shared" si="61"/>
        <v>0</v>
      </c>
      <c r="T426" s="22">
        <f t="shared" si="54"/>
        <v>0</v>
      </c>
      <c r="U426" s="22">
        <f t="shared" si="62"/>
        <v>0</v>
      </c>
      <c r="V426" s="22">
        <f t="shared" si="55"/>
        <v>0</v>
      </c>
      <c r="W426" s="22">
        <f t="shared" si="56"/>
        <v>0</v>
      </c>
      <c r="X426" s="21"/>
      <c r="Y426" s="23" t="str">
        <f t="shared" si="57"/>
        <v/>
      </c>
      <c r="Z426" s="21"/>
      <c r="AA426" s="23" t="str">
        <f t="shared" si="58"/>
        <v/>
      </c>
      <c r="AB426" s="21"/>
      <c r="AC426" s="23" t="str">
        <f t="shared" si="59"/>
        <v/>
      </c>
      <c r="AD42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27" spans="1:30" x14ac:dyDescent="0.45">
      <c r="A427" s="35" t="str">
        <f>IF('Prediction Log'!A427=0, "",'Prediction Log'!A427)</f>
        <v/>
      </c>
      <c r="B427" s="14" t="str">
        <f>IF('Prediction Log'!B427=0, "",'Prediction Log'!B427)</f>
        <v/>
      </c>
      <c r="C427" s="14" t="str">
        <f>IF('Prediction Log'!C427=0, "",'Prediction Log'!C427)</f>
        <v/>
      </c>
      <c r="D427" s="14" t="str">
        <f>IF('Prediction Log'!D427=0, "",'Prediction Log'!D427)</f>
        <v/>
      </c>
      <c r="E427" s="14" t="str">
        <f>IF('Prediction Log'!E427=0, "",'Prediction Log'!E427)</f>
        <v/>
      </c>
      <c r="F427" s="14" t="str">
        <f>IF('Prediction Log'!F427=0, "",'Prediction Log'!F427)</f>
        <v/>
      </c>
      <c r="G427" s="12" t="str">
        <f>IF(AND(Games!I427="",Games!J427=""),"",IF(ISTEXT(Games!J427), "Side",Games!I427))</f>
        <v/>
      </c>
      <c r="H427" s="12" t="str">
        <f>IF(Table1[[#This Row],[Bet]]="Spread", Games!K427, "")</f>
        <v/>
      </c>
      <c r="I427" s="19" t="str">
        <f>IF(ISTEXT(Games!J427), Games!J427, "")</f>
        <v/>
      </c>
      <c r="J427" s="19" t="str">
        <f>IF(Table1[[#This Row],[Bet]]="Spread", Table1[[#This Row],[Spread]],"")</f>
        <v/>
      </c>
      <c r="K427" s="19"/>
      <c r="L427" s="20"/>
      <c r="M427" s="20"/>
      <c r="N427" s="20"/>
      <c r="O427" s="20"/>
      <c r="P427" s="20"/>
      <c r="Q427" s="20"/>
      <c r="R427" s="22">
        <f t="shared" si="60"/>
        <v>0</v>
      </c>
      <c r="S427" s="22">
        <f t="shared" si="61"/>
        <v>0</v>
      </c>
      <c r="T427" s="22">
        <f t="shared" si="54"/>
        <v>0</v>
      </c>
      <c r="U427" s="22">
        <f t="shared" si="62"/>
        <v>0</v>
      </c>
      <c r="V427" s="22">
        <f t="shared" si="55"/>
        <v>0</v>
      </c>
      <c r="W427" s="22">
        <f t="shared" si="56"/>
        <v>0</v>
      </c>
      <c r="X427" s="21"/>
      <c r="Y427" s="23" t="str">
        <f t="shared" si="57"/>
        <v/>
      </c>
      <c r="Z427" s="21"/>
      <c r="AA427" s="23" t="str">
        <f t="shared" si="58"/>
        <v/>
      </c>
      <c r="AB427" s="21"/>
      <c r="AC427" s="23" t="str">
        <f t="shared" si="59"/>
        <v/>
      </c>
      <c r="AD42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28" spans="1:30" x14ac:dyDescent="0.45">
      <c r="A428" s="35" t="str">
        <f>IF('Prediction Log'!A428=0, "",'Prediction Log'!A428)</f>
        <v/>
      </c>
      <c r="B428" s="14" t="str">
        <f>IF('Prediction Log'!B428=0, "",'Prediction Log'!B428)</f>
        <v/>
      </c>
      <c r="C428" s="14" t="str">
        <f>IF('Prediction Log'!C428=0, "",'Prediction Log'!C428)</f>
        <v/>
      </c>
      <c r="D428" s="14" t="str">
        <f>IF('Prediction Log'!D428=0, "",'Prediction Log'!D428)</f>
        <v/>
      </c>
      <c r="E428" s="14" t="str">
        <f>IF('Prediction Log'!E428=0, "",'Prediction Log'!E428)</f>
        <v/>
      </c>
      <c r="F428" s="14" t="str">
        <f>IF('Prediction Log'!F428=0, "",'Prediction Log'!F428)</f>
        <v/>
      </c>
      <c r="G428" s="12" t="str">
        <f>IF(AND(Games!I428="",Games!J428=""),"",IF(ISTEXT(Games!J428), "Side",Games!I428))</f>
        <v/>
      </c>
      <c r="H428" s="12" t="str">
        <f>IF(Table1[[#This Row],[Bet]]="Spread", Games!K428, "")</f>
        <v/>
      </c>
      <c r="I428" s="19" t="str">
        <f>IF(ISTEXT(Games!J428), Games!J428, "")</f>
        <v/>
      </c>
      <c r="J428" s="19" t="str">
        <f>IF(Table1[[#This Row],[Bet]]="Spread", Table1[[#This Row],[Spread]],"")</f>
        <v/>
      </c>
      <c r="K428" s="19"/>
      <c r="L428" s="20"/>
      <c r="M428" s="20"/>
      <c r="N428" s="20"/>
      <c r="O428" s="20"/>
      <c r="P428" s="20"/>
      <c r="Q428" s="20"/>
      <c r="R428" s="22">
        <f t="shared" si="60"/>
        <v>0</v>
      </c>
      <c r="S428" s="22">
        <f t="shared" si="61"/>
        <v>0</v>
      </c>
      <c r="T428" s="22">
        <f t="shared" si="54"/>
        <v>0</v>
      </c>
      <c r="U428" s="22">
        <f t="shared" si="62"/>
        <v>0</v>
      </c>
      <c r="V428" s="22">
        <f t="shared" si="55"/>
        <v>0</v>
      </c>
      <c r="W428" s="22">
        <f t="shared" si="56"/>
        <v>0</v>
      </c>
      <c r="X428" s="21"/>
      <c r="Y428" s="23" t="str">
        <f t="shared" si="57"/>
        <v/>
      </c>
      <c r="Z428" s="21"/>
      <c r="AA428" s="23" t="str">
        <f t="shared" si="58"/>
        <v/>
      </c>
      <c r="AB428" s="21"/>
      <c r="AC428" s="23" t="str">
        <f t="shared" si="59"/>
        <v/>
      </c>
      <c r="AD42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29" spans="1:30" x14ac:dyDescent="0.45">
      <c r="A429" s="35" t="str">
        <f>IF('Prediction Log'!A429=0, "",'Prediction Log'!A429)</f>
        <v/>
      </c>
      <c r="B429" s="14" t="str">
        <f>IF('Prediction Log'!B429=0, "",'Prediction Log'!B429)</f>
        <v/>
      </c>
      <c r="C429" s="14" t="str">
        <f>IF('Prediction Log'!C429=0, "",'Prediction Log'!C429)</f>
        <v/>
      </c>
      <c r="D429" s="14" t="str">
        <f>IF('Prediction Log'!D429=0, "",'Prediction Log'!D429)</f>
        <v/>
      </c>
      <c r="E429" s="14" t="str">
        <f>IF('Prediction Log'!E429=0, "",'Prediction Log'!E429)</f>
        <v/>
      </c>
      <c r="F429" s="14" t="str">
        <f>IF('Prediction Log'!F429=0, "",'Prediction Log'!F429)</f>
        <v/>
      </c>
      <c r="G429" s="12" t="str">
        <f>IF(AND(Games!I429="",Games!J429=""),"",IF(ISTEXT(Games!J429), "Side",Games!I429))</f>
        <v/>
      </c>
      <c r="H429" s="12" t="str">
        <f>IF(Table1[[#This Row],[Bet]]="Spread", Games!K429, "")</f>
        <v/>
      </c>
      <c r="I429" s="19" t="str">
        <f>IF(ISTEXT(Games!J429), Games!J429, "")</f>
        <v/>
      </c>
      <c r="J429" s="19" t="str">
        <f>IF(Table1[[#This Row],[Bet]]="Spread", Table1[[#This Row],[Spread]],"")</f>
        <v/>
      </c>
      <c r="K429" s="19"/>
      <c r="L429" s="20"/>
      <c r="M429" s="20"/>
      <c r="N429" s="20"/>
      <c r="O429" s="20"/>
      <c r="P429" s="20"/>
      <c r="Q429" s="20"/>
      <c r="R429" s="22">
        <f t="shared" si="60"/>
        <v>0</v>
      </c>
      <c r="S429" s="22">
        <f t="shared" si="61"/>
        <v>0</v>
      </c>
      <c r="T429" s="22">
        <f t="shared" si="54"/>
        <v>0</v>
      </c>
      <c r="U429" s="22">
        <f t="shared" si="62"/>
        <v>0</v>
      </c>
      <c r="V429" s="22">
        <f t="shared" si="55"/>
        <v>0</v>
      </c>
      <c r="W429" s="22">
        <f t="shared" si="56"/>
        <v>0</v>
      </c>
      <c r="X429" s="21"/>
      <c r="Y429" s="23" t="str">
        <f t="shared" si="57"/>
        <v/>
      </c>
      <c r="Z429" s="21"/>
      <c r="AA429" s="23" t="str">
        <f t="shared" si="58"/>
        <v/>
      </c>
      <c r="AB429" s="21"/>
      <c r="AC429" s="23" t="str">
        <f t="shared" si="59"/>
        <v/>
      </c>
      <c r="AD42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30" spans="1:30" x14ac:dyDescent="0.45">
      <c r="A430" s="35" t="str">
        <f>IF('Prediction Log'!A430=0, "",'Prediction Log'!A430)</f>
        <v/>
      </c>
      <c r="B430" s="14" t="str">
        <f>IF('Prediction Log'!B430=0, "",'Prediction Log'!B430)</f>
        <v/>
      </c>
      <c r="C430" s="14" t="str">
        <f>IF('Prediction Log'!C430=0, "",'Prediction Log'!C430)</f>
        <v/>
      </c>
      <c r="D430" s="14" t="str">
        <f>IF('Prediction Log'!D430=0, "",'Prediction Log'!D430)</f>
        <v/>
      </c>
      <c r="E430" s="14" t="str">
        <f>IF('Prediction Log'!E430=0, "",'Prediction Log'!E430)</f>
        <v/>
      </c>
      <c r="F430" s="14" t="str">
        <f>IF('Prediction Log'!F430=0, "",'Prediction Log'!F430)</f>
        <v/>
      </c>
      <c r="G430" s="12" t="str">
        <f>IF(AND(Games!I430="",Games!J430=""),"",IF(ISTEXT(Games!J430), "Side",Games!I430))</f>
        <v/>
      </c>
      <c r="H430" s="12" t="str">
        <f>IF(Table1[[#This Row],[Bet]]="Spread", Games!K430, "")</f>
        <v/>
      </c>
      <c r="I430" s="19" t="str">
        <f>IF(ISTEXT(Games!J430), Games!J430, "")</f>
        <v/>
      </c>
      <c r="J430" s="19" t="str">
        <f>IF(Table1[[#This Row],[Bet]]="Spread", Table1[[#This Row],[Spread]],"")</f>
        <v/>
      </c>
      <c r="K430" s="19"/>
      <c r="L430" s="20"/>
      <c r="M430" s="20"/>
      <c r="N430" s="20"/>
      <c r="O430" s="20"/>
      <c r="P430" s="20"/>
      <c r="Q430" s="20"/>
      <c r="R430" s="22">
        <f t="shared" si="60"/>
        <v>0</v>
      </c>
      <c r="S430" s="22">
        <f t="shared" si="61"/>
        <v>0</v>
      </c>
      <c r="T430" s="22">
        <f t="shared" si="54"/>
        <v>0</v>
      </c>
      <c r="U430" s="22">
        <f t="shared" si="62"/>
        <v>0</v>
      </c>
      <c r="V430" s="22">
        <f t="shared" si="55"/>
        <v>0</v>
      </c>
      <c r="W430" s="22">
        <f t="shared" si="56"/>
        <v>0</v>
      </c>
      <c r="X430" s="21"/>
      <c r="Y430" s="23" t="str">
        <f t="shared" si="57"/>
        <v/>
      </c>
      <c r="Z430" s="21"/>
      <c r="AA430" s="23" t="str">
        <f t="shared" si="58"/>
        <v/>
      </c>
      <c r="AB430" s="21"/>
      <c r="AC430" s="23" t="str">
        <f t="shared" si="59"/>
        <v/>
      </c>
      <c r="AD43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31" spans="1:30" x14ac:dyDescent="0.45">
      <c r="A431" s="35" t="str">
        <f>IF('Prediction Log'!A431=0, "",'Prediction Log'!A431)</f>
        <v/>
      </c>
      <c r="B431" s="14" t="str">
        <f>IF('Prediction Log'!B431=0, "",'Prediction Log'!B431)</f>
        <v/>
      </c>
      <c r="C431" s="14" t="str">
        <f>IF('Prediction Log'!C431=0, "",'Prediction Log'!C431)</f>
        <v/>
      </c>
      <c r="D431" s="14" t="str">
        <f>IF('Prediction Log'!D431=0, "",'Prediction Log'!D431)</f>
        <v/>
      </c>
      <c r="E431" s="14" t="str">
        <f>IF('Prediction Log'!E431=0, "",'Prediction Log'!E431)</f>
        <v/>
      </c>
      <c r="F431" s="14" t="str">
        <f>IF('Prediction Log'!F431=0, "",'Prediction Log'!F431)</f>
        <v/>
      </c>
      <c r="G431" s="12" t="str">
        <f>IF(AND(Games!I431="",Games!J431=""),"",IF(ISTEXT(Games!J431), "Side",Games!I431))</f>
        <v/>
      </c>
      <c r="H431" s="12" t="str">
        <f>IF(Table1[[#This Row],[Bet]]="Spread", Games!K431, "")</f>
        <v/>
      </c>
      <c r="I431" s="19" t="str">
        <f>IF(ISTEXT(Games!J431), Games!J431, "")</f>
        <v/>
      </c>
      <c r="J431" s="19" t="str">
        <f>IF(Table1[[#This Row],[Bet]]="Spread", Table1[[#This Row],[Spread]],"")</f>
        <v/>
      </c>
      <c r="K431" s="19"/>
      <c r="L431" s="20"/>
      <c r="M431" s="20"/>
      <c r="N431" s="20"/>
      <c r="O431" s="20"/>
      <c r="P431" s="20"/>
      <c r="Q431" s="20"/>
      <c r="R431" s="22">
        <f t="shared" si="60"/>
        <v>0</v>
      </c>
      <c r="S431" s="22">
        <f t="shared" si="61"/>
        <v>0</v>
      </c>
      <c r="T431" s="22">
        <f t="shared" si="54"/>
        <v>0</v>
      </c>
      <c r="U431" s="22">
        <f t="shared" si="62"/>
        <v>0</v>
      </c>
      <c r="V431" s="22">
        <f t="shared" si="55"/>
        <v>0</v>
      </c>
      <c r="W431" s="22">
        <f t="shared" si="56"/>
        <v>0</v>
      </c>
      <c r="X431" s="21"/>
      <c r="Y431" s="23" t="str">
        <f t="shared" si="57"/>
        <v/>
      </c>
      <c r="Z431" s="21"/>
      <c r="AA431" s="23" t="str">
        <f t="shared" si="58"/>
        <v/>
      </c>
      <c r="AB431" s="21"/>
      <c r="AC431" s="23" t="str">
        <f t="shared" si="59"/>
        <v/>
      </c>
      <c r="AD43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32" spans="1:30" x14ac:dyDescent="0.45">
      <c r="A432" s="35" t="str">
        <f>IF('Prediction Log'!A432=0, "",'Prediction Log'!A432)</f>
        <v/>
      </c>
      <c r="B432" s="14" t="str">
        <f>IF('Prediction Log'!B432=0, "",'Prediction Log'!B432)</f>
        <v/>
      </c>
      <c r="C432" s="14" t="str">
        <f>IF('Prediction Log'!C432=0, "",'Prediction Log'!C432)</f>
        <v/>
      </c>
      <c r="D432" s="14" t="str">
        <f>IF('Prediction Log'!D432=0, "",'Prediction Log'!D432)</f>
        <v/>
      </c>
      <c r="E432" s="14" t="str">
        <f>IF('Prediction Log'!E432=0, "",'Prediction Log'!E432)</f>
        <v/>
      </c>
      <c r="F432" s="14" t="str">
        <f>IF('Prediction Log'!F432=0, "",'Prediction Log'!F432)</f>
        <v/>
      </c>
      <c r="G432" s="12" t="str">
        <f>IF(AND(Games!I432="",Games!J432=""),"",IF(ISTEXT(Games!J432), "Side",Games!I432))</f>
        <v/>
      </c>
      <c r="H432" s="12" t="str">
        <f>IF(Table1[[#This Row],[Bet]]="Spread", Games!K432, "")</f>
        <v/>
      </c>
      <c r="I432" s="19" t="str">
        <f>IF(ISTEXT(Games!J432), Games!J432, "")</f>
        <v/>
      </c>
      <c r="J432" s="19" t="str">
        <f>IF(Table1[[#This Row],[Bet]]="Spread", Table1[[#This Row],[Spread]],"")</f>
        <v/>
      </c>
      <c r="K432" s="19"/>
      <c r="L432" s="20"/>
      <c r="M432" s="20"/>
      <c r="N432" s="20"/>
      <c r="O432" s="20"/>
      <c r="P432" s="20"/>
      <c r="Q432" s="20"/>
      <c r="R432" s="22">
        <f t="shared" si="60"/>
        <v>0</v>
      </c>
      <c r="S432" s="22">
        <f t="shared" si="61"/>
        <v>0</v>
      </c>
      <c r="T432" s="22">
        <f t="shared" si="54"/>
        <v>0</v>
      </c>
      <c r="U432" s="22">
        <f t="shared" si="62"/>
        <v>0</v>
      </c>
      <c r="V432" s="22">
        <f t="shared" si="55"/>
        <v>0</v>
      </c>
      <c r="W432" s="22">
        <f t="shared" si="56"/>
        <v>0</v>
      </c>
      <c r="X432" s="21"/>
      <c r="Y432" s="23" t="str">
        <f t="shared" si="57"/>
        <v/>
      </c>
      <c r="Z432" s="21"/>
      <c r="AA432" s="23" t="str">
        <f t="shared" si="58"/>
        <v/>
      </c>
      <c r="AB432" s="21"/>
      <c r="AC432" s="23" t="str">
        <f t="shared" si="59"/>
        <v/>
      </c>
      <c r="AD43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33" spans="1:30" x14ac:dyDescent="0.45">
      <c r="A433" s="35" t="str">
        <f>IF('Prediction Log'!A433=0, "",'Prediction Log'!A433)</f>
        <v/>
      </c>
      <c r="B433" s="14" t="str">
        <f>IF('Prediction Log'!B433=0, "",'Prediction Log'!B433)</f>
        <v/>
      </c>
      <c r="C433" s="14" t="str">
        <f>IF('Prediction Log'!C433=0, "",'Prediction Log'!C433)</f>
        <v/>
      </c>
      <c r="D433" s="14" t="str">
        <f>IF('Prediction Log'!D433=0, "",'Prediction Log'!D433)</f>
        <v/>
      </c>
      <c r="E433" s="14" t="str">
        <f>IF('Prediction Log'!E433=0, "",'Prediction Log'!E433)</f>
        <v/>
      </c>
      <c r="F433" s="14" t="str">
        <f>IF('Prediction Log'!F433=0, "",'Prediction Log'!F433)</f>
        <v/>
      </c>
      <c r="G433" s="12" t="str">
        <f>IF(AND(Games!I433="",Games!J433=""),"",IF(ISTEXT(Games!J433), "Side",Games!I433))</f>
        <v/>
      </c>
      <c r="H433" s="12" t="str">
        <f>IF(Table1[[#This Row],[Bet]]="Spread", Games!K433, "")</f>
        <v/>
      </c>
      <c r="I433" s="19" t="str">
        <f>IF(ISTEXT(Games!J433), Games!J433, "")</f>
        <v/>
      </c>
      <c r="J433" s="19" t="str">
        <f>IF(Table1[[#This Row],[Bet]]="Spread", Table1[[#This Row],[Spread]],"")</f>
        <v/>
      </c>
      <c r="K433" s="19"/>
      <c r="L433" s="20"/>
      <c r="M433" s="20"/>
      <c r="N433" s="20"/>
      <c r="O433" s="20"/>
      <c r="P433" s="20"/>
      <c r="Q433" s="20"/>
      <c r="R433" s="22">
        <f t="shared" si="60"/>
        <v>0</v>
      </c>
      <c r="S433" s="22">
        <f t="shared" si="61"/>
        <v>0</v>
      </c>
      <c r="T433" s="22">
        <f t="shared" si="54"/>
        <v>0</v>
      </c>
      <c r="U433" s="22">
        <f t="shared" si="62"/>
        <v>0</v>
      </c>
      <c r="V433" s="22">
        <f t="shared" si="55"/>
        <v>0</v>
      </c>
      <c r="W433" s="22">
        <f t="shared" si="56"/>
        <v>0</v>
      </c>
      <c r="X433" s="21"/>
      <c r="Y433" s="23" t="str">
        <f t="shared" si="57"/>
        <v/>
      </c>
      <c r="Z433" s="21"/>
      <c r="AA433" s="23" t="str">
        <f t="shared" si="58"/>
        <v/>
      </c>
      <c r="AB433" s="21"/>
      <c r="AC433" s="23" t="str">
        <f t="shared" si="59"/>
        <v/>
      </c>
      <c r="AD43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34" spans="1:30" x14ac:dyDescent="0.45">
      <c r="A434" s="35" t="str">
        <f>IF('Prediction Log'!A434=0, "",'Prediction Log'!A434)</f>
        <v/>
      </c>
      <c r="B434" s="14" t="str">
        <f>IF('Prediction Log'!B434=0, "",'Prediction Log'!B434)</f>
        <v/>
      </c>
      <c r="C434" s="14" t="str">
        <f>IF('Prediction Log'!C434=0, "",'Prediction Log'!C434)</f>
        <v/>
      </c>
      <c r="D434" s="14" t="str">
        <f>IF('Prediction Log'!D434=0, "",'Prediction Log'!D434)</f>
        <v/>
      </c>
      <c r="E434" s="14" t="str">
        <f>IF('Prediction Log'!E434=0, "",'Prediction Log'!E434)</f>
        <v/>
      </c>
      <c r="F434" s="14" t="str">
        <f>IF('Prediction Log'!F434=0, "",'Prediction Log'!F434)</f>
        <v/>
      </c>
      <c r="G434" s="12" t="str">
        <f>IF(AND(Games!I434="",Games!J434=""),"",IF(ISTEXT(Games!J434), "Side",Games!I434))</f>
        <v/>
      </c>
      <c r="H434" s="12" t="str">
        <f>IF(Table1[[#This Row],[Bet]]="Spread", Games!K434, "")</f>
        <v/>
      </c>
      <c r="I434" s="19" t="str">
        <f>IF(ISTEXT(Games!J434), Games!J434, "")</f>
        <v/>
      </c>
      <c r="J434" s="19" t="str">
        <f>IF(Table1[[#This Row],[Bet]]="Spread", Table1[[#This Row],[Spread]],"")</f>
        <v/>
      </c>
      <c r="K434" s="19"/>
      <c r="L434" s="20"/>
      <c r="M434" s="20"/>
      <c r="N434" s="20"/>
      <c r="O434" s="20"/>
      <c r="P434" s="20"/>
      <c r="Q434" s="20"/>
      <c r="R434" s="22">
        <f t="shared" si="60"/>
        <v>0</v>
      </c>
      <c r="S434" s="22">
        <f t="shared" si="61"/>
        <v>0</v>
      </c>
      <c r="T434" s="22">
        <f t="shared" si="54"/>
        <v>0</v>
      </c>
      <c r="U434" s="22">
        <f t="shared" si="62"/>
        <v>0</v>
      </c>
      <c r="V434" s="22">
        <f t="shared" si="55"/>
        <v>0</v>
      </c>
      <c r="W434" s="22">
        <f t="shared" si="56"/>
        <v>0</v>
      </c>
      <c r="X434" s="21"/>
      <c r="Y434" s="23" t="str">
        <f t="shared" si="57"/>
        <v/>
      </c>
      <c r="Z434" s="21"/>
      <c r="AA434" s="23" t="str">
        <f t="shared" si="58"/>
        <v/>
      </c>
      <c r="AB434" s="21"/>
      <c r="AC434" s="23" t="str">
        <f t="shared" si="59"/>
        <v/>
      </c>
      <c r="AD43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35" spans="1:30" x14ac:dyDescent="0.45">
      <c r="A435" s="35" t="str">
        <f>IF('Prediction Log'!A435=0, "",'Prediction Log'!A435)</f>
        <v/>
      </c>
      <c r="B435" s="14" t="str">
        <f>IF('Prediction Log'!B435=0, "",'Prediction Log'!B435)</f>
        <v/>
      </c>
      <c r="C435" s="14" t="str">
        <f>IF('Prediction Log'!C435=0, "",'Prediction Log'!C435)</f>
        <v/>
      </c>
      <c r="D435" s="14" t="str">
        <f>IF('Prediction Log'!D435=0, "",'Prediction Log'!D435)</f>
        <v/>
      </c>
      <c r="E435" s="14" t="str">
        <f>IF('Prediction Log'!E435=0, "",'Prediction Log'!E435)</f>
        <v/>
      </c>
      <c r="F435" s="14" t="str">
        <f>IF('Prediction Log'!F435=0, "",'Prediction Log'!F435)</f>
        <v/>
      </c>
      <c r="G435" s="12" t="str">
        <f>IF(AND(Games!I435="",Games!J435=""),"",IF(ISTEXT(Games!J435), "Side",Games!I435))</f>
        <v/>
      </c>
      <c r="H435" s="12" t="str">
        <f>IF(Table1[[#This Row],[Bet]]="Spread", Games!K435, "")</f>
        <v/>
      </c>
      <c r="I435" s="19" t="str">
        <f>IF(ISTEXT(Games!J435), Games!J435, "")</f>
        <v/>
      </c>
      <c r="J435" s="19" t="str">
        <f>IF(Table1[[#This Row],[Bet]]="Spread", Table1[[#This Row],[Spread]],"")</f>
        <v/>
      </c>
      <c r="K435" s="19"/>
      <c r="L435" s="20"/>
      <c r="M435" s="20"/>
      <c r="N435" s="20"/>
      <c r="O435" s="20"/>
      <c r="P435" s="20"/>
      <c r="Q435" s="20"/>
      <c r="R435" s="22">
        <f t="shared" si="60"/>
        <v>0</v>
      </c>
      <c r="S435" s="22">
        <f t="shared" si="61"/>
        <v>0</v>
      </c>
      <c r="T435" s="22">
        <f t="shared" si="54"/>
        <v>0</v>
      </c>
      <c r="U435" s="22">
        <f t="shared" si="62"/>
        <v>0</v>
      </c>
      <c r="V435" s="22">
        <f t="shared" si="55"/>
        <v>0</v>
      </c>
      <c r="W435" s="22">
        <f t="shared" si="56"/>
        <v>0</v>
      </c>
      <c r="X435" s="21"/>
      <c r="Y435" s="23" t="str">
        <f t="shared" si="57"/>
        <v/>
      </c>
      <c r="Z435" s="21"/>
      <c r="AA435" s="23" t="str">
        <f t="shared" si="58"/>
        <v/>
      </c>
      <c r="AB435" s="21"/>
      <c r="AC435" s="23" t="str">
        <f t="shared" si="59"/>
        <v/>
      </c>
      <c r="AD43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36" spans="1:30" x14ac:dyDescent="0.45">
      <c r="A436" s="35" t="str">
        <f>IF('Prediction Log'!A436=0, "",'Prediction Log'!A436)</f>
        <v/>
      </c>
      <c r="B436" s="14" t="str">
        <f>IF('Prediction Log'!B436=0, "",'Prediction Log'!B436)</f>
        <v/>
      </c>
      <c r="C436" s="14" t="str">
        <f>IF('Prediction Log'!C436=0, "",'Prediction Log'!C436)</f>
        <v/>
      </c>
      <c r="D436" s="14" t="str">
        <f>IF('Prediction Log'!D436=0, "",'Prediction Log'!D436)</f>
        <v/>
      </c>
      <c r="E436" s="14" t="str">
        <f>IF('Prediction Log'!E436=0, "",'Prediction Log'!E436)</f>
        <v/>
      </c>
      <c r="F436" s="14" t="str">
        <f>IF('Prediction Log'!F436=0, "",'Prediction Log'!F436)</f>
        <v/>
      </c>
      <c r="G436" s="12" t="str">
        <f>IF(AND(Games!I436="",Games!J436=""),"",IF(ISTEXT(Games!J436), "Side",Games!I436))</f>
        <v/>
      </c>
      <c r="H436" s="12" t="str">
        <f>IF(Table1[[#This Row],[Bet]]="Spread", Games!K436, "")</f>
        <v/>
      </c>
      <c r="I436" s="19" t="str">
        <f>IF(ISTEXT(Games!J436), Games!J436, "")</f>
        <v/>
      </c>
      <c r="J436" s="19" t="str">
        <f>IF(Table1[[#This Row],[Bet]]="Spread", Table1[[#This Row],[Spread]],"")</f>
        <v/>
      </c>
      <c r="K436" s="19"/>
      <c r="L436" s="20"/>
      <c r="M436" s="20"/>
      <c r="N436" s="20"/>
      <c r="O436" s="20"/>
      <c r="P436" s="20"/>
      <c r="Q436" s="20"/>
      <c r="R436" s="22">
        <f t="shared" si="60"/>
        <v>0</v>
      </c>
      <c r="S436" s="22">
        <f t="shared" si="61"/>
        <v>0</v>
      </c>
      <c r="T436" s="22">
        <f t="shared" si="54"/>
        <v>0</v>
      </c>
      <c r="U436" s="22">
        <f t="shared" si="62"/>
        <v>0</v>
      </c>
      <c r="V436" s="22">
        <f t="shared" si="55"/>
        <v>0</v>
      </c>
      <c r="W436" s="22">
        <f t="shared" si="56"/>
        <v>0</v>
      </c>
      <c r="X436" s="21"/>
      <c r="Y436" s="23" t="str">
        <f t="shared" si="57"/>
        <v/>
      </c>
      <c r="Z436" s="21"/>
      <c r="AA436" s="23" t="str">
        <f t="shared" si="58"/>
        <v/>
      </c>
      <c r="AB436" s="21"/>
      <c r="AC436" s="23" t="str">
        <f t="shared" si="59"/>
        <v/>
      </c>
      <c r="AD43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37" spans="1:30" x14ac:dyDescent="0.45">
      <c r="A437" s="35" t="str">
        <f>IF('Prediction Log'!A437=0, "",'Prediction Log'!A437)</f>
        <v/>
      </c>
      <c r="B437" s="14" t="str">
        <f>IF('Prediction Log'!B437=0, "",'Prediction Log'!B437)</f>
        <v/>
      </c>
      <c r="C437" s="14" t="str">
        <f>IF('Prediction Log'!C437=0, "",'Prediction Log'!C437)</f>
        <v/>
      </c>
      <c r="D437" s="14" t="str">
        <f>IF('Prediction Log'!D437=0, "",'Prediction Log'!D437)</f>
        <v/>
      </c>
      <c r="E437" s="14" t="str">
        <f>IF('Prediction Log'!E437=0, "",'Prediction Log'!E437)</f>
        <v/>
      </c>
      <c r="F437" s="14" t="str">
        <f>IF('Prediction Log'!F437=0, "",'Prediction Log'!F437)</f>
        <v/>
      </c>
      <c r="G437" s="12" t="str">
        <f>IF(AND(Games!I437="",Games!J437=""),"",IF(ISTEXT(Games!J437), "Side",Games!I437))</f>
        <v/>
      </c>
      <c r="H437" s="12" t="str">
        <f>IF(Table1[[#This Row],[Bet]]="Spread", Games!K437, "")</f>
        <v/>
      </c>
      <c r="I437" s="19" t="str">
        <f>IF(ISTEXT(Games!J437), Games!J437, "")</f>
        <v/>
      </c>
      <c r="J437" s="19" t="str">
        <f>IF(Table1[[#This Row],[Bet]]="Spread", Table1[[#This Row],[Spread]],"")</f>
        <v/>
      </c>
      <c r="K437" s="19"/>
      <c r="L437" s="20"/>
      <c r="M437" s="20"/>
      <c r="N437" s="20"/>
      <c r="O437" s="20"/>
      <c r="P437" s="20"/>
      <c r="Q437" s="20"/>
      <c r="R437" s="22">
        <f t="shared" si="60"/>
        <v>0</v>
      </c>
      <c r="S437" s="22">
        <f t="shared" si="61"/>
        <v>0</v>
      </c>
      <c r="T437" s="22">
        <f t="shared" si="54"/>
        <v>0</v>
      </c>
      <c r="U437" s="22">
        <f t="shared" si="62"/>
        <v>0</v>
      </c>
      <c r="V437" s="22">
        <f t="shared" si="55"/>
        <v>0</v>
      </c>
      <c r="W437" s="22">
        <f t="shared" si="56"/>
        <v>0</v>
      </c>
      <c r="X437" s="21"/>
      <c r="Y437" s="23" t="str">
        <f t="shared" si="57"/>
        <v/>
      </c>
      <c r="Z437" s="21"/>
      <c r="AA437" s="23" t="str">
        <f t="shared" si="58"/>
        <v/>
      </c>
      <c r="AB437" s="21"/>
      <c r="AC437" s="23" t="str">
        <f t="shared" si="59"/>
        <v/>
      </c>
      <c r="AD43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38" spans="1:30" x14ac:dyDescent="0.45">
      <c r="A438" s="35" t="str">
        <f>IF('Prediction Log'!A438=0, "",'Prediction Log'!A438)</f>
        <v/>
      </c>
      <c r="B438" s="14" t="str">
        <f>IF('Prediction Log'!B438=0, "",'Prediction Log'!B438)</f>
        <v/>
      </c>
      <c r="C438" s="14" t="str">
        <f>IF('Prediction Log'!C438=0, "",'Prediction Log'!C438)</f>
        <v/>
      </c>
      <c r="D438" s="14" t="str">
        <f>IF('Prediction Log'!D438=0, "",'Prediction Log'!D438)</f>
        <v/>
      </c>
      <c r="E438" s="14" t="str">
        <f>IF('Prediction Log'!E438=0, "",'Prediction Log'!E438)</f>
        <v/>
      </c>
      <c r="F438" s="14" t="str">
        <f>IF('Prediction Log'!F438=0, "",'Prediction Log'!F438)</f>
        <v/>
      </c>
      <c r="G438" s="12" t="str">
        <f>IF(AND(Games!I438="",Games!J438=""),"",IF(ISTEXT(Games!J438), "Side",Games!I438))</f>
        <v/>
      </c>
      <c r="H438" s="12" t="str">
        <f>IF(Table1[[#This Row],[Bet]]="Spread", Games!K438, "")</f>
        <v/>
      </c>
      <c r="I438" s="19" t="str">
        <f>IF(ISTEXT(Games!J438), Games!J438, "")</f>
        <v/>
      </c>
      <c r="J438" s="19" t="str">
        <f>IF(Table1[[#This Row],[Bet]]="Spread", Table1[[#This Row],[Spread]],"")</f>
        <v/>
      </c>
      <c r="K438" s="19"/>
      <c r="L438" s="20"/>
      <c r="M438" s="20"/>
      <c r="N438" s="20"/>
      <c r="O438" s="20"/>
      <c r="P438" s="20"/>
      <c r="Q438" s="20"/>
      <c r="R438" s="22">
        <f t="shared" si="60"/>
        <v>0</v>
      </c>
      <c r="S438" s="22">
        <f t="shared" si="61"/>
        <v>0</v>
      </c>
      <c r="T438" s="22">
        <f t="shared" si="54"/>
        <v>0</v>
      </c>
      <c r="U438" s="22">
        <f t="shared" si="62"/>
        <v>0</v>
      </c>
      <c r="V438" s="22">
        <f t="shared" si="55"/>
        <v>0</v>
      </c>
      <c r="W438" s="22">
        <f t="shared" si="56"/>
        <v>0</v>
      </c>
      <c r="X438" s="21"/>
      <c r="Y438" s="23" t="str">
        <f t="shared" si="57"/>
        <v/>
      </c>
      <c r="Z438" s="21"/>
      <c r="AA438" s="23" t="str">
        <f t="shared" si="58"/>
        <v/>
      </c>
      <c r="AB438" s="21"/>
      <c r="AC438" s="23" t="str">
        <f t="shared" si="59"/>
        <v/>
      </c>
      <c r="AD43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39" spans="1:30" x14ac:dyDescent="0.45">
      <c r="A439" s="35" t="str">
        <f>IF('Prediction Log'!A439=0, "",'Prediction Log'!A439)</f>
        <v/>
      </c>
      <c r="B439" s="14" t="str">
        <f>IF('Prediction Log'!B439=0, "",'Prediction Log'!B439)</f>
        <v/>
      </c>
      <c r="C439" s="14" t="str">
        <f>IF('Prediction Log'!C439=0, "",'Prediction Log'!C439)</f>
        <v/>
      </c>
      <c r="D439" s="14" t="str">
        <f>IF('Prediction Log'!D439=0, "",'Prediction Log'!D439)</f>
        <v/>
      </c>
      <c r="E439" s="14" t="str">
        <f>IF('Prediction Log'!E439=0, "",'Prediction Log'!E439)</f>
        <v/>
      </c>
      <c r="F439" s="14" t="str">
        <f>IF('Prediction Log'!F439=0, "",'Prediction Log'!F439)</f>
        <v/>
      </c>
      <c r="G439" s="12" t="str">
        <f>IF(AND(Games!I439="",Games!J439=""),"",IF(ISTEXT(Games!J439), "Side",Games!I439))</f>
        <v/>
      </c>
      <c r="H439" s="12" t="str">
        <f>IF(Table1[[#This Row],[Bet]]="Spread", Games!K439, "")</f>
        <v/>
      </c>
      <c r="I439" s="19" t="str">
        <f>IF(ISTEXT(Games!J439), Games!J439, "")</f>
        <v/>
      </c>
      <c r="J439" s="19" t="str">
        <f>IF(Table1[[#This Row],[Bet]]="Spread", Table1[[#This Row],[Spread]],"")</f>
        <v/>
      </c>
      <c r="K439" s="19"/>
      <c r="L439" s="20"/>
      <c r="M439" s="20"/>
      <c r="N439" s="20"/>
      <c r="O439" s="20"/>
      <c r="P439" s="20"/>
      <c r="Q439" s="20"/>
      <c r="R439" s="22">
        <f t="shared" si="60"/>
        <v>0</v>
      </c>
      <c r="S439" s="22">
        <f t="shared" si="61"/>
        <v>0</v>
      </c>
      <c r="T439" s="22">
        <f t="shared" si="54"/>
        <v>0</v>
      </c>
      <c r="U439" s="22">
        <f t="shared" si="62"/>
        <v>0</v>
      </c>
      <c r="V439" s="22">
        <f t="shared" si="55"/>
        <v>0</v>
      </c>
      <c r="W439" s="22">
        <f t="shared" si="56"/>
        <v>0</v>
      </c>
      <c r="X439" s="21"/>
      <c r="Y439" s="23" t="str">
        <f t="shared" si="57"/>
        <v/>
      </c>
      <c r="Z439" s="21"/>
      <c r="AA439" s="23" t="str">
        <f t="shared" si="58"/>
        <v/>
      </c>
      <c r="AB439" s="21"/>
      <c r="AC439" s="23" t="str">
        <f t="shared" si="59"/>
        <v/>
      </c>
      <c r="AD43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40" spans="1:30" x14ac:dyDescent="0.45">
      <c r="A440" s="35" t="str">
        <f>IF('Prediction Log'!A440=0, "",'Prediction Log'!A440)</f>
        <v/>
      </c>
      <c r="B440" s="14" t="str">
        <f>IF('Prediction Log'!B440=0, "",'Prediction Log'!B440)</f>
        <v/>
      </c>
      <c r="C440" s="14" t="str">
        <f>IF('Prediction Log'!C440=0, "",'Prediction Log'!C440)</f>
        <v/>
      </c>
      <c r="D440" s="14" t="str">
        <f>IF('Prediction Log'!D440=0, "",'Prediction Log'!D440)</f>
        <v/>
      </c>
      <c r="E440" s="14" t="str">
        <f>IF('Prediction Log'!E440=0, "",'Prediction Log'!E440)</f>
        <v/>
      </c>
      <c r="F440" s="14" t="str">
        <f>IF('Prediction Log'!F440=0, "",'Prediction Log'!F440)</f>
        <v/>
      </c>
      <c r="G440" s="12" t="str">
        <f>IF(AND(Games!I440="",Games!J440=""),"",IF(ISTEXT(Games!J440), "Side",Games!I440))</f>
        <v/>
      </c>
      <c r="H440" s="12" t="str">
        <f>IF(Table1[[#This Row],[Bet]]="Spread", Games!K440, "")</f>
        <v/>
      </c>
      <c r="I440" s="19" t="str">
        <f>IF(ISTEXT(Games!J440), Games!J440, "")</f>
        <v/>
      </c>
      <c r="J440" s="19" t="str">
        <f>IF(Table1[[#This Row],[Bet]]="Spread", Table1[[#This Row],[Spread]],"")</f>
        <v/>
      </c>
      <c r="K440" s="19"/>
      <c r="L440" s="20"/>
      <c r="M440" s="20"/>
      <c r="N440" s="20"/>
      <c r="O440" s="20"/>
      <c r="P440" s="20"/>
      <c r="Q440" s="20"/>
      <c r="R440" s="22">
        <f t="shared" si="60"/>
        <v>0</v>
      </c>
      <c r="S440" s="22">
        <f t="shared" si="61"/>
        <v>0</v>
      </c>
      <c r="T440" s="22">
        <f t="shared" si="54"/>
        <v>0</v>
      </c>
      <c r="U440" s="22">
        <f t="shared" si="62"/>
        <v>0</v>
      </c>
      <c r="V440" s="22">
        <f t="shared" si="55"/>
        <v>0</v>
      </c>
      <c r="W440" s="22">
        <f t="shared" si="56"/>
        <v>0</v>
      </c>
      <c r="X440" s="21"/>
      <c r="Y440" s="23" t="str">
        <f t="shared" si="57"/>
        <v/>
      </c>
      <c r="Z440" s="21"/>
      <c r="AA440" s="23" t="str">
        <f t="shared" si="58"/>
        <v/>
      </c>
      <c r="AB440" s="21"/>
      <c r="AC440" s="23" t="str">
        <f t="shared" si="59"/>
        <v/>
      </c>
      <c r="AD44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41" spans="1:30" x14ac:dyDescent="0.45">
      <c r="A441" s="35" t="str">
        <f>IF('Prediction Log'!A441=0, "",'Prediction Log'!A441)</f>
        <v/>
      </c>
      <c r="B441" s="14" t="str">
        <f>IF('Prediction Log'!B441=0, "",'Prediction Log'!B441)</f>
        <v/>
      </c>
      <c r="C441" s="14" t="str">
        <f>IF('Prediction Log'!C441=0, "",'Prediction Log'!C441)</f>
        <v/>
      </c>
      <c r="D441" s="14" t="str">
        <f>IF('Prediction Log'!D441=0, "",'Prediction Log'!D441)</f>
        <v/>
      </c>
      <c r="E441" s="14" t="str">
        <f>IF('Prediction Log'!E441=0, "",'Prediction Log'!E441)</f>
        <v/>
      </c>
      <c r="F441" s="14" t="str">
        <f>IF('Prediction Log'!F441=0, "",'Prediction Log'!F441)</f>
        <v/>
      </c>
      <c r="G441" s="12" t="str">
        <f>IF(AND(Games!I441="",Games!J441=""),"",IF(ISTEXT(Games!J441), "Side",Games!I441))</f>
        <v/>
      </c>
      <c r="H441" s="12" t="str">
        <f>IF(Table1[[#This Row],[Bet]]="Spread", Games!K441, "")</f>
        <v/>
      </c>
      <c r="I441" s="19" t="str">
        <f>IF(ISTEXT(Games!J441), Games!J441, "")</f>
        <v/>
      </c>
      <c r="J441" s="19" t="str">
        <f>IF(Table1[[#This Row],[Bet]]="Spread", Table1[[#This Row],[Spread]],"")</f>
        <v/>
      </c>
      <c r="K441" s="19"/>
      <c r="L441" s="20"/>
      <c r="M441" s="20"/>
      <c r="N441" s="20"/>
      <c r="O441" s="20"/>
      <c r="P441" s="20"/>
      <c r="Q441" s="20"/>
      <c r="R441" s="22">
        <f t="shared" si="60"/>
        <v>0</v>
      </c>
      <c r="S441" s="22">
        <f t="shared" si="61"/>
        <v>0</v>
      </c>
      <c r="T441" s="22">
        <f t="shared" si="54"/>
        <v>0</v>
      </c>
      <c r="U441" s="22">
        <f t="shared" si="62"/>
        <v>0</v>
      </c>
      <c r="V441" s="22">
        <f t="shared" si="55"/>
        <v>0</v>
      </c>
      <c r="W441" s="22">
        <f t="shared" si="56"/>
        <v>0</v>
      </c>
      <c r="X441" s="21"/>
      <c r="Y441" s="23" t="str">
        <f t="shared" si="57"/>
        <v/>
      </c>
      <c r="Z441" s="21"/>
      <c r="AA441" s="23" t="str">
        <f t="shared" si="58"/>
        <v/>
      </c>
      <c r="AB441" s="21"/>
      <c r="AC441" s="23" t="str">
        <f t="shared" si="59"/>
        <v/>
      </c>
      <c r="AD44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42" spans="1:30" x14ac:dyDescent="0.45">
      <c r="A442" s="35" t="str">
        <f>IF('Prediction Log'!A442=0, "",'Prediction Log'!A442)</f>
        <v/>
      </c>
      <c r="B442" s="14" t="str">
        <f>IF('Prediction Log'!B442=0, "",'Prediction Log'!B442)</f>
        <v/>
      </c>
      <c r="C442" s="14" t="str">
        <f>IF('Prediction Log'!C442=0, "",'Prediction Log'!C442)</f>
        <v/>
      </c>
      <c r="D442" s="14" t="str">
        <f>IF('Prediction Log'!D442=0, "",'Prediction Log'!D442)</f>
        <v/>
      </c>
      <c r="E442" s="14" t="str">
        <f>IF('Prediction Log'!E442=0, "",'Prediction Log'!E442)</f>
        <v/>
      </c>
      <c r="F442" s="14" t="str">
        <f>IF('Prediction Log'!F442=0, "",'Prediction Log'!F442)</f>
        <v/>
      </c>
      <c r="G442" s="12" t="str">
        <f>IF(AND(Games!I442="",Games!J442=""),"",IF(ISTEXT(Games!J442), "Side",Games!I442))</f>
        <v/>
      </c>
      <c r="H442" s="12" t="str">
        <f>IF(Table1[[#This Row],[Bet]]="Spread", Games!K442, "")</f>
        <v/>
      </c>
      <c r="I442" s="19" t="str">
        <f>IF(ISTEXT(Games!J442), Games!J442, "")</f>
        <v/>
      </c>
      <c r="J442" s="19" t="str">
        <f>IF(Table1[[#This Row],[Bet]]="Spread", Table1[[#This Row],[Spread]],"")</f>
        <v/>
      </c>
      <c r="K442" s="19"/>
      <c r="L442" s="20"/>
      <c r="M442" s="20"/>
      <c r="N442" s="20"/>
      <c r="O442" s="20"/>
      <c r="P442" s="20"/>
      <c r="Q442" s="20"/>
      <c r="R442" s="22">
        <f t="shared" si="60"/>
        <v>0</v>
      </c>
      <c r="S442" s="22">
        <f t="shared" si="61"/>
        <v>0</v>
      </c>
      <c r="T442" s="22">
        <f t="shared" si="54"/>
        <v>0</v>
      </c>
      <c r="U442" s="22">
        <f t="shared" si="62"/>
        <v>0</v>
      </c>
      <c r="V442" s="22">
        <f t="shared" si="55"/>
        <v>0</v>
      </c>
      <c r="W442" s="22">
        <f t="shared" si="56"/>
        <v>0</v>
      </c>
      <c r="X442" s="21"/>
      <c r="Y442" s="23" t="str">
        <f t="shared" si="57"/>
        <v/>
      </c>
      <c r="Z442" s="21"/>
      <c r="AA442" s="23" t="str">
        <f t="shared" si="58"/>
        <v/>
      </c>
      <c r="AB442" s="21"/>
      <c r="AC442" s="23" t="str">
        <f t="shared" si="59"/>
        <v/>
      </c>
      <c r="AD44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43" spans="1:30" x14ac:dyDescent="0.45">
      <c r="A443" s="35" t="str">
        <f>IF('Prediction Log'!A443=0, "",'Prediction Log'!A443)</f>
        <v/>
      </c>
      <c r="B443" s="14" t="str">
        <f>IF('Prediction Log'!B443=0, "",'Prediction Log'!B443)</f>
        <v/>
      </c>
      <c r="C443" s="14" t="str">
        <f>IF('Prediction Log'!C443=0, "",'Prediction Log'!C443)</f>
        <v/>
      </c>
      <c r="D443" s="14" t="str">
        <f>IF('Prediction Log'!D443=0, "",'Prediction Log'!D443)</f>
        <v/>
      </c>
      <c r="E443" s="14" t="str">
        <f>IF('Prediction Log'!E443=0, "",'Prediction Log'!E443)</f>
        <v/>
      </c>
      <c r="F443" s="14" t="str">
        <f>IF('Prediction Log'!F443=0, "",'Prediction Log'!F443)</f>
        <v/>
      </c>
      <c r="G443" s="12" t="str">
        <f>IF(AND(Games!I443="",Games!J443=""),"",IF(ISTEXT(Games!J443), "Side",Games!I443))</f>
        <v/>
      </c>
      <c r="H443" s="12" t="str">
        <f>IF(Table1[[#This Row],[Bet]]="Spread", Games!K443, "")</f>
        <v/>
      </c>
      <c r="I443" s="19" t="str">
        <f>IF(ISTEXT(Games!J443), Games!J443, "")</f>
        <v/>
      </c>
      <c r="J443" s="19" t="str">
        <f>IF(Table1[[#This Row],[Bet]]="Spread", Table1[[#This Row],[Spread]],"")</f>
        <v/>
      </c>
      <c r="K443" s="19"/>
      <c r="L443" s="20"/>
      <c r="M443" s="20"/>
      <c r="N443" s="20"/>
      <c r="O443" s="20"/>
      <c r="P443" s="20"/>
      <c r="Q443" s="20"/>
      <c r="R443" s="22">
        <f t="shared" si="60"/>
        <v>0</v>
      </c>
      <c r="S443" s="22">
        <f t="shared" si="61"/>
        <v>0</v>
      </c>
      <c r="T443" s="22">
        <f t="shared" si="54"/>
        <v>0</v>
      </c>
      <c r="U443" s="22">
        <f t="shared" si="62"/>
        <v>0</v>
      </c>
      <c r="V443" s="22">
        <f t="shared" si="55"/>
        <v>0</v>
      </c>
      <c r="W443" s="22">
        <f t="shared" si="56"/>
        <v>0</v>
      </c>
      <c r="X443" s="21"/>
      <c r="Y443" s="23" t="str">
        <f t="shared" si="57"/>
        <v/>
      </c>
      <c r="Z443" s="21"/>
      <c r="AA443" s="23" t="str">
        <f t="shared" si="58"/>
        <v/>
      </c>
      <c r="AB443" s="21"/>
      <c r="AC443" s="23" t="str">
        <f t="shared" si="59"/>
        <v/>
      </c>
      <c r="AD44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44" spans="1:30" x14ac:dyDescent="0.45">
      <c r="A444" s="35" t="str">
        <f>IF('Prediction Log'!A444=0, "",'Prediction Log'!A444)</f>
        <v/>
      </c>
      <c r="B444" s="14" t="str">
        <f>IF('Prediction Log'!B444=0, "",'Prediction Log'!B444)</f>
        <v/>
      </c>
      <c r="C444" s="14" t="str">
        <f>IF('Prediction Log'!C444=0, "",'Prediction Log'!C444)</f>
        <v/>
      </c>
      <c r="D444" s="14" t="str">
        <f>IF('Prediction Log'!D444=0, "",'Prediction Log'!D444)</f>
        <v/>
      </c>
      <c r="E444" s="14" t="str">
        <f>IF('Prediction Log'!E444=0, "",'Prediction Log'!E444)</f>
        <v/>
      </c>
      <c r="F444" s="14" t="str">
        <f>IF('Prediction Log'!F444=0, "",'Prediction Log'!F444)</f>
        <v/>
      </c>
      <c r="G444" s="12" t="str">
        <f>IF(AND(Games!I444="",Games!J444=""),"",IF(ISTEXT(Games!J444), "Side",Games!I444))</f>
        <v/>
      </c>
      <c r="H444" s="12" t="str">
        <f>IF(Table1[[#This Row],[Bet]]="Spread", Games!K444, "")</f>
        <v/>
      </c>
      <c r="I444" s="19" t="str">
        <f>IF(ISTEXT(Games!J444), Games!J444, "")</f>
        <v/>
      </c>
      <c r="J444" s="19" t="str">
        <f>IF(Table1[[#This Row],[Bet]]="Spread", Table1[[#This Row],[Spread]],"")</f>
        <v/>
      </c>
      <c r="K444" s="19"/>
      <c r="L444" s="20"/>
      <c r="M444" s="20"/>
      <c r="N444" s="20"/>
      <c r="O444" s="20"/>
      <c r="P444" s="20"/>
      <c r="Q444" s="20"/>
      <c r="R444" s="22">
        <f t="shared" si="60"/>
        <v>0</v>
      </c>
      <c r="S444" s="22">
        <f t="shared" si="61"/>
        <v>0</v>
      </c>
      <c r="T444" s="22">
        <f t="shared" si="54"/>
        <v>0</v>
      </c>
      <c r="U444" s="22">
        <f t="shared" si="62"/>
        <v>0</v>
      </c>
      <c r="V444" s="22">
        <f t="shared" si="55"/>
        <v>0</v>
      </c>
      <c r="W444" s="22">
        <f t="shared" si="56"/>
        <v>0</v>
      </c>
      <c r="X444" s="21"/>
      <c r="Y444" s="23" t="str">
        <f t="shared" si="57"/>
        <v/>
      </c>
      <c r="Z444" s="21"/>
      <c r="AA444" s="23" t="str">
        <f t="shared" si="58"/>
        <v/>
      </c>
      <c r="AB444" s="21"/>
      <c r="AC444" s="23" t="str">
        <f t="shared" si="59"/>
        <v/>
      </c>
      <c r="AD44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45" spans="1:30" x14ac:dyDescent="0.45">
      <c r="A445" s="35" t="str">
        <f>IF('Prediction Log'!A445=0, "",'Prediction Log'!A445)</f>
        <v/>
      </c>
      <c r="B445" s="14" t="str">
        <f>IF('Prediction Log'!B445=0, "",'Prediction Log'!B445)</f>
        <v/>
      </c>
      <c r="C445" s="14" t="str">
        <f>IF('Prediction Log'!C445=0, "",'Prediction Log'!C445)</f>
        <v/>
      </c>
      <c r="D445" s="14" t="str">
        <f>IF('Prediction Log'!D445=0, "",'Prediction Log'!D445)</f>
        <v/>
      </c>
      <c r="E445" s="14" t="str">
        <f>IF('Prediction Log'!E445=0, "",'Prediction Log'!E445)</f>
        <v/>
      </c>
      <c r="F445" s="14" t="str">
        <f>IF('Prediction Log'!F445=0, "",'Prediction Log'!F445)</f>
        <v/>
      </c>
      <c r="G445" s="12" t="str">
        <f>IF(AND(Games!I445="",Games!J445=""),"",IF(ISTEXT(Games!J445), "Side",Games!I445))</f>
        <v/>
      </c>
      <c r="H445" s="12" t="str">
        <f>IF(Table1[[#This Row],[Bet]]="Spread", Games!K445, "")</f>
        <v/>
      </c>
      <c r="I445" s="19" t="str">
        <f>IF(ISTEXT(Games!J445), Games!J445, "")</f>
        <v/>
      </c>
      <c r="J445" s="19" t="str">
        <f>IF(Table1[[#This Row],[Bet]]="Spread", Table1[[#This Row],[Spread]],"")</f>
        <v/>
      </c>
      <c r="K445" s="19"/>
      <c r="L445" s="20"/>
      <c r="M445" s="20"/>
      <c r="N445" s="20"/>
      <c r="O445" s="20"/>
      <c r="P445" s="20"/>
      <c r="Q445" s="20"/>
      <c r="R445" s="22">
        <f t="shared" si="60"/>
        <v>0</v>
      </c>
      <c r="S445" s="22">
        <f t="shared" si="61"/>
        <v>0</v>
      </c>
      <c r="T445" s="22">
        <f t="shared" si="54"/>
        <v>0</v>
      </c>
      <c r="U445" s="22">
        <f t="shared" si="62"/>
        <v>0</v>
      </c>
      <c r="V445" s="22">
        <f t="shared" si="55"/>
        <v>0</v>
      </c>
      <c r="W445" s="22">
        <f t="shared" si="56"/>
        <v>0</v>
      </c>
      <c r="X445" s="21"/>
      <c r="Y445" s="23" t="str">
        <f t="shared" si="57"/>
        <v/>
      </c>
      <c r="Z445" s="21"/>
      <c r="AA445" s="23" t="str">
        <f t="shared" si="58"/>
        <v/>
      </c>
      <c r="AB445" s="21"/>
      <c r="AC445" s="23" t="str">
        <f t="shared" si="59"/>
        <v/>
      </c>
      <c r="AD44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46" spans="1:30" x14ac:dyDescent="0.45">
      <c r="A446" s="35" t="str">
        <f>IF('Prediction Log'!A446=0, "",'Prediction Log'!A446)</f>
        <v/>
      </c>
      <c r="B446" s="14" t="str">
        <f>IF('Prediction Log'!B446=0, "",'Prediction Log'!B446)</f>
        <v/>
      </c>
      <c r="C446" s="14" t="str">
        <f>IF('Prediction Log'!C446=0, "",'Prediction Log'!C446)</f>
        <v/>
      </c>
      <c r="D446" s="14" t="str">
        <f>IF('Prediction Log'!D446=0, "",'Prediction Log'!D446)</f>
        <v/>
      </c>
      <c r="E446" s="14" t="str">
        <f>IF('Prediction Log'!E446=0, "",'Prediction Log'!E446)</f>
        <v/>
      </c>
      <c r="F446" s="14" t="str">
        <f>IF('Prediction Log'!F446=0, "",'Prediction Log'!F446)</f>
        <v/>
      </c>
      <c r="G446" s="12" t="str">
        <f>IF(AND(Games!I446="",Games!J446=""),"",IF(ISTEXT(Games!J446), "Side",Games!I446))</f>
        <v/>
      </c>
      <c r="H446" s="12" t="str">
        <f>IF(Table1[[#This Row],[Bet]]="Spread", Games!K446, "")</f>
        <v/>
      </c>
      <c r="I446" s="19" t="str">
        <f>IF(ISTEXT(Games!J446), Games!J446, "")</f>
        <v/>
      </c>
      <c r="J446" s="19" t="str">
        <f>IF(Table1[[#This Row],[Bet]]="Spread", Table1[[#This Row],[Spread]],"")</f>
        <v/>
      </c>
      <c r="K446" s="19"/>
      <c r="L446" s="20"/>
      <c r="M446" s="20"/>
      <c r="N446" s="20"/>
      <c r="O446" s="20"/>
      <c r="P446" s="20"/>
      <c r="Q446" s="20"/>
      <c r="R446" s="22">
        <f t="shared" si="60"/>
        <v>0</v>
      </c>
      <c r="S446" s="22">
        <f t="shared" si="61"/>
        <v>0</v>
      </c>
      <c r="T446" s="22">
        <f t="shared" si="54"/>
        <v>0</v>
      </c>
      <c r="U446" s="22">
        <f t="shared" si="62"/>
        <v>0</v>
      </c>
      <c r="V446" s="22">
        <f t="shared" si="55"/>
        <v>0</v>
      </c>
      <c r="W446" s="22">
        <f t="shared" si="56"/>
        <v>0</v>
      </c>
      <c r="X446" s="21"/>
      <c r="Y446" s="23" t="str">
        <f t="shared" si="57"/>
        <v/>
      </c>
      <c r="Z446" s="21"/>
      <c r="AA446" s="23" t="str">
        <f t="shared" si="58"/>
        <v/>
      </c>
      <c r="AB446" s="21"/>
      <c r="AC446" s="23" t="str">
        <f t="shared" si="59"/>
        <v/>
      </c>
      <c r="AD44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47" spans="1:30" x14ac:dyDescent="0.45">
      <c r="A447" s="35" t="str">
        <f>IF('Prediction Log'!A447=0, "",'Prediction Log'!A447)</f>
        <v/>
      </c>
      <c r="B447" s="14" t="str">
        <f>IF('Prediction Log'!B447=0, "",'Prediction Log'!B447)</f>
        <v/>
      </c>
      <c r="C447" s="14" t="str">
        <f>IF('Prediction Log'!C447=0, "",'Prediction Log'!C447)</f>
        <v/>
      </c>
      <c r="D447" s="14" t="str">
        <f>IF('Prediction Log'!D447=0, "",'Prediction Log'!D447)</f>
        <v/>
      </c>
      <c r="E447" s="14" t="str">
        <f>IF('Prediction Log'!E447=0, "",'Prediction Log'!E447)</f>
        <v/>
      </c>
      <c r="F447" s="14" t="str">
        <f>IF('Prediction Log'!F447=0, "",'Prediction Log'!F447)</f>
        <v/>
      </c>
      <c r="G447" s="12" t="str">
        <f>IF(AND(Games!I447="",Games!J447=""),"",IF(ISTEXT(Games!J447), "Side",Games!I447))</f>
        <v/>
      </c>
      <c r="H447" s="12" t="str">
        <f>IF(Table1[[#This Row],[Bet]]="Spread", Games!K447, "")</f>
        <v/>
      </c>
      <c r="I447" s="19" t="str">
        <f>IF(ISTEXT(Games!J447), Games!J447, "")</f>
        <v/>
      </c>
      <c r="J447" s="19" t="str">
        <f>IF(Table1[[#This Row],[Bet]]="Spread", Table1[[#This Row],[Spread]],"")</f>
        <v/>
      </c>
      <c r="K447" s="19"/>
      <c r="L447" s="20"/>
      <c r="M447" s="20"/>
      <c r="N447" s="20"/>
      <c r="O447" s="20"/>
      <c r="P447" s="20"/>
      <c r="Q447" s="20"/>
      <c r="R447" s="22">
        <f t="shared" si="60"/>
        <v>0</v>
      </c>
      <c r="S447" s="22">
        <f t="shared" si="61"/>
        <v>0</v>
      </c>
      <c r="T447" s="22">
        <f t="shared" si="54"/>
        <v>0</v>
      </c>
      <c r="U447" s="22">
        <f t="shared" si="62"/>
        <v>0</v>
      </c>
      <c r="V447" s="22">
        <f t="shared" si="55"/>
        <v>0</v>
      </c>
      <c r="W447" s="22">
        <f t="shared" si="56"/>
        <v>0</v>
      </c>
      <c r="X447" s="21"/>
      <c r="Y447" s="23" t="str">
        <f t="shared" si="57"/>
        <v/>
      </c>
      <c r="Z447" s="21"/>
      <c r="AA447" s="23" t="str">
        <f t="shared" si="58"/>
        <v/>
      </c>
      <c r="AB447" s="21"/>
      <c r="AC447" s="23" t="str">
        <f t="shared" si="59"/>
        <v/>
      </c>
      <c r="AD44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48" spans="1:30" x14ac:dyDescent="0.45">
      <c r="A448" s="35" t="str">
        <f>IF('Prediction Log'!A448=0, "",'Prediction Log'!A448)</f>
        <v/>
      </c>
      <c r="B448" s="14" t="str">
        <f>IF('Prediction Log'!B448=0, "",'Prediction Log'!B448)</f>
        <v/>
      </c>
      <c r="C448" s="14" t="str">
        <f>IF('Prediction Log'!C448=0, "",'Prediction Log'!C448)</f>
        <v/>
      </c>
      <c r="D448" s="14" t="str">
        <f>IF('Prediction Log'!D448=0, "",'Prediction Log'!D448)</f>
        <v/>
      </c>
      <c r="E448" s="14" t="str">
        <f>IF('Prediction Log'!E448=0, "",'Prediction Log'!E448)</f>
        <v/>
      </c>
      <c r="F448" s="14" t="str">
        <f>IF('Prediction Log'!F448=0, "",'Prediction Log'!F448)</f>
        <v/>
      </c>
      <c r="G448" s="12" t="str">
        <f>IF(AND(Games!I448="",Games!J448=""),"",IF(ISTEXT(Games!J448), "Side",Games!I448))</f>
        <v/>
      </c>
      <c r="H448" s="12" t="str">
        <f>IF(Table1[[#This Row],[Bet]]="Spread", Games!K448, "")</f>
        <v/>
      </c>
      <c r="I448" s="19" t="str">
        <f>IF(ISTEXT(Games!J448), Games!J448, "")</f>
        <v/>
      </c>
      <c r="J448" s="19" t="str">
        <f>IF(Table1[[#This Row],[Bet]]="Spread", Table1[[#This Row],[Spread]],"")</f>
        <v/>
      </c>
      <c r="K448" s="19"/>
      <c r="L448" s="20"/>
      <c r="M448" s="20"/>
      <c r="N448" s="20"/>
      <c r="O448" s="20"/>
      <c r="P448" s="20"/>
      <c r="Q448" s="20"/>
      <c r="R448" s="22">
        <f t="shared" si="60"/>
        <v>0</v>
      </c>
      <c r="S448" s="22">
        <f t="shared" si="61"/>
        <v>0</v>
      </c>
      <c r="T448" s="22">
        <f t="shared" si="54"/>
        <v>0</v>
      </c>
      <c r="U448" s="22">
        <f t="shared" si="62"/>
        <v>0</v>
      </c>
      <c r="V448" s="22">
        <f t="shared" si="55"/>
        <v>0</v>
      </c>
      <c r="W448" s="22">
        <f t="shared" si="56"/>
        <v>0</v>
      </c>
      <c r="X448" s="21"/>
      <c r="Y448" s="23" t="str">
        <f t="shared" si="57"/>
        <v/>
      </c>
      <c r="Z448" s="21"/>
      <c r="AA448" s="23" t="str">
        <f t="shared" si="58"/>
        <v/>
      </c>
      <c r="AB448" s="21"/>
      <c r="AC448" s="23" t="str">
        <f t="shared" si="59"/>
        <v/>
      </c>
      <c r="AD44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49" spans="1:30" x14ac:dyDescent="0.45">
      <c r="A449" s="35" t="str">
        <f>IF('Prediction Log'!A449=0, "",'Prediction Log'!A449)</f>
        <v/>
      </c>
      <c r="B449" s="14" t="str">
        <f>IF('Prediction Log'!B449=0, "",'Prediction Log'!B449)</f>
        <v/>
      </c>
      <c r="C449" s="14" t="str">
        <f>IF('Prediction Log'!C449=0, "",'Prediction Log'!C449)</f>
        <v/>
      </c>
      <c r="D449" s="14" t="str">
        <f>IF('Prediction Log'!D449=0, "",'Prediction Log'!D449)</f>
        <v/>
      </c>
      <c r="E449" s="14" t="str">
        <f>IF('Prediction Log'!E449=0, "",'Prediction Log'!E449)</f>
        <v/>
      </c>
      <c r="F449" s="14" t="str">
        <f>IF('Prediction Log'!F449=0, "",'Prediction Log'!F449)</f>
        <v/>
      </c>
      <c r="G449" s="12" t="str">
        <f>IF(AND(Games!I449="",Games!J449=""),"",IF(ISTEXT(Games!J449), "Side",Games!I449))</f>
        <v/>
      </c>
      <c r="H449" s="12" t="str">
        <f>IF(Table1[[#This Row],[Bet]]="Spread", Games!K449, "")</f>
        <v/>
      </c>
      <c r="I449" s="19" t="str">
        <f>IF(ISTEXT(Games!J449), Games!J449, "")</f>
        <v/>
      </c>
      <c r="J449" s="19" t="str">
        <f>IF(Table1[[#This Row],[Bet]]="Spread", Table1[[#This Row],[Spread]],"")</f>
        <v/>
      </c>
      <c r="K449" s="19"/>
      <c r="L449" s="20"/>
      <c r="M449" s="20"/>
      <c r="N449" s="20"/>
      <c r="O449" s="20"/>
      <c r="P449" s="20"/>
      <c r="Q449" s="20"/>
      <c r="R449" s="22">
        <f t="shared" si="60"/>
        <v>0</v>
      </c>
      <c r="S449" s="22">
        <f t="shared" si="61"/>
        <v>0</v>
      </c>
      <c r="T449" s="22">
        <f t="shared" si="54"/>
        <v>0</v>
      </c>
      <c r="U449" s="22">
        <f t="shared" si="62"/>
        <v>0</v>
      </c>
      <c r="V449" s="22">
        <f t="shared" si="55"/>
        <v>0</v>
      </c>
      <c r="W449" s="22">
        <f t="shared" si="56"/>
        <v>0</v>
      </c>
      <c r="X449" s="21"/>
      <c r="Y449" s="23" t="str">
        <f t="shared" si="57"/>
        <v/>
      </c>
      <c r="Z449" s="21"/>
      <c r="AA449" s="23" t="str">
        <f t="shared" si="58"/>
        <v/>
      </c>
      <c r="AB449" s="21"/>
      <c r="AC449" s="23" t="str">
        <f t="shared" si="59"/>
        <v/>
      </c>
      <c r="AD44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50" spans="1:30" x14ac:dyDescent="0.45">
      <c r="A450" s="35" t="str">
        <f>IF('Prediction Log'!A450=0, "",'Prediction Log'!A450)</f>
        <v/>
      </c>
      <c r="B450" s="14" t="str">
        <f>IF('Prediction Log'!B450=0, "",'Prediction Log'!B450)</f>
        <v/>
      </c>
      <c r="C450" s="14" t="str">
        <f>IF('Prediction Log'!C450=0, "",'Prediction Log'!C450)</f>
        <v/>
      </c>
      <c r="D450" s="14" t="str">
        <f>IF('Prediction Log'!D450=0, "",'Prediction Log'!D450)</f>
        <v/>
      </c>
      <c r="E450" s="14" t="str">
        <f>IF('Prediction Log'!E450=0, "",'Prediction Log'!E450)</f>
        <v/>
      </c>
      <c r="F450" s="14" t="str">
        <f>IF('Prediction Log'!F450=0, "",'Prediction Log'!F450)</f>
        <v/>
      </c>
      <c r="G450" s="12" t="str">
        <f>IF(AND(Games!I450="",Games!J450=""),"",IF(ISTEXT(Games!J450), "Side",Games!I450))</f>
        <v/>
      </c>
      <c r="H450" s="12" t="str">
        <f>IF(Table1[[#This Row],[Bet]]="Spread", Games!K450, "")</f>
        <v/>
      </c>
      <c r="I450" s="19" t="str">
        <f>IF(ISTEXT(Games!J450), Games!J450, "")</f>
        <v/>
      </c>
      <c r="J450" s="19" t="str">
        <f>IF(Table1[[#This Row],[Bet]]="Spread", Table1[[#This Row],[Spread]],"")</f>
        <v/>
      </c>
      <c r="K450" s="19"/>
      <c r="L450" s="20"/>
      <c r="M450" s="20"/>
      <c r="N450" s="20"/>
      <c r="O450" s="20"/>
      <c r="P450" s="20"/>
      <c r="Q450" s="20"/>
      <c r="R450" s="22">
        <f t="shared" si="60"/>
        <v>0</v>
      </c>
      <c r="S450" s="22">
        <f t="shared" si="61"/>
        <v>0</v>
      </c>
      <c r="T450" s="22">
        <f t="shared" ref="T450:T513" si="63">M450+IF(P450&lt;0, (M450/(P450/-100)), M450*(P450/100))</f>
        <v>0</v>
      </c>
      <c r="U450" s="22">
        <f t="shared" si="62"/>
        <v>0</v>
      </c>
      <c r="V450" s="22">
        <f t="shared" ref="V450:V513" si="64">N450+IF(Q450&lt;0, (N450/(Q450/-100)), N450*(Q450/100))</f>
        <v>0</v>
      </c>
      <c r="W450" s="22">
        <f t="shared" ref="W450:W513" si="65">Q450-N450</f>
        <v>0</v>
      </c>
      <c r="X450" s="21"/>
      <c r="Y450" s="23" t="str">
        <f t="shared" ref="Y450:Y513" si="66">IF(X450="W", S450, IF(X450="L",-L450, ""))</f>
        <v/>
      </c>
      <c r="Z450" s="21"/>
      <c r="AA450" s="23" t="str">
        <f t="shared" ref="AA450:AA513" si="67">IF(Z450="W", U450, IF(Z450="L",-N450, ""))</f>
        <v/>
      </c>
      <c r="AB450" s="21"/>
      <c r="AC450" s="23" t="str">
        <f t="shared" ref="AC450:AC513" si="68">IF(AB450="W", W450, IF(AB450="L",-P450, ""))</f>
        <v/>
      </c>
      <c r="AD45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51" spans="1:30" x14ac:dyDescent="0.45">
      <c r="A451" s="35" t="str">
        <f>IF('Prediction Log'!A451=0, "",'Prediction Log'!A451)</f>
        <v/>
      </c>
      <c r="B451" s="14" t="str">
        <f>IF('Prediction Log'!B451=0, "",'Prediction Log'!B451)</f>
        <v/>
      </c>
      <c r="C451" s="14" t="str">
        <f>IF('Prediction Log'!C451=0, "",'Prediction Log'!C451)</f>
        <v/>
      </c>
      <c r="D451" s="14" t="str">
        <f>IF('Prediction Log'!D451=0, "",'Prediction Log'!D451)</f>
        <v/>
      </c>
      <c r="E451" s="14" t="str">
        <f>IF('Prediction Log'!E451=0, "",'Prediction Log'!E451)</f>
        <v/>
      </c>
      <c r="F451" s="14" t="str">
        <f>IF('Prediction Log'!F451=0, "",'Prediction Log'!F451)</f>
        <v/>
      </c>
      <c r="G451" s="12" t="str">
        <f>IF(AND(Games!I451="",Games!J451=""),"",IF(ISTEXT(Games!J451), "Side",Games!I451))</f>
        <v/>
      </c>
      <c r="H451" s="12" t="str">
        <f>IF(Table1[[#This Row],[Bet]]="Spread", Games!K451, "")</f>
        <v/>
      </c>
      <c r="I451" s="19" t="str">
        <f>IF(ISTEXT(Games!J451), Games!J451, "")</f>
        <v/>
      </c>
      <c r="J451" s="19" t="str">
        <f>IF(Table1[[#This Row],[Bet]]="Spread", Table1[[#This Row],[Spread]],"")</f>
        <v/>
      </c>
      <c r="K451" s="19"/>
      <c r="L451" s="20"/>
      <c r="M451" s="20"/>
      <c r="N451" s="20"/>
      <c r="O451" s="20"/>
      <c r="P451" s="20"/>
      <c r="Q451" s="20"/>
      <c r="R451" s="22">
        <f t="shared" ref="R451:R514" si="69">L451+IF(O451&lt;0, (L451/(O451/-100)), L451*(O451/100))</f>
        <v>0</v>
      </c>
      <c r="S451" s="22">
        <f t="shared" ref="S451:S514" si="70">R451-L451</f>
        <v>0</v>
      </c>
      <c r="T451" s="22">
        <f t="shared" si="63"/>
        <v>0</v>
      </c>
      <c r="U451" s="22">
        <f t="shared" ref="U451:U514" si="71">T451-M451</f>
        <v>0</v>
      </c>
      <c r="V451" s="22">
        <f t="shared" si="64"/>
        <v>0</v>
      </c>
      <c r="W451" s="22">
        <f t="shared" si="65"/>
        <v>0</v>
      </c>
      <c r="X451" s="21"/>
      <c r="Y451" s="23" t="str">
        <f t="shared" si="66"/>
        <v/>
      </c>
      <c r="Z451" s="21"/>
      <c r="AA451" s="23" t="str">
        <f t="shared" si="67"/>
        <v/>
      </c>
      <c r="AB451" s="21"/>
      <c r="AC451" s="23" t="str">
        <f t="shared" si="68"/>
        <v/>
      </c>
      <c r="AD45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52" spans="1:30" x14ac:dyDescent="0.45">
      <c r="A452" s="35" t="str">
        <f>IF('Prediction Log'!A452=0, "",'Prediction Log'!A452)</f>
        <v/>
      </c>
      <c r="B452" s="14" t="str">
        <f>IF('Prediction Log'!B452=0, "",'Prediction Log'!B452)</f>
        <v/>
      </c>
      <c r="C452" s="14" t="str">
        <f>IF('Prediction Log'!C452=0, "",'Prediction Log'!C452)</f>
        <v/>
      </c>
      <c r="D452" s="14" t="str">
        <f>IF('Prediction Log'!D452=0, "",'Prediction Log'!D452)</f>
        <v/>
      </c>
      <c r="E452" s="14" t="str">
        <f>IF('Prediction Log'!E452=0, "",'Prediction Log'!E452)</f>
        <v/>
      </c>
      <c r="F452" s="14" t="str">
        <f>IF('Prediction Log'!F452=0, "",'Prediction Log'!F452)</f>
        <v/>
      </c>
      <c r="G452" s="12" t="str">
        <f>IF(AND(Games!I452="",Games!J452=""),"",IF(ISTEXT(Games!J452), "Side",Games!I452))</f>
        <v/>
      </c>
      <c r="H452" s="12" t="str">
        <f>IF(Table1[[#This Row],[Bet]]="Spread", Games!K452, "")</f>
        <v/>
      </c>
      <c r="I452" s="19" t="str">
        <f>IF(ISTEXT(Games!J452), Games!J452, "")</f>
        <v/>
      </c>
      <c r="J452" s="19" t="str">
        <f>IF(Table1[[#This Row],[Bet]]="Spread", Table1[[#This Row],[Spread]],"")</f>
        <v/>
      </c>
      <c r="K452" s="19"/>
      <c r="L452" s="20"/>
      <c r="M452" s="20"/>
      <c r="N452" s="20"/>
      <c r="O452" s="20"/>
      <c r="P452" s="20"/>
      <c r="Q452" s="20"/>
      <c r="R452" s="22">
        <f t="shared" si="69"/>
        <v>0</v>
      </c>
      <c r="S452" s="22">
        <f t="shared" si="70"/>
        <v>0</v>
      </c>
      <c r="T452" s="22">
        <f t="shared" si="63"/>
        <v>0</v>
      </c>
      <c r="U452" s="22">
        <f t="shared" si="71"/>
        <v>0</v>
      </c>
      <c r="V452" s="22">
        <f t="shared" si="64"/>
        <v>0</v>
      </c>
      <c r="W452" s="22">
        <f t="shared" si="65"/>
        <v>0</v>
      </c>
      <c r="X452" s="21"/>
      <c r="Y452" s="23" t="str">
        <f t="shared" si="66"/>
        <v/>
      </c>
      <c r="Z452" s="21"/>
      <c r="AA452" s="23" t="str">
        <f t="shared" si="67"/>
        <v/>
      </c>
      <c r="AB452" s="21"/>
      <c r="AC452" s="23" t="str">
        <f t="shared" si="68"/>
        <v/>
      </c>
      <c r="AD45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53" spans="1:30" x14ac:dyDescent="0.45">
      <c r="A453" s="35" t="str">
        <f>IF('Prediction Log'!A453=0, "",'Prediction Log'!A453)</f>
        <v/>
      </c>
      <c r="B453" s="14" t="str">
        <f>IF('Prediction Log'!B453=0, "",'Prediction Log'!B453)</f>
        <v/>
      </c>
      <c r="C453" s="14" t="str">
        <f>IF('Prediction Log'!C453=0, "",'Prediction Log'!C453)</f>
        <v/>
      </c>
      <c r="D453" s="14" t="str">
        <f>IF('Prediction Log'!D453=0, "",'Prediction Log'!D453)</f>
        <v/>
      </c>
      <c r="E453" s="14" t="str">
        <f>IF('Prediction Log'!E453=0, "",'Prediction Log'!E453)</f>
        <v/>
      </c>
      <c r="F453" s="14" t="str">
        <f>IF('Prediction Log'!F453=0, "",'Prediction Log'!F453)</f>
        <v/>
      </c>
      <c r="G453" s="12" t="str">
        <f>IF(AND(Games!I453="",Games!J453=""),"",IF(ISTEXT(Games!J453), "Side",Games!I453))</f>
        <v/>
      </c>
      <c r="H453" s="12" t="str">
        <f>IF(Table1[[#This Row],[Bet]]="Spread", Games!K453, "")</f>
        <v/>
      </c>
      <c r="I453" s="19" t="str">
        <f>IF(ISTEXT(Games!J453), Games!J453, "")</f>
        <v/>
      </c>
      <c r="J453" s="19" t="str">
        <f>IF(Table1[[#This Row],[Bet]]="Spread", Table1[[#This Row],[Spread]],"")</f>
        <v/>
      </c>
      <c r="K453" s="19"/>
      <c r="L453" s="20"/>
      <c r="M453" s="20"/>
      <c r="N453" s="20"/>
      <c r="O453" s="20"/>
      <c r="P453" s="20"/>
      <c r="Q453" s="20"/>
      <c r="R453" s="22">
        <f t="shared" si="69"/>
        <v>0</v>
      </c>
      <c r="S453" s="22">
        <f t="shared" si="70"/>
        <v>0</v>
      </c>
      <c r="T453" s="22">
        <f t="shared" si="63"/>
        <v>0</v>
      </c>
      <c r="U453" s="22">
        <f t="shared" si="71"/>
        <v>0</v>
      </c>
      <c r="V453" s="22">
        <f t="shared" si="64"/>
        <v>0</v>
      </c>
      <c r="W453" s="22">
        <f t="shared" si="65"/>
        <v>0</v>
      </c>
      <c r="X453" s="21"/>
      <c r="Y453" s="23" t="str">
        <f t="shared" si="66"/>
        <v/>
      </c>
      <c r="Z453" s="21"/>
      <c r="AA453" s="23" t="str">
        <f t="shared" si="67"/>
        <v/>
      </c>
      <c r="AB453" s="21"/>
      <c r="AC453" s="23" t="str">
        <f t="shared" si="68"/>
        <v/>
      </c>
      <c r="AD45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54" spans="1:30" x14ac:dyDescent="0.45">
      <c r="A454" s="35" t="str">
        <f>IF('Prediction Log'!A454=0, "",'Prediction Log'!A454)</f>
        <v/>
      </c>
      <c r="B454" s="14" t="str">
        <f>IF('Prediction Log'!B454=0, "",'Prediction Log'!B454)</f>
        <v/>
      </c>
      <c r="C454" s="14" t="str">
        <f>IF('Prediction Log'!C454=0, "",'Prediction Log'!C454)</f>
        <v/>
      </c>
      <c r="D454" s="14" t="str">
        <f>IF('Prediction Log'!D454=0, "",'Prediction Log'!D454)</f>
        <v/>
      </c>
      <c r="E454" s="14" t="str">
        <f>IF('Prediction Log'!E454=0, "",'Prediction Log'!E454)</f>
        <v/>
      </c>
      <c r="F454" s="14" t="str">
        <f>IF('Prediction Log'!F454=0, "",'Prediction Log'!F454)</f>
        <v/>
      </c>
      <c r="G454" s="12" t="str">
        <f>IF(AND(Games!I454="",Games!J454=""),"",IF(ISTEXT(Games!J454), "Side",Games!I454))</f>
        <v/>
      </c>
      <c r="H454" s="12" t="str">
        <f>IF(Table1[[#This Row],[Bet]]="Spread", Games!K454, "")</f>
        <v/>
      </c>
      <c r="I454" s="19" t="str">
        <f>IF(ISTEXT(Games!J454), Games!J454, "")</f>
        <v/>
      </c>
      <c r="J454" s="19" t="str">
        <f>IF(Table1[[#This Row],[Bet]]="Spread", Table1[[#This Row],[Spread]],"")</f>
        <v/>
      </c>
      <c r="K454" s="19"/>
      <c r="L454" s="20"/>
      <c r="M454" s="20"/>
      <c r="N454" s="20"/>
      <c r="O454" s="20"/>
      <c r="P454" s="20"/>
      <c r="Q454" s="20"/>
      <c r="R454" s="22">
        <f t="shared" si="69"/>
        <v>0</v>
      </c>
      <c r="S454" s="22">
        <f t="shared" si="70"/>
        <v>0</v>
      </c>
      <c r="T454" s="22">
        <f t="shared" si="63"/>
        <v>0</v>
      </c>
      <c r="U454" s="22">
        <f t="shared" si="71"/>
        <v>0</v>
      </c>
      <c r="V454" s="22">
        <f t="shared" si="64"/>
        <v>0</v>
      </c>
      <c r="W454" s="22">
        <f t="shared" si="65"/>
        <v>0</v>
      </c>
      <c r="X454" s="21"/>
      <c r="Y454" s="23" t="str">
        <f t="shared" si="66"/>
        <v/>
      </c>
      <c r="Z454" s="21"/>
      <c r="AA454" s="23" t="str">
        <f t="shared" si="67"/>
        <v/>
      </c>
      <c r="AB454" s="21"/>
      <c r="AC454" s="23" t="str">
        <f t="shared" si="68"/>
        <v/>
      </c>
      <c r="AD45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55" spans="1:30" x14ac:dyDescent="0.45">
      <c r="A455" s="35" t="str">
        <f>IF('Prediction Log'!A455=0, "",'Prediction Log'!A455)</f>
        <v/>
      </c>
      <c r="B455" s="14" t="str">
        <f>IF('Prediction Log'!B455=0, "",'Prediction Log'!B455)</f>
        <v/>
      </c>
      <c r="C455" s="14" t="str">
        <f>IF('Prediction Log'!C455=0, "",'Prediction Log'!C455)</f>
        <v/>
      </c>
      <c r="D455" s="14" t="str">
        <f>IF('Prediction Log'!D455=0, "",'Prediction Log'!D455)</f>
        <v/>
      </c>
      <c r="E455" s="14" t="str">
        <f>IF('Prediction Log'!E455=0, "",'Prediction Log'!E455)</f>
        <v/>
      </c>
      <c r="F455" s="14" t="str">
        <f>IF('Prediction Log'!F455=0, "",'Prediction Log'!F455)</f>
        <v/>
      </c>
      <c r="G455" s="12" t="str">
        <f>IF(AND(Games!I455="",Games!J455=""),"",IF(ISTEXT(Games!J455), "Side",Games!I455))</f>
        <v/>
      </c>
      <c r="H455" s="12" t="str">
        <f>IF(Table1[[#This Row],[Bet]]="Spread", Games!K455, "")</f>
        <v/>
      </c>
      <c r="I455" s="19" t="str">
        <f>IF(ISTEXT(Games!J455), Games!J455, "")</f>
        <v/>
      </c>
      <c r="J455" s="19" t="str">
        <f>IF(Table1[[#This Row],[Bet]]="Spread", Table1[[#This Row],[Spread]],"")</f>
        <v/>
      </c>
      <c r="K455" s="19"/>
      <c r="L455" s="20"/>
      <c r="M455" s="20"/>
      <c r="N455" s="20"/>
      <c r="O455" s="20"/>
      <c r="P455" s="20"/>
      <c r="Q455" s="20"/>
      <c r="R455" s="22">
        <f t="shared" si="69"/>
        <v>0</v>
      </c>
      <c r="S455" s="22">
        <f t="shared" si="70"/>
        <v>0</v>
      </c>
      <c r="T455" s="22">
        <f t="shared" si="63"/>
        <v>0</v>
      </c>
      <c r="U455" s="22">
        <f t="shared" si="71"/>
        <v>0</v>
      </c>
      <c r="V455" s="22">
        <f t="shared" si="64"/>
        <v>0</v>
      </c>
      <c r="W455" s="22">
        <f t="shared" si="65"/>
        <v>0</v>
      </c>
      <c r="X455" s="21"/>
      <c r="Y455" s="23" t="str">
        <f t="shared" si="66"/>
        <v/>
      </c>
      <c r="Z455" s="21"/>
      <c r="AA455" s="23" t="str">
        <f t="shared" si="67"/>
        <v/>
      </c>
      <c r="AB455" s="21"/>
      <c r="AC455" s="23" t="str">
        <f t="shared" si="68"/>
        <v/>
      </c>
      <c r="AD45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56" spans="1:30" x14ac:dyDescent="0.45">
      <c r="A456" s="35" t="str">
        <f>IF('Prediction Log'!A456=0, "",'Prediction Log'!A456)</f>
        <v/>
      </c>
      <c r="B456" s="14" t="str">
        <f>IF('Prediction Log'!B456=0, "",'Prediction Log'!B456)</f>
        <v/>
      </c>
      <c r="C456" s="14" t="str">
        <f>IF('Prediction Log'!C456=0, "",'Prediction Log'!C456)</f>
        <v/>
      </c>
      <c r="D456" s="14" t="str">
        <f>IF('Prediction Log'!D456=0, "",'Prediction Log'!D456)</f>
        <v/>
      </c>
      <c r="E456" s="14" t="str">
        <f>IF('Prediction Log'!E456=0, "",'Prediction Log'!E456)</f>
        <v/>
      </c>
      <c r="F456" s="14" t="str">
        <f>IF('Prediction Log'!F456=0, "",'Prediction Log'!F456)</f>
        <v/>
      </c>
      <c r="G456" s="12" t="str">
        <f>IF(AND(Games!I456="",Games!J456=""),"",IF(ISTEXT(Games!J456), "Side",Games!I456))</f>
        <v/>
      </c>
      <c r="H456" s="12" t="str">
        <f>IF(Table1[[#This Row],[Bet]]="Spread", Games!K456, "")</f>
        <v/>
      </c>
      <c r="I456" s="19" t="str">
        <f>IF(ISTEXT(Games!J456), Games!J456, "")</f>
        <v/>
      </c>
      <c r="J456" s="19" t="str">
        <f>IF(Table1[[#This Row],[Bet]]="Spread", Table1[[#This Row],[Spread]],"")</f>
        <v/>
      </c>
      <c r="K456" s="19"/>
      <c r="L456" s="20"/>
      <c r="M456" s="20"/>
      <c r="N456" s="20"/>
      <c r="O456" s="20"/>
      <c r="P456" s="20"/>
      <c r="Q456" s="20"/>
      <c r="R456" s="22">
        <f t="shared" si="69"/>
        <v>0</v>
      </c>
      <c r="S456" s="22">
        <f t="shared" si="70"/>
        <v>0</v>
      </c>
      <c r="T456" s="22">
        <f t="shared" si="63"/>
        <v>0</v>
      </c>
      <c r="U456" s="22">
        <f t="shared" si="71"/>
        <v>0</v>
      </c>
      <c r="V456" s="22">
        <f t="shared" si="64"/>
        <v>0</v>
      </c>
      <c r="W456" s="22">
        <f t="shared" si="65"/>
        <v>0</v>
      </c>
      <c r="X456" s="21"/>
      <c r="Y456" s="23" t="str">
        <f t="shared" si="66"/>
        <v/>
      </c>
      <c r="Z456" s="21"/>
      <c r="AA456" s="23" t="str">
        <f t="shared" si="67"/>
        <v/>
      </c>
      <c r="AB456" s="21"/>
      <c r="AC456" s="23" t="str">
        <f t="shared" si="68"/>
        <v/>
      </c>
      <c r="AD45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57" spans="1:30" x14ac:dyDescent="0.45">
      <c r="A457" s="35" t="str">
        <f>IF('Prediction Log'!A457=0, "",'Prediction Log'!A457)</f>
        <v/>
      </c>
      <c r="B457" s="14" t="str">
        <f>IF('Prediction Log'!B457=0, "",'Prediction Log'!B457)</f>
        <v/>
      </c>
      <c r="C457" s="14" t="str">
        <f>IF('Prediction Log'!C457=0, "",'Prediction Log'!C457)</f>
        <v/>
      </c>
      <c r="D457" s="14" t="str">
        <f>IF('Prediction Log'!D457=0, "",'Prediction Log'!D457)</f>
        <v/>
      </c>
      <c r="E457" s="14" t="str">
        <f>IF('Prediction Log'!E457=0, "",'Prediction Log'!E457)</f>
        <v/>
      </c>
      <c r="F457" s="14" t="str">
        <f>IF('Prediction Log'!F457=0, "",'Prediction Log'!F457)</f>
        <v/>
      </c>
      <c r="G457" s="12" t="str">
        <f>IF(AND(Games!I457="",Games!J457=""),"",IF(ISTEXT(Games!J457), "Side",Games!I457))</f>
        <v/>
      </c>
      <c r="H457" s="12" t="str">
        <f>IF(Table1[[#This Row],[Bet]]="Spread", Games!K457, "")</f>
        <v/>
      </c>
      <c r="I457" s="19" t="str">
        <f>IF(ISTEXT(Games!J457), Games!J457, "")</f>
        <v/>
      </c>
      <c r="J457" s="19" t="str">
        <f>IF(Table1[[#This Row],[Bet]]="Spread", Table1[[#This Row],[Spread]],"")</f>
        <v/>
      </c>
      <c r="K457" s="19"/>
      <c r="L457" s="20"/>
      <c r="M457" s="20"/>
      <c r="N457" s="20"/>
      <c r="O457" s="20"/>
      <c r="P457" s="20"/>
      <c r="Q457" s="20"/>
      <c r="R457" s="22">
        <f t="shared" si="69"/>
        <v>0</v>
      </c>
      <c r="S457" s="22">
        <f t="shared" si="70"/>
        <v>0</v>
      </c>
      <c r="T457" s="22">
        <f t="shared" si="63"/>
        <v>0</v>
      </c>
      <c r="U457" s="22">
        <f t="shared" si="71"/>
        <v>0</v>
      </c>
      <c r="V457" s="22">
        <f t="shared" si="64"/>
        <v>0</v>
      </c>
      <c r="W457" s="22">
        <f t="shared" si="65"/>
        <v>0</v>
      </c>
      <c r="X457" s="21"/>
      <c r="Y457" s="23" t="str">
        <f t="shared" si="66"/>
        <v/>
      </c>
      <c r="Z457" s="21"/>
      <c r="AA457" s="23" t="str">
        <f t="shared" si="67"/>
        <v/>
      </c>
      <c r="AB457" s="21"/>
      <c r="AC457" s="23" t="str">
        <f t="shared" si="68"/>
        <v/>
      </c>
      <c r="AD45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58" spans="1:30" x14ac:dyDescent="0.45">
      <c r="A458" s="35" t="str">
        <f>IF('Prediction Log'!A458=0, "",'Prediction Log'!A458)</f>
        <v/>
      </c>
      <c r="B458" s="14" t="str">
        <f>IF('Prediction Log'!B458=0, "",'Prediction Log'!B458)</f>
        <v/>
      </c>
      <c r="C458" s="14" t="str">
        <f>IF('Prediction Log'!C458=0, "",'Prediction Log'!C458)</f>
        <v/>
      </c>
      <c r="D458" s="14" t="str">
        <f>IF('Prediction Log'!D458=0, "",'Prediction Log'!D458)</f>
        <v/>
      </c>
      <c r="E458" s="14" t="str">
        <f>IF('Prediction Log'!E458=0, "",'Prediction Log'!E458)</f>
        <v/>
      </c>
      <c r="F458" s="14" t="str">
        <f>IF('Prediction Log'!F458=0, "",'Prediction Log'!F458)</f>
        <v/>
      </c>
      <c r="G458" s="12" t="str">
        <f>IF(AND(Games!I458="",Games!J458=""),"",IF(ISTEXT(Games!J458), "Side",Games!I458))</f>
        <v/>
      </c>
      <c r="H458" s="12" t="str">
        <f>IF(Table1[[#This Row],[Bet]]="Spread", Games!K458, "")</f>
        <v/>
      </c>
      <c r="I458" s="19" t="str">
        <f>IF(ISTEXT(Games!J458), Games!J458, "")</f>
        <v/>
      </c>
      <c r="J458" s="19" t="str">
        <f>IF(Table1[[#This Row],[Bet]]="Spread", Table1[[#This Row],[Spread]],"")</f>
        <v/>
      </c>
      <c r="K458" s="19"/>
      <c r="L458" s="20"/>
      <c r="M458" s="20"/>
      <c r="N458" s="20"/>
      <c r="O458" s="20"/>
      <c r="P458" s="20"/>
      <c r="Q458" s="20"/>
      <c r="R458" s="22">
        <f t="shared" si="69"/>
        <v>0</v>
      </c>
      <c r="S458" s="22">
        <f t="shared" si="70"/>
        <v>0</v>
      </c>
      <c r="T458" s="22">
        <f t="shared" si="63"/>
        <v>0</v>
      </c>
      <c r="U458" s="22">
        <f t="shared" si="71"/>
        <v>0</v>
      </c>
      <c r="V458" s="22">
        <f t="shared" si="64"/>
        <v>0</v>
      </c>
      <c r="W458" s="22">
        <f t="shared" si="65"/>
        <v>0</v>
      </c>
      <c r="X458" s="21"/>
      <c r="Y458" s="23" t="str">
        <f t="shared" si="66"/>
        <v/>
      </c>
      <c r="Z458" s="21"/>
      <c r="AA458" s="23" t="str">
        <f t="shared" si="67"/>
        <v/>
      </c>
      <c r="AB458" s="21"/>
      <c r="AC458" s="23" t="str">
        <f t="shared" si="68"/>
        <v/>
      </c>
      <c r="AD45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59" spans="1:30" x14ac:dyDescent="0.45">
      <c r="A459" s="35" t="str">
        <f>IF('Prediction Log'!A459=0, "",'Prediction Log'!A459)</f>
        <v/>
      </c>
      <c r="B459" s="14" t="str">
        <f>IF('Prediction Log'!B459=0, "",'Prediction Log'!B459)</f>
        <v/>
      </c>
      <c r="C459" s="14" t="str">
        <f>IF('Prediction Log'!C459=0, "",'Prediction Log'!C459)</f>
        <v/>
      </c>
      <c r="D459" s="14" t="str">
        <f>IF('Prediction Log'!D459=0, "",'Prediction Log'!D459)</f>
        <v/>
      </c>
      <c r="E459" s="14" t="str">
        <f>IF('Prediction Log'!E459=0, "",'Prediction Log'!E459)</f>
        <v/>
      </c>
      <c r="F459" s="14" t="str">
        <f>IF('Prediction Log'!F459=0, "",'Prediction Log'!F459)</f>
        <v/>
      </c>
      <c r="G459" s="12" t="str">
        <f>IF(AND(Games!I459="",Games!J459=""),"",IF(ISTEXT(Games!J459), "Side",Games!I459))</f>
        <v/>
      </c>
      <c r="H459" s="12" t="str">
        <f>IF(Table1[[#This Row],[Bet]]="Spread", Games!K459, "")</f>
        <v/>
      </c>
      <c r="I459" s="19" t="str">
        <f>IF(ISTEXT(Games!J459), Games!J459, "")</f>
        <v/>
      </c>
      <c r="J459" s="19" t="str">
        <f>IF(Table1[[#This Row],[Bet]]="Spread", Table1[[#This Row],[Spread]],"")</f>
        <v/>
      </c>
      <c r="K459" s="19"/>
      <c r="L459" s="20"/>
      <c r="M459" s="20"/>
      <c r="N459" s="20"/>
      <c r="O459" s="20"/>
      <c r="P459" s="20"/>
      <c r="Q459" s="20"/>
      <c r="R459" s="22">
        <f t="shared" si="69"/>
        <v>0</v>
      </c>
      <c r="S459" s="22">
        <f t="shared" si="70"/>
        <v>0</v>
      </c>
      <c r="T459" s="22">
        <f t="shared" si="63"/>
        <v>0</v>
      </c>
      <c r="U459" s="22">
        <f t="shared" si="71"/>
        <v>0</v>
      </c>
      <c r="V459" s="22">
        <f t="shared" si="64"/>
        <v>0</v>
      </c>
      <c r="W459" s="22">
        <f t="shared" si="65"/>
        <v>0</v>
      </c>
      <c r="X459" s="21"/>
      <c r="Y459" s="23" t="str">
        <f t="shared" si="66"/>
        <v/>
      </c>
      <c r="Z459" s="21"/>
      <c r="AA459" s="23" t="str">
        <f t="shared" si="67"/>
        <v/>
      </c>
      <c r="AB459" s="21"/>
      <c r="AC459" s="23" t="str">
        <f t="shared" si="68"/>
        <v/>
      </c>
      <c r="AD45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60" spans="1:30" x14ac:dyDescent="0.45">
      <c r="A460" s="35" t="str">
        <f>IF('Prediction Log'!A460=0, "",'Prediction Log'!A460)</f>
        <v/>
      </c>
      <c r="B460" s="14" t="str">
        <f>IF('Prediction Log'!B460=0, "",'Prediction Log'!B460)</f>
        <v/>
      </c>
      <c r="C460" s="14" t="str">
        <f>IF('Prediction Log'!C460=0, "",'Prediction Log'!C460)</f>
        <v/>
      </c>
      <c r="D460" s="14" t="str">
        <f>IF('Prediction Log'!D460=0, "",'Prediction Log'!D460)</f>
        <v/>
      </c>
      <c r="E460" s="14" t="str">
        <f>IF('Prediction Log'!E460=0, "",'Prediction Log'!E460)</f>
        <v/>
      </c>
      <c r="F460" s="14" t="str">
        <f>IF('Prediction Log'!F460=0, "",'Prediction Log'!F460)</f>
        <v/>
      </c>
      <c r="G460" s="12" t="str">
        <f>IF(AND(Games!I460="",Games!J460=""),"",IF(ISTEXT(Games!J460), "Side",Games!I460))</f>
        <v/>
      </c>
      <c r="H460" s="12" t="str">
        <f>IF(Table1[[#This Row],[Bet]]="Spread", Games!K460, "")</f>
        <v/>
      </c>
      <c r="I460" s="19" t="str">
        <f>IF(ISTEXT(Games!J460), Games!J460, "")</f>
        <v/>
      </c>
      <c r="J460" s="19" t="str">
        <f>IF(Table1[[#This Row],[Bet]]="Spread", Table1[[#This Row],[Spread]],"")</f>
        <v/>
      </c>
      <c r="K460" s="19"/>
      <c r="L460" s="20"/>
      <c r="M460" s="20"/>
      <c r="N460" s="20"/>
      <c r="O460" s="20"/>
      <c r="P460" s="20"/>
      <c r="Q460" s="20"/>
      <c r="R460" s="22">
        <f t="shared" si="69"/>
        <v>0</v>
      </c>
      <c r="S460" s="22">
        <f t="shared" si="70"/>
        <v>0</v>
      </c>
      <c r="T460" s="22">
        <f t="shared" si="63"/>
        <v>0</v>
      </c>
      <c r="U460" s="22">
        <f t="shared" si="71"/>
        <v>0</v>
      </c>
      <c r="V460" s="22">
        <f t="shared" si="64"/>
        <v>0</v>
      </c>
      <c r="W460" s="22">
        <f t="shared" si="65"/>
        <v>0</v>
      </c>
      <c r="X460" s="21"/>
      <c r="Y460" s="23" t="str">
        <f t="shared" si="66"/>
        <v/>
      </c>
      <c r="Z460" s="21"/>
      <c r="AA460" s="23" t="str">
        <f t="shared" si="67"/>
        <v/>
      </c>
      <c r="AB460" s="21"/>
      <c r="AC460" s="23" t="str">
        <f t="shared" si="68"/>
        <v/>
      </c>
      <c r="AD46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61" spans="1:30" x14ac:dyDescent="0.45">
      <c r="A461" s="35" t="str">
        <f>IF('Prediction Log'!A461=0, "",'Prediction Log'!A461)</f>
        <v/>
      </c>
      <c r="B461" s="14" t="str">
        <f>IF('Prediction Log'!B461=0, "",'Prediction Log'!B461)</f>
        <v/>
      </c>
      <c r="C461" s="14" t="str">
        <f>IF('Prediction Log'!C461=0, "",'Prediction Log'!C461)</f>
        <v/>
      </c>
      <c r="D461" s="14" t="str">
        <f>IF('Prediction Log'!D461=0, "",'Prediction Log'!D461)</f>
        <v/>
      </c>
      <c r="E461" s="14" t="str">
        <f>IF('Prediction Log'!E461=0, "",'Prediction Log'!E461)</f>
        <v/>
      </c>
      <c r="F461" s="14" t="str">
        <f>IF('Prediction Log'!F461=0, "",'Prediction Log'!F461)</f>
        <v/>
      </c>
      <c r="G461" s="12" t="str">
        <f>IF(AND(Games!I461="",Games!J461=""),"",IF(ISTEXT(Games!J461), "Side",Games!I461))</f>
        <v/>
      </c>
      <c r="H461" s="12" t="str">
        <f>IF(Table1[[#This Row],[Bet]]="Spread", Games!K461, "")</f>
        <v/>
      </c>
      <c r="I461" s="19" t="str">
        <f>IF(ISTEXT(Games!J461), Games!J461, "")</f>
        <v/>
      </c>
      <c r="J461" s="19" t="str">
        <f>IF(Table1[[#This Row],[Bet]]="Spread", Table1[[#This Row],[Spread]],"")</f>
        <v/>
      </c>
      <c r="K461" s="19"/>
      <c r="L461" s="20"/>
      <c r="M461" s="20"/>
      <c r="N461" s="20"/>
      <c r="O461" s="20"/>
      <c r="P461" s="20"/>
      <c r="Q461" s="20"/>
      <c r="R461" s="22">
        <f t="shared" si="69"/>
        <v>0</v>
      </c>
      <c r="S461" s="22">
        <f t="shared" si="70"/>
        <v>0</v>
      </c>
      <c r="T461" s="22">
        <f t="shared" si="63"/>
        <v>0</v>
      </c>
      <c r="U461" s="22">
        <f t="shared" si="71"/>
        <v>0</v>
      </c>
      <c r="V461" s="22">
        <f t="shared" si="64"/>
        <v>0</v>
      </c>
      <c r="W461" s="22">
        <f t="shared" si="65"/>
        <v>0</v>
      </c>
      <c r="X461" s="21"/>
      <c r="Y461" s="23" t="str">
        <f t="shared" si="66"/>
        <v/>
      </c>
      <c r="Z461" s="21"/>
      <c r="AA461" s="23" t="str">
        <f t="shared" si="67"/>
        <v/>
      </c>
      <c r="AB461" s="21"/>
      <c r="AC461" s="23" t="str">
        <f t="shared" si="68"/>
        <v/>
      </c>
      <c r="AD46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62" spans="1:30" x14ac:dyDescent="0.45">
      <c r="A462" s="35" t="str">
        <f>IF('Prediction Log'!A462=0, "",'Prediction Log'!A462)</f>
        <v/>
      </c>
      <c r="B462" s="14" t="str">
        <f>IF('Prediction Log'!B462=0, "",'Prediction Log'!B462)</f>
        <v/>
      </c>
      <c r="C462" s="14" t="str">
        <f>IF('Prediction Log'!C462=0, "",'Prediction Log'!C462)</f>
        <v/>
      </c>
      <c r="D462" s="14" t="str">
        <f>IF('Prediction Log'!D462=0, "",'Prediction Log'!D462)</f>
        <v/>
      </c>
      <c r="E462" s="14" t="str">
        <f>IF('Prediction Log'!E462=0, "",'Prediction Log'!E462)</f>
        <v/>
      </c>
      <c r="F462" s="14" t="str">
        <f>IF('Prediction Log'!F462=0, "",'Prediction Log'!F462)</f>
        <v/>
      </c>
      <c r="G462" s="12" t="str">
        <f>IF(AND(Games!I462="",Games!J462=""),"",IF(ISTEXT(Games!J462), "Side",Games!I462))</f>
        <v/>
      </c>
      <c r="H462" s="12" t="str">
        <f>IF(Table1[[#This Row],[Bet]]="Spread", Games!K462, "")</f>
        <v/>
      </c>
      <c r="I462" s="19" t="str">
        <f>IF(ISTEXT(Games!J462), Games!J462, "")</f>
        <v/>
      </c>
      <c r="J462" s="19" t="str">
        <f>IF(Table1[[#This Row],[Bet]]="Spread", Table1[[#This Row],[Spread]],"")</f>
        <v/>
      </c>
      <c r="K462" s="19"/>
      <c r="L462" s="20"/>
      <c r="M462" s="20"/>
      <c r="N462" s="20"/>
      <c r="O462" s="20"/>
      <c r="P462" s="20"/>
      <c r="Q462" s="20"/>
      <c r="R462" s="22">
        <f t="shared" si="69"/>
        <v>0</v>
      </c>
      <c r="S462" s="22">
        <f t="shared" si="70"/>
        <v>0</v>
      </c>
      <c r="T462" s="22">
        <f t="shared" si="63"/>
        <v>0</v>
      </c>
      <c r="U462" s="22">
        <f t="shared" si="71"/>
        <v>0</v>
      </c>
      <c r="V462" s="22">
        <f t="shared" si="64"/>
        <v>0</v>
      </c>
      <c r="W462" s="22">
        <f t="shared" si="65"/>
        <v>0</v>
      </c>
      <c r="X462" s="21"/>
      <c r="Y462" s="23" t="str">
        <f t="shared" si="66"/>
        <v/>
      </c>
      <c r="Z462" s="21"/>
      <c r="AA462" s="23" t="str">
        <f t="shared" si="67"/>
        <v/>
      </c>
      <c r="AB462" s="21"/>
      <c r="AC462" s="23" t="str">
        <f t="shared" si="68"/>
        <v/>
      </c>
      <c r="AD46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63" spans="1:30" x14ac:dyDescent="0.45">
      <c r="A463" s="35" t="str">
        <f>IF('Prediction Log'!A463=0, "",'Prediction Log'!A463)</f>
        <v/>
      </c>
      <c r="B463" s="14" t="str">
        <f>IF('Prediction Log'!B463=0, "",'Prediction Log'!B463)</f>
        <v/>
      </c>
      <c r="C463" s="14" t="str">
        <f>IF('Prediction Log'!C463=0, "",'Prediction Log'!C463)</f>
        <v/>
      </c>
      <c r="D463" s="14" t="str">
        <f>IF('Prediction Log'!D463=0, "",'Prediction Log'!D463)</f>
        <v/>
      </c>
      <c r="E463" s="14" t="str">
        <f>IF('Prediction Log'!E463=0, "",'Prediction Log'!E463)</f>
        <v/>
      </c>
      <c r="F463" s="14" t="str">
        <f>IF('Prediction Log'!F463=0, "",'Prediction Log'!F463)</f>
        <v/>
      </c>
      <c r="G463" s="12" t="str">
        <f>IF(AND(Games!I463="",Games!J463=""),"",IF(ISTEXT(Games!J463), "Side",Games!I463))</f>
        <v/>
      </c>
      <c r="H463" s="12" t="str">
        <f>IF(Table1[[#This Row],[Bet]]="Spread", Games!K463, "")</f>
        <v/>
      </c>
      <c r="I463" s="19" t="str">
        <f>IF(ISTEXT(Games!J463), Games!J463, "")</f>
        <v/>
      </c>
      <c r="J463" s="19" t="str">
        <f>IF(Table1[[#This Row],[Bet]]="Spread", Table1[[#This Row],[Spread]],"")</f>
        <v/>
      </c>
      <c r="K463" s="19"/>
      <c r="L463" s="20"/>
      <c r="M463" s="20"/>
      <c r="N463" s="20"/>
      <c r="O463" s="20"/>
      <c r="P463" s="20"/>
      <c r="Q463" s="20"/>
      <c r="R463" s="22">
        <f t="shared" si="69"/>
        <v>0</v>
      </c>
      <c r="S463" s="22">
        <f t="shared" si="70"/>
        <v>0</v>
      </c>
      <c r="T463" s="22">
        <f t="shared" si="63"/>
        <v>0</v>
      </c>
      <c r="U463" s="22">
        <f t="shared" si="71"/>
        <v>0</v>
      </c>
      <c r="V463" s="22">
        <f t="shared" si="64"/>
        <v>0</v>
      </c>
      <c r="W463" s="22">
        <f t="shared" si="65"/>
        <v>0</v>
      </c>
      <c r="X463" s="21"/>
      <c r="Y463" s="23" t="str">
        <f t="shared" si="66"/>
        <v/>
      </c>
      <c r="Z463" s="21"/>
      <c r="AA463" s="23" t="str">
        <f t="shared" si="67"/>
        <v/>
      </c>
      <c r="AB463" s="21"/>
      <c r="AC463" s="23" t="str">
        <f t="shared" si="68"/>
        <v/>
      </c>
      <c r="AD46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64" spans="1:30" x14ac:dyDescent="0.45">
      <c r="A464" s="35" t="str">
        <f>IF('Prediction Log'!A464=0, "",'Prediction Log'!A464)</f>
        <v/>
      </c>
      <c r="B464" s="14" t="str">
        <f>IF('Prediction Log'!B464=0, "",'Prediction Log'!B464)</f>
        <v/>
      </c>
      <c r="C464" s="14" t="str">
        <f>IF('Prediction Log'!C464=0, "",'Prediction Log'!C464)</f>
        <v/>
      </c>
      <c r="D464" s="14" t="str">
        <f>IF('Prediction Log'!D464=0, "",'Prediction Log'!D464)</f>
        <v/>
      </c>
      <c r="E464" s="14" t="str">
        <f>IF('Prediction Log'!E464=0, "",'Prediction Log'!E464)</f>
        <v/>
      </c>
      <c r="F464" s="14" t="str">
        <f>IF('Prediction Log'!F464=0, "",'Prediction Log'!F464)</f>
        <v/>
      </c>
      <c r="G464" s="12" t="str">
        <f>IF(AND(Games!I464="",Games!J464=""),"",IF(ISTEXT(Games!J464), "Side",Games!I464))</f>
        <v/>
      </c>
      <c r="H464" s="12" t="str">
        <f>IF(Table1[[#This Row],[Bet]]="Spread", Games!K464, "")</f>
        <v/>
      </c>
      <c r="I464" s="19" t="str">
        <f>IF(ISTEXT(Games!J464), Games!J464, "")</f>
        <v/>
      </c>
      <c r="J464" s="19" t="str">
        <f>IF(Table1[[#This Row],[Bet]]="Spread", Table1[[#This Row],[Spread]],"")</f>
        <v/>
      </c>
      <c r="K464" s="19"/>
      <c r="L464" s="20"/>
      <c r="M464" s="20"/>
      <c r="N464" s="20"/>
      <c r="O464" s="20"/>
      <c r="P464" s="20"/>
      <c r="Q464" s="20"/>
      <c r="R464" s="22">
        <f t="shared" si="69"/>
        <v>0</v>
      </c>
      <c r="S464" s="22">
        <f t="shared" si="70"/>
        <v>0</v>
      </c>
      <c r="T464" s="22">
        <f t="shared" si="63"/>
        <v>0</v>
      </c>
      <c r="U464" s="22">
        <f t="shared" si="71"/>
        <v>0</v>
      </c>
      <c r="V464" s="22">
        <f t="shared" si="64"/>
        <v>0</v>
      </c>
      <c r="W464" s="22">
        <f t="shared" si="65"/>
        <v>0</v>
      </c>
      <c r="X464" s="21"/>
      <c r="Y464" s="23" t="str">
        <f t="shared" si="66"/>
        <v/>
      </c>
      <c r="Z464" s="21"/>
      <c r="AA464" s="23" t="str">
        <f t="shared" si="67"/>
        <v/>
      </c>
      <c r="AB464" s="21"/>
      <c r="AC464" s="23" t="str">
        <f t="shared" si="68"/>
        <v/>
      </c>
      <c r="AD46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65" spans="1:30" x14ac:dyDescent="0.45">
      <c r="A465" s="35" t="str">
        <f>IF('Prediction Log'!A465=0, "",'Prediction Log'!A465)</f>
        <v/>
      </c>
      <c r="B465" s="14" t="str">
        <f>IF('Prediction Log'!B465=0, "",'Prediction Log'!B465)</f>
        <v/>
      </c>
      <c r="C465" s="14" t="str">
        <f>IF('Prediction Log'!C465=0, "",'Prediction Log'!C465)</f>
        <v/>
      </c>
      <c r="D465" s="14" t="str">
        <f>IF('Prediction Log'!D465=0, "",'Prediction Log'!D465)</f>
        <v/>
      </c>
      <c r="E465" s="14" t="str">
        <f>IF('Prediction Log'!E465=0, "",'Prediction Log'!E465)</f>
        <v/>
      </c>
      <c r="F465" s="14" t="str">
        <f>IF('Prediction Log'!F465=0, "",'Prediction Log'!F465)</f>
        <v/>
      </c>
      <c r="G465" s="12" t="str">
        <f>IF(AND(Games!I465="",Games!J465=""),"",IF(ISTEXT(Games!J465), "Side",Games!I465))</f>
        <v/>
      </c>
      <c r="H465" s="12" t="str">
        <f>IF(Table1[[#This Row],[Bet]]="Spread", Games!K465, "")</f>
        <v/>
      </c>
      <c r="I465" s="19" t="str">
        <f>IF(ISTEXT(Games!J465), Games!J465, "")</f>
        <v/>
      </c>
      <c r="J465" s="19" t="str">
        <f>IF(Table1[[#This Row],[Bet]]="Spread", Table1[[#This Row],[Spread]],"")</f>
        <v/>
      </c>
      <c r="K465" s="19"/>
      <c r="L465" s="20"/>
      <c r="M465" s="20"/>
      <c r="N465" s="20"/>
      <c r="O465" s="20"/>
      <c r="P465" s="20"/>
      <c r="Q465" s="20"/>
      <c r="R465" s="22">
        <f t="shared" si="69"/>
        <v>0</v>
      </c>
      <c r="S465" s="22">
        <f t="shared" si="70"/>
        <v>0</v>
      </c>
      <c r="T465" s="22">
        <f t="shared" si="63"/>
        <v>0</v>
      </c>
      <c r="U465" s="22">
        <f t="shared" si="71"/>
        <v>0</v>
      </c>
      <c r="V465" s="22">
        <f t="shared" si="64"/>
        <v>0</v>
      </c>
      <c r="W465" s="22">
        <f t="shared" si="65"/>
        <v>0</v>
      </c>
      <c r="X465" s="21"/>
      <c r="Y465" s="23" t="str">
        <f t="shared" si="66"/>
        <v/>
      </c>
      <c r="Z465" s="21"/>
      <c r="AA465" s="23" t="str">
        <f t="shared" si="67"/>
        <v/>
      </c>
      <c r="AB465" s="21"/>
      <c r="AC465" s="23" t="str">
        <f t="shared" si="68"/>
        <v/>
      </c>
      <c r="AD46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66" spans="1:30" x14ac:dyDescent="0.45">
      <c r="A466" s="35" t="str">
        <f>IF('Prediction Log'!A466=0, "",'Prediction Log'!A466)</f>
        <v/>
      </c>
      <c r="B466" s="14" t="str">
        <f>IF('Prediction Log'!B466=0, "",'Prediction Log'!B466)</f>
        <v/>
      </c>
      <c r="C466" s="14" t="str">
        <f>IF('Prediction Log'!C466=0, "",'Prediction Log'!C466)</f>
        <v/>
      </c>
      <c r="D466" s="14" t="str">
        <f>IF('Prediction Log'!D466=0, "",'Prediction Log'!D466)</f>
        <v/>
      </c>
      <c r="E466" s="14" t="str">
        <f>IF('Prediction Log'!E466=0, "",'Prediction Log'!E466)</f>
        <v/>
      </c>
      <c r="F466" s="14" t="str">
        <f>IF('Prediction Log'!F466=0, "",'Prediction Log'!F466)</f>
        <v/>
      </c>
      <c r="G466" s="12" t="str">
        <f>IF(AND(Games!I466="",Games!J466=""),"",IF(ISTEXT(Games!J466), "Side",Games!I466))</f>
        <v/>
      </c>
      <c r="H466" s="12" t="str">
        <f>IF(Table1[[#This Row],[Bet]]="Spread", Games!K466, "")</f>
        <v/>
      </c>
      <c r="I466" s="19" t="str">
        <f>IF(ISTEXT(Games!J466), Games!J466, "")</f>
        <v/>
      </c>
      <c r="J466" s="19" t="str">
        <f>IF(Table1[[#This Row],[Bet]]="Spread", Table1[[#This Row],[Spread]],"")</f>
        <v/>
      </c>
      <c r="K466" s="19"/>
      <c r="L466" s="20"/>
      <c r="M466" s="20"/>
      <c r="N466" s="20"/>
      <c r="O466" s="20"/>
      <c r="P466" s="20"/>
      <c r="Q466" s="20"/>
      <c r="R466" s="22">
        <f t="shared" si="69"/>
        <v>0</v>
      </c>
      <c r="S466" s="22">
        <f t="shared" si="70"/>
        <v>0</v>
      </c>
      <c r="T466" s="22">
        <f t="shared" si="63"/>
        <v>0</v>
      </c>
      <c r="U466" s="22">
        <f t="shared" si="71"/>
        <v>0</v>
      </c>
      <c r="V466" s="22">
        <f t="shared" si="64"/>
        <v>0</v>
      </c>
      <c r="W466" s="22">
        <f t="shared" si="65"/>
        <v>0</v>
      </c>
      <c r="X466" s="21"/>
      <c r="Y466" s="23" t="str">
        <f t="shared" si="66"/>
        <v/>
      </c>
      <c r="Z466" s="21"/>
      <c r="AA466" s="23" t="str">
        <f t="shared" si="67"/>
        <v/>
      </c>
      <c r="AB466" s="21"/>
      <c r="AC466" s="23" t="str">
        <f t="shared" si="68"/>
        <v/>
      </c>
      <c r="AD46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67" spans="1:30" x14ac:dyDescent="0.45">
      <c r="A467" s="35" t="str">
        <f>IF('Prediction Log'!A467=0, "",'Prediction Log'!A467)</f>
        <v/>
      </c>
      <c r="B467" s="14" t="str">
        <f>IF('Prediction Log'!B467=0, "",'Prediction Log'!B467)</f>
        <v/>
      </c>
      <c r="C467" s="14" t="str">
        <f>IF('Prediction Log'!C467=0, "",'Prediction Log'!C467)</f>
        <v/>
      </c>
      <c r="D467" s="14" t="str">
        <f>IF('Prediction Log'!D467=0, "",'Prediction Log'!D467)</f>
        <v/>
      </c>
      <c r="E467" s="14" t="str">
        <f>IF('Prediction Log'!E467=0, "",'Prediction Log'!E467)</f>
        <v/>
      </c>
      <c r="F467" s="14" t="str">
        <f>IF('Prediction Log'!F467=0, "",'Prediction Log'!F467)</f>
        <v/>
      </c>
      <c r="G467" s="12" t="str">
        <f>IF(AND(Games!I467="",Games!J467=""),"",IF(ISTEXT(Games!J467), "Side",Games!I467))</f>
        <v/>
      </c>
      <c r="H467" s="12" t="str">
        <f>IF(Table1[[#This Row],[Bet]]="Spread", Games!K467, "")</f>
        <v/>
      </c>
      <c r="I467" s="19" t="str">
        <f>IF(ISTEXT(Games!J467), Games!J467, "")</f>
        <v/>
      </c>
      <c r="J467" s="19" t="str">
        <f>IF(Table1[[#This Row],[Bet]]="Spread", Table1[[#This Row],[Spread]],"")</f>
        <v/>
      </c>
      <c r="K467" s="19"/>
      <c r="L467" s="20"/>
      <c r="M467" s="20"/>
      <c r="N467" s="20"/>
      <c r="O467" s="20"/>
      <c r="P467" s="20"/>
      <c r="Q467" s="20"/>
      <c r="R467" s="22">
        <f t="shared" si="69"/>
        <v>0</v>
      </c>
      <c r="S467" s="22">
        <f t="shared" si="70"/>
        <v>0</v>
      </c>
      <c r="T467" s="22">
        <f t="shared" si="63"/>
        <v>0</v>
      </c>
      <c r="U467" s="22">
        <f t="shared" si="71"/>
        <v>0</v>
      </c>
      <c r="V467" s="22">
        <f t="shared" si="64"/>
        <v>0</v>
      </c>
      <c r="W467" s="22">
        <f t="shared" si="65"/>
        <v>0</v>
      </c>
      <c r="X467" s="21"/>
      <c r="Y467" s="23" t="str">
        <f t="shared" si="66"/>
        <v/>
      </c>
      <c r="Z467" s="21"/>
      <c r="AA467" s="23" t="str">
        <f t="shared" si="67"/>
        <v/>
      </c>
      <c r="AB467" s="21"/>
      <c r="AC467" s="23" t="str">
        <f t="shared" si="68"/>
        <v/>
      </c>
      <c r="AD46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68" spans="1:30" x14ac:dyDescent="0.45">
      <c r="A468" s="35" t="str">
        <f>IF('Prediction Log'!A468=0, "",'Prediction Log'!A468)</f>
        <v/>
      </c>
      <c r="B468" s="14" t="str">
        <f>IF('Prediction Log'!B468=0, "",'Prediction Log'!B468)</f>
        <v/>
      </c>
      <c r="C468" s="14" t="str">
        <f>IF('Prediction Log'!C468=0, "",'Prediction Log'!C468)</f>
        <v/>
      </c>
      <c r="D468" s="14" t="str">
        <f>IF('Prediction Log'!D468=0, "",'Prediction Log'!D468)</f>
        <v/>
      </c>
      <c r="E468" s="14" t="str">
        <f>IF('Prediction Log'!E468=0, "",'Prediction Log'!E468)</f>
        <v/>
      </c>
      <c r="F468" s="14" t="str">
        <f>IF('Prediction Log'!F468=0, "",'Prediction Log'!F468)</f>
        <v/>
      </c>
      <c r="G468" s="12" t="str">
        <f>IF(AND(Games!I468="",Games!J468=""),"",IF(ISTEXT(Games!J468), "Side",Games!I468))</f>
        <v/>
      </c>
      <c r="H468" s="12" t="str">
        <f>IF(Table1[[#This Row],[Bet]]="Spread", Games!K468, "")</f>
        <v/>
      </c>
      <c r="I468" s="19" t="str">
        <f>IF(ISTEXT(Games!J468), Games!J468, "")</f>
        <v/>
      </c>
      <c r="J468" s="19" t="str">
        <f>IF(Table1[[#This Row],[Bet]]="Spread", Table1[[#This Row],[Spread]],"")</f>
        <v/>
      </c>
      <c r="K468" s="19"/>
      <c r="L468" s="20"/>
      <c r="M468" s="20"/>
      <c r="N468" s="20"/>
      <c r="O468" s="20"/>
      <c r="P468" s="20"/>
      <c r="Q468" s="20"/>
      <c r="R468" s="22">
        <f t="shared" si="69"/>
        <v>0</v>
      </c>
      <c r="S468" s="22">
        <f t="shared" si="70"/>
        <v>0</v>
      </c>
      <c r="T468" s="22">
        <f t="shared" si="63"/>
        <v>0</v>
      </c>
      <c r="U468" s="22">
        <f t="shared" si="71"/>
        <v>0</v>
      </c>
      <c r="V468" s="22">
        <f t="shared" si="64"/>
        <v>0</v>
      </c>
      <c r="W468" s="22">
        <f t="shared" si="65"/>
        <v>0</v>
      </c>
      <c r="X468" s="21"/>
      <c r="Y468" s="23" t="str">
        <f t="shared" si="66"/>
        <v/>
      </c>
      <c r="Z468" s="21"/>
      <c r="AA468" s="23" t="str">
        <f t="shared" si="67"/>
        <v/>
      </c>
      <c r="AB468" s="21"/>
      <c r="AC468" s="23" t="str">
        <f t="shared" si="68"/>
        <v/>
      </c>
      <c r="AD46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69" spans="1:30" x14ac:dyDescent="0.45">
      <c r="A469" s="35" t="str">
        <f>IF('Prediction Log'!A469=0, "",'Prediction Log'!A469)</f>
        <v/>
      </c>
      <c r="B469" s="14" t="str">
        <f>IF('Prediction Log'!B469=0, "",'Prediction Log'!B469)</f>
        <v/>
      </c>
      <c r="C469" s="14" t="str">
        <f>IF('Prediction Log'!C469=0, "",'Prediction Log'!C469)</f>
        <v/>
      </c>
      <c r="D469" s="14" t="str">
        <f>IF('Prediction Log'!D469=0, "",'Prediction Log'!D469)</f>
        <v/>
      </c>
      <c r="E469" s="14" t="str">
        <f>IF('Prediction Log'!E469=0, "",'Prediction Log'!E469)</f>
        <v/>
      </c>
      <c r="F469" s="14" t="str">
        <f>IF('Prediction Log'!F469=0, "",'Prediction Log'!F469)</f>
        <v/>
      </c>
      <c r="G469" s="12" t="str">
        <f>IF(AND(Games!I469="",Games!J469=""),"",IF(ISTEXT(Games!J469), "Side",Games!I469))</f>
        <v/>
      </c>
      <c r="H469" s="12" t="str">
        <f>IF(Table1[[#This Row],[Bet]]="Spread", Games!K469, "")</f>
        <v/>
      </c>
      <c r="I469" s="19" t="str">
        <f>IF(ISTEXT(Games!J469), Games!J469, "")</f>
        <v/>
      </c>
      <c r="J469" s="19" t="str">
        <f>IF(Table1[[#This Row],[Bet]]="Spread", Table1[[#This Row],[Spread]],"")</f>
        <v/>
      </c>
      <c r="K469" s="19"/>
      <c r="L469" s="20"/>
      <c r="M469" s="20"/>
      <c r="N469" s="20"/>
      <c r="O469" s="20"/>
      <c r="P469" s="20"/>
      <c r="Q469" s="20"/>
      <c r="R469" s="22">
        <f t="shared" si="69"/>
        <v>0</v>
      </c>
      <c r="S469" s="22">
        <f t="shared" si="70"/>
        <v>0</v>
      </c>
      <c r="T469" s="22">
        <f t="shared" si="63"/>
        <v>0</v>
      </c>
      <c r="U469" s="22">
        <f t="shared" si="71"/>
        <v>0</v>
      </c>
      <c r="V469" s="22">
        <f t="shared" si="64"/>
        <v>0</v>
      </c>
      <c r="W469" s="22">
        <f t="shared" si="65"/>
        <v>0</v>
      </c>
      <c r="X469" s="21"/>
      <c r="Y469" s="23" t="str">
        <f t="shared" si="66"/>
        <v/>
      </c>
      <c r="Z469" s="21"/>
      <c r="AA469" s="23" t="str">
        <f t="shared" si="67"/>
        <v/>
      </c>
      <c r="AB469" s="21"/>
      <c r="AC469" s="23" t="str">
        <f t="shared" si="68"/>
        <v/>
      </c>
      <c r="AD46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70" spans="1:30" x14ac:dyDescent="0.45">
      <c r="A470" s="35" t="str">
        <f>IF('Prediction Log'!A470=0, "",'Prediction Log'!A470)</f>
        <v/>
      </c>
      <c r="B470" s="14" t="str">
        <f>IF('Prediction Log'!B470=0, "",'Prediction Log'!B470)</f>
        <v/>
      </c>
      <c r="C470" s="14" t="str">
        <f>IF('Prediction Log'!C470=0, "",'Prediction Log'!C470)</f>
        <v/>
      </c>
      <c r="D470" s="14" t="str">
        <f>IF('Prediction Log'!D470=0, "",'Prediction Log'!D470)</f>
        <v/>
      </c>
      <c r="E470" s="14" t="str">
        <f>IF('Prediction Log'!E470=0, "",'Prediction Log'!E470)</f>
        <v/>
      </c>
      <c r="F470" s="14" t="str">
        <f>IF('Prediction Log'!F470=0, "",'Prediction Log'!F470)</f>
        <v/>
      </c>
      <c r="G470" s="12" t="str">
        <f>IF(AND(Games!I470="",Games!J470=""),"",IF(ISTEXT(Games!J470), "Side",Games!I470))</f>
        <v/>
      </c>
      <c r="H470" s="12" t="str">
        <f>IF(Table1[[#This Row],[Bet]]="Spread", Games!K470, "")</f>
        <v/>
      </c>
      <c r="I470" s="19" t="str">
        <f>IF(ISTEXT(Games!J470), Games!J470, "")</f>
        <v/>
      </c>
      <c r="J470" s="19" t="str">
        <f>IF(Table1[[#This Row],[Bet]]="Spread", Table1[[#This Row],[Spread]],"")</f>
        <v/>
      </c>
      <c r="K470" s="19"/>
      <c r="L470" s="20"/>
      <c r="M470" s="20"/>
      <c r="N470" s="20"/>
      <c r="O470" s="20"/>
      <c r="P470" s="20"/>
      <c r="Q470" s="20"/>
      <c r="R470" s="22">
        <f t="shared" si="69"/>
        <v>0</v>
      </c>
      <c r="S470" s="22">
        <f t="shared" si="70"/>
        <v>0</v>
      </c>
      <c r="T470" s="22">
        <f t="shared" si="63"/>
        <v>0</v>
      </c>
      <c r="U470" s="22">
        <f t="shared" si="71"/>
        <v>0</v>
      </c>
      <c r="V470" s="22">
        <f t="shared" si="64"/>
        <v>0</v>
      </c>
      <c r="W470" s="22">
        <f t="shared" si="65"/>
        <v>0</v>
      </c>
      <c r="X470" s="21"/>
      <c r="Y470" s="23" t="str">
        <f t="shared" si="66"/>
        <v/>
      </c>
      <c r="Z470" s="21"/>
      <c r="AA470" s="23" t="str">
        <f t="shared" si="67"/>
        <v/>
      </c>
      <c r="AB470" s="21"/>
      <c r="AC470" s="23" t="str">
        <f t="shared" si="68"/>
        <v/>
      </c>
      <c r="AD47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71" spans="1:30" x14ac:dyDescent="0.45">
      <c r="A471" s="35" t="str">
        <f>IF('Prediction Log'!A471=0, "",'Prediction Log'!A471)</f>
        <v/>
      </c>
      <c r="B471" s="14" t="str">
        <f>IF('Prediction Log'!B471=0, "",'Prediction Log'!B471)</f>
        <v/>
      </c>
      <c r="C471" s="14" t="str">
        <f>IF('Prediction Log'!C471=0, "",'Prediction Log'!C471)</f>
        <v/>
      </c>
      <c r="D471" s="14" t="str">
        <f>IF('Prediction Log'!D471=0, "",'Prediction Log'!D471)</f>
        <v/>
      </c>
      <c r="E471" s="14" t="str">
        <f>IF('Prediction Log'!E471=0, "",'Prediction Log'!E471)</f>
        <v/>
      </c>
      <c r="F471" s="14" t="str">
        <f>IF('Prediction Log'!F471=0, "",'Prediction Log'!F471)</f>
        <v/>
      </c>
      <c r="G471" s="12" t="str">
        <f>IF(AND(Games!I471="",Games!J471=""),"",IF(ISTEXT(Games!J471), "Side",Games!I471))</f>
        <v/>
      </c>
      <c r="H471" s="12" t="str">
        <f>IF(Table1[[#This Row],[Bet]]="Spread", Games!K471, "")</f>
        <v/>
      </c>
      <c r="I471" s="19" t="str">
        <f>IF(ISTEXT(Games!J471), Games!J471, "")</f>
        <v/>
      </c>
      <c r="J471" s="19" t="str">
        <f>IF(Table1[[#This Row],[Bet]]="Spread", Table1[[#This Row],[Spread]],"")</f>
        <v/>
      </c>
      <c r="K471" s="19"/>
      <c r="L471" s="20"/>
      <c r="M471" s="20"/>
      <c r="N471" s="20"/>
      <c r="O471" s="20"/>
      <c r="P471" s="20"/>
      <c r="Q471" s="20"/>
      <c r="R471" s="22">
        <f t="shared" si="69"/>
        <v>0</v>
      </c>
      <c r="S471" s="22">
        <f t="shared" si="70"/>
        <v>0</v>
      </c>
      <c r="T471" s="22">
        <f t="shared" si="63"/>
        <v>0</v>
      </c>
      <c r="U471" s="22">
        <f t="shared" si="71"/>
        <v>0</v>
      </c>
      <c r="V471" s="22">
        <f t="shared" si="64"/>
        <v>0</v>
      </c>
      <c r="W471" s="22">
        <f t="shared" si="65"/>
        <v>0</v>
      </c>
      <c r="X471" s="21"/>
      <c r="Y471" s="23" t="str">
        <f t="shared" si="66"/>
        <v/>
      </c>
      <c r="Z471" s="21"/>
      <c r="AA471" s="23" t="str">
        <f t="shared" si="67"/>
        <v/>
      </c>
      <c r="AB471" s="21"/>
      <c r="AC471" s="23" t="str">
        <f t="shared" si="68"/>
        <v/>
      </c>
      <c r="AD47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72" spans="1:30" x14ac:dyDescent="0.45">
      <c r="A472" s="35" t="str">
        <f>IF('Prediction Log'!A472=0, "",'Prediction Log'!A472)</f>
        <v/>
      </c>
      <c r="B472" s="14" t="str">
        <f>IF('Prediction Log'!B472=0, "",'Prediction Log'!B472)</f>
        <v/>
      </c>
      <c r="C472" s="14" t="str">
        <f>IF('Prediction Log'!C472=0, "",'Prediction Log'!C472)</f>
        <v/>
      </c>
      <c r="D472" s="14" t="str">
        <f>IF('Prediction Log'!D472=0, "",'Prediction Log'!D472)</f>
        <v/>
      </c>
      <c r="E472" s="14" t="str">
        <f>IF('Prediction Log'!E472=0, "",'Prediction Log'!E472)</f>
        <v/>
      </c>
      <c r="F472" s="14" t="str">
        <f>IF('Prediction Log'!F472=0, "",'Prediction Log'!F472)</f>
        <v/>
      </c>
      <c r="G472" s="12" t="str">
        <f>IF(AND(Games!I472="",Games!J472=""),"",IF(ISTEXT(Games!J472), "Side",Games!I472))</f>
        <v/>
      </c>
      <c r="H472" s="12" t="str">
        <f>IF(Table1[[#This Row],[Bet]]="Spread", Games!K472, "")</f>
        <v/>
      </c>
      <c r="I472" s="19" t="str">
        <f>IF(ISTEXT(Games!J472), Games!J472, "")</f>
        <v/>
      </c>
      <c r="J472" s="19" t="str">
        <f>IF(Table1[[#This Row],[Bet]]="Spread", Table1[[#This Row],[Spread]],"")</f>
        <v/>
      </c>
      <c r="K472" s="19"/>
      <c r="L472" s="20"/>
      <c r="M472" s="20"/>
      <c r="N472" s="20"/>
      <c r="O472" s="20"/>
      <c r="P472" s="20"/>
      <c r="Q472" s="20"/>
      <c r="R472" s="22">
        <f t="shared" si="69"/>
        <v>0</v>
      </c>
      <c r="S472" s="22">
        <f t="shared" si="70"/>
        <v>0</v>
      </c>
      <c r="T472" s="22">
        <f t="shared" si="63"/>
        <v>0</v>
      </c>
      <c r="U472" s="22">
        <f t="shared" si="71"/>
        <v>0</v>
      </c>
      <c r="V472" s="22">
        <f t="shared" si="64"/>
        <v>0</v>
      </c>
      <c r="W472" s="22">
        <f t="shared" si="65"/>
        <v>0</v>
      </c>
      <c r="X472" s="21"/>
      <c r="Y472" s="23" t="str">
        <f t="shared" si="66"/>
        <v/>
      </c>
      <c r="Z472" s="21"/>
      <c r="AA472" s="23" t="str">
        <f t="shared" si="67"/>
        <v/>
      </c>
      <c r="AB472" s="21"/>
      <c r="AC472" s="23" t="str">
        <f t="shared" si="68"/>
        <v/>
      </c>
      <c r="AD47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73" spans="1:30" x14ac:dyDescent="0.45">
      <c r="A473" s="35" t="str">
        <f>IF('Prediction Log'!A473=0, "",'Prediction Log'!A473)</f>
        <v/>
      </c>
      <c r="B473" s="14" t="str">
        <f>IF('Prediction Log'!B473=0, "",'Prediction Log'!B473)</f>
        <v/>
      </c>
      <c r="C473" s="14" t="str">
        <f>IF('Prediction Log'!C473=0, "",'Prediction Log'!C473)</f>
        <v/>
      </c>
      <c r="D473" s="14" t="str">
        <f>IF('Prediction Log'!D473=0, "",'Prediction Log'!D473)</f>
        <v/>
      </c>
      <c r="E473" s="14" t="str">
        <f>IF('Prediction Log'!E473=0, "",'Prediction Log'!E473)</f>
        <v/>
      </c>
      <c r="F473" s="14" t="str">
        <f>IF('Prediction Log'!F473=0, "",'Prediction Log'!F473)</f>
        <v/>
      </c>
      <c r="G473" s="12" t="str">
        <f>IF(AND(Games!I473="",Games!J473=""),"",IF(ISTEXT(Games!J473), "Side",Games!I473))</f>
        <v/>
      </c>
      <c r="H473" s="12" t="str">
        <f>IF(Table1[[#This Row],[Bet]]="Spread", Games!K473, "")</f>
        <v/>
      </c>
      <c r="I473" s="19" t="str">
        <f>IF(ISTEXT(Games!J473), Games!J473, "")</f>
        <v/>
      </c>
      <c r="J473" s="19" t="str">
        <f>IF(Table1[[#This Row],[Bet]]="Spread", Table1[[#This Row],[Spread]],"")</f>
        <v/>
      </c>
      <c r="K473" s="19"/>
      <c r="L473" s="20"/>
      <c r="M473" s="20"/>
      <c r="N473" s="20"/>
      <c r="O473" s="20"/>
      <c r="P473" s="20"/>
      <c r="Q473" s="20"/>
      <c r="R473" s="22">
        <f t="shared" si="69"/>
        <v>0</v>
      </c>
      <c r="S473" s="22">
        <f t="shared" si="70"/>
        <v>0</v>
      </c>
      <c r="T473" s="22">
        <f t="shared" si="63"/>
        <v>0</v>
      </c>
      <c r="U473" s="22">
        <f t="shared" si="71"/>
        <v>0</v>
      </c>
      <c r="V473" s="22">
        <f t="shared" si="64"/>
        <v>0</v>
      </c>
      <c r="W473" s="22">
        <f t="shared" si="65"/>
        <v>0</v>
      </c>
      <c r="X473" s="21"/>
      <c r="Y473" s="23" t="str">
        <f t="shared" si="66"/>
        <v/>
      </c>
      <c r="Z473" s="21"/>
      <c r="AA473" s="23" t="str">
        <f t="shared" si="67"/>
        <v/>
      </c>
      <c r="AB473" s="21"/>
      <c r="AC473" s="23" t="str">
        <f t="shared" si="68"/>
        <v/>
      </c>
      <c r="AD47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74" spans="1:30" x14ac:dyDescent="0.45">
      <c r="A474" s="35" t="str">
        <f>IF('Prediction Log'!A474=0, "",'Prediction Log'!A474)</f>
        <v/>
      </c>
      <c r="B474" s="14" t="str">
        <f>IF('Prediction Log'!B474=0, "",'Prediction Log'!B474)</f>
        <v/>
      </c>
      <c r="C474" s="14" t="str">
        <f>IF('Prediction Log'!C474=0, "",'Prediction Log'!C474)</f>
        <v/>
      </c>
      <c r="D474" s="14" t="str">
        <f>IF('Prediction Log'!D474=0, "",'Prediction Log'!D474)</f>
        <v/>
      </c>
      <c r="E474" s="14" t="str">
        <f>IF('Prediction Log'!E474=0, "",'Prediction Log'!E474)</f>
        <v/>
      </c>
      <c r="F474" s="14" t="str">
        <f>IF('Prediction Log'!F474=0, "",'Prediction Log'!F474)</f>
        <v/>
      </c>
      <c r="G474" s="12" t="str">
        <f>IF(AND(Games!I474="",Games!J474=""),"",IF(ISTEXT(Games!J474), "Side",Games!I474))</f>
        <v/>
      </c>
      <c r="H474" s="12" t="str">
        <f>IF(Table1[[#This Row],[Bet]]="Spread", Games!K474, "")</f>
        <v/>
      </c>
      <c r="I474" s="19" t="str">
        <f>IF(ISTEXT(Games!J474), Games!J474, "")</f>
        <v/>
      </c>
      <c r="J474" s="19" t="str">
        <f>IF(Table1[[#This Row],[Bet]]="Spread", Table1[[#This Row],[Spread]],"")</f>
        <v/>
      </c>
      <c r="K474" s="19"/>
      <c r="L474" s="20"/>
      <c r="M474" s="20"/>
      <c r="N474" s="20"/>
      <c r="O474" s="20"/>
      <c r="P474" s="20"/>
      <c r="Q474" s="20"/>
      <c r="R474" s="22">
        <f t="shared" si="69"/>
        <v>0</v>
      </c>
      <c r="S474" s="22">
        <f t="shared" si="70"/>
        <v>0</v>
      </c>
      <c r="T474" s="22">
        <f t="shared" si="63"/>
        <v>0</v>
      </c>
      <c r="U474" s="22">
        <f t="shared" si="71"/>
        <v>0</v>
      </c>
      <c r="V474" s="22">
        <f t="shared" si="64"/>
        <v>0</v>
      </c>
      <c r="W474" s="22">
        <f t="shared" si="65"/>
        <v>0</v>
      </c>
      <c r="X474" s="21"/>
      <c r="Y474" s="23" t="str">
        <f t="shared" si="66"/>
        <v/>
      </c>
      <c r="Z474" s="21"/>
      <c r="AA474" s="23" t="str">
        <f t="shared" si="67"/>
        <v/>
      </c>
      <c r="AB474" s="21"/>
      <c r="AC474" s="23" t="str">
        <f t="shared" si="68"/>
        <v/>
      </c>
      <c r="AD47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75" spans="1:30" x14ac:dyDescent="0.45">
      <c r="A475" s="35" t="str">
        <f>IF('Prediction Log'!A475=0, "",'Prediction Log'!A475)</f>
        <v/>
      </c>
      <c r="B475" s="14" t="str">
        <f>IF('Prediction Log'!B475=0, "",'Prediction Log'!B475)</f>
        <v/>
      </c>
      <c r="C475" s="14" t="str">
        <f>IF('Prediction Log'!C475=0, "",'Prediction Log'!C475)</f>
        <v/>
      </c>
      <c r="D475" s="14" t="str">
        <f>IF('Prediction Log'!D475=0, "",'Prediction Log'!D475)</f>
        <v/>
      </c>
      <c r="E475" s="14" t="str">
        <f>IF('Prediction Log'!E475=0, "",'Prediction Log'!E475)</f>
        <v/>
      </c>
      <c r="F475" s="14" t="str">
        <f>IF('Prediction Log'!F475=0, "",'Prediction Log'!F475)</f>
        <v/>
      </c>
      <c r="G475" s="12" t="str">
        <f>IF(AND(Games!I475="",Games!J475=""),"",IF(ISTEXT(Games!J475), "Side",Games!I475))</f>
        <v/>
      </c>
      <c r="H475" s="12" t="str">
        <f>IF(Table1[[#This Row],[Bet]]="Spread", Games!K475, "")</f>
        <v/>
      </c>
      <c r="I475" s="19" t="str">
        <f>IF(ISTEXT(Games!J475), Games!J475, "")</f>
        <v/>
      </c>
      <c r="J475" s="19" t="str">
        <f>IF(Table1[[#This Row],[Bet]]="Spread", Table1[[#This Row],[Spread]],"")</f>
        <v/>
      </c>
      <c r="K475" s="19"/>
      <c r="L475" s="20"/>
      <c r="M475" s="20"/>
      <c r="N475" s="20"/>
      <c r="O475" s="20"/>
      <c r="P475" s="20"/>
      <c r="Q475" s="20"/>
      <c r="R475" s="22">
        <f t="shared" si="69"/>
        <v>0</v>
      </c>
      <c r="S475" s="22">
        <f t="shared" si="70"/>
        <v>0</v>
      </c>
      <c r="T475" s="22">
        <f t="shared" si="63"/>
        <v>0</v>
      </c>
      <c r="U475" s="22">
        <f t="shared" si="71"/>
        <v>0</v>
      </c>
      <c r="V475" s="22">
        <f t="shared" si="64"/>
        <v>0</v>
      </c>
      <c r="W475" s="22">
        <f t="shared" si="65"/>
        <v>0</v>
      </c>
      <c r="X475" s="21"/>
      <c r="Y475" s="23" t="str">
        <f t="shared" si="66"/>
        <v/>
      </c>
      <c r="Z475" s="21"/>
      <c r="AA475" s="23" t="str">
        <f t="shared" si="67"/>
        <v/>
      </c>
      <c r="AB475" s="21"/>
      <c r="AC475" s="23" t="str">
        <f t="shared" si="68"/>
        <v/>
      </c>
      <c r="AD47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76" spans="1:30" x14ac:dyDescent="0.45">
      <c r="A476" s="35" t="str">
        <f>IF('Prediction Log'!A476=0, "",'Prediction Log'!A476)</f>
        <v/>
      </c>
      <c r="B476" s="14" t="str">
        <f>IF('Prediction Log'!B476=0, "",'Prediction Log'!B476)</f>
        <v/>
      </c>
      <c r="C476" s="14" t="str">
        <f>IF('Prediction Log'!C476=0, "",'Prediction Log'!C476)</f>
        <v/>
      </c>
      <c r="D476" s="14" t="str">
        <f>IF('Prediction Log'!D476=0, "",'Prediction Log'!D476)</f>
        <v/>
      </c>
      <c r="E476" s="14" t="str">
        <f>IF('Prediction Log'!E476=0, "",'Prediction Log'!E476)</f>
        <v/>
      </c>
      <c r="F476" s="14" t="str">
        <f>IF('Prediction Log'!F476=0, "",'Prediction Log'!F476)</f>
        <v/>
      </c>
      <c r="G476" s="12" t="str">
        <f>IF(AND(Games!I476="",Games!J476=""),"",IF(ISTEXT(Games!J476), "Side",Games!I476))</f>
        <v/>
      </c>
      <c r="H476" s="12" t="str">
        <f>IF(Table1[[#This Row],[Bet]]="Spread", Games!K476, "")</f>
        <v/>
      </c>
      <c r="I476" s="19" t="str">
        <f>IF(ISTEXT(Games!J476), Games!J476, "")</f>
        <v/>
      </c>
      <c r="J476" s="19" t="str">
        <f>IF(Table1[[#This Row],[Bet]]="Spread", Table1[[#This Row],[Spread]],"")</f>
        <v/>
      </c>
      <c r="K476" s="19"/>
      <c r="L476" s="20"/>
      <c r="M476" s="20"/>
      <c r="N476" s="20"/>
      <c r="O476" s="20"/>
      <c r="P476" s="20"/>
      <c r="Q476" s="20"/>
      <c r="R476" s="22">
        <f t="shared" si="69"/>
        <v>0</v>
      </c>
      <c r="S476" s="22">
        <f t="shared" si="70"/>
        <v>0</v>
      </c>
      <c r="T476" s="22">
        <f t="shared" si="63"/>
        <v>0</v>
      </c>
      <c r="U476" s="22">
        <f t="shared" si="71"/>
        <v>0</v>
      </c>
      <c r="V476" s="22">
        <f t="shared" si="64"/>
        <v>0</v>
      </c>
      <c r="W476" s="22">
        <f t="shared" si="65"/>
        <v>0</v>
      </c>
      <c r="X476" s="21"/>
      <c r="Y476" s="23" t="str">
        <f t="shared" si="66"/>
        <v/>
      </c>
      <c r="Z476" s="21"/>
      <c r="AA476" s="23" t="str">
        <f t="shared" si="67"/>
        <v/>
      </c>
      <c r="AB476" s="21"/>
      <c r="AC476" s="23" t="str">
        <f t="shared" si="68"/>
        <v/>
      </c>
      <c r="AD47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77" spans="1:30" x14ac:dyDescent="0.45">
      <c r="A477" s="35" t="str">
        <f>IF('Prediction Log'!A477=0, "",'Prediction Log'!A477)</f>
        <v/>
      </c>
      <c r="B477" s="14" t="str">
        <f>IF('Prediction Log'!B477=0, "",'Prediction Log'!B477)</f>
        <v/>
      </c>
      <c r="C477" s="14" t="str">
        <f>IF('Prediction Log'!C477=0, "",'Prediction Log'!C477)</f>
        <v/>
      </c>
      <c r="D477" s="14" t="str">
        <f>IF('Prediction Log'!D477=0, "",'Prediction Log'!D477)</f>
        <v/>
      </c>
      <c r="E477" s="14" t="str">
        <f>IF('Prediction Log'!E477=0, "",'Prediction Log'!E477)</f>
        <v/>
      </c>
      <c r="F477" s="14" t="str">
        <f>IF('Prediction Log'!F477=0, "",'Prediction Log'!F477)</f>
        <v/>
      </c>
      <c r="G477" s="12" t="str">
        <f>IF(AND(Games!I477="",Games!J477=""),"",IF(ISTEXT(Games!J477), "Side",Games!I477))</f>
        <v/>
      </c>
      <c r="H477" s="12" t="str">
        <f>IF(Table1[[#This Row],[Bet]]="Spread", Games!K477, "")</f>
        <v/>
      </c>
      <c r="I477" s="19" t="str">
        <f>IF(ISTEXT(Games!J477), Games!J477, "")</f>
        <v/>
      </c>
      <c r="J477" s="19" t="str">
        <f>IF(Table1[[#This Row],[Bet]]="Spread", Table1[[#This Row],[Spread]],"")</f>
        <v/>
      </c>
      <c r="K477" s="19"/>
      <c r="L477" s="20"/>
      <c r="M477" s="20"/>
      <c r="N477" s="20"/>
      <c r="O477" s="20"/>
      <c r="P477" s="20"/>
      <c r="Q477" s="20"/>
      <c r="R477" s="22">
        <f t="shared" si="69"/>
        <v>0</v>
      </c>
      <c r="S477" s="22">
        <f t="shared" si="70"/>
        <v>0</v>
      </c>
      <c r="T477" s="22">
        <f t="shared" si="63"/>
        <v>0</v>
      </c>
      <c r="U477" s="22">
        <f t="shared" si="71"/>
        <v>0</v>
      </c>
      <c r="V477" s="22">
        <f t="shared" si="64"/>
        <v>0</v>
      </c>
      <c r="W477" s="22">
        <f t="shared" si="65"/>
        <v>0</v>
      </c>
      <c r="X477" s="21"/>
      <c r="Y477" s="23" t="str">
        <f t="shared" si="66"/>
        <v/>
      </c>
      <c r="Z477" s="21"/>
      <c r="AA477" s="23" t="str">
        <f t="shared" si="67"/>
        <v/>
      </c>
      <c r="AB477" s="21"/>
      <c r="AC477" s="23" t="str">
        <f t="shared" si="68"/>
        <v/>
      </c>
      <c r="AD47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78" spans="1:30" x14ac:dyDescent="0.45">
      <c r="A478" s="35" t="str">
        <f>IF('Prediction Log'!A478=0, "",'Prediction Log'!A478)</f>
        <v/>
      </c>
      <c r="B478" s="14" t="str">
        <f>IF('Prediction Log'!B478=0, "",'Prediction Log'!B478)</f>
        <v/>
      </c>
      <c r="C478" s="14" t="str">
        <f>IF('Prediction Log'!C478=0, "",'Prediction Log'!C478)</f>
        <v/>
      </c>
      <c r="D478" s="14" t="str">
        <f>IF('Prediction Log'!D478=0, "",'Prediction Log'!D478)</f>
        <v/>
      </c>
      <c r="E478" s="14" t="str">
        <f>IF('Prediction Log'!E478=0, "",'Prediction Log'!E478)</f>
        <v/>
      </c>
      <c r="F478" s="14" t="str">
        <f>IF('Prediction Log'!F478=0, "",'Prediction Log'!F478)</f>
        <v/>
      </c>
      <c r="G478" s="12" t="str">
        <f>IF(AND(Games!I478="",Games!J478=""),"",IF(ISTEXT(Games!J478), "Side",Games!I478))</f>
        <v/>
      </c>
      <c r="H478" s="12" t="str">
        <f>IF(Table1[[#This Row],[Bet]]="Spread", Games!K478, "")</f>
        <v/>
      </c>
      <c r="I478" s="19" t="str">
        <f>IF(ISTEXT(Games!J478), Games!J478, "")</f>
        <v/>
      </c>
      <c r="J478" s="19" t="str">
        <f>IF(Table1[[#This Row],[Bet]]="Spread", Table1[[#This Row],[Spread]],"")</f>
        <v/>
      </c>
      <c r="K478" s="19"/>
      <c r="L478" s="20"/>
      <c r="M478" s="20"/>
      <c r="N478" s="20"/>
      <c r="O478" s="20"/>
      <c r="P478" s="20"/>
      <c r="Q478" s="20"/>
      <c r="R478" s="22">
        <f t="shared" si="69"/>
        <v>0</v>
      </c>
      <c r="S478" s="22">
        <f t="shared" si="70"/>
        <v>0</v>
      </c>
      <c r="T478" s="22">
        <f t="shared" si="63"/>
        <v>0</v>
      </c>
      <c r="U478" s="22">
        <f t="shared" si="71"/>
        <v>0</v>
      </c>
      <c r="V478" s="22">
        <f t="shared" si="64"/>
        <v>0</v>
      </c>
      <c r="W478" s="22">
        <f t="shared" si="65"/>
        <v>0</v>
      </c>
      <c r="X478" s="21"/>
      <c r="Y478" s="23" t="str">
        <f t="shared" si="66"/>
        <v/>
      </c>
      <c r="Z478" s="21"/>
      <c r="AA478" s="23" t="str">
        <f t="shared" si="67"/>
        <v/>
      </c>
      <c r="AB478" s="21"/>
      <c r="AC478" s="23" t="str">
        <f t="shared" si="68"/>
        <v/>
      </c>
      <c r="AD47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79" spans="1:30" x14ac:dyDescent="0.45">
      <c r="A479" s="35" t="str">
        <f>IF('Prediction Log'!A479=0, "",'Prediction Log'!A479)</f>
        <v/>
      </c>
      <c r="B479" s="14" t="str">
        <f>IF('Prediction Log'!B479=0, "",'Prediction Log'!B479)</f>
        <v/>
      </c>
      <c r="C479" s="14" t="str">
        <f>IF('Prediction Log'!C479=0, "",'Prediction Log'!C479)</f>
        <v/>
      </c>
      <c r="D479" s="14" t="str">
        <f>IF('Prediction Log'!D479=0, "",'Prediction Log'!D479)</f>
        <v/>
      </c>
      <c r="E479" s="14" t="str">
        <f>IF('Prediction Log'!E479=0, "",'Prediction Log'!E479)</f>
        <v/>
      </c>
      <c r="F479" s="14" t="str">
        <f>IF('Prediction Log'!F479=0, "",'Prediction Log'!F479)</f>
        <v/>
      </c>
      <c r="G479" s="12" t="str">
        <f>IF(AND(Games!I479="",Games!J479=""),"",IF(ISTEXT(Games!J479), "Side",Games!I479))</f>
        <v/>
      </c>
      <c r="H479" s="12" t="str">
        <f>IF(Table1[[#This Row],[Bet]]="Spread", Games!K479, "")</f>
        <v/>
      </c>
      <c r="I479" s="19" t="str">
        <f>IF(ISTEXT(Games!J479), Games!J479, "")</f>
        <v/>
      </c>
      <c r="J479" s="19" t="str">
        <f>IF(Table1[[#This Row],[Bet]]="Spread", Table1[[#This Row],[Spread]],"")</f>
        <v/>
      </c>
      <c r="K479" s="19"/>
      <c r="L479" s="20"/>
      <c r="M479" s="20"/>
      <c r="N479" s="20"/>
      <c r="O479" s="20"/>
      <c r="P479" s="20"/>
      <c r="Q479" s="20"/>
      <c r="R479" s="22">
        <f t="shared" si="69"/>
        <v>0</v>
      </c>
      <c r="S479" s="22">
        <f t="shared" si="70"/>
        <v>0</v>
      </c>
      <c r="T479" s="22">
        <f t="shared" si="63"/>
        <v>0</v>
      </c>
      <c r="U479" s="22">
        <f t="shared" si="71"/>
        <v>0</v>
      </c>
      <c r="V479" s="22">
        <f t="shared" si="64"/>
        <v>0</v>
      </c>
      <c r="W479" s="22">
        <f t="shared" si="65"/>
        <v>0</v>
      </c>
      <c r="X479" s="21"/>
      <c r="Y479" s="23" t="str">
        <f t="shared" si="66"/>
        <v/>
      </c>
      <c r="Z479" s="21"/>
      <c r="AA479" s="23" t="str">
        <f t="shared" si="67"/>
        <v/>
      </c>
      <c r="AB479" s="21"/>
      <c r="AC479" s="23" t="str">
        <f t="shared" si="68"/>
        <v/>
      </c>
      <c r="AD47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80" spans="1:30" x14ac:dyDescent="0.45">
      <c r="A480" s="35" t="str">
        <f>IF('Prediction Log'!A480=0, "",'Prediction Log'!A480)</f>
        <v/>
      </c>
      <c r="B480" s="14" t="str">
        <f>IF('Prediction Log'!B480=0, "",'Prediction Log'!B480)</f>
        <v/>
      </c>
      <c r="C480" s="14" t="str">
        <f>IF('Prediction Log'!C480=0, "",'Prediction Log'!C480)</f>
        <v/>
      </c>
      <c r="D480" s="14" t="str">
        <f>IF('Prediction Log'!D480=0, "",'Prediction Log'!D480)</f>
        <v/>
      </c>
      <c r="E480" s="14" t="str">
        <f>IF('Prediction Log'!E480=0, "",'Prediction Log'!E480)</f>
        <v/>
      </c>
      <c r="F480" s="14" t="str">
        <f>IF('Prediction Log'!F480=0, "",'Prediction Log'!F480)</f>
        <v/>
      </c>
      <c r="G480" s="12" t="str">
        <f>IF(AND(Games!I480="",Games!J480=""),"",IF(ISTEXT(Games!J480), "Side",Games!I480))</f>
        <v/>
      </c>
      <c r="H480" s="12" t="str">
        <f>IF(Table1[[#This Row],[Bet]]="Spread", Games!K480, "")</f>
        <v/>
      </c>
      <c r="I480" s="19" t="str">
        <f>IF(ISTEXT(Games!J480), Games!J480, "")</f>
        <v/>
      </c>
      <c r="J480" s="19" t="str">
        <f>IF(Table1[[#This Row],[Bet]]="Spread", Table1[[#This Row],[Spread]],"")</f>
        <v/>
      </c>
      <c r="K480" s="19"/>
      <c r="L480" s="20"/>
      <c r="M480" s="20"/>
      <c r="N480" s="20"/>
      <c r="O480" s="20"/>
      <c r="P480" s="20"/>
      <c r="Q480" s="20"/>
      <c r="R480" s="22">
        <f t="shared" si="69"/>
        <v>0</v>
      </c>
      <c r="S480" s="22">
        <f t="shared" si="70"/>
        <v>0</v>
      </c>
      <c r="T480" s="22">
        <f t="shared" si="63"/>
        <v>0</v>
      </c>
      <c r="U480" s="22">
        <f t="shared" si="71"/>
        <v>0</v>
      </c>
      <c r="V480" s="22">
        <f t="shared" si="64"/>
        <v>0</v>
      </c>
      <c r="W480" s="22">
        <f t="shared" si="65"/>
        <v>0</v>
      </c>
      <c r="X480" s="21"/>
      <c r="Y480" s="23" t="str">
        <f t="shared" si="66"/>
        <v/>
      </c>
      <c r="Z480" s="21"/>
      <c r="AA480" s="23" t="str">
        <f t="shared" si="67"/>
        <v/>
      </c>
      <c r="AB480" s="21"/>
      <c r="AC480" s="23" t="str">
        <f t="shared" si="68"/>
        <v/>
      </c>
      <c r="AD48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81" spans="1:30" x14ac:dyDescent="0.45">
      <c r="A481" s="35" t="str">
        <f>IF('Prediction Log'!A481=0, "",'Prediction Log'!A481)</f>
        <v/>
      </c>
      <c r="B481" s="14" t="str">
        <f>IF('Prediction Log'!B481=0, "",'Prediction Log'!B481)</f>
        <v/>
      </c>
      <c r="C481" s="14" t="str">
        <f>IF('Prediction Log'!C481=0, "",'Prediction Log'!C481)</f>
        <v/>
      </c>
      <c r="D481" s="14" t="str">
        <f>IF('Prediction Log'!D481=0, "",'Prediction Log'!D481)</f>
        <v/>
      </c>
      <c r="E481" s="14" t="str">
        <f>IF('Prediction Log'!E481=0, "",'Prediction Log'!E481)</f>
        <v/>
      </c>
      <c r="F481" s="14" t="str">
        <f>IF('Prediction Log'!F481=0, "",'Prediction Log'!F481)</f>
        <v/>
      </c>
      <c r="G481" s="12" t="str">
        <f>IF(AND(Games!I481="",Games!J481=""),"",IF(ISTEXT(Games!J481), "Side",Games!I481))</f>
        <v/>
      </c>
      <c r="H481" s="12" t="str">
        <f>IF(Table1[[#This Row],[Bet]]="Spread", Games!K481, "")</f>
        <v/>
      </c>
      <c r="I481" s="19" t="str">
        <f>IF(ISTEXT(Games!J481), Games!J481, "")</f>
        <v/>
      </c>
      <c r="J481" s="19" t="str">
        <f>IF(Table1[[#This Row],[Bet]]="Spread", Table1[[#This Row],[Spread]],"")</f>
        <v/>
      </c>
      <c r="K481" s="19"/>
      <c r="L481" s="20"/>
      <c r="M481" s="20"/>
      <c r="N481" s="20"/>
      <c r="O481" s="20"/>
      <c r="P481" s="20"/>
      <c r="Q481" s="20"/>
      <c r="R481" s="22">
        <f t="shared" si="69"/>
        <v>0</v>
      </c>
      <c r="S481" s="22">
        <f t="shared" si="70"/>
        <v>0</v>
      </c>
      <c r="T481" s="22">
        <f t="shared" si="63"/>
        <v>0</v>
      </c>
      <c r="U481" s="22">
        <f t="shared" si="71"/>
        <v>0</v>
      </c>
      <c r="V481" s="22">
        <f t="shared" si="64"/>
        <v>0</v>
      </c>
      <c r="W481" s="22">
        <f t="shared" si="65"/>
        <v>0</v>
      </c>
      <c r="X481" s="21"/>
      <c r="Y481" s="23" t="str">
        <f t="shared" si="66"/>
        <v/>
      </c>
      <c r="Z481" s="21"/>
      <c r="AA481" s="23" t="str">
        <f t="shared" si="67"/>
        <v/>
      </c>
      <c r="AB481" s="21"/>
      <c r="AC481" s="23" t="str">
        <f t="shared" si="68"/>
        <v/>
      </c>
      <c r="AD48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82" spans="1:30" x14ac:dyDescent="0.45">
      <c r="A482" s="35" t="str">
        <f>IF('Prediction Log'!A482=0, "",'Prediction Log'!A482)</f>
        <v/>
      </c>
      <c r="B482" s="14" t="str">
        <f>IF('Prediction Log'!B482=0, "",'Prediction Log'!B482)</f>
        <v/>
      </c>
      <c r="C482" s="14" t="str">
        <f>IF('Prediction Log'!C482=0, "",'Prediction Log'!C482)</f>
        <v/>
      </c>
      <c r="D482" s="14" t="str">
        <f>IF('Prediction Log'!D482=0, "",'Prediction Log'!D482)</f>
        <v/>
      </c>
      <c r="E482" s="14" t="str">
        <f>IF('Prediction Log'!E482=0, "",'Prediction Log'!E482)</f>
        <v/>
      </c>
      <c r="F482" s="14" t="str">
        <f>IF('Prediction Log'!F482=0, "",'Prediction Log'!F482)</f>
        <v/>
      </c>
      <c r="G482" s="12" t="str">
        <f>IF(AND(Games!I482="",Games!J482=""),"",IF(ISTEXT(Games!J482), "Side",Games!I482))</f>
        <v/>
      </c>
      <c r="H482" s="12" t="str">
        <f>IF(Table1[[#This Row],[Bet]]="Spread", Games!K482, "")</f>
        <v/>
      </c>
      <c r="I482" s="19" t="str">
        <f>IF(ISTEXT(Games!J482), Games!J482, "")</f>
        <v/>
      </c>
      <c r="J482" s="19" t="str">
        <f>IF(Table1[[#This Row],[Bet]]="Spread", Table1[[#This Row],[Spread]],"")</f>
        <v/>
      </c>
      <c r="K482" s="19"/>
      <c r="L482" s="20"/>
      <c r="M482" s="20"/>
      <c r="N482" s="20"/>
      <c r="O482" s="20"/>
      <c r="P482" s="20"/>
      <c r="Q482" s="20"/>
      <c r="R482" s="22">
        <f t="shared" si="69"/>
        <v>0</v>
      </c>
      <c r="S482" s="22">
        <f t="shared" si="70"/>
        <v>0</v>
      </c>
      <c r="T482" s="22">
        <f t="shared" si="63"/>
        <v>0</v>
      </c>
      <c r="U482" s="22">
        <f t="shared" si="71"/>
        <v>0</v>
      </c>
      <c r="V482" s="22">
        <f t="shared" si="64"/>
        <v>0</v>
      </c>
      <c r="W482" s="22">
        <f t="shared" si="65"/>
        <v>0</v>
      </c>
      <c r="X482" s="21"/>
      <c r="Y482" s="23" t="str">
        <f t="shared" si="66"/>
        <v/>
      </c>
      <c r="Z482" s="21"/>
      <c r="AA482" s="23" t="str">
        <f t="shared" si="67"/>
        <v/>
      </c>
      <c r="AB482" s="21"/>
      <c r="AC482" s="23" t="str">
        <f t="shared" si="68"/>
        <v/>
      </c>
      <c r="AD48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83" spans="1:30" x14ac:dyDescent="0.45">
      <c r="A483" s="35" t="str">
        <f>IF('Prediction Log'!A483=0, "",'Prediction Log'!A483)</f>
        <v/>
      </c>
      <c r="B483" s="14" t="str">
        <f>IF('Prediction Log'!B483=0, "",'Prediction Log'!B483)</f>
        <v/>
      </c>
      <c r="C483" s="14" t="str">
        <f>IF('Prediction Log'!C483=0, "",'Prediction Log'!C483)</f>
        <v/>
      </c>
      <c r="D483" s="14" t="str">
        <f>IF('Prediction Log'!D483=0, "",'Prediction Log'!D483)</f>
        <v/>
      </c>
      <c r="E483" s="14" t="str">
        <f>IF('Prediction Log'!E483=0, "",'Prediction Log'!E483)</f>
        <v/>
      </c>
      <c r="F483" s="14" t="str">
        <f>IF('Prediction Log'!F483=0, "",'Prediction Log'!F483)</f>
        <v/>
      </c>
      <c r="G483" s="12" t="str">
        <f>IF(AND(Games!I483="",Games!J483=""),"",IF(ISTEXT(Games!J483), "Side",Games!I483))</f>
        <v/>
      </c>
      <c r="H483" s="12" t="str">
        <f>IF(Table1[[#This Row],[Bet]]="Spread", Games!K483, "")</f>
        <v/>
      </c>
      <c r="I483" s="19" t="str">
        <f>IF(ISTEXT(Games!J483), Games!J483, "")</f>
        <v/>
      </c>
      <c r="J483" s="19" t="str">
        <f>IF(Table1[[#This Row],[Bet]]="Spread", Table1[[#This Row],[Spread]],"")</f>
        <v/>
      </c>
      <c r="K483" s="19"/>
      <c r="L483" s="20"/>
      <c r="M483" s="20"/>
      <c r="N483" s="20"/>
      <c r="O483" s="20"/>
      <c r="P483" s="20"/>
      <c r="Q483" s="20"/>
      <c r="R483" s="22">
        <f t="shared" si="69"/>
        <v>0</v>
      </c>
      <c r="S483" s="22">
        <f t="shared" si="70"/>
        <v>0</v>
      </c>
      <c r="T483" s="22">
        <f t="shared" si="63"/>
        <v>0</v>
      </c>
      <c r="U483" s="22">
        <f t="shared" si="71"/>
        <v>0</v>
      </c>
      <c r="V483" s="22">
        <f t="shared" si="64"/>
        <v>0</v>
      </c>
      <c r="W483" s="22">
        <f t="shared" si="65"/>
        <v>0</v>
      </c>
      <c r="X483" s="21"/>
      <c r="Y483" s="23" t="str">
        <f t="shared" si="66"/>
        <v/>
      </c>
      <c r="Z483" s="21"/>
      <c r="AA483" s="23" t="str">
        <f t="shared" si="67"/>
        <v/>
      </c>
      <c r="AB483" s="21"/>
      <c r="AC483" s="23" t="str">
        <f t="shared" si="68"/>
        <v/>
      </c>
      <c r="AD48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84" spans="1:30" x14ac:dyDescent="0.45">
      <c r="A484" s="35" t="str">
        <f>IF('Prediction Log'!A484=0, "",'Prediction Log'!A484)</f>
        <v/>
      </c>
      <c r="B484" s="14" t="str">
        <f>IF('Prediction Log'!B484=0, "",'Prediction Log'!B484)</f>
        <v/>
      </c>
      <c r="C484" s="14" t="str">
        <f>IF('Prediction Log'!C484=0, "",'Prediction Log'!C484)</f>
        <v/>
      </c>
      <c r="D484" s="14" t="str">
        <f>IF('Prediction Log'!D484=0, "",'Prediction Log'!D484)</f>
        <v/>
      </c>
      <c r="E484" s="14" t="str">
        <f>IF('Prediction Log'!E484=0, "",'Prediction Log'!E484)</f>
        <v/>
      </c>
      <c r="F484" s="14" t="str">
        <f>IF('Prediction Log'!F484=0, "",'Prediction Log'!F484)</f>
        <v/>
      </c>
      <c r="G484" s="12" t="str">
        <f>IF(AND(Games!I484="",Games!J484=""),"",IF(ISTEXT(Games!J484), "Side",Games!I484))</f>
        <v/>
      </c>
      <c r="H484" s="12" t="str">
        <f>IF(Table1[[#This Row],[Bet]]="Spread", Games!K484, "")</f>
        <v/>
      </c>
      <c r="I484" s="19" t="str">
        <f>IF(ISTEXT(Games!J484), Games!J484, "")</f>
        <v/>
      </c>
      <c r="J484" s="19" t="str">
        <f>IF(Table1[[#This Row],[Bet]]="Spread", Table1[[#This Row],[Spread]],"")</f>
        <v/>
      </c>
      <c r="K484" s="19"/>
      <c r="L484" s="20"/>
      <c r="M484" s="20"/>
      <c r="N484" s="20"/>
      <c r="O484" s="20"/>
      <c r="P484" s="20"/>
      <c r="Q484" s="20"/>
      <c r="R484" s="22">
        <f t="shared" si="69"/>
        <v>0</v>
      </c>
      <c r="S484" s="22">
        <f t="shared" si="70"/>
        <v>0</v>
      </c>
      <c r="T484" s="22">
        <f t="shared" si="63"/>
        <v>0</v>
      </c>
      <c r="U484" s="22">
        <f t="shared" si="71"/>
        <v>0</v>
      </c>
      <c r="V484" s="22">
        <f t="shared" si="64"/>
        <v>0</v>
      </c>
      <c r="W484" s="22">
        <f t="shared" si="65"/>
        <v>0</v>
      </c>
      <c r="X484" s="21"/>
      <c r="Y484" s="23" t="str">
        <f t="shared" si="66"/>
        <v/>
      </c>
      <c r="Z484" s="21"/>
      <c r="AA484" s="23" t="str">
        <f t="shared" si="67"/>
        <v/>
      </c>
      <c r="AB484" s="21"/>
      <c r="AC484" s="23" t="str">
        <f t="shared" si="68"/>
        <v/>
      </c>
      <c r="AD48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85" spans="1:30" x14ac:dyDescent="0.45">
      <c r="A485" s="35" t="str">
        <f>IF('Prediction Log'!A485=0, "",'Prediction Log'!A485)</f>
        <v/>
      </c>
      <c r="B485" s="14" t="str">
        <f>IF('Prediction Log'!B485=0, "",'Prediction Log'!B485)</f>
        <v/>
      </c>
      <c r="C485" s="14" t="str">
        <f>IF('Prediction Log'!C485=0, "",'Prediction Log'!C485)</f>
        <v/>
      </c>
      <c r="D485" s="14" t="str">
        <f>IF('Prediction Log'!D485=0, "",'Prediction Log'!D485)</f>
        <v/>
      </c>
      <c r="E485" s="14" t="str">
        <f>IF('Prediction Log'!E485=0, "",'Prediction Log'!E485)</f>
        <v/>
      </c>
      <c r="F485" s="14" t="str">
        <f>IF('Prediction Log'!F485=0, "",'Prediction Log'!F485)</f>
        <v/>
      </c>
      <c r="G485" s="12" t="str">
        <f>IF(AND(Games!I485="",Games!J485=""),"",IF(ISTEXT(Games!J485), "Side",Games!I485))</f>
        <v/>
      </c>
      <c r="H485" s="12" t="str">
        <f>IF(Table1[[#This Row],[Bet]]="Spread", Games!K485, "")</f>
        <v/>
      </c>
      <c r="I485" s="19" t="str">
        <f>IF(ISTEXT(Games!J485), Games!J485, "")</f>
        <v/>
      </c>
      <c r="J485" s="19" t="str">
        <f>IF(Table1[[#This Row],[Bet]]="Spread", Table1[[#This Row],[Spread]],"")</f>
        <v/>
      </c>
      <c r="K485" s="19"/>
      <c r="L485" s="20"/>
      <c r="M485" s="20"/>
      <c r="N485" s="20"/>
      <c r="O485" s="20"/>
      <c r="P485" s="20"/>
      <c r="Q485" s="20"/>
      <c r="R485" s="22">
        <f t="shared" si="69"/>
        <v>0</v>
      </c>
      <c r="S485" s="22">
        <f t="shared" si="70"/>
        <v>0</v>
      </c>
      <c r="T485" s="22">
        <f t="shared" si="63"/>
        <v>0</v>
      </c>
      <c r="U485" s="22">
        <f t="shared" si="71"/>
        <v>0</v>
      </c>
      <c r="V485" s="22">
        <f t="shared" si="64"/>
        <v>0</v>
      </c>
      <c r="W485" s="22">
        <f t="shared" si="65"/>
        <v>0</v>
      </c>
      <c r="X485" s="21"/>
      <c r="Y485" s="23" t="str">
        <f t="shared" si="66"/>
        <v/>
      </c>
      <c r="Z485" s="21"/>
      <c r="AA485" s="23" t="str">
        <f t="shared" si="67"/>
        <v/>
      </c>
      <c r="AB485" s="21"/>
      <c r="AC485" s="23" t="str">
        <f t="shared" si="68"/>
        <v/>
      </c>
      <c r="AD48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86" spans="1:30" x14ac:dyDescent="0.45">
      <c r="A486" s="35" t="str">
        <f>IF('Prediction Log'!A486=0, "",'Prediction Log'!A486)</f>
        <v/>
      </c>
      <c r="B486" s="14" t="str">
        <f>IF('Prediction Log'!B486=0, "",'Prediction Log'!B486)</f>
        <v/>
      </c>
      <c r="C486" s="14" t="str">
        <f>IF('Prediction Log'!C486=0, "",'Prediction Log'!C486)</f>
        <v/>
      </c>
      <c r="D486" s="14" t="str">
        <f>IF('Prediction Log'!D486=0, "",'Prediction Log'!D486)</f>
        <v/>
      </c>
      <c r="E486" s="14" t="str">
        <f>IF('Prediction Log'!E486=0, "",'Prediction Log'!E486)</f>
        <v/>
      </c>
      <c r="F486" s="14" t="str">
        <f>IF('Prediction Log'!F486=0, "",'Prediction Log'!F486)</f>
        <v/>
      </c>
      <c r="G486" s="12" t="str">
        <f>IF(AND(Games!I486="",Games!J486=""),"",IF(ISTEXT(Games!J486), "Side",Games!I486))</f>
        <v/>
      </c>
      <c r="H486" s="12" t="str">
        <f>IF(Table1[[#This Row],[Bet]]="Spread", Games!K486, "")</f>
        <v/>
      </c>
      <c r="I486" s="19" t="str">
        <f>IF(ISTEXT(Games!J486), Games!J486, "")</f>
        <v/>
      </c>
      <c r="J486" s="19" t="str">
        <f>IF(Table1[[#This Row],[Bet]]="Spread", Table1[[#This Row],[Spread]],"")</f>
        <v/>
      </c>
      <c r="K486" s="19"/>
      <c r="L486" s="20"/>
      <c r="M486" s="20"/>
      <c r="N486" s="20"/>
      <c r="O486" s="20"/>
      <c r="P486" s="20"/>
      <c r="Q486" s="20"/>
      <c r="R486" s="22">
        <f t="shared" si="69"/>
        <v>0</v>
      </c>
      <c r="S486" s="22">
        <f t="shared" si="70"/>
        <v>0</v>
      </c>
      <c r="T486" s="22">
        <f t="shared" si="63"/>
        <v>0</v>
      </c>
      <c r="U486" s="22">
        <f t="shared" si="71"/>
        <v>0</v>
      </c>
      <c r="V486" s="22">
        <f t="shared" si="64"/>
        <v>0</v>
      </c>
      <c r="W486" s="22">
        <f t="shared" si="65"/>
        <v>0</v>
      </c>
      <c r="X486" s="21"/>
      <c r="Y486" s="23" t="str">
        <f t="shared" si="66"/>
        <v/>
      </c>
      <c r="Z486" s="21"/>
      <c r="AA486" s="23" t="str">
        <f t="shared" si="67"/>
        <v/>
      </c>
      <c r="AB486" s="21"/>
      <c r="AC486" s="23" t="str">
        <f t="shared" si="68"/>
        <v/>
      </c>
      <c r="AD48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87" spans="1:30" x14ac:dyDescent="0.45">
      <c r="A487" s="35" t="str">
        <f>IF('Prediction Log'!A487=0, "",'Prediction Log'!A487)</f>
        <v/>
      </c>
      <c r="B487" s="14" t="str">
        <f>IF('Prediction Log'!B487=0, "",'Prediction Log'!B487)</f>
        <v/>
      </c>
      <c r="C487" s="14" t="str">
        <f>IF('Prediction Log'!C487=0, "",'Prediction Log'!C487)</f>
        <v/>
      </c>
      <c r="D487" s="14" t="str">
        <f>IF('Prediction Log'!D487=0, "",'Prediction Log'!D487)</f>
        <v/>
      </c>
      <c r="E487" s="14" t="str">
        <f>IF('Prediction Log'!E487=0, "",'Prediction Log'!E487)</f>
        <v/>
      </c>
      <c r="F487" s="14" t="str">
        <f>IF('Prediction Log'!F487=0, "",'Prediction Log'!F487)</f>
        <v/>
      </c>
      <c r="G487" s="12" t="str">
        <f>IF(AND(Games!I487="",Games!J487=""),"",IF(ISTEXT(Games!J487), "Side",Games!I487))</f>
        <v/>
      </c>
      <c r="H487" s="12" t="str">
        <f>IF(Table1[[#This Row],[Bet]]="Spread", Games!K487, "")</f>
        <v/>
      </c>
      <c r="I487" s="19" t="str">
        <f>IF(ISTEXT(Games!J487), Games!J487, "")</f>
        <v/>
      </c>
      <c r="J487" s="19" t="str">
        <f>IF(Table1[[#This Row],[Bet]]="Spread", Table1[[#This Row],[Spread]],"")</f>
        <v/>
      </c>
      <c r="K487" s="19"/>
      <c r="L487" s="20"/>
      <c r="M487" s="20"/>
      <c r="N487" s="20"/>
      <c r="O487" s="20"/>
      <c r="P487" s="20"/>
      <c r="Q487" s="20"/>
      <c r="R487" s="22">
        <f t="shared" si="69"/>
        <v>0</v>
      </c>
      <c r="S487" s="22">
        <f t="shared" si="70"/>
        <v>0</v>
      </c>
      <c r="T487" s="22">
        <f t="shared" si="63"/>
        <v>0</v>
      </c>
      <c r="U487" s="22">
        <f t="shared" si="71"/>
        <v>0</v>
      </c>
      <c r="V487" s="22">
        <f t="shared" si="64"/>
        <v>0</v>
      </c>
      <c r="W487" s="22">
        <f t="shared" si="65"/>
        <v>0</v>
      </c>
      <c r="X487" s="21"/>
      <c r="Y487" s="23" t="str">
        <f t="shared" si="66"/>
        <v/>
      </c>
      <c r="Z487" s="21"/>
      <c r="AA487" s="23" t="str">
        <f t="shared" si="67"/>
        <v/>
      </c>
      <c r="AB487" s="21"/>
      <c r="AC487" s="23" t="str">
        <f t="shared" si="68"/>
        <v/>
      </c>
      <c r="AD48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88" spans="1:30" x14ac:dyDescent="0.45">
      <c r="A488" s="35" t="str">
        <f>IF('Prediction Log'!A488=0, "",'Prediction Log'!A488)</f>
        <v/>
      </c>
      <c r="B488" s="14" t="str">
        <f>IF('Prediction Log'!B488=0, "",'Prediction Log'!B488)</f>
        <v/>
      </c>
      <c r="C488" s="14" t="str">
        <f>IF('Prediction Log'!C488=0, "",'Prediction Log'!C488)</f>
        <v/>
      </c>
      <c r="D488" s="14" t="str">
        <f>IF('Prediction Log'!D488=0, "",'Prediction Log'!D488)</f>
        <v/>
      </c>
      <c r="E488" s="14" t="str">
        <f>IF('Prediction Log'!E488=0, "",'Prediction Log'!E488)</f>
        <v/>
      </c>
      <c r="F488" s="14" t="str">
        <f>IF('Prediction Log'!F488=0, "",'Prediction Log'!F488)</f>
        <v/>
      </c>
      <c r="G488" s="12" t="str">
        <f>IF(AND(Games!I488="",Games!J488=""),"",IF(ISTEXT(Games!J488), "Side",Games!I488))</f>
        <v/>
      </c>
      <c r="H488" s="12" t="str">
        <f>IF(Table1[[#This Row],[Bet]]="Spread", Games!K488, "")</f>
        <v/>
      </c>
      <c r="I488" s="19" t="str">
        <f>IF(ISTEXT(Games!J488), Games!J488, "")</f>
        <v/>
      </c>
      <c r="J488" s="19" t="str">
        <f>IF(Table1[[#This Row],[Bet]]="Spread", Table1[[#This Row],[Spread]],"")</f>
        <v/>
      </c>
      <c r="K488" s="19"/>
      <c r="L488" s="20"/>
      <c r="M488" s="20"/>
      <c r="N488" s="20"/>
      <c r="O488" s="20"/>
      <c r="P488" s="20"/>
      <c r="Q488" s="20"/>
      <c r="R488" s="22">
        <f t="shared" si="69"/>
        <v>0</v>
      </c>
      <c r="S488" s="22">
        <f t="shared" si="70"/>
        <v>0</v>
      </c>
      <c r="T488" s="22">
        <f t="shared" si="63"/>
        <v>0</v>
      </c>
      <c r="U488" s="22">
        <f t="shared" si="71"/>
        <v>0</v>
      </c>
      <c r="V488" s="22">
        <f t="shared" si="64"/>
        <v>0</v>
      </c>
      <c r="W488" s="22">
        <f t="shared" si="65"/>
        <v>0</v>
      </c>
      <c r="X488" s="21"/>
      <c r="Y488" s="23" t="str">
        <f t="shared" si="66"/>
        <v/>
      </c>
      <c r="Z488" s="21"/>
      <c r="AA488" s="23" t="str">
        <f t="shared" si="67"/>
        <v/>
      </c>
      <c r="AB488" s="21"/>
      <c r="AC488" s="23" t="str">
        <f t="shared" si="68"/>
        <v/>
      </c>
      <c r="AD48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89" spans="1:30" x14ac:dyDescent="0.45">
      <c r="A489" s="35" t="str">
        <f>IF('Prediction Log'!A489=0, "",'Prediction Log'!A489)</f>
        <v/>
      </c>
      <c r="B489" s="14" t="str">
        <f>IF('Prediction Log'!B489=0, "",'Prediction Log'!B489)</f>
        <v/>
      </c>
      <c r="C489" s="14" t="str">
        <f>IF('Prediction Log'!C489=0, "",'Prediction Log'!C489)</f>
        <v/>
      </c>
      <c r="D489" s="14" t="str">
        <f>IF('Prediction Log'!D489=0, "",'Prediction Log'!D489)</f>
        <v/>
      </c>
      <c r="E489" s="14" t="str">
        <f>IF('Prediction Log'!E489=0, "",'Prediction Log'!E489)</f>
        <v/>
      </c>
      <c r="F489" s="14" t="str">
        <f>IF('Prediction Log'!F489=0, "",'Prediction Log'!F489)</f>
        <v/>
      </c>
      <c r="G489" s="12" t="str">
        <f>IF(AND(Games!I489="",Games!J489=""),"",IF(ISTEXT(Games!J489), "Side",Games!I489))</f>
        <v/>
      </c>
      <c r="H489" s="12" t="str">
        <f>IF(Table1[[#This Row],[Bet]]="Spread", Games!K489, "")</f>
        <v/>
      </c>
      <c r="I489" s="19" t="str">
        <f>IF(ISTEXT(Games!J489), Games!J489, "")</f>
        <v/>
      </c>
      <c r="J489" s="19" t="str">
        <f>IF(Table1[[#This Row],[Bet]]="Spread", Table1[[#This Row],[Spread]],"")</f>
        <v/>
      </c>
      <c r="K489" s="19"/>
      <c r="L489" s="20"/>
      <c r="M489" s="20"/>
      <c r="N489" s="20"/>
      <c r="O489" s="20"/>
      <c r="P489" s="20"/>
      <c r="Q489" s="20"/>
      <c r="R489" s="22">
        <f t="shared" si="69"/>
        <v>0</v>
      </c>
      <c r="S489" s="22">
        <f t="shared" si="70"/>
        <v>0</v>
      </c>
      <c r="T489" s="22">
        <f t="shared" si="63"/>
        <v>0</v>
      </c>
      <c r="U489" s="22">
        <f t="shared" si="71"/>
        <v>0</v>
      </c>
      <c r="V489" s="22">
        <f t="shared" si="64"/>
        <v>0</v>
      </c>
      <c r="W489" s="22">
        <f t="shared" si="65"/>
        <v>0</v>
      </c>
      <c r="X489" s="21"/>
      <c r="Y489" s="23" t="str">
        <f t="shared" si="66"/>
        <v/>
      </c>
      <c r="Z489" s="21"/>
      <c r="AA489" s="23" t="str">
        <f t="shared" si="67"/>
        <v/>
      </c>
      <c r="AB489" s="21"/>
      <c r="AC489" s="23" t="str">
        <f t="shared" si="68"/>
        <v/>
      </c>
      <c r="AD48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90" spans="1:30" x14ac:dyDescent="0.45">
      <c r="A490" s="35" t="str">
        <f>IF('Prediction Log'!A490=0, "",'Prediction Log'!A490)</f>
        <v/>
      </c>
      <c r="B490" s="14" t="str">
        <f>IF('Prediction Log'!B490=0, "",'Prediction Log'!B490)</f>
        <v/>
      </c>
      <c r="C490" s="14" t="str">
        <f>IF('Prediction Log'!C490=0, "",'Prediction Log'!C490)</f>
        <v/>
      </c>
      <c r="D490" s="14" t="str">
        <f>IF('Prediction Log'!D490=0, "",'Prediction Log'!D490)</f>
        <v/>
      </c>
      <c r="E490" s="14" t="str">
        <f>IF('Prediction Log'!E490=0, "",'Prediction Log'!E490)</f>
        <v/>
      </c>
      <c r="F490" s="14" t="str">
        <f>IF('Prediction Log'!F490=0, "",'Prediction Log'!F490)</f>
        <v/>
      </c>
      <c r="G490" s="12" t="str">
        <f>IF(AND(Games!I490="",Games!J490=""),"",IF(ISTEXT(Games!J490), "Side",Games!I490))</f>
        <v/>
      </c>
      <c r="H490" s="12" t="str">
        <f>IF(Table1[[#This Row],[Bet]]="Spread", Games!K490, "")</f>
        <v/>
      </c>
      <c r="I490" s="19" t="str">
        <f>IF(ISTEXT(Games!J490), Games!J490, "")</f>
        <v/>
      </c>
      <c r="J490" s="19" t="str">
        <f>IF(Table1[[#This Row],[Bet]]="Spread", Table1[[#This Row],[Spread]],"")</f>
        <v/>
      </c>
      <c r="K490" s="19"/>
      <c r="L490" s="20"/>
      <c r="M490" s="20"/>
      <c r="N490" s="20"/>
      <c r="O490" s="20"/>
      <c r="P490" s="20"/>
      <c r="Q490" s="20"/>
      <c r="R490" s="22">
        <f t="shared" si="69"/>
        <v>0</v>
      </c>
      <c r="S490" s="22">
        <f t="shared" si="70"/>
        <v>0</v>
      </c>
      <c r="T490" s="22">
        <f t="shared" si="63"/>
        <v>0</v>
      </c>
      <c r="U490" s="22">
        <f t="shared" si="71"/>
        <v>0</v>
      </c>
      <c r="V490" s="22">
        <f t="shared" si="64"/>
        <v>0</v>
      </c>
      <c r="W490" s="22">
        <f t="shared" si="65"/>
        <v>0</v>
      </c>
      <c r="X490" s="21"/>
      <c r="Y490" s="23" t="str">
        <f t="shared" si="66"/>
        <v/>
      </c>
      <c r="Z490" s="21"/>
      <c r="AA490" s="23" t="str">
        <f t="shared" si="67"/>
        <v/>
      </c>
      <c r="AB490" s="21"/>
      <c r="AC490" s="23" t="str">
        <f t="shared" si="68"/>
        <v/>
      </c>
      <c r="AD49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91" spans="1:30" x14ac:dyDescent="0.45">
      <c r="A491" s="35" t="str">
        <f>IF('Prediction Log'!A491=0, "",'Prediction Log'!A491)</f>
        <v/>
      </c>
      <c r="B491" s="14" t="str">
        <f>IF('Prediction Log'!B491=0, "",'Prediction Log'!B491)</f>
        <v/>
      </c>
      <c r="C491" s="14" t="str">
        <f>IF('Prediction Log'!C491=0, "",'Prediction Log'!C491)</f>
        <v/>
      </c>
      <c r="D491" s="14" t="str">
        <f>IF('Prediction Log'!D491=0, "",'Prediction Log'!D491)</f>
        <v/>
      </c>
      <c r="E491" s="14" t="str">
        <f>IF('Prediction Log'!E491=0, "",'Prediction Log'!E491)</f>
        <v/>
      </c>
      <c r="F491" s="14" t="str">
        <f>IF('Prediction Log'!F491=0, "",'Prediction Log'!F491)</f>
        <v/>
      </c>
      <c r="G491" s="12" t="str">
        <f>IF(AND(Games!I491="",Games!J491=""),"",IF(ISTEXT(Games!J491), "Side",Games!I491))</f>
        <v/>
      </c>
      <c r="H491" s="12" t="str">
        <f>IF(Table1[[#This Row],[Bet]]="Spread", Games!K491, "")</f>
        <v/>
      </c>
      <c r="I491" s="19" t="str">
        <f>IF(ISTEXT(Games!J491), Games!J491, "")</f>
        <v/>
      </c>
      <c r="J491" s="19" t="str">
        <f>IF(Table1[[#This Row],[Bet]]="Spread", Table1[[#This Row],[Spread]],"")</f>
        <v/>
      </c>
      <c r="K491" s="19"/>
      <c r="L491" s="20"/>
      <c r="M491" s="20"/>
      <c r="N491" s="20"/>
      <c r="O491" s="20"/>
      <c r="P491" s="20"/>
      <c r="Q491" s="20"/>
      <c r="R491" s="22">
        <f t="shared" si="69"/>
        <v>0</v>
      </c>
      <c r="S491" s="22">
        <f t="shared" si="70"/>
        <v>0</v>
      </c>
      <c r="T491" s="22">
        <f t="shared" si="63"/>
        <v>0</v>
      </c>
      <c r="U491" s="22">
        <f t="shared" si="71"/>
        <v>0</v>
      </c>
      <c r="V491" s="22">
        <f t="shared" si="64"/>
        <v>0</v>
      </c>
      <c r="W491" s="22">
        <f t="shared" si="65"/>
        <v>0</v>
      </c>
      <c r="X491" s="21"/>
      <c r="Y491" s="23" t="str">
        <f t="shared" si="66"/>
        <v/>
      </c>
      <c r="Z491" s="21"/>
      <c r="AA491" s="23" t="str">
        <f t="shared" si="67"/>
        <v/>
      </c>
      <c r="AB491" s="21"/>
      <c r="AC491" s="23" t="str">
        <f t="shared" si="68"/>
        <v/>
      </c>
      <c r="AD49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92" spans="1:30" x14ac:dyDescent="0.45">
      <c r="A492" s="35" t="str">
        <f>IF('Prediction Log'!A492=0, "",'Prediction Log'!A492)</f>
        <v/>
      </c>
      <c r="B492" s="14" t="str">
        <f>IF('Prediction Log'!B492=0, "",'Prediction Log'!B492)</f>
        <v/>
      </c>
      <c r="C492" s="14" t="str">
        <f>IF('Prediction Log'!C492=0, "",'Prediction Log'!C492)</f>
        <v/>
      </c>
      <c r="D492" s="14" t="str">
        <f>IF('Prediction Log'!D492=0, "",'Prediction Log'!D492)</f>
        <v/>
      </c>
      <c r="E492" s="14" t="str">
        <f>IF('Prediction Log'!E492=0, "",'Prediction Log'!E492)</f>
        <v/>
      </c>
      <c r="F492" s="14" t="str">
        <f>IF('Prediction Log'!F492=0, "",'Prediction Log'!F492)</f>
        <v/>
      </c>
      <c r="G492" s="12" t="str">
        <f>IF(AND(Games!I492="",Games!J492=""),"",IF(ISTEXT(Games!J492), "Side",Games!I492))</f>
        <v/>
      </c>
      <c r="H492" s="12" t="str">
        <f>IF(Table1[[#This Row],[Bet]]="Spread", Games!K492, "")</f>
        <v/>
      </c>
      <c r="I492" s="19" t="str">
        <f>IF(ISTEXT(Games!J492), Games!J492, "")</f>
        <v/>
      </c>
      <c r="J492" s="19" t="str">
        <f>IF(Table1[[#This Row],[Bet]]="Spread", Table1[[#This Row],[Spread]],"")</f>
        <v/>
      </c>
      <c r="K492" s="19"/>
      <c r="L492" s="20"/>
      <c r="M492" s="20"/>
      <c r="N492" s="20"/>
      <c r="O492" s="20"/>
      <c r="P492" s="20"/>
      <c r="Q492" s="20"/>
      <c r="R492" s="22">
        <f t="shared" si="69"/>
        <v>0</v>
      </c>
      <c r="S492" s="22">
        <f t="shared" si="70"/>
        <v>0</v>
      </c>
      <c r="T492" s="22">
        <f t="shared" si="63"/>
        <v>0</v>
      </c>
      <c r="U492" s="22">
        <f t="shared" si="71"/>
        <v>0</v>
      </c>
      <c r="V492" s="22">
        <f t="shared" si="64"/>
        <v>0</v>
      </c>
      <c r="W492" s="22">
        <f t="shared" si="65"/>
        <v>0</v>
      </c>
      <c r="X492" s="21"/>
      <c r="Y492" s="23" t="str">
        <f t="shared" si="66"/>
        <v/>
      </c>
      <c r="Z492" s="21"/>
      <c r="AA492" s="23" t="str">
        <f t="shared" si="67"/>
        <v/>
      </c>
      <c r="AB492" s="21"/>
      <c r="AC492" s="23" t="str">
        <f t="shared" si="68"/>
        <v/>
      </c>
      <c r="AD49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93" spans="1:30" x14ac:dyDescent="0.45">
      <c r="A493" s="35" t="str">
        <f>IF('Prediction Log'!A493=0, "",'Prediction Log'!A493)</f>
        <v/>
      </c>
      <c r="B493" s="14" t="str">
        <f>IF('Prediction Log'!B493=0, "",'Prediction Log'!B493)</f>
        <v/>
      </c>
      <c r="C493" s="14" t="str">
        <f>IF('Prediction Log'!C493=0, "",'Prediction Log'!C493)</f>
        <v/>
      </c>
      <c r="D493" s="14" t="str">
        <f>IF('Prediction Log'!D493=0, "",'Prediction Log'!D493)</f>
        <v/>
      </c>
      <c r="E493" s="14" t="str">
        <f>IF('Prediction Log'!E493=0, "",'Prediction Log'!E493)</f>
        <v/>
      </c>
      <c r="F493" s="14" t="str">
        <f>IF('Prediction Log'!F493=0, "",'Prediction Log'!F493)</f>
        <v/>
      </c>
      <c r="G493" s="12" t="str">
        <f>IF(AND(Games!I493="",Games!J493=""),"",IF(ISTEXT(Games!J493), "Side",Games!I493))</f>
        <v/>
      </c>
      <c r="H493" s="12" t="str">
        <f>IF(Table1[[#This Row],[Bet]]="Spread", Games!K493, "")</f>
        <v/>
      </c>
      <c r="I493" s="19" t="str">
        <f>IF(ISTEXT(Games!J493), Games!J493, "")</f>
        <v/>
      </c>
      <c r="J493" s="19" t="str">
        <f>IF(Table1[[#This Row],[Bet]]="Spread", Table1[[#This Row],[Spread]],"")</f>
        <v/>
      </c>
      <c r="K493" s="19"/>
      <c r="L493" s="20"/>
      <c r="M493" s="20"/>
      <c r="N493" s="20"/>
      <c r="O493" s="20"/>
      <c r="P493" s="20"/>
      <c r="Q493" s="20"/>
      <c r="R493" s="22">
        <f t="shared" si="69"/>
        <v>0</v>
      </c>
      <c r="S493" s="22">
        <f t="shared" si="70"/>
        <v>0</v>
      </c>
      <c r="T493" s="22">
        <f t="shared" si="63"/>
        <v>0</v>
      </c>
      <c r="U493" s="22">
        <f t="shared" si="71"/>
        <v>0</v>
      </c>
      <c r="V493" s="22">
        <f t="shared" si="64"/>
        <v>0</v>
      </c>
      <c r="W493" s="22">
        <f t="shared" si="65"/>
        <v>0</v>
      </c>
      <c r="X493" s="21"/>
      <c r="Y493" s="23" t="str">
        <f t="shared" si="66"/>
        <v/>
      </c>
      <c r="Z493" s="21"/>
      <c r="AA493" s="23" t="str">
        <f t="shared" si="67"/>
        <v/>
      </c>
      <c r="AB493" s="21"/>
      <c r="AC493" s="23" t="str">
        <f t="shared" si="68"/>
        <v/>
      </c>
      <c r="AD49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94" spans="1:30" x14ac:dyDescent="0.45">
      <c r="A494" s="35" t="str">
        <f>IF('Prediction Log'!A494=0, "",'Prediction Log'!A494)</f>
        <v/>
      </c>
      <c r="B494" s="14" t="str">
        <f>IF('Prediction Log'!B494=0, "",'Prediction Log'!B494)</f>
        <v/>
      </c>
      <c r="C494" s="14" t="str">
        <f>IF('Prediction Log'!C494=0, "",'Prediction Log'!C494)</f>
        <v/>
      </c>
      <c r="D494" s="14" t="str">
        <f>IF('Prediction Log'!D494=0, "",'Prediction Log'!D494)</f>
        <v/>
      </c>
      <c r="E494" s="14" t="str">
        <f>IF('Prediction Log'!E494=0, "",'Prediction Log'!E494)</f>
        <v/>
      </c>
      <c r="F494" s="14" t="str">
        <f>IF('Prediction Log'!F494=0, "",'Prediction Log'!F494)</f>
        <v/>
      </c>
      <c r="G494" s="12" t="str">
        <f>IF(AND(Games!I494="",Games!J494=""),"",IF(ISTEXT(Games!J494), "Side",Games!I494))</f>
        <v/>
      </c>
      <c r="H494" s="12" t="str">
        <f>IF(Table1[[#This Row],[Bet]]="Spread", Games!K494, "")</f>
        <v/>
      </c>
      <c r="I494" s="19" t="str">
        <f>IF(ISTEXT(Games!J494), Games!J494, "")</f>
        <v/>
      </c>
      <c r="J494" s="19" t="str">
        <f>IF(Table1[[#This Row],[Bet]]="Spread", Table1[[#This Row],[Spread]],"")</f>
        <v/>
      </c>
      <c r="K494" s="19"/>
      <c r="L494" s="20"/>
      <c r="M494" s="20"/>
      <c r="N494" s="20"/>
      <c r="O494" s="20"/>
      <c r="P494" s="20"/>
      <c r="Q494" s="20"/>
      <c r="R494" s="22">
        <f t="shared" si="69"/>
        <v>0</v>
      </c>
      <c r="S494" s="22">
        <f t="shared" si="70"/>
        <v>0</v>
      </c>
      <c r="T494" s="22">
        <f t="shared" si="63"/>
        <v>0</v>
      </c>
      <c r="U494" s="22">
        <f t="shared" si="71"/>
        <v>0</v>
      </c>
      <c r="V494" s="22">
        <f t="shared" si="64"/>
        <v>0</v>
      </c>
      <c r="W494" s="22">
        <f t="shared" si="65"/>
        <v>0</v>
      </c>
      <c r="X494" s="21"/>
      <c r="Y494" s="23" t="str">
        <f t="shared" si="66"/>
        <v/>
      </c>
      <c r="Z494" s="21"/>
      <c r="AA494" s="23" t="str">
        <f t="shared" si="67"/>
        <v/>
      </c>
      <c r="AB494" s="21"/>
      <c r="AC494" s="23" t="str">
        <f t="shared" si="68"/>
        <v/>
      </c>
      <c r="AD49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95" spans="1:30" x14ac:dyDescent="0.45">
      <c r="A495" s="35" t="str">
        <f>IF('Prediction Log'!A495=0, "",'Prediction Log'!A495)</f>
        <v/>
      </c>
      <c r="B495" s="14" t="str">
        <f>IF('Prediction Log'!B495=0, "",'Prediction Log'!B495)</f>
        <v/>
      </c>
      <c r="C495" s="14" t="str">
        <f>IF('Prediction Log'!C495=0, "",'Prediction Log'!C495)</f>
        <v/>
      </c>
      <c r="D495" s="14" t="str">
        <f>IF('Prediction Log'!D495=0, "",'Prediction Log'!D495)</f>
        <v/>
      </c>
      <c r="E495" s="14" t="str">
        <f>IF('Prediction Log'!E495=0, "",'Prediction Log'!E495)</f>
        <v/>
      </c>
      <c r="F495" s="14" t="str">
        <f>IF('Prediction Log'!F495=0, "",'Prediction Log'!F495)</f>
        <v/>
      </c>
      <c r="G495" s="12" t="str">
        <f>IF(AND(Games!I495="",Games!J495=""),"",IF(ISTEXT(Games!J495), "Side",Games!I495))</f>
        <v/>
      </c>
      <c r="H495" s="12" t="str">
        <f>IF(Table1[[#This Row],[Bet]]="Spread", Games!K495, "")</f>
        <v/>
      </c>
      <c r="I495" s="19" t="str">
        <f>IF(ISTEXT(Games!J495), Games!J495, "")</f>
        <v/>
      </c>
      <c r="J495" s="19" t="str">
        <f>IF(Table1[[#This Row],[Bet]]="Spread", Table1[[#This Row],[Spread]],"")</f>
        <v/>
      </c>
      <c r="K495" s="19"/>
      <c r="L495" s="20"/>
      <c r="M495" s="20"/>
      <c r="N495" s="20"/>
      <c r="O495" s="20"/>
      <c r="P495" s="20"/>
      <c r="Q495" s="20"/>
      <c r="R495" s="22">
        <f t="shared" si="69"/>
        <v>0</v>
      </c>
      <c r="S495" s="22">
        <f t="shared" si="70"/>
        <v>0</v>
      </c>
      <c r="T495" s="22">
        <f t="shared" si="63"/>
        <v>0</v>
      </c>
      <c r="U495" s="22">
        <f t="shared" si="71"/>
        <v>0</v>
      </c>
      <c r="V495" s="22">
        <f t="shared" si="64"/>
        <v>0</v>
      </c>
      <c r="W495" s="22">
        <f t="shared" si="65"/>
        <v>0</v>
      </c>
      <c r="X495" s="21"/>
      <c r="Y495" s="23" t="str">
        <f t="shared" si="66"/>
        <v/>
      </c>
      <c r="Z495" s="21"/>
      <c r="AA495" s="23" t="str">
        <f t="shared" si="67"/>
        <v/>
      </c>
      <c r="AB495" s="21"/>
      <c r="AC495" s="23" t="str">
        <f t="shared" si="68"/>
        <v/>
      </c>
      <c r="AD49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96" spans="1:30" x14ac:dyDescent="0.45">
      <c r="A496" s="35" t="str">
        <f>IF('Prediction Log'!A496=0, "",'Prediction Log'!A496)</f>
        <v/>
      </c>
      <c r="B496" s="14" t="str">
        <f>IF('Prediction Log'!B496=0, "",'Prediction Log'!B496)</f>
        <v/>
      </c>
      <c r="C496" s="14" t="str">
        <f>IF('Prediction Log'!C496=0, "",'Prediction Log'!C496)</f>
        <v/>
      </c>
      <c r="D496" s="14" t="str">
        <f>IF('Prediction Log'!D496=0, "",'Prediction Log'!D496)</f>
        <v/>
      </c>
      <c r="E496" s="14" t="str">
        <f>IF('Prediction Log'!E496=0, "",'Prediction Log'!E496)</f>
        <v/>
      </c>
      <c r="F496" s="14" t="str">
        <f>IF('Prediction Log'!F496=0, "",'Prediction Log'!F496)</f>
        <v/>
      </c>
      <c r="G496" s="12" t="str">
        <f>IF(AND(Games!I496="",Games!J496=""),"",IF(ISTEXT(Games!J496), "Side",Games!I496))</f>
        <v/>
      </c>
      <c r="H496" s="12" t="str">
        <f>IF(Table1[[#This Row],[Bet]]="Spread", Games!K496, "")</f>
        <v/>
      </c>
      <c r="I496" s="19" t="str">
        <f>IF(ISTEXT(Games!J496), Games!J496, "")</f>
        <v/>
      </c>
      <c r="J496" s="19" t="str">
        <f>IF(Table1[[#This Row],[Bet]]="Spread", Table1[[#This Row],[Spread]],"")</f>
        <v/>
      </c>
      <c r="K496" s="19"/>
      <c r="L496" s="20"/>
      <c r="M496" s="20"/>
      <c r="N496" s="20"/>
      <c r="O496" s="20"/>
      <c r="P496" s="20"/>
      <c r="Q496" s="20"/>
      <c r="R496" s="22">
        <f t="shared" si="69"/>
        <v>0</v>
      </c>
      <c r="S496" s="22">
        <f t="shared" si="70"/>
        <v>0</v>
      </c>
      <c r="T496" s="22">
        <f t="shared" si="63"/>
        <v>0</v>
      </c>
      <c r="U496" s="22">
        <f t="shared" si="71"/>
        <v>0</v>
      </c>
      <c r="V496" s="22">
        <f t="shared" si="64"/>
        <v>0</v>
      </c>
      <c r="W496" s="22">
        <f t="shared" si="65"/>
        <v>0</v>
      </c>
      <c r="X496" s="21"/>
      <c r="Y496" s="23" t="str">
        <f t="shared" si="66"/>
        <v/>
      </c>
      <c r="Z496" s="21"/>
      <c r="AA496" s="23" t="str">
        <f t="shared" si="67"/>
        <v/>
      </c>
      <c r="AB496" s="21"/>
      <c r="AC496" s="23" t="str">
        <f t="shared" si="68"/>
        <v/>
      </c>
      <c r="AD49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97" spans="1:30" x14ac:dyDescent="0.45">
      <c r="A497" s="35" t="str">
        <f>IF('Prediction Log'!A497=0, "",'Prediction Log'!A497)</f>
        <v/>
      </c>
      <c r="B497" s="14" t="str">
        <f>IF('Prediction Log'!B497=0, "",'Prediction Log'!B497)</f>
        <v/>
      </c>
      <c r="C497" s="14" t="str">
        <f>IF('Prediction Log'!C497=0, "",'Prediction Log'!C497)</f>
        <v/>
      </c>
      <c r="D497" s="14" t="str">
        <f>IF('Prediction Log'!D497=0, "",'Prediction Log'!D497)</f>
        <v/>
      </c>
      <c r="E497" s="14" t="str">
        <f>IF('Prediction Log'!E497=0, "",'Prediction Log'!E497)</f>
        <v/>
      </c>
      <c r="F497" s="14" t="str">
        <f>IF('Prediction Log'!F497=0, "",'Prediction Log'!F497)</f>
        <v/>
      </c>
      <c r="G497" s="12" t="str">
        <f>IF(AND(Games!I497="",Games!J497=""),"",IF(ISTEXT(Games!J497), "Side",Games!I497))</f>
        <v/>
      </c>
      <c r="H497" s="12" t="str">
        <f>IF(Table1[[#This Row],[Bet]]="Spread", Games!K497, "")</f>
        <v/>
      </c>
      <c r="I497" s="19" t="str">
        <f>IF(ISTEXT(Games!J497), Games!J497, "")</f>
        <v/>
      </c>
      <c r="J497" s="19" t="str">
        <f>IF(Table1[[#This Row],[Bet]]="Spread", Table1[[#This Row],[Spread]],"")</f>
        <v/>
      </c>
      <c r="K497" s="19"/>
      <c r="L497" s="20"/>
      <c r="M497" s="20"/>
      <c r="N497" s="20"/>
      <c r="O497" s="20"/>
      <c r="P497" s="20"/>
      <c r="Q497" s="20"/>
      <c r="R497" s="22">
        <f t="shared" si="69"/>
        <v>0</v>
      </c>
      <c r="S497" s="22">
        <f t="shared" si="70"/>
        <v>0</v>
      </c>
      <c r="T497" s="22">
        <f t="shared" si="63"/>
        <v>0</v>
      </c>
      <c r="U497" s="22">
        <f t="shared" si="71"/>
        <v>0</v>
      </c>
      <c r="V497" s="22">
        <f t="shared" si="64"/>
        <v>0</v>
      </c>
      <c r="W497" s="22">
        <f t="shared" si="65"/>
        <v>0</v>
      </c>
      <c r="X497" s="21"/>
      <c r="Y497" s="23" t="str">
        <f t="shared" si="66"/>
        <v/>
      </c>
      <c r="Z497" s="21"/>
      <c r="AA497" s="23" t="str">
        <f t="shared" si="67"/>
        <v/>
      </c>
      <c r="AB497" s="21"/>
      <c r="AC497" s="23" t="str">
        <f t="shared" si="68"/>
        <v/>
      </c>
      <c r="AD49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98" spans="1:30" x14ac:dyDescent="0.45">
      <c r="A498" s="35" t="str">
        <f>IF('Prediction Log'!A498=0, "",'Prediction Log'!A498)</f>
        <v/>
      </c>
      <c r="B498" s="14" t="str">
        <f>IF('Prediction Log'!B498=0, "",'Prediction Log'!B498)</f>
        <v/>
      </c>
      <c r="C498" s="14" t="str">
        <f>IF('Prediction Log'!C498=0, "",'Prediction Log'!C498)</f>
        <v/>
      </c>
      <c r="D498" s="14" t="str">
        <f>IF('Prediction Log'!D498=0, "",'Prediction Log'!D498)</f>
        <v/>
      </c>
      <c r="E498" s="14" t="str">
        <f>IF('Prediction Log'!E498=0, "",'Prediction Log'!E498)</f>
        <v/>
      </c>
      <c r="F498" s="14" t="str">
        <f>IF('Prediction Log'!F498=0, "",'Prediction Log'!F498)</f>
        <v/>
      </c>
      <c r="G498" s="12" t="str">
        <f>IF(AND(Games!I498="",Games!J498=""),"",IF(ISTEXT(Games!J498), "Side",Games!I498))</f>
        <v/>
      </c>
      <c r="H498" s="12" t="str">
        <f>IF(Table1[[#This Row],[Bet]]="Spread", Games!K498, "")</f>
        <v/>
      </c>
      <c r="I498" s="19" t="str">
        <f>IF(ISTEXT(Games!J498), Games!J498, "")</f>
        <v/>
      </c>
      <c r="J498" s="19" t="str">
        <f>IF(Table1[[#This Row],[Bet]]="Spread", Table1[[#This Row],[Spread]],"")</f>
        <v/>
      </c>
      <c r="K498" s="19"/>
      <c r="L498" s="20"/>
      <c r="M498" s="20"/>
      <c r="N498" s="20"/>
      <c r="O498" s="20"/>
      <c r="P498" s="20"/>
      <c r="Q498" s="20"/>
      <c r="R498" s="22">
        <f t="shared" si="69"/>
        <v>0</v>
      </c>
      <c r="S498" s="22">
        <f t="shared" si="70"/>
        <v>0</v>
      </c>
      <c r="T498" s="22">
        <f t="shared" si="63"/>
        <v>0</v>
      </c>
      <c r="U498" s="22">
        <f t="shared" si="71"/>
        <v>0</v>
      </c>
      <c r="V498" s="22">
        <f t="shared" si="64"/>
        <v>0</v>
      </c>
      <c r="W498" s="22">
        <f t="shared" si="65"/>
        <v>0</v>
      </c>
      <c r="X498" s="21"/>
      <c r="Y498" s="23" t="str">
        <f t="shared" si="66"/>
        <v/>
      </c>
      <c r="Z498" s="21"/>
      <c r="AA498" s="23" t="str">
        <f t="shared" si="67"/>
        <v/>
      </c>
      <c r="AB498" s="21"/>
      <c r="AC498" s="23" t="str">
        <f t="shared" si="68"/>
        <v/>
      </c>
      <c r="AD49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499" spans="1:30" x14ac:dyDescent="0.45">
      <c r="A499" s="35" t="str">
        <f>IF('Prediction Log'!A499=0, "",'Prediction Log'!A499)</f>
        <v/>
      </c>
      <c r="B499" s="14" t="str">
        <f>IF('Prediction Log'!B499=0, "",'Prediction Log'!B499)</f>
        <v/>
      </c>
      <c r="C499" s="14" t="str">
        <f>IF('Prediction Log'!C499=0, "",'Prediction Log'!C499)</f>
        <v/>
      </c>
      <c r="D499" s="14" t="str">
        <f>IF('Prediction Log'!D499=0, "",'Prediction Log'!D499)</f>
        <v/>
      </c>
      <c r="E499" s="14" t="str">
        <f>IF('Prediction Log'!E499=0, "",'Prediction Log'!E499)</f>
        <v/>
      </c>
      <c r="F499" s="14" t="str">
        <f>IF('Prediction Log'!F499=0, "",'Prediction Log'!F499)</f>
        <v/>
      </c>
      <c r="G499" s="12" t="str">
        <f>IF(AND(Games!I499="",Games!J499=""),"",IF(ISTEXT(Games!J499), "Side",Games!I499))</f>
        <v/>
      </c>
      <c r="H499" s="12" t="str">
        <f>IF(Table1[[#This Row],[Bet]]="Spread", Games!K499, "")</f>
        <v/>
      </c>
      <c r="I499" s="19" t="str">
        <f>IF(ISTEXT(Games!J499), Games!J499, "")</f>
        <v/>
      </c>
      <c r="J499" s="19" t="str">
        <f>IF(Table1[[#This Row],[Bet]]="Spread", Table1[[#This Row],[Spread]],"")</f>
        <v/>
      </c>
      <c r="K499" s="19"/>
      <c r="L499" s="20"/>
      <c r="M499" s="20"/>
      <c r="N499" s="20"/>
      <c r="O499" s="20"/>
      <c r="P499" s="20"/>
      <c r="Q499" s="20"/>
      <c r="R499" s="22">
        <f t="shared" si="69"/>
        <v>0</v>
      </c>
      <c r="S499" s="22">
        <f t="shared" si="70"/>
        <v>0</v>
      </c>
      <c r="T499" s="22">
        <f t="shared" si="63"/>
        <v>0</v>
      </c>
      <c r="U499" s="22">
        <f t="shared" si="71"/>
        <v>0</v>
      </c>
      <c r="V499" s="22">
        <f t="shared" si="64"/>
        <v>0</v>
      </c>
      <c r="W499" s="22">
        <f t="shared" si="65"/>
        <v>0</v>
      </c>
      <c r="X499" s="21"/>
      <c r="Y499" s="23" t="str">
        <f t="shared" si="66"/>
        <v/>
      </c>
      <c r="Z499" s="21"/>
      <c r="AA499" s="23" t="str">
        <f t="shared" si="67"/>
        <v/>
      </c>
      <c r="AB499" s="21"/>
      <c r="AC499" s="23" t="str">
        <f t="shared" si="68"/>
        <v/>
      </c>
      <c r="AD49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00" spans="1:30" x14ac:dyDescent="0.45">
      <c r="A500" s="35" t="str">
        <f>IF('Prediction Log'!A500=0, "",'Prediction Log'!A500)</f>
        <v/>
      </c>
      <c r="B500" s="14" t="str">
        <f>IF('Prediction Log'!B500=0, "",'Prediction Log'!B500)</f>
        <v/>
      </c>
      <c r="C500" s="14" t="str">
        <f>IF('Prediction Log'!C500=0, "",'Prediction Log'!C500)</f>
        <v/>
      </c>
      <c r="D500" s="14" t="str">
        <f>IF('Prediction Log'!D500=0, "",'Prediction Log'!D500)</f>
        <v/>
      </c>
      <c r="E500" s="14" t="str">
        <f>IF('Prediction Log'!E500=0, "",'Prediction Log'!E500)</f>
        <v/>
      </c>
      <c r="F500" s="14" t="str">
        <f>IF('Prediction Log'!F500=0, "",'Prediction Log'!F500)</f>
        <v/>
      </c>
      <c r="G500" s="12" t="str">
        <f>IF(AND(Games!I500="",Games!J500=""),"",IF(ISTEXT(Games!J500), "Side",Games!I500))</f>
        <v/>
      </c>
      <c r="H500" s="12" t="str">
        <f>IF(Table1[[#This Row],[Bet]]="Spread", Games!K500, "")</f>
        <v/>
      </c>
      <c r="I500" s="19" t="str">
        <f>IF(ISTEXT(Games!J500), Games!J500, "")</f>
        <v/>
      </c>
      <c r="J500" s="19" t="str">
        <f>IF(Table1[[#This Row],[Bet]]="Spread", Table1[[#This Row],[Spread]],"")</f>
        <v/>
      </c>
      <c r="K500" s="19"/>
      <c r="L500" s="20"/>
      <c r="M500" s="20"/>
      <c r="N500" s="20"/>
      <c r="O500" s="20"/>
      <c r="P500" s="20"/>
      <c r="Q500" s="20"/>
      <c r="R500" s="22">
        <f t="shared" si="69"/>
        <v>0</v>
      </c>
      <c r="S500" s="22">
        <f t="shared" si="70"/>
        <v>0</v>
      </c>
      <c r="T500" s="22">
        <f t="shared" si="63"/>
        <v>0</v>
      </c>
      <c r="U500" s="22">
        <f t="shared" si="71"/>
        <v>0</v>
      </c>
      <c r="V500" s="22">
        <f t="shared" si="64"/>
        <v>0</v>
      </c>
      <c r="W500" s="22">
        <f t="shared" si="65"/>
        <v>0</v>
      </c>
      <c r="X500" s="21"/>
      <c r="Y500" s="23" t="str">
        <f t="shared" si="66"/>
        <v/>
      </c>
      <c r="Z500" s="21"/>
      <c r="AA500" s="23" t="str">
        <f t="shared" si="67"/>
        <v/>
      </c>
      <c r="AB500" s="21"/>
      <c r="AC500" s="23" t="str">
        <f t="shared" si="68"/>
        <v/>
      </c>
      <c r="AD50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01" spans="1:30" x14ac:dyDescent="0.45">
      <c r="A501" s="35" t="str">
        <f>IF('Prediction Log'!A501=0, "",'Prediction Log'!A501)</f>
        <v/>
      </c>
      <c r="B501" s="14" t="str">
        <f>IF('Prediction Log'!B501=0, "",'Prediction Log'!B501)</f>
        <v/>
      </c>
      <c r="C501" s="14" t="str">
        <f>IF('Prediction Log'!C501=0, "",'Prediction Log'!C501)</f>
        <v/>
      </c>
      <c r="D501" s="14" t="str">
        <f>IF('Prediction Log'!D501=0, "",'Prediction Log'!D501)</f>
        <v/>
      </c>
      <c r="E501" s="14" t="str">
        <f>IF('Prediction Log'!E501=0, "",'Prediction Log'!E501)</f>
        <v/>
      </c>
      <c r="F501" s="14" t="str">
        <f>IF('Prediction Log'!F501=0, "",'Prediction Log'!F501)</f>
        <v/>
      </c>
      <c r="G501" s="12" t="str">
        <f>IF(AND(Games!I501="",Games!J501=""),"",IF(ISTEXT(Games!J501), "Side",Games!I501))</f>
        <v/>
      </c>
      <c r="H501" s="12" t="str">
        <f>IF(Table1[[#This Row],[Bet]]="Spread", Games!K501, "")</f>
        <v/>
      </c>
      <c r="I501" s="19" t="str">
        <f>IF(ISTEXT(Games!J501), Games!J501, "")</f>
        <v/>
      </c>
      <c r="J501" s="19" t="str">
        <f>IF(Table1[[#This Row],[Bet]]="Spread", Table1[[#This Row],[Spread]],"")</f>
        <v/>
      </c>
      <c r="K501" s="19"/>
      <c r="L501" s="20"/>
      <c r="M501" s="20"/>
      <c r="N501" s="20"/>
      <c r="O501" s="20"/>
      <c r="P501" s="20"/>
      <c r="Q501" s="20"/>
      <c r="R501" s="22">
        <f t="shared" si="69"/>
        <v>0</v>
      </c>
      <c r="S501" s="22">
        <f t="shared" si="70"/>
        <v>0</v>
      </c>
      <c r="T501" s="22">
        <f t="shared" si="63"/>
        <v>0</v>
      </c>
      <c r="U501" s="22">
        <f t="shared" si="71"/>
        <v>0</v>
      </c>
      <c r="V501" s="22">
        <f t="shared" si="64"/>
        <v>0</v>
      </c>
      <c r="W501" s="22">
        <f t="shared" si="65"/>
        <v>0</v>
      </c>
      <c r="X501" s="21"/>
      <c r="Y501" s="23" t="str">
        <f t="shared" si="66"/>
        <v/>
      </c>
      <c r="Z501" s="21"/>
      <c r="AA501" s="23" t="str">
        <f t="shared" si="67"/>
        <v/>
      </c>
      <c r="AB501" s="21"/>
      <c r="AC501" s="23" t="str">
        <f t="shared" si="68"/>
        <v/>
      </c>
      <c r="AD50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02" spans="1:30" x14ac:dyDescent="0.45">
      <c r="A502" s="35" t="str">
        <f>IF('Prediction Log'!A502=0, "",'Prediction Log'!A502)</f>
        <v/>
      </c>
      <c r="B502" s="14" t="str">
        <f>IF('Prediction Log'!B502=0, "",'Prediction Log'!B502)</f>
        <v/>
      </c>
      <c r="C502" s="14" t="str">
        <f>IF('Prediction Log'!C502=0, "",'Prediction Log'!C502)</f>
        <v/>
      </c>
      <c r="D502" s="14" t="str">
        <f>IF('Prediction Log'!D502=0, "",'Prediction Log'!D502)</f>
        <v/>
      </c>
      <c r="E502" s="14" t="str">
        <f>IF('Prediction Log'!E502=0, "",'Prediction Log'!E502)</f>
        <v/>
      </c>
      <c r="F502" s="14" t="str">
        <f>IF('Prediction Log'!F502=0, "",'Prediction Log'!F502)</f>
        <v/>
      </c>
      <c r="G502" s="12" t="str">
        <f>IF(AND(Games!I502="",Games!J502=""),"",IF(ISTEXT(Games!J502), "Side",Games!I502))</f>
        <v/>
      </c>
      <c r="H502" s="12" t="str">
        <f>IF(Table1[[#This Row],[Bet]]="Spread", Games!K502, "")</f>
        <v/>
      </c>
      <c r="I502" s="19" t="str">
        <f>IF(ISTEXT(Games!J502), Games!J502, "")</f>
        <v/>
      </c>
      <c r="J502" s="19" t="str">
        <f>IF(Table1[[#This Row],[Bet]]="Spread", Table1[[#This Row],[Spread]],"")</f>
        <v/>
      </c>
      <c r="K502" s="19"/>
      <c r="L502" s="20"/>
      <c r="M502" s="20"/>
      <c r="N502" s="20"/>
      <c r="O502" s="20"/>
      <c r="P502" s="20"/>
      <c r="Q502" s="20"/>
      <c r="R502" s="22">
        <f t="shared" si="69"/>
        <v>0</v>
      </c>
      <c r="S502" s="22">
        <f t="shared" si="70"/>
        <v>0</v>
      </c>
      <c r="T502" s="22">
        <f t="shared" si="63"/>
        <v>0</v>
      </c>
      <c r="U502" s="22">
        <f t="shared" si="71"/>
        <v>0</v>
      </c>
      <c r="V502" s="22">
        <f t="shared" si="64"/>
        <v>0</v>
      </c>
      <c r="W502" s="22">
        <f t="shared" si="65"/>
        <v>0</v>
      </c>
      <c r="X502" s="21"/>
      <c r="Y502" s="23" t="str">
        <f t="shared" si="66"/>
        <v/>
      </c>
      <c r="Z502" s="21"/>
      <c r="AA502" s="23" t="str">
        <f t="shared" si="67"/>
        <v/>
      </c>
      <c r="AB502" s="21"/>
      <c r="AC502" s="23" t="str">
        <f t="shared" si="68"/>
        <v/>
      </c>
      <c r="AD50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03" spans="1:30" x14ac:dyDescent="0.45">
      <c r="A503" s="35" t="str">
        <f>IF('Prediction Log'!A503=0, "",'Prediction Log'!A503)</f>
        <v/>
      </c>
      <c r="B503" s="14" t="str">
        <f>IF('Prediction Log'!B503=0, "",'Prediction Log'!B503)</f>
        <v/>
      </c>
      <c r="C503" s="14" t="str">
        <f>IF('Prediction Log'!C503=0, "",'Prediction Log'!C503)</f>
        <v/>
      </c>
      <c r="D503" s="14" t="str">
        <f>IF('Prediction Log'!D503=0, "",'Prediction Log'!D503)</f>
        <v/>
      </c>
      <c r="E503" s="14" t="str">
        <f>IF('Prediction Log'!E503=0, "",'Prediction Log'!E503)</f>
        <v/>
      </c>
      <c r="F503" s="14" t="str">
        <f>IF('Prediction Log'!F503=0, "",'Prediction Log'!F503)</f>
        <v/>
      </c>
      <c r="G503" s="12" t="str">
        <f>IF(AND(Games!I503="",Games!J503=""),"",IF(ISTEXT(Games!J503), "Side",Games!I503))</f>
        <v/>
      </c>
      <c r="H503" s="12" t="str">
        <f>IF(Table1[[#This Row],[Bet]]="Spread", Games!K503, "")</f>
        <v/>
      </c>
      <c r="I503" s="19" t="str">
        <f>IF(ISTEXT(Games!J503), Games!J503, "")</f>
        <v/>
      </c>
      <c r="J503" s="19" t="str">
        <f>IF(Table1[[#This Row],[Bet]]="Spread", Table1[[#This Row],[Spread]],"")</f>
        <v/>
      </c>
      <c r="K503" s="19"/>
      <c r="L503" s="20"/>
      <c r="M503" s="20"/>
      <c r="N503" s="20"/>
      <c r="O503" s="20"/>
      <c r="P503" s="20"/>
      <c r="Q503" s="20"/>
      <c r="R503" s="22">
        <f t="shared" si="69"/>
        <v>0</v>
      </c>
      <c r="S503" s="22">
        <f t="shared" si="70"/>
        <v>0</v>
      </c>
      <c r="T503" s="22">
        <f t="shared" si="63"/>
        <v>0</v>
      </c>
      <c r="U503" s="22">
        <f t="shared" si="71"/>
        <v>0</v>
      </c>
      <c r="V503" s="22">
        <f t="shared" si="64"/>
        <v>0</v>
      </c>
      <c r="W503" s="22">
        <f t="shared" si="65"/>
        <v>0</v>
      </c>
      <c r="X503" s="21"/>
      <c r="Y503" s="23" t="str">
        <f t="shared" si="66"/>
        <v/>
      </c>
      <c r="Z503" s="21"/>
      <c r="AA503" s="23" t="str">
        <f t="shared" si="67"/>
        <v/>
      </c>
      <c r="AB503" s="21"/>
      <c r="AC503" s="23" t="str">
        <f t="shared" si="68"/>
        <v/>
      </c>
      <c r="AD50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04" spans="1:30" x14ac:dyDescent="0.45">
      <c r="A504" s="35" t="str">
        <f>IF('Prediction Log'!A504=0, "",'Prediction Log'!A504)</f>
        <v/>
      </c>
      <c r="B504" s="14" t="str">
        <f>IF('Prediction Log'!B504=0, "",'Prediction Log'!B504)</f>
        <v/>
      </c>
      <c r="C504" s="14" t="str">
        <f>IF('Prediction Log'!C504=0, "",'Prediction Log'!C504)</f>
        <v/>
      </c>
      <c r="D504" s="14" t="str">
        <f>IF('Prediction Log'!D504=0, "",'Prediction Log'!D504)</f>
        <v/>
      </c>
      <c r="E504" s="14" t="str">
        <f>IF('Prediction Log'!E504=0, "",'Prediction Log'!E504)</f>
        <v/>
      </c>
      <c r="F504" s="14" t="str">
        <f>IF('Prediction Log'!F504=0, "",'Prediction Log'!F504)</f>
        <v/>
      </c>
      <c r="G504" s="12" t="str">
        <f>IF(AND(Games!I504="",Games!J504=""),"",IF(ISTEXT(Games!J504), "Side",Games!I504))</f>
        <v/>
      </c>
      <c r="H504" s="12" t="str">
        <f>IF(Table1[[#This Row],[Bet]]="Spread", Games!K504, "")</f>
        <v/>
      </c>
      <c r="I504" s="19" t="str">
        <f>IF(ISTEXT(Games!J504), Games!J504, "")</f>
        <v/>
      </c>
      <c r="J504" s="19" t="str">
        <f>IF(Table1[[#This Row],[Bet]]="Spread", Table1[[#This Row],[Spread]],"")</f>
        <v/>
      </c>
      <c r="K504" s="19"/>
      <c r="L504" s="20"/>
      <c r="M504" s="20"/>
      <c r="N504" s="20"/>
      <c r="O504" s="20"/>
      <c r="P504" s="20"/>
      <c r="Q504" s="20"/>
      <c r="R504" s="22">
        <f t="shared" si="69"/>
        <v>0</v>
      </c>
      <c r="S504" s="22">
        <f t="shared" si="70"/>
        <v>0</v>
      </c>
      <c r="T504" s="22">
        <f t="shared" si="63"/>
        <v>0</v>
      </c>
      <c r="U504" s="22">
        <f t="shared" si="71"/>
        <v>0</v>
      </c>
      <c r="V504" s="22">
        <f t="shared" si="64"/>
        <v>0</v>
      </c>
      <c r="W504" s="22">
        <f t="shared" si="65"/>
        <v>0</v>
      </c>
      <c r="X504" s="21"/>
      <c r="Y504" s="23" t="str">
        <f t="shared" si="66"/>
        <v/>
      </c>
      <c r="Z504" s="21"/>
      <c r="AA504" s="23" t="str">
        <f t="shared" si="67"/>
        <v/>
      </c>
      <c r="AB504" s="21"/>
      <c r="AC504" s="23" t="str">
        <f t="shared" si="68"/>
        <v/>
      </c>
      <c r="AD50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05" spans="1:30" x14ac:dyDescent="0.45">
      <c r="A505" s="35" t="str">
        <f>IF('Prediction Log'!A505=0, "",'Prediction Log'!A505)</f>
        <v/>
      </c>
      <c r="B505" s="14" t="str">
        <f>IF('Prediction Log'!B505=0, "",'Prediction Log'!B505)</f>
        <v/>
      </c>
      <c r="C505" s="14" t="str">
        <f>IF('Prediction Log'!C505=0, "",'Prediction Log'!C505)</f>
        <v/>
      </c>
      <c r="D505" s="14" t="str">
        <f>IF('Prediction Log'!D505=0, "",'Prediction Log'!D505)</f>
        <v/>
      </c>
      <c r="E505" s="14" t="str">
        <f>IF('Prediction Log'!E505=0, "",'Prediction Log'!E505)</f>
        <v/>
      </c>
      <c r="F505" s="14" t="str">
        <f>IF('Prediction Log'!F505=0, "",'Prediction Log'!F505)</f>
        <v/>
      </c>
      <c r="G505" s="12" t="str">
        <f>IF(AND(Games!I505="",Games!J505=""),"",IF(ISTEXT(Games!J505), "Side",Games!I505))</f>
        <v/>
      </c>
      <c r="H505" s="12" t="str">
        <f>IF(Table1[[#This Row],[Bet]]="Spread", Games!K505, "")</f>
        <v/>
      </c>
      <c r="I505" s="19" t="str">
        <f>IF(ISTEXT(Games!J505), Games!J505, "")</f>
        <v/>
      </c>
      <c r="J505" s="19" t="str">
        <f>IF(Table1[[#This Row],[Bet]]="Spread", Table1[[#This Row],[Spread]],"")</f>
        <v/>
      </c>
      <c r="K505" s="19"/>
      <c r="L505" s="20"/>
      <c r="M505" s="20"/>
      <c r="N505" s="20"/>
      <c r="O505" s="20"/>
      <c r="P505" s="20"/>
      <c r="Q505" s="20"/>
      <c r="R505" s="22">
        <f t="shared" si="69"/>
        <v>0</v>
      </c>
      <c r="S505" s="22">
        <f t="shared" si="70"/>
        <v>0</v>
      </c>
      <c r="T505" s="22">
        <f t="shared" si="63"/>
        <v>0</v>
      </c>
      <c r="U505" s="22">
        <f t="shared" si="71"/>
        <v>0</v>
      </c>
      <c r="V505" s="22">
        <f t="shared" si="64"/>
        <v>0</v>
      </c>
      <c r="W505" s="22">
        <f t="shared" si="65"/>
        <v>0</v>
      </c>
      <c r="X505" s="21"/>
      <c r="Y505" s="23" t="str">
        <f t="shared" si="66"/>
        <v/>
      </c>
      <c r="Z505" s="21"/>
      <c r="AA505" s="23" t="str">
        <f t="shared" si="67"/>
        <v/>
      </c>
      <c r="AB505" s="21"/>
      <c r="AC505" s="23" t="str">
        <f t="shared" si="68"/>
        <v/>
      </c>
      <c r="AD50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06" spans="1:30" x14ac:dyDescent="0.45">
      <c r="A506" s="35" t="str">
        <f>IF('Prediction Log'!A506=0, "",'Prediction Log'!A506)</f>
        <v/>
      </c>
      <c r="B506" s="14" t="str">
        <f>IF('Prediction Log'!B506=0, "",'Prediction Log'!B506)</f>
        <v/>
      </c>
      <c r="C506" s="14" t="str">
        <f>IF('Prediction Log'!C506=0, "",'Prediction Log'!C506)</f>
        <v/>
      </c>
      <c r="D506" s="14" t="str">
        <f>IF('Prediction Log'!D506=0, "",'Prediction Log'!D506)</f>
        <v/>
      </c>
      <c r="E506" s="14" t="str">
        <f>IF('Prediction Log'!E506=0, "",'Prediction Log'!E506)</f>
        <v/>
      </c>
      <c r="F506" s="14" t="str">
        <f>IF('Prediction Log'!F506=0, "",'Prediction Log'!F506)</f>
        <v/>
      </c>
      <c r="G506" s="12" t="str">
        <f>IF(AND(Games!I506="",Games!J506=""),"",IF(ISTEXT(Games!J506), "Side",Games!I506))</f>
        <v/>
      </c>
      <c r="H506" s="12" t="str">
        <f>IF(Table1[[#This Row],[Bet]]="Spread", Games!K506, "")</f>
        <v/>
      </c>
      <c r="I506" s="19" t="str">
        <f>IF(ISTEXT(Games!J506), Games!J506, "")</f>
        <v/>
      </c>
      <c r="J506" s="19" t="str">
        <f>IF(Table1[[#This Row],[Bet]]="Spread", Table1[[#This Row],[Spread]],"")</f>
        <v/>
      </c>
      <c r="K506" s="19"/>
      <c r="L506" s="20"/>
      <c r="M506" s="20"/>
      <c r="N506" s="20"/>
      <c r="O506" s="20"/>
      <c r="P506" s="20"/>
      <c r="Q506" s="20"/>
      <c r="R506" s="22">
        <f t="shared" si="69"/>
        <v>0</v>
      </c>
      <c r="S506" s="22">
        <f t="shared" si="70"/>
        <v>0</v>
      </c>
      <c r="T506" s="22">
        <f t="shared" si="63"/>
        <v>0</v>
      </c>
      <c r="U506" s="22">
        <f t="shared" si="71"/>
        <v>0</v>
      </c>
      <c r="V506" s="22">
        <f t="shared" si="64"/>
        <v>0</v>
      </c>
      <c r="W506" s="22">
        <f t="shared" si="65"/>
        <v>0</v>
      </c>
      <c r="X506" s="21"/>
      <c r="Y506" s="23" t="str">
        <f t="shared" si="66"/>
        <v/>
      </c>
      <c r="Z506" s="21"/>
      <c r="AA506" s="23" t="str">
        <f t="shared" si="67"/>
        <v/>
      </c>
      <c r="AB506" s="21"/>
      <c r="AC506" s="23" t="str">
        <f t="shared" si="68"/>
        <v/>
      </c>
      <c r="AD50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07" spans="1:30" x14ac:dyDescent="0.45">
      <c r="A507" s="35" t="str">
        <f>IF('Prediction Log'!A507=0, "",'Prediction Log'!A507)</f>
        <v/>
      </c>
      <c r="B507" s="14" t="str">
        <f>IF('Prediction Log'!B507=0, "",'Prediction Log'!B507)</f>
        <v/>
      </c>
      <c r="C507" s="14" t="str">
        <f>IF('Prediction Log'!C507=0, "",'Prediction Log'!C507)</f>
        <v/>
      </c>
      <c r="D507" s="14" t="str">
        <f>IF('Prediction Log'!D507=0, "",'Prediction Log'!D507)</f>
        <v/>
      </c>
      <c r="E507" s="14" t="str">
        <f>IF('Prediction Log'!E507=0, "",'Prediction Log'!E507)</f>
        <v/>
      </c>
      <c r="F507" s="14" t="str">
        <f>IF('Prediction Log'!F507=0, "",'Prediction Log'!F507)</f>
        <v/>
      </c>
      <c r="G507" s="12" t="str">
        <f>IF(AND(Games!I507="",Games!J507=""),"",IF(ISTEXT(Games!J507), "Side",Games!I507))</f>
        <v/>
      </c>
      <c r="H507" s="12" t="str">
        <f>IF(Table1[[#This Row],[Bet]]="Spread", Games!K507, "")</f>
        <v/>
      </c>
      <c r="I507" s="19" t="str">
        <f>IF(ISTEXT(Games!J507), Games!J507, "")</f>
        <v/>
      </c>
      <c r="J507" s="19" t="str">
        <f>IF(Table1[[#This Row],[Bet]]="Spread", Table1[[#This Row],[Spread]],"")</f>
        <v/>
      </c>
      <c r="K507" s="19"/>
      <c r="L507" s="20"/>
      <c r="M507" s="20"/>
      <c r="N507" s="20"/>
      <c r="O507" s="20"/>
      <c r="P507" s="20"/>
      <c r="Q507" s="20"/>
      <c r="R507" s="22">
        <f t="shared" si="69"/>
        <v>0</v>
      </c>
      <c r="S507" s="22">
        <f t="shared" si="70"/>
        <v>0</v>
      </c>
      <c r="T507" s="22">
        <f t="shared" si="63"/>
        <v>0</v>
      </c>
      <c r="U507" s="22">
        <f t="shared" si="71"/>
        <v>0</v>
      </c>
      <c r="V507" s="22">
        <f t="shared" si="64"/>
        <v>0</v>
      </c>
      <c r="W507" s="22">
        <f t="shared" si="65"/>
        <v>0</v>
      </c>
      <c r="X507" s="21"/>
      <c r="Y507" s="23" t="str">
        <f t="shared" si="66"/>
        <v/>
      </c>
      <c r="Z507" s="21"/>
      <c r="AA507" s="23" t="str">
        <f t="shared" si="67"/>
        <v/>
      </c>
      <c r="AB507" s="21"/>
      <c r="AC507" s="23" t="str">
        <f t="shared" si="68"/>
        <v/>
      </c>
      <c r="AD50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08" spans="1:30" x14ac:dyDescent="0.45">
      <c r="A508" s="35" t="str">
        <f>IF('Prediction Log'!A508=0, "",'Prediction Log'!A508)</f>
        <v/>
      </c>
      <c r="B508" s="14" t="str">
        <f>IF('Prediction Log'!B508=0, "",'Prediction Log'!B508)</f>
        <v/>
      </c>
      <c r="C508" s="14" t="str">
        <f>IF('Prediction Log'!C508=0, "",'Prediction Log'!C508)</f>
        <v/>
      </c>
      <c r="D508" s="14" t="str">
        <f>IF('Prediction Log'!D508=0, "",'Prediction Log'!D508)</f>
        <v/>
      </c>
      <c r="E508" s="14" t="str">
        <f>IF('Prediction Log'!E508=0, "",'Prediction Log'!E508)</f>
        <v/>
      </c>
      <c r="F508" s="14" t="str">
        <f>IF('Prediction Log'!F508=0, "",'Prediction Log'!F508)</f>
        <v/>
      </c>
      <c r="G508" s="12" t="str">
        <f>IF(AND(Games!I508="",Games!J508=""),"",IF(ISTEXT(Games!J508), "Side",Games!I508))</f>
        <v/>
      </c>
      <c r="H508" s="12" t="str">
        <f>IF(Table1[[#This Row],[Bet]]="Spread", Games!K508, "")</f>
        <v/>
      </c>
      <c r="I508" s="19" t="str">
        <f>IF(ISTEXT(Games!J508), Games!J508, "")</f>
        <v/>
      </c>
      <c r="J508" s="19" t="str">
        <f>IF(Table1[[#This Row],[Bet]]="Spread", Table1[[#This Row],[Spread]],"")</f>
        <v/>
      </c>
      <c r="K508" s="19"/>
      <c r="L508" s="20"/>
      <c r="M508" s="20"/>
      <c r="N508" s="20"/>
      <c r="O508" s="20"/>
      <c r="P508" s="20"/>
      <c r="Q508" s="20"/>
      <c r="R508" s="22">
        <f t="shared" si="69"/>
        <v>0</v>
      </c>
      <c r="S508" s="22">
        <f t="shared" si="70"/>
        <v>0</v>
      </c>
      <c r="T508" s="22">
        <f t="shared" si="63"/>
        <v>0</v>
      </c>
      <c r="U508" s="22">
        <f t="shared" si="71"/>
        <v>0</v>
      </c>
      <c r="V508" s="22">
        <f t="shared" si="64"/>
        <v>0</v>
      </c>
      <c r="W508" s="22">
        <f t="shared" si="65"/>
        <v>0</v>
      </c>
      <c r="X508" s="21"/>
      <c r="Y508" s="23" t="str">
        <f t="shared" si="66"/>
        <v/>
      </c>
      <c r="Z508" s="21"/>
      <c r="AA508" s="23" t="str">
        <f t="shared" si="67"/>
        <v/>
      </c>
      <c r="AB508" s="21"/>
      <c r="AC508" s="23" t="str">
        <f t="shared" si="68"/>
        <v/>
      </c>
      <c r="AD50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09" spans="1:30" x14ac:dyDescent="0.45">
      <c r="A509" s="35" t="str">
        <f>IF('Prediction Log'!A509=0, "",'Prediction Log'!A509)</f>
        <v/>
      </c>
      <c r="B509" s="14" t="str">
        <f>IF('Prediction Log'!B509=0, "",'Prediction Log'!B509)</f>
        <v/>
      </c>
      <c r="C509" s="14" t="str">
        <f>IF('Prediction Log'!C509=0, "",'Prediction Log'!C509)</f>
        <v/>
      </c>
      <c r="D509" s="14" t="str">
        <f>IF('Prediction Log'!D509=0, "",'Prediction Log'!D509)</f>
        <v/>
      </c>
      <c r="E509" s="14" t="str">
        <f>IF('Prediction Log'!E509=0, "",'Prediction Log'!E509)</f>
        <v/>
      </c>
      <c r="F509" s="14" t="str">
        <f>IF('Prediction Log'!F509=0, "",'Prediction Log'!F509)</f>
        <v/>
      </c>
      <c r="G509" s="12" t="str">
        <f>IF(AND(Games!I509="",Games!J509=""),"",IF(ISTEXT(Games!J509), "Side",Games!I509))</f>
        <v/>
      </c>
      <c r="H509" s="12" t="str">
        <f>IF(Table1[[#This Row],[Bet]]="Spread", Games!K509, "")</f>
        <v/>
      </c>
      <c r="I509" s="19" t="str">
        <f>IF(ISTEXT(Games!J509), Games!J509, "")</f>
        <v/>
      </c>
      <c r="J509" s="19" t="str">
        <f>IF(Table1[[#This Row],[Bet]]="Spread", Table1[[#This Row],[Spread]],"")</f>
        <v/>
      </c>
      <c r="K509" s="19"/>
      <c r="L509" s="20"/>
      <c r="M509" s="20"/>
      <c r="N509" s="20"/>
      <c r="O509" s="20"/>
      <c r="P509" s="20"/>
      <c r="Q509" s="20"/>
      <c r="R509" s="22">
        <f t="shared" si="69"/>
        <v>0</v>
      </c>
      <c r="S509" s="22">
        <f t="shared" si="70"/>
        <v>0</v>
      </c>
      <c r="T509" s="22">
        <f t="shared" si="63"/>
        <v>0</v>
      </c>
      <c r="U509" s="22">
        <f t="shared" si="71"/>
        <v>0</v>
      </c>
      <c r="V509" s="22">
        <f t="shared" si="64"/>
        <v>0</v>
      </c>
      <c r="W509" s="22">
        <f t="shared" si="65"/>
        <v>0</v>
      </c>
      <c r="X509" s="21"/>
      <c r="Y509" s="23" t="str">
        <f t="shared" si="66"/>
        <v/>
      </c>
      <c r="Z509" s="21"/>
      <c r="AA509" s="23" t="str">
        <f t="shared" si="67"/>
        <v/>
      </c>
      <c r="AB509" s="21"/>
      <c r="AC509" s="23" t="str">
        <f t="shared" si="68"/>
        <v/>
      </c>
      <c r="AD50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10" spans="1:30" x14ac:dyDescent="0.45">
      <c r="A510" s="35" t="str">
        <f>IF('Prediction Log'!A510=0, "",'Prediction Log'!A510)</f>
        <v/>
      </c>
      <c r="B510" s="14" t="str">
        <f>IF('Prediction Log'!B510=0, "",'Prediction Log'!B510)</f>
        <v/>
      </c>
      <c r="C510" s="14" t="str">
        <f>IF('Prediction Log'!C510=0, "",'Prediction Log'!C510)</f>
        <v/>
      </c>
      <c r="D510" s="14" t="str">
        <f>IF('Prediction Log'!D510=0, "",'Prediction Log'!D510)</f>
        <v/>
      </c>
      <c r="E510" s="14" t="str">
        <f>IF('Prediction Log'!E510=0, "",'Prediction Log'!E510)</f>
        <v/>
      </c>
      <c r="F510" s="14" t="str">
        <f>IF('Prediction Log'!F510=0, "",'Prediction Log'!F510)</f>
        <v/>
      </c>
      <c r="G510" s="12" t="str">
        <f>IF(AND(Games!I510="",Games!J510=""),"",IF(ISTEXT(Games!J510), "Side",Games!I510))</f>
        <v/>
      </c>
      <c r="H510" s="12" t="str">
        <f>IF(Table1[[#This Row],[Bet]]="Spread", Games!K510, "")</f>
        <v/>
      </c>
      <c r="I510" s="19" t="str">
        <f>IF(ISTEXT(Games!J510), Games!J510, "")</f>
        <v/>
      </c>
      <c r="J510" s="19" t="str">
        <f>IF(Table1[[#This Row],[Bet]]="Spread", Table1[[#This Row],[Spread]],"")</f>
        <v/>
      </c>
      <c r="K510" s="19"/>
      <c r="L510" s="20"/>
      <c r="M510" s="20"/>
      <c r="N510" s="20"/>
      <c r="O510" s="20"/>
      <c r="P510" s="20"/>
      <c r="Q510" s="20"/>
      <c r="R510" s="22">
        <f t="shared" si="69"/>
        <v>0</v>
      </c>
      <c r="S510" s="22">
        <f t="shared" si="70"/>
        <v>0</v>
      </c>
      <c r="T510" s="22">
        <f t="shared" si="63"/>
        <v>0</v>
      </c>
      <c r="U510" s="22">
        <f t="shared" si="71"/>
        <v>0</v>
      </c>
      <c r="V510" s="22">
        <f t="shared" si="64"/>
        <v>0</v>
      </c>
      <c r="W510" s="22">
        <f t="shared" si="65"/>
        <v>0</v>
      </c>
      <c r="X510" s="21"/>
      <c r="Y510" s="23" t="str">
        <f t="shared" si="66"/>
        <v/>
      </c>
      <c r="Z510" s="21"/>
      <c r="AA510" s="23" t="str">
        <f t="shared" si="67"/>
        <v/>
      </c>
      <c r="AB510" s="21"/>
      <c r="AC510" s="23" t="str">
        <f t="shared" si="68"/>
        <v/>
      </c>
      <c r="AD51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11" spans="1:30" x14ac:dyDescent="0.45">
      <c r="A511" s="35" t="str">
        <f>IF('Prediction Log'!A511=0, "",'Prediction Log'!A511)</f>
        <v/>
      </c>
      <c r="B511" s="14" t="str">
        <f>IF('Prediction Log'!B511=0, "",'Prediction Log'!B511)</f>
        <v/>
      </c>
      <c r="C511" s="14" t="str">
        <f>IF('Prediction Log'!C511=0, "",'Prediction Log'!C511)</f>
        <v/>
      </c>
      <c r="D511" s="14" t="str">
        <f>IF('Prediction Log'!D511=0, "",'Prediction Log'!D511)</f>
        <v/>
      </c>
      <c r="E511" s="14" t="str">
        <f>IF('Prediction Log'!E511=0, "",'Prediction Log'!E511)</f>
        <v/>
      </c>
      <c r="F511" s="14" t="str">
        <f>IF('Prediction Log'!F511=0, "",'Prediction Log'!F511)</f>
        <v/>
      </c>
      <c r="G511" s="12" t="str">
        <f>IF(AND(Games!I511="",Games!J511=""),"",IF(ISTEXT(Games!J511), "Side",Games!I511))</f>
        <v/>
      </c>
      <c r="H511" s="12" t="str">
        <f>IF(Table1[[#This Row],[Bet]]="Spread", Games!K511, "")</f>
        <v/>
      </c>
      <c r="I511" s="19" t="str">
        <f>IF(ISTEXT(Games!J511), Games!J511, "")</f>
        <v/>
      </c>
      <c r="J511" s="19" t="str">
        <f>IF(Table1[[#This Row],[Bet]]="Spread", Table1[[#This Row],[Spread]],"")</f>
        <v/>
      </c>
      <c r="K511" s="19"/>
      <c r="L511" s="20"/>
      <c r="M511" s="20"/>
      <c r="N511" s="20"/>
      <c r="O511" s="20"/>
      <c r="P511" s="20"/>
      <c r="Q511" s="20"/>
      <c r="R511" s="22">
        <f t="shared" si="69"/>
        <v>0</v>
      </c>
      <c r="S511" s="22">
        <f t="shared" si="70"/>
        <v>0</v>
      </c>
      <c r="T511" s="22">
        <f t="shared" si="63"/>
        <v>0</v>
      </c>
      <c r="U511" s="22">
        <f t="shared" si="71"/>
        <v>0</v>
      </c>
      <c r="V511" s="22">
        <f t="shared" si="64"/>
        <v>0</v>
      </c>
      <c r="W511" s="22">
        <f t="shared" si="65"/>
        <v>0</v>
      </c>
      <c r="X511" s="21"/>
      <c r="Y511" s="23" t="str">
        <f t="shared" si="66"/>
        <v/>
      </c>
      <c r="Z511" s="21"/>
      <c r="AA511" s="23" t="str">
        <f t="shared" si="67"/>
        <v/>
      </c>
      <c r="AB511" s="21"/>
      <c r="AC511" s="23" t="str">
        <f t="shared" si="68"/>
        <v/>
      </c>
      <c r="AD51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12" spans="1:30" x14ac:dyDescent="0.45">
      <c r="A512" s="35" t="str">
        <f>IF('Prediction Log'!A512=0, "",'Prediction Log'!A512)</f>
        <v/>
      </c>
      <c r="B512" s="14" t="str">
        <f>IF('Prediction Log'!B512=0, "",'Prediction Log'!B512)</f>
        <v/>
      </c>
      <c r="C512" s="14" t="str">
        <f>IF('Prediction Log'!C512=0, "",'Prediction Log'!C512)</f>
        <v/>
      </c>
      <c r="D512" s="14" t="str">
        <f>IF('Prediction Log'!D512=0, "",'Prediction Log'!D512)</f>
        <v/>
      </c>
      <c r="E512" s="14" t="str">
        <f>IF('Prediction Log'!E512=0, "",'Prediction Log'!E512)</f>
        <v/>
      </c>
      <c r="F512" s="14" t="str">
        <f>IF('Prediction Log'!F512=0, "",'Prediction Log'!F512)</f>
        <v/>
      </c>
      <c r="G512" s="12" t="str">
        <f>IF(AND(Games!I512="",Games!J512=""),"",IF(ISTEXT(Games!J512), "Side",Games!I512))</f>
        <v/>
      </c>
      <c r="H512" s="12" t="str">
        <f>IF(Table1[[#This Row],[Bet]]="Spread", Games!K512, "")</f>
        <v/>
      </c>
      <c r="I512" s="19" t="str">
        <f>IF(ISTEXT(Games!J512), Games!J512, "")</f>
        <v/>
      </c>
      <c r="J512" s="19" t="str">
        <f>IF(Table1[[#This Row],[Bet]]="Spread", Table1[[#This Row],[Spread]],"")</f>
        <v/>
      </c>
      <c r="K512" s="19"/>
      <c r="L512" s="20"/>
      <c r="M512" s="20"/>
      <c r="N512" s="20"/>
      <c r="O512" s="20"/>
      <c r="P512" s="20"/>
      <c r="Q512" s="20"/>
      <c r="R512" s="22">
        <f t="shared" si="69"/>
        <v>0</v>
      </c>
      <c r="S512" s="22">
        <f t="shared" si="70"/>
        <v>0</v>
      </c>
      <c r="T512" s="22">
        <f t="shared" si="63"/>
        <v>0</v>
      </c>
      <c r="U512" s="22">
        <f t="shared" si="71"/>
        <v>0</v>
      </c>
      <c r="V512" s="22">
        <f t="shared" si="64"/>
        <v>0</v>
      </c>
      <c r="W512" s="22">
        <f t="shared" si="65"/>
        <v>0</v>
      </c>
      <c r="X512" s="21"/>
      <c r="Y512" s="23" t="str">
        <f t="shared" si="66"/>
        <v/>
      </c>
      <c r="Z512" s="21"/>
      <c r="AA512" s="23" t="str">
        <f t="shared" si="67"/>
        <v/>
      </c>
      <c r="AB512" s="21"/>
      <c r="AC512" s="23" t="str">
        <f t="shared" si="68"/>
        <v/>
      </c>
      <c r="AD51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13" spans="1:30" x14ac:dyDescent="0.45">
      <c r="A513" s="35" t="str">
        <f>IF('Prediction Log'!A513=0, "",'Prediction Log'!A513)</f>
        <v/>
      </c>
      <c r="B513" s="14" t="str">
        <f>IF('Prediction Log'!B513=0, "",'Prediction Log'!B513)</f>
        <v/>
      </c>
      <c r="C513" s="14" t="str">
        <f>IF('Prediction Log'!C513=0, "",'Prediction Log'!C513)</f>
        <v/>
      </c>
      <c r="D513" s="14" t="str">
        <f>IF('Prediction Log'!D513=0, "",'Prediction Log'!D513)</f>
        <v/>
      </c>
      <c r="E513" s="14" t="str">
        <f>IF('Prediction Log'!E513=0, "",'Prediction Log'!E513)</f>
        <v/>
      </c>
      <c r="F513" s="14" t="str">
        <f>IF('Prediction Log'!F513=0, "",'Prediction Log'!F513)</f>
        <v/>
      </c>
      <c r="G513" s="12" t="str">
        <f>IF(AND(Games!I513="",Games!J513=""),"",IF(ISTEXT(Games!J513), "Side",Games!I513))</f>
        <v/>
      </c>
      <c r="H513" s="12" t="str">
        <f>IF(Table1[[#This Row],[Bet]]="Spread", Games!K513, "")</f>
        <v/>
      </c>
      <c r="I513" s="19" t="str">
        <f>IF(ISTEXT(Games!J513), Games!J513, "")</f>
        <v/>
      </c>
      <c r="J513" s="19" t="str">
        <f>IF(Table1[[#This Row],[Bet]]="Spread", Table1[[#This Row],[Spread]],"")</f>
        <v/>
      </c>
      <c r="K513" s="19"/>
      <c r="L513" s="20"/>
      <c r="M513" s="20"/>
      <c r="N513" s="20"/>
      <c r="O513" s="20"/>
      <c r="P513" s="20"/>
      <c r="Q513" s="20"/>
      <c r="R513" s="22">
        <f t="shared" si="69"/>
        <v>0</v>
      </c>
      <c r="S513" s="22">
        <f t="shared" si="70"/>
        <v>0</v>
      </c>
      <c r="T513" s="22">
        <f t="shared" si="63"/>
        <v>0</v>
      </c>
      <c r="U513" s="22">
        <f t="shared" si="71"/>
        <v>0</v>
      </c>
      <c r="V513" s="22">
        <f t="shared" si="64"/>
        <v>0</v>
      </c>
      <c r="W513" s="22">
        <f t="shared" si="65"/>
        <v>0</v>
      </c>
      <c r="X513" s="21"/>
      <c r="Y513" s="23" t="str">
        <f t="shared" si="66"/>
        <v/>
      </c>
      <c r="Z513" s="21"/>
      <c r="AA513" s="23" t="str">
        <f t="shared" si="67"/>
        <v/>
      </c>
      <c r="AB513" s="21"/>
      <c r="AC513" s="23" t="str">
        <f t="shared" si="68"/>
        <v/>
      </c>
      <c r="AD51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14" spans="1:30" x14ac:dyDescent="0.45">
      <c r="A514" s="35" t="str">
        <f>IF('Prediction Log'!A514=0, "",'Prediction Log'!A514)</f>
        <v/>
      </c>
      <c r="B514" s="14" t="str">
        <f>IF('Prediction Log'!B514=0, "",'Prediction Log'!B514)</f>
        <v/>
      </c>
      <c r="C514" s="14" t="str">
        <f>IF('Prediction Log'!C514=0, "",'Prediction Log'!C514)</f>
        <v/>
      </c>
      <c r="D514" s="14" t="str">
        <f>IF('Prediction Log'!D514=0, "",'Prediction Log'!D514)</f>
        <v/>
      </c>
      <c r="E514" s="14" t="str">
        <f>IF('Prediction Log'!E514=0, "",'Prediction Log'!E514)</f>
        <v/>
      </c>
      <c r="F514" s="14" t="str">
        <f>IF('Prediction Log'!F514=0, "",'Prediction Log'!F514)</f>
        <v/>
      </c>
      <c r="G514" s="12" t="str">
        <f>IF(AND(Games!I514="",Games!J514=""),"",IF(ISTEXT(Games!J514), "Side",Games!I514))</f>
        <v/>
      </c>
      <c r="H514" s="12" t="str">
        <f>IF(Table1[[#This Row],[Bet]]="Spread", Games!K514, "")</f>
        <v/>
      </c>
      <c r="I514" s="19" t="str">
        <f>IF(ISTEXT(Games!J514), Games!J514, "")</f>
        <v/>
      </c>
      <c r="J514" s="19" t="str">
        <f>IF(Table1[[#This Row],[Bet]]="Spread", Table1[[#This Row],[Spread]],"")</f>
        <v/>
      </c>
      <c r="K514" s="19"/>
      <c r="L514" s="20"/>
      <c r="M514" s="20"/>
      <c r="N514" s="20"/>
      <c r="O514" s="20"/>
      <c r="P514" s="20"/>
      <c r="Q514" s="20"/>
      <c r="R514" s="22">
        <f t="shared" si="69"/>
        <v>0</v>
      </c>
      <c r="S514" s="22">
        <f t="shared" si="70"/>
        <v>0</v>
      </c>
      <c r="T514" s="22">
        <f t="shared" ref="T514:T577" si="72">M514+IF(P514&lt;0, (M514/(P514/-100)), M514*(P514/100))</f>
        <v>0</v>
      </c>
      <c r="U514" s="22">
        <f t="shared" si="71"/>
        <v>0</v>
      </c>
      <c r="V514" s="22">
        <f t="shared" ref="V514:V577" si="73">N514+IF(Q514&lt;0, (N514/(Q514/-100)), N514*(Q514/100))</f>
        <v>0</v>
      </c>
      <c r="W514" s="22">
        <f t="shared" ref="W514:W577" si="74">Q514-N514</f>
        <v>0</v>
      </c>
      <c r="X514" s="21"/>
      <c r="Y514" s="23" t="str">
        <f t="shared" ref="Y514:Y577" si="75">IF(X514="W", S514, IF(X514="L",-L514, ""))</f>
        <v/>
      </c>
      <c r="Z514" s="21"/>
      <c r="AA514" s="23" t="str">
        <f t="shared" ref="AA514:AA577" si="76">IF(Z514="W", U514, IF(Z514="L",-N514, ""))</f>
        <v/>
      </c>
      <c r="AB514" s="21"/>
      <c r="AC514" s="23" t="str">
        <f t="shared" ref="AC514:AC577" si="77">IF(AB514="W", W514, IF(AB514="L",-P514, ""))</f>
        <v/>
      </c>
      <c r="AD51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15" spans="1:30" x14ac:dyDescent="0.45">
      <c r="A515" s="35" t="str">
        <f>IF('Prediction Log'!A515=0, "",'Prediction Log'!A515)</f>
        <v/>
      </c>
      <c r="B515" s="14" t="str">
        <f>IF('Prediction Log'!B515=0, "",'Prediction Log'!B515)</f>
        <v/>
      </c>
      <c r="C515" s="14" t="str">
        <f>IF('Prediction Log'!C515=0, "",'Prediction Log'!C515)</f>
        <v/>
      </c>
      <c r="D515" s="14" t="str">
        <f>IF('Prediction Log'!D515=0, "",'Prediction Log'!D515)</f>
        <v/>
      </c>
      <c r="E515" s="14" t="str">
        <f>IF('Prediction Log'!E515=0, "",'Prediction Log'!E515)</f>
        <v/>
      </c>
      <c r="F515" s="14" t="str">
        <f>IF('Prediction Log'!F515=0, "",'Prediction Log'!F515)</f>
        <v/>
      </c>
      <c r="G515" s="12" t="str">
        <f>IF(AND(Games!I515="",Games!J515=""),"",IF(ISTEXT(Games!J515), "Side",Games!I515))</f>
        <v/>
      </c>
      <c r="H515" s="12" t="str">
        <f>IF(Table1[[#This Row],[Bet]]="Spread", Games!K515, "")</f>
        <v/>
      </c>
      <c r="I515" s="19" t="str">
        <f>IF(ISTEXT(Games!J515), Games!J515, "")</f>
        <v/>
      </c>
      <c r="J515" s="19" t="str">
        <f>IF(Table1[[#This Row],[Bet]]="Spread", Table1[[#This Row],[Spread]],"")</f>
        <v/>
      </c>
      <c r="K515" s="19"/>
      <c r="L515" s="20"/>
      <c r="M515" s="20"/>
      <c r="N515" s="20"/>
      <c r="O515" s="20"/>
      <c r="P515" s="20"/>
      <c r="Q515" s="20"/>
      <c r="R515" s="22">
        <f t="shared" ref="R515:R578" si="78">L515+IF(O515&lt;0, (L515/(O515/-100)), L515*(O515/100))</f>
        <v>0</v>
      </c>
      <c r="S515" s="22">
        <f t="shared" ref="S515:S578" si="79">R515-L515</f>
        <v>0</v>
      </c>
      <c r="T515" s="22">
        <f t="shared" si="72"/>
        <v>0</v>
      </c>
      <c r="U515" s="22">
        <f t="shared" ref="U515:U578" si="80">T515-M515</f>
        <v>0</v>
      </c>
      <c r="V515" s="22">
        <f t="shared" si="73"/>
        <v>0</v>
      </c>
      <c r="W515" s="22">
        <f t="shared" si="74"/>
        <v>0</v>
      </c>
      <c r="X515" s="21"/>
      <c r="Y515" s="23" t="str">
        <f t="shared" si="75"/>
        <v/>
      </c>
      <c r="Z515" s="21"/>
      <c r="AA515" s="23" t="str">
        <f t="shared" si="76"/>
        <v/>
      </c>
      <c r="AB515" s="21"/>
      <c r="AC515" s="23" t="str">
        <f t="shared" si="77"/>
        <v/>
      </c>
      <c r="AD51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16" spans="1:30" x14ac:dyDescent="0.45">
      <c r="A516" s="35" t="str">
        <f>IF('Prediction Log'!A516=0, "",'Prediction Log'!A516)</f>
        <v/>
      </c>
      <c r="B516" s="14" t="str">
        <f>IF('Prediction Log'!B516=0, "",'Prediction Log'!B516)</f>
        <v/>
      </c>
      <c r="C516" s="14" t="str">
        <f>IF('Prediction Log'!C516=0, "",'Prediction Log'!C516)</f>
        <v/>
      </c>
      <c r="D516" s="14" t="str">
        <f>IF('Prediction Log'!D516=0, "",'Prediction Log'!D516)</f>
        <v/>
      </c>
      <c r="E516" s="14" t="str">
        <f>IF('Prediction Log'!E516=0, "",'Prediction Log'!E516)</f>
        <v/>
      </c>
      <c r="F516" s="14" t="str">
        <f>IF('Prediction Log'!F516=0, "",'Prediction Log'!F516)</f>
        <v/>
      </c>
      <c r="G516" s="12" t="str">
        <f>IF(AND(Games!I516="",Games!J516=""),"",IF(ISTEXT(Games!J516), "Side",Games!I516))</f>
        <v/>
      </c>
      <c r="H516" s="12" t="str">
        <f>IF(Table1[[#This Row],[Bet]]="Spread", Games!K516, "")</f>
        <v/>
      </c>
      <c r="I516" s="19" t="str">
        <f>IF(ISTEXT(Games!J516), Games!J516, "")</f>
        <v/>
      </c>
      <c r="J516" s="19" t="str">
        <f>IF(Table1[[#This Row],[Bet]]="Spread", Table1[[#This Row],[Spread]],"")</f>
        <v/>
      </c>
      <c r="K516" s="19"/>
      <c r="L516" s="20"/>
      <c r="M516" s="20"/>
      <c r="N516" s="20"/>
      <c r="O516" s="20"/>
      <c r="P516" s="20"/>
      <c r="Q516" s="20"/>
      <c r="R516" s="22">
        <f t="shared" si="78"/>
        <v>0</v>
      </c>
      <c r="S516" s="22">
        <f t="shared" si="79"/>
        <v>0</v>
      </c>
      <c r="T516" s="22">
        <f t="shared" si="72"/>
        <v>0</v>
      </c>
      <c r="U516" s="22">
        <f t="shared" si="80"/>
        <v>0</v>
      </c>
      <c r="V516" s="22">
        <f t="shared" si="73"/>
        <v>0</v>
      </c>
      <c r="W516" s="22">
        <f t="shared" si="74"/>
        <v>0</v>
      </c>
      <c r="X516" s="21"/>
      <c r="Y516" s="23" t="str">
        <f t="shared" si="75"/>
        <v/>
      </c>
      <c r="Z516" s="21"/>
      <c r="AA516" s="23" t="str">
        <f t="shared" si="76"/>
        <v/>
      </c>
      <c r="AB516" s="21"/>
      <c r="AC516" s="23" t="str">
        <f t="shared" si="77"/>
        <v/>
      </c>
      <c r="AD51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17" spans="1:30" x14ac:dyDescent="0.45">
      <c r="A517" s="35" t="str">
        <f>IF('Prediction Log'!A517=0, "",'Prediction Log'!A517)</f>
        <v/>
      </c>
      <c r="B517" s="14" t="str">
        <f>IF('Prediction Log'!B517=0, "",'Prediction Log'!B517)</f>
        <v/>
      </c>
      <c r="C517" s="14" t="str">
        <f>IF('Prediction Log'!C517=0, "",'Prediction Log'!C517)</f>
        <v/>
      </c>
      <c r="D517" s="14" t="str">
        <f>IF('Prediction Log'!D517=0, "",'Prediction Log'!D517)</f>
        <v/>
      </c>
      <c r="E517" s="14" t="str">
        <f>IF('Prediction Log'!E517=0, "",'Prediction Log'!E517)</f>
        <v/>
      </c>
      <c r="F517" s="14" t="str">
        <f>IF('Prediction Log'!F517=0, "",'Prediction Log'!F517)</f>
        <v/>
      </c>
      <c r="G517" s="12" t="str">
        <f>IF(AND(Games!I517="",Games!J517=""),"",IF(ISTEXT(Games!J517), "Side",Games!I517))</f>
        <v/>
      </c>
      <c r="H517" s="12" t="str">
        <f>IF(Table1[[#This Row],[Bet]]="Spread", Games!K517, "")</f>
        <v/>
      </c>
      <c r="I517" s="19" t="str">
        <f>IF(ISTEXT(Games!J517), Games!J517, "")</f>
        <v/>
      </c>
      <c r="J517" s="19" t="str">
        <f>IF(Table1[[#This Row],[Bet]]="Spread", Table1[[#This Row],[Spread]],"")</f>
        <v/>
      </c>
      <c r="K517" s="19"/>
      <c r="L517" s="20"/>
      <c r="M517" s="20"/>
      <c r="N517" s="20"/>
      <c r="O517" s="20"/>
      <c r="P517" s="20"/>
      <c r="Q517" s="20"/>
      <c r="R517" s="22">
        <f t="shared" si="78"/>
        <v>0</v>
      </c>
      <c r="S517" s="22">
        <f t="shared" si="79"/>
        <v>0</v>
      </c>
      <c r="T517" s="22">
        <f t="shared" si="72"/>
        <v>0</v>
      </c>
      <c r="U517" s="22">
        <f t="shared" si="80"/>
        <v>0</v>
      </c>
      <c r="V517" s="22">
        <f t="shared" si="73"/>
        <v>0</v>
      </c>
      <c r="W517" s="22">
        <f t="shared" si="74"/>
        <v>0</v>
      </c>
      <c r="X517" s="21"/>
      <c r="Y517" s="23" t="str">
        <f t="shared" si="75"/>
        <v/>
      </c>
      <c r="Z517" s="21"/>
      <c r="AA517" s="23" t="str">
        <f t="shared" si="76"/>
        <v/>
      </c>
      <c r="AB517" s="21"/>
      <c r="AC517" s="23" t="str">
        <f t="shared" si="77"/>
        <v/>
      </c>
      <c r="AD51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18" spans="1:30" x14ac:dyDescent="0.45">
      <c r="A518" s="35" t="str">
        <f>IF('Prediction Log'!A518=0, "",'Prediction Log'!A518)</f>
        <v/>
      </c>
      <c r="B518" s="14" t="str">
        <f>IF('Prediction Log'!B518=0, "",'Prediction Log'!B518)</f>
        <v/>
      </c>
      <c r="C518" s="14" t="str">
        <f>IF('Prediction Log'!C518=0, "",'Prediction Log'!C518)</f>
        <v/>
      </c>
      <c r="D518" s="14" t="str">
        <f>IF('Prediction Log'!D518=0, "",'Prediction Log'!D518)</f>
        <v/>
      </c>
      <c r="E518" s="14" t="str">
        <f>IF('Prediction Log'!E518=0, "",'Prediction Log'!E518)</f>
        <v/>
      </c>
      <c r="F518" s="14" t="str">
        <f>IF('Prediction Log'!F518=0, "",'Prediction Log'!F518)</f>
        <v/>
      </c>
      <c r="G518" s="12" t="str">
        <f>IF(AND(Games!I518="",Games!J518=""),"",IF(ISTEXT(Games!J518), "Side",Games!I518))</f>
        <v/>
      </c>
      <c r="H518" s="12" t="str">
        <f>IF(Table1[[#This Row],[Bet]]="Spread", Games!K518, "")</f>
        <v/>
      </c>
      <c r="I518" s="19" t="str">
        <f>IF(ISTEXT(Games!J518), Games!J518, "")</f>
        <v/>
      </c>
      <c r="J518" s="19" t="str">
        <f>IF(Table1[[#This Row],[Bet]]="Spread", Table1[[#This Row],[Spread]],"")</f>
        <v/>
      </c>
      <c r="K518" s="19"/>
      <c r="L518" s="20"/>
      <c r="M518" s="20"/>
      <c r="N518" s="20"/>
      <c r="O518" s="20"/>
      <c r="P518" s="20"/>
      <c r="Q518" s="20"/>
      <c r="R518" s="22">
        <f t="shared" si="78"/>
        <v>0</v>
      </c>
      <c r="S518" s="22">
        <f t="shared" si="79"/>
        <v>0</v>
      </c>
      <c r="T518" s="22">
        <f t="shared" si="72"/>
        <v>0</v>
      </c>
      <c r="U518" s="22">
        <f t="shared" si="80"/>
        <v>0</v>
      </c>
      <c r="V518" s="22">
        <f t="shared" si="73"/>
        <v>0</v>
      </c>
      <c r="W518" s="22">
        <f t="shared" si="74"/>
        <v>0</v>
      </c>
      <c r="X518" s="21"/>
      <c r="Y518" s="23" t="str">
        <f t="shared" si="75"/>
        <v/>
      </c>
      <c r="Z518" s="21"/>
      <c r="AA518" s="23" t="str">
        <f t="shared" si="76"/>
        <v/>
      </c>
      <c r="AB518" s="21"/>
      <c r="AC518" s="23" t="str">
        <f t="shared" si="77"/>
        <v/>
      </c>
      <c r="AD51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19" spans="1:30" x14ac:dyDescent="0.45">
      <c r="A519" s="35" t="str">
        <f>IF('Prediction Log'!A519=0, "",'Prediction Log'!A519)</f>
        <v/>
      </c>
      <c r="B519" s="14" t="str">
        <f>IF('Prediction Log'!B519=0, "",'Prediction Log'!B519)</f>
        <v/>
      </c>
      <c r="C519" s="14" t="str">
        <f>IF('Prediction Log'!C519=0, "",'Prediction Log'!C519)</f>
        <v/>
      </c>
      <c r="D519" s="14" t="str">
        <f>IF('Prediction Log'!D519=0, "",'Prediction Log'!D519)</f>
        <v/>
      </c>
      <c r="E519" s="14" t="str">
        <f>IF('Prediction Log'!E519=0, "",'Prediction Log'!E519)</f>
        <v/>
      </c>
      <c r="F519" s="14" t="str">
        <f>IF('Prediction Log'!F519=0, "",'Prediction Log'!F519)</f>
        <v/>
      </c>
      <c r="G519" s="12" t="str">
        <f>IF(AND(Games!I519="",Games!J519=""),"",IF(ISTEXT(Games!J519), "Side",Games!I519))</f>
        <v/>
      </c>
      <c r="H519" s="12" t="str">
        <f>IF(Table1[[#This Row],[Bet]]="Spread", Games!K519, "")</f>
        <v/>
      </c>
      <c r="I519" s="19" t="str">
        <f>IF(ISTEXT(Games!J519), Games!J519, "")</f>
        <v/>
      </c>
      <c r="J519" s="19" t="str">
        <f>IF(Table1[[#This Row],[Bet]]="Spread", Table1[[#This Row],[Spread]],"")</f>
        <v/>
      </c>
      <c r="K519" s="19"/>
      <c r="L519" s="20"/>
      <c r="M519" s="20"/>
      <c r="N519" s="20"/>
      <c r="O519" s="20"/>
      <c r="P519" s="20"/>
      <c r="Q519" s="20"/>
      <c r="R519" s="22">
        <f t="shared" si="78"/>
        <v>0</v>
      </c>
      <c r="S519" s="22">
        <f t="shared" si="79"/>
        <v>0</v>
      </c>
      <c r="T519" s="22">
        <f t="shared" si="72"/>
        <v>0</v>
      </c>
      <c r="U519" s="22">
        <f t="shared" si="80"/>
        <v>0</v>
      </c>
      <c r="V519" s="22">
        <f t="shared" si="73"/>
        <v>0</v>
      </c>
      <c r="W519" s="22">
        <f t="shared" si="74"/>
        <v>0</v>
      </c>
      <c r="X519" s="21"/>
      <c r="Y519" s="23" t="str">
        <f t="shared" si="75"/>
        <v/>
      </c>
      <c r="Z519" s="21"/>
      <c r="AA519" s="23" t="str">
        <f t="shared" si="76"/>
        <v/>
      </c>
      <c r="AB519" s="21"/>
      <c r="AC519" s="23" t="str">
        <f t="shared" si="77"/>
        <v/>
      </c>
      <c r="AD51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20" spans="1:30" x14ac:dyDescent="0.45">
      <c r="A520" s="35" t="str">
        <f>IF('Prediction Log'!A520=0, "",'Prediction Log'!A520)</f>
        <v/>
      </c>
      <c r="B520" s="14" t="str">
        <f>IF('Prediction Log'!B520=0, "",'Prediction Log'!B520)</f>
        <v/>
      </c>
      <c r="C520" s="14" t="str">
        <f>IF('Prediction Log'!C520=0, "",'Prediction Log'!C520)</f>
        <v/>
      </c>
      <c r="D520" s="14" t="str">
        <f>IF('Prediction Log'!D520=0, "",'Prediction Log'!D520)</f>
        <v/>
      </c>
      <c r="E520" s="14" t="str">
        <f>IF('Prediction Log'!E520=0, "",'Prediction Log'!E520)</f>
        <v/>
      </c>
      <c r="F520" s="14" t="str">
        <f>IF('Prediction Log'!F520=0, "",'Prediction Log'!F520)</f>
        <v/>
      </c>
      <c r="G520" s="12" t="str">
        <f>IF(AND(Games!I520="",Games!J520=""),"",IF(ISTEXT(Games!J520), "Side",Games!I520))</f>
        <v/>
      </c>
      <c r="H520" s="12" t="str">
        <f>IF(Table1[[#This Row],[Bet]]="Spread", Games!K520, "")</f>
        <v/>
      </c>
      <c r="I520" s="19" t="str">
        <f>IF(ISTEXT(Games!J520), Games!J520, "")</f>
        <v/>
      </c>
      <c r="J520" s="19" t="str">
        <f>IF(Table1[[#This Row],[Bet]]="Spread", Table1[[#This Row],[Spread]],"")</f>
        <v/>
      </c>
      <c r="K520" s="19"/>
      <c r="L520" s="20"/>
      <c r="M520" s="20"/>
      <c r="N520" s="20"/>
      <c r="O520" s="20"/>
      <c r="P520" s="20"/>
      <c r="Q520" s="20"/>
      <c r="R520" s="22">
        <f t="shared" si="78"/>
        <v>0</v>
      </c>
      <c r="S520" s="22">
        <f t="shared" si="79"/>
        <v>0</v>
      </c>
      <c r="T520" s="22">
        <f t="shared" si="72"/>
        <v>0</v>
      </c>
      <c r="U520" s="22">
        <f t="shared" si="80"/>
        <v>0</v>
      </c>
      <c r="V520" s="22">
        <f t="shared" si="73"/>
        <v>0</v>
      </c>
      <c r="W520" s="22">
        <f t="shared" si="74"/>
        <v>0</v>
      </c>
      <c r="X520" s="21"/>
      <c r="Y520" s="23" t="str">
        <f t="shared" si="75"/>
        <v/>
      </c>
      <c r="Z520" s="21"/>
      <c r="AA520" s="23" t="str">
        <f t="shared" si="76"/>
        <v/>
      </c>
      <c r="AB520" s="21"/>
      <c r="AC520" s="23" t="str">
        <f t="shared" si="77"/>
        <v/>
      </c>
      <c r="AD52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21" spans="1:30" x14ac:dyDescent="0.45">
      <c r="A521" s="35" t="str">
        <f>IF('Prediction Log'!A521=0, "",'Prediction Log'!A521)</f>
        <v/>
      </c>
      <c r="B521" s="14" t="str">
        <f>IF('Prediction Log'!B521=0, "",'Prediction Log'!B521)</f>
        <v/>
      </c>
      <c r="C521" s="14" t="str">
        <f>IF('Prediction Log'!C521=0, "",'Prediction Log'!C521)</f>
        <v/>
      </c>
      <c r="D521" s="14" t="str">
        <f>IF('Prediction Log'!D521=0, "",'Prediction Log'!D521)</f>
        <v/>
      </c>
      <c r="E521" s="14" t="str">
        <f>IF('Prediction Log'!E521=0, "",'Prediction Log'!E521)</f>
        <v/>
      </c>
      <c r="F521" s="14" t="str">
        <f>IF('Prediction Log'!F521=0, "",'Prediction Log'!F521)</f>
        <v/>
      </c>
      <c r="G521" s="12" t="str">
        <f>IF(AND(Games!I521="",Games!J521=""),"",IF(ISTEXT(Games!J521), "Side",Games!I521))</f>
        <v/>
      </c>
      <c r="H521" s="12" t="str">
        <f>IF(Table1[[#This Row],[Bet]]="Spread", Games!K521, "")</f>
        <v/>
      </c>
      <c r="I521" s="19" t="str">
        <f>IF(ISTEXT(Games!J521), Games!J521, "")</f>
        <v/>
      </c>
      <c r="J521" s="19" t="str">
        <f>IF(Table1[[#This Row],[Bet]]="Spread", Table1[[#This Row],[Spread]],"")</f>
        <v/>
      </c>
      <c r="K521" s="19"/>
      <c r="L521" s="20"/>
      <c r="M521" s="20"/>
      <c r="N521" s="20"/>
      <c r="O521" s="20"/>
      <c r="P521" s="20"/>
      <c r="Q521" s="20"/>
      <c r="R521" s="22">
        <f t="shared" si="78"/>
        <v>0</v>
      </c>
      <c r="S521" s="22">
        <f t="shared" si="79"/>
        <v>0</v>
      </c>
      <c r="T521" s="22">
        <f t="shared" si="72"/>
        <v>0</v>
      </c>
      <c r="U521" s="22">
        <f t="shared" si="80"/>
        <v>0</v>
      </c>
      <c r="V521" s="22">
        <f t="shared" si="73"/>
        <v>0</v>
      </c>
      <c r="W521" s="22">
        <f t="shared" si="74"/>
        <v>0</v>
      </c>
      <c r="X521" s="21"/>
      <c r="Y521" s="23" t="str">
        <f t="shared" si="75"/>
        <v/>
      </c>
      <c r="Z521" s="21"/>
      <c r="AA521" s="23" t="str">
        <f t="shared" si="76"/>
        <v/>
      </c>
      <c r="AB521" s="21"/>
      <c r="AC521" s="23" t="str">
        <f t="shared" si="77"/>
        <v/>
      </c>
      <c r="AD52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22" spans="1:30" x14ac:dyDescent="0.45">
      <c r="A522" s="35" t="str">
        <f>IF('Prediction Log'!A522=0, "",'Prediction Log'!A522)</f>
        <v/>
      </c>
      <c r="B522" s="14" t="str">
        <f>IF('Prediction Log'!B522=0, "",'Prediction Log'!B522)</f>
        <v/>
      </c>
      <c r="C522" s="14" t="str">
        <f>IF('Prediction Log'!C522=0, "",'Prediction Log'!C522)</f>
        <v/>
      </c>
      <c r="D522" s="14" t="str">
        <f>IF('Prediction Log'!D522=0, "",'Prediction Log'!D522)</f>
        <v/>
      </c>
      <c r="E522" s="14" t="str">
        <f>IF('Prediction Log'!E522=0, "",'Prediction Log'!E522)</f>
        <v/>
      </c>
      <c r="F522" s="14" t="str">
        <f>IF('Prediction Log'!F522=0, "",'Prediction Log'!F522)</f>
        <v/>
      </c>
      <c r="G522" s="12" t="str">
        <f>IF(AND(Games!I522="",Games!J522=""),"",IF(ISTEXT(Games!J522), "Side",Games!I522))</f>
        <v/>
      </c>
      <c r="H522" s="12" t="str">
        <f>IF(Table1[[#This Row],[Bet]]="Spread", Games!K522, "")</f>
        <v/>
      </c>
      <c r="I522" s="19" t="str">
        <f>IF(ISTEXT(Games!J522), Games!J522, "")</f>
        <v/>
      </c>
      <c r="J522" s="19" t="str">
        <f>IF(Table1[[#This Row],[Bet]]="Spread", Table1[[#This Row],[Spread]],"")</f>
        <v/>
      </c>
      <c r="K522" s="19"/>
      <c r="L522" s="20"/>
      <c r="M522" s="20"/>
      <c r="N522" s="20"/>
      <c r="O522" s="20"/>
      <c r="P522" s="20"/>
      <c r="Q522" s="20"/>
      <c r="R522" s="22">
        <f t="shared" si="78"/>
        <v>0</v>
      </c>
      <c r="S522" s="22">
        <f t="shared" si="79"/>
        <v>0</v>
      </c>
      <c r="T522" s="22">
        <f t="shared" si="72"/>
        <v>0</v>
      </c>
      <c r="U522" s="22">
        <f t="shared" si="80"/>
        <v>0</v>
      </c>
      <c r="V522" s="22">
        <f t="shared" si="73"/>
        <v>0</v>
      </c>
      <c r="W522" s="22">
        <f t="shared" si="74"/>
        <v>0</v>
      </c>
      <c r="X522" s="21"/>
      <c r="Y522" s="23" t="str">
        <f t="shared" si="75"/>
        <v/>
      </c>
      <c r="Z522" s="21"/>
      <c r="AA522" s="23" t="str">
        <f t="shared" si="76"/>
        <v/>
      </c>
      <c r="AB522" s="21"/>
      <c r="AC522" s="23" t="str">
        <f t="shared" si="77"/>
        <v/>
      </c>
      <c r="AD52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23" spans="1:30" x14ac:dyDescent="0.45">
      <c r="A523" s="35" t="str">
        <f>IF('Prediction Log'!A523=0, "",'Prediction Log'!A523)</f>
        <v/>
      </c>
      <c r="B523" s="14" t="str">
        <f>IF('Prediction Log'!B523=0, "",'Prediction Log'!B523)</f>
        <v/>
      </c>
      <c r="C523" s="14" t="str">
        <f>IF('Prediction Log'!C523=0, "",'Prediction Log'!C523)</f>
        <v/>
      </c>
      <c r="D523" s="14" t="str">
        <f>IF('Prediction Log'!D523=0, "",'Prediction Log'!D523)</f>
        <v/>
      </c>
      <c r="E523" s="14" t="str">
        <f>IF('Prediction Log'!E523=0, "",'Prediction Log'!E523)</f>
        <v/>
      </c>
      <c r="F523" s="14" t="str">
        <f>IF('Prediction Log'!F523=0, "",'Prediction Log'!F523)</f>
        <v/>
      </c>
      <c r="G523" s="12" t="str">
        <f>IF(AND(Games!I523="",Games!J523=""),"",IF(ISTEXT(Games!J523), "Side",Games!I523))</f>
        <v/>
      </c>
      <c r="H523" s="12" t="str">
        <f>IF(Table1[[#This Row],[Bet]]="Spread", Games!K523, "")</f>
        <v/>
      </c>
      <c r="I523" s="19" t="str">
        <f>IF(ISTEXT(Games!J523), Games!J523, "")</f>
        <v/>
      </c>
      <c r="J523" s="19" t="str">
        <f>IF(Table1[[#This Row],[Bet]]="Spread", Table1[[#This Row],[Spread]],"")</f>
        <v/>
      </c>
      <c r="K523" s="19"/>
      <c r="L523" s="20"/>
      <c r="M523" s="20"/>
      <c r="N523" s="20"/>
      <c r="O523" s="20"/>
      <c r="P523" s="20"/>
      <c r="Q523" s="20"/>
      <c r="R523" s="22">
        <f t="shared" si="78"/>
        <v>0</v>
      </c>
      <c r="S523" s="22">
        <f t="shared" si="79"/>
        <v>0</v>
      </c>
      <c r="T523" s="22">
        <f t="shared" si="72"/>
        <v>0</v>
      </c>
      <c r="U523" s="22">
        <f t="shared" si="80"/>
        <v>0</v>
      </c>
      <c r="V523" s="22">
        <f t="shared" si="73"/>
        <v>0</v>
      </c>
      <c r="W523" s="22">
        <f t="shared" si="74"/>
        <v>0</v>
      </c>
      <c r="X523" s="21"/>
      <c r="Y523" s="23" t="str">
        <f t="shared" si="75"/>
        <v/>
      </c>
      <c r="Z523" s="21"/>
      <c r="AA523" s="23" t="str">
        <f t="shared" si="76"/>
        <v/>
      </c>
      <c r="AB523" s="21"/>
      <c r="AC523" s="23" t="str">
        <f t="shared" si="77"/>
        <v/>
      </c>
      <c r="AD52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24" spans="1:30" x14ac:dyDescent="0.45">
      <c r="A524" s="35" t="str">
        <f>IF('Prediction Log'!A524=0, "",'Prediction Log'!A524)</f>
        <v/>
      </c>
      <c r="B524" s="14" t="str">
        <f>IF('Prediction Log'!B524=0, "",'Prediction Log'!B524)</f>
        <v/>
      </c>
      <c r="C524" s="14" t="str">
        <f>IF('Prediction Log'!C524=0, "",'Prediction Log'!C524)</f>
        <v/>
      </c>
      <c r="D524" s="14" t="str">
        <f>IF('Prediction Log'!D524=0, "",'Prediction Log'!D524)</f>
        <v/>
      </c>
      <c r="E524" s="14" t="str">
        <f>IF('Prediction Log'!E524=0, "",'Prediction Log'!E524)</f>
        <v/>
      </c>
      <c r="F524" s="14" t="str">
        <f>IF('Prediction Log'!F524=0, "",'Prediction Log'!F524)</f>
        <v/>
      </c>
      <c r="G524" s="12" t="str">
        <f>IF(AND(Games!I524="",Games!J524=""),"",IF(ISTEXT(Games!J524), "Side",Games!I524))</f>
        <v/>
      </c>
      <c r="H524" s="12" t="str">
        <f>IF(Table1[[#This Row],[Bet]]="Spread", Games!K524, "")</f>
        <v/>
      </c>
      <c r="I524" s="19" t="str">
        <f>IF(ISTEXT(Games!J524), Games!J524, "")</f>
        <v/>
      </c>
      <c r="J524" s="19" t="str">
        <f>IF(Table1[[#This Row],[Bet]]="Spread", Table1[[#This Row],[Spread]],"")</f>
        <v/>
      </c>
      <c r="K524" s="19"/>
      <c r="L524" s="20"/>
      <c r="M524" s="20"/>
      <c r="N524" s="20"/>
      <c r="O524" s="20"/>
      <c r="P524" s="20"/>
      <c r="Q524" s="20"/>
      <c r="R524" s="22">
        <f t="shared" si="78"/>
        <v>0</v>
      </c>
      <c r="S524" s="22">
        <f t="shared" si="79"/>
        <v>0</v>
      </c>
      <c r="T524" s="22">
        <f t="shared" si="72"/>
        <v>0</v>
      </c>
      <c r="U524" s="22">
        <f t="shared" si="80"/>
        <v>0</v>
      </c>
      <c r="V524" s="22">
        <f t="shared" si="73"/>
        <v>0</v>
      </c>
      <c r="W524" s="22">
        <f t="shared" si="74"/>
        <v>0</v>
      </c>
      <c r="X524" s="21"/>
      <c r="Y524" s="23" t="str">
        <f t="shared" si="75"/>
        <v/>
      </c>
      <c r="Z524" s="21"/>
      <c r="AA524" s="23" t="str">
        <f t="shared" si="76"/>
        <v/>
      </c>
      <c r="AB524" s="21"/>
      <c r="AC524" s="23" t="str">
        <f t="shared" si="77"/>
        <v/>
      </c>
      <c r="AD52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25" spans="1:30" x14ac:dyDescent="0.45">
      <c r="A525" s="35" t="str">
        <f>IF('Prediction Log'!A525=0, "",'Prediction Log'!A525)</f>
        <v/>
      </c>
      <c r="B525" s="14" t="str">
        <f>IF('Prediction Log'!B525=0, "",'Prediction Log'!B525)</f>
        <v/>
      </c>
      <c r="C525" s="14" t="str">
        <f>IF('Prediction Log'!C525=0, "",'Prediction Log'!C525)</f>
        <v/>
      </c>
      <c r="D525" s="14" t="str">
        <f>IF('Prediction Log'!D525=0, "",'Prediction Log'!D525)</f>
        <v/>
      </c>
      <c r="E525" s="14" t="str">
        <f>IF('Prediction Log'!E525=0, "",'Prediction Log'!E525)</f>
        <v/>
      </c>
      <c r="F525" s="14" t="str">
        <f>IF('Prediction Log'!F525=0, "",'Prediction Log'!F525)</f>
        <v/>
      </c>
      <c r="G525" s="12" t="str">
        <f>IF(AND(Games!I525="",Games!J525=""),"",IF(ISTEXT(Games!J525), "Side",Games!I525))</f>
        <v/>
      </c>
      <c r="H525" s="12" t="str">
        <f>IF(Table1[[#This Row],[Bet]]="Spread", Games!K525, "")</f>
        <v/>
      </c>
      <c r="I525" s="19" t="str">
        <f>IF(ISTEXT(Games!J525), Games!J525, "")</f>
        <v/>
      </c>
      <c r="J525" s="19" t="str">
        <f>IF(Table1[[#This Row],[Bet]]="Spread", Table1[[#This Row],[Spread]],"")</f>
        <v/>
      </c>
      <c r="K525" s="19"/>
      <c r="L525" s="20"/>
      <c r="M525" s="20"/>
      <c r="N525" s="20"/>
      <c r="O525" s="20"/>
      <c r="P525" s="20"/>
      <c r="Q525" s="20"/>
      <c r="R525" s="22">
        <f t="shared" si="78"/>
        <v>0</v>
      </c>
      <c r="S525" s="22">
        <f t="shared" si="79"/>
        <v>0</v>
      </c>
      <c r="T525" s="22">
        <f t="shared" si="72"/>
        <v>0</v>
      </c>
      <c r="U525" s="22">
        <f t="shared" si="80"/>
        <v>0</v>
      </c>
      <c r="V525" s="22">
        <f t="shared" si="73"/>
        <v>0</v>
      </c>
      <c r="W525" s="22">
        <f t="shared" si="74"/>
        <v>0</v>
      </c>
      <c r="X525" s="21"/>
      <c r="Y525" s="23" t="str">
        <f t="shared" si="75"/>
        <v/>
      </c>
      <c r="Z525" s="21"/>
      <c r="AA525" s="23" t="str">
        <f t="shared" si="76"/>
        <v/>
      </c>
      <c r="AB525" s="21"/>
      <c r="AC525" s="23" t="str">
        <f t="shared" si="77"/>
        <v/>
      </c>
      <c r="AD52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26" spans="1:30" x14ac:dyDescent="0.45">
      <c r="A526" s="35" t="str">
        <f>IF('Prediction Log'!A526=0, "",'Prediction Log'!A526)</f>
        <v/>
      </c>
      <c r="B526" s="14" t="str">
        <f>IF('Prediction Log'!B526=0, "",'Prediction Log'!B526)</f>
        <v/>
      </c>
      <c r="C526" s="14" t="str">
        <f>IF('Prediction Log'!C526=0, "",'Prediction Log'!C526)</f>
        <v/>
      </c>
      <c r="D526" s="14" t="str">
        <f>IF('Prediction Log'!D526=0, "",'Prediction Log'!D526)</f>
        <v/>
      </c>
      <c r="E526" s="14" t="str">
        <f>IF('Prediction Log'!E526=0, "",'Prediction Log'!E526)</f>
        <v/>
      </c>
      <c r="F526" s="14" t="str">
        <f>IF('Prediction Log'!F526=0, "",'Prediction Log'!F526)</f>
        <v/>
      </c>
      <c r="G526" s="12" t="str">
        <f>IF(AND(Games!I526="",Games!J526=""),"",IF(ISTEXT(Games!J526), "Side",Games!I526))</f>
        <v/>
      </c>
      <c r="H526" s="12" t="str">
        <f>IF(Table1[[#This Row],[Bet]]="Spread", Games!K526, "")</f>
        <v/>
      </c>
      <c r="I526" s="19" t="str">
        <f>IF(ISTEXT(Games!J526), Games!J526, "")</f>
        <v/>
      </c>
      <c r="J526" s="19" t="str">
        <f>IF(Table1[[#This Row],[Bet]]="Spread", Table1[[#This Row],[Spread]],"")</f>
        <v/>
      </c>
      <c r="K526" s="19"/>
      <c r="L526" s="20"/>
      <c r="M526" s="20"/>
      <c r="N526" s="20"/>
      <c r="O526" s="20"/>
      <c r="P526" s="20"/>
      <c r="Q526" s="20"/>
      <c r="R526" s="22">
        <f t="shared" si="78"/>
        <v>0</v>
      </c>
      <c r="S526" s="22">
        <f t="shared" si="79"/>
        <v>0</v>
      </c>
      <c r="T526" s="22">
        <f t="shared" si="72"/>
        <v>0</v>
      </c>
      <c r="U526" s="22">
        <f t="shared" si="80"/>
        <v>0</v>
      </c>
      <c r="V526" s="22">
        <f t="shared" si="73"/>
        <v>0</v>
      </c>
      <c r="W526" s="22">
        <f t="shared" si="74"/>
        <v>0</v>
      </c>
      <c r="X526" s="21"/>
      <c r="Y526" s="23" t="str">
        <f t="shared" si="75"/>
        <v/>
      </c>
      <c r="Z526" s="21"/>
      <c r="AA526" s="23" t="str">
        <f t="shared" si="76"/>
        <v/>
      </c>
      <c r="AB526" s="21"/>
      <c r="AC526" s="23" t="str">
        <f t="shared" si="77"/>
        <v/>
      </c>
      <c r="AD52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27" spans="1:30" x14ac:dyDescent="0.45">
      <c r="A527" s="35" t="str">
        <f>IF('Prediction Log'!A527=0, "",'Prediction Log'!A527)</f>
        <v/>
      </c>
      <c r="B527" s="14" t="str">
        <f>IF('Prediction Log'!B527=0, "",'Prediction Log'!B527)</f>
        <v/>
      </c>
      <c r="C527" s="14" t="str">
        <f>IF('Prediction Log'!C527=0, "",'Prediction Log'!C527)</f>
        <v/>
      </c>
      <c r="D527" s="14" t="str">
        <f>IF('Prediction Log'!D527=0, "",'Prediction Log'!D527)</f>
        <v/>
      </c>
      <c r="E527" s="14" t="str">
        <f>IF('Prediction Log'!E527=0, "",'Prediction Log'!E527)</f>
        <v/>
      </c>
      <c r="F527" s="14" t="str">
        <f>IF('Prediction Log'!F527=0, "",'Prediction Log'!F527)</f>
        <v/>
      </c>
      <c r="G527" s="12" t="str">
        <f>IF(AND(Games!I527="",Games!J527=""),"",IF(ISTEXT(Games!J527), "Side",Games!I527))</f>
        <v/>
      </c>
      <c r="H527" s="12" t="str">
        <f>IF(Table1[[#This Row],[Bet]]="Spread", Games!K527, "")</f>
        <v/>
      </c>
      <c r="I527" s="19" t="str">
        <f>IF(ISTEXT(Games!J527), Games!J527, "")</f>
        <v/>
      </c>
      <c r="J527" s="19" t="str">
        <f>IF(Table1[[#This Row],[Bet]]="Spread", Table1[[#This Row],[Spread]],"")</f>
        <v/>
      </c>
      <c r="K527" s="19"/>
      <c r="L527" s="20"/>
      <c r="M527" s="20"/>
      <c r="N527" s="20"/>
      <c r="O527" s="20"/>
      <c r="P527" s="20"/>
      <c r="Q527" s="20"/>
      <c r="R527" s="22">
        <f t="shared" si="78"/>
        <v>0</v>
      </c>
      <c r="S527" s="22">
        <f t="shared" si="79"/>
        <v>0</v>
      </c>
      <c r="T527" s="22">
        <f t="shared" si="72"/>
        <v>0</v>
      </c>
      <c r="U527" s="22">
        <f t="shared" si="80"/>
        <v>0</v>
      </c>
      <c r="V527" s="22">
        <f t="shared" si="73"/>
        <v>0</v>
      </c>
      <c r="W527" s="22">
        <f t="shared" si="74"/>
        <v>0</v>
      </c>
      <c r="X527" s="21"/>
      <c r="Y527" s="23" t="str">
        <f t="shared" si="75"/>
        <v/>
      </c>
      <c r="Z527" s="21"/>
      <c r="AA527" s="23" t="str">
        <f t="shared" si="76"/>
        <v/>
      </c>
      <c r="AB527" s="21"/>
      <c r="AC527" s="23" t="str">
        <f t="shared" si="77"/>
        <v/>
      </c>
      <c r="AD52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28" spans="1:30" x14ac:dyDescent="0.45">
      <c r="A528" s="35" t="str">
        <f>IF('Prediction Log'!A528=0, "",'Prediction Log'!A528)</f>
        <v/>
      </c>
      <c r="B528" s="14" t="str">
        <f>IF('Prediction Log'!B528=0, "",'Prediction Log'!B528)</f>
        <v/>
      </c>
      <c r="C528" s="14" t="str">
        <f>IF('Prediction Log'!C528=0, "",'Prediction Log'!C528)</f>
        <v/>
      </c>
      <c r="D528" s="14" t="str">
        <f>IF('Prediction Log'!D528=0, "",'Prediction Log'!D528)</f>
        <v/>
      </c>
      <c r="E528" s="14" t="str">
        <f>IF('Prediction Log'!E528=0, "",'Prediction Log'!E528)</f>
        <v/>
      </c>
      <c r="F528" s="14" t="str">
        <f>IF('Prediction Log'!F528=0, "",'Prediction Log'!F528)</f>
        <v/>
      </c>
      <c r="G528" s="12" t="str">
        <f>IF(AND(Games!I528="",Games!J528=""),"",IF(ISTEXT(Games!J528), "Side",Games!I528))</f>
        <v/>
      </c>
      <c r="H528" s="12" t="str">
        <f>IF(Table1[[#This Row],[Bet]]="Spread", Games!K528, "")</f>
        <v/>
      </c>
      <c r="I528" s="19" t="str">
        <f>IF(ISTEXT(Games!J528), Games!J528, "")</f>
        <v/>
      </c>
      <c r="J528" s="19" t="str">
        <f>IF(Table1[[#This Row],[Bet]]="Spread", Table1[[#This Row],[Spread]],"")</f>
        <v/>
      </c>
      <c r="K528" s="19"/>
      <c r="L528" s="20"/>
      <c r="M528" s="20"/>
      <c r="N528" s="20"/>
      <c r="O528" s="20"/>
      <c r="P528" s="20"/>
      <c r="Q528" s="20"/>
      <c r="R528" s="22">
        <f t="shared" si="78"/>
        <v>0</v>
      </c>
      <c r="S528" s="22">
        <f t="shared" si="79"/>
        <v>0</v>
      </c>
      <c r="T528" s="22">
        <f t="shared" si="72"/>
        <v>0</v>
      </c>
      <c r="U528" s="22">
        <f t="shared" si="80"/>
        <v>0</v>
      </c>
      <c r="V528" s="22">
        <f t="shared" si="73"/>
        <v>0</v>
      </c>
      <c r="W528" s="22">
        <f t="shared" si="74"/>
        <v>0</v>
      </c>
      <c r="X528" s="21"/>
      <c r="Y528" s="23" t="str">
        <f t="shared" si="75"/>
        <v/>
      </c>
      <c r="Z528" s="21"/>
      <c r="AA528" s="23" t="str">
        <f t="shared" si="76"/>
        <v/>
      </c>
      <c r="AB528" s="21"/>
      <c r="AC528" s="23" t="str">
        <f t="shared" si="77"/>
        <v/>
      </c>
      <c r="AD52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29" spans="1:30" x14ac:dyDescent="0.45">
      <c r="A529" s="35" t="str">
        <f>IF('Prediction Log'!A529=0, "",'Prediction Log'!A529)</f>
        <v/>
      </c>
      <c r="B529" s="14" t="str">
        <f>IF('Prediction Log'!B529=0, "",'Prediction Log'!B529)</f>
        <v/>
      </c>
      <c r="C529" s="14" t="str">
        <f>IF('Prediction Log'!C529=0, "",'Prediction Log'!C529)</f>
        <v/>
      </c>
      <c r="D529" s="14" t="str">
        <f>IF('Prediction Log'!D529=0, "",'Prediction Log'!D529)</f>
        <v/>
      </c>
      <c r="E529" s="14" t="str">
        <f>IF('Prediction Log'!E529=0, "",'Prediction Log'!E529)</f>
        <v/>
      </c>
      <c r="F529" s="14" t="str">
        <f>IF('Prediction Log'!F529=0, "",'Prediction Log'!F529)</f>
        <v/>
      </c>
      <c r="G529" s="12" t="str">
        <f>IF(AND(Games!I529="",Games!J529=""),"",IF(ISTEXT(Games!J529), "Side",Games!I529))</f>
        <v/>
      </c>
      <c r="H529" s="12" t="str">
        <f>IF(Table1[[#This Row],[Bet]]="Spread", Games!K529, "")</f>
        <v/>
      </c>
      <c r="I529" s="19" t="str">
        <f>IF(ISTEXT(Games!J529), Games!J529, "")</f>
        <v/>
      </c>
      <c r="J529" s="19" t="str">
        <f>IF(Table1[[#This Row],[Bet]]="Spread", Table1[[#This Row],[Spread]],"")</f>
        <v/>
      </c>
      <c r="K529" s="19"/>
      <c r="L529" s="20"/>
      <c r="M529" s="20"/>
      <c r="N529" s="20"/>
      <c r="O529" s="20"/>
      <c r="P529" s="20"/>
      <c r="Q529" s="20"/>
      <c r="R529" s="22">
        <f t="shared" si="78"/>
        <v>0</v>
      </c>
      <c r="S529" s="22">
        <f t="shared" si="79"/>
        <v>0</v>
      </c>
      <c r="T529" s="22">
        <f t="shared" si="72"/>
        <v>0</v>
      </c>
      <c r="U529" s="22">
        <f t="shared" si="80"/>
        <v>0</v>
      </c>
      <c r="V529" s="22">
        <f t="shared" si="73"/>
        <v>0</v>
      </c>
      <c r="W529" s="22">
        <f t="shared" si="74"/>
        <v>0</v>
      </c>
      <c r="X529" s="21"/>
      <c r="Y529" s="23" t="str">
        <f t="shared" si="75"/>
        <v/>
      </c>
      <c r="Z529" s="21"/>
      <c r="AA529" s="23" t="str">
        <f t="shared" si="76"/>
        <v/>
      </c>
      <c r="AB529" s="21"/>
      <c r="AC529" s="23" t="str">
        <f t="shared" si="77"/>
        <v/>
      </c>
      <c r="AD52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30" spans="1:30" x14ac:dyDescent="0.45">
      <c r="A530" s="35" t="str">
        <f>IF('Prediction Log'!A530=0, "",'Prediction Log'!A530)</f>
        <v/>
      </c>
      <c r="B530" s="14" t="str">
        <f>IF('Prediction Log'!B530=0, "",'Prediction Log'!B530)</f>
        <v/>
      </c>
      <c r="C530" s="14" t="str">
        <f>IF('Prediction Log'!C530=0, "",'Prediction Log'!C530)</f>
        <v/>
      </c>
      <c r="D530" s="14" t="str">
        <f>IF('Prediction Log'!D530=0, "",'Prediction Log'!D530)</f>
        <v/>
      </c>
      <c r="E530" s="14" t="str">
        <f>IF('Prediction Log'!E530=0, "",'Prediction Log'!E530)</f>
        <v/>
      </c>
      <c r="F530" s="14" t="str">
        <f>IF('Prediction Log'!F530=0, "",'Prediction Log'!F530)</f>
        <v/>
      </c>
      <c r="G530" s="12" t="str">
        <f>IF(AND(Games!I530="",Games!J530=""),"",IF(ISTEXT(Games!J530), "Side",Games!I530))</f>
        <v/>
      </c>
      <c r="H530" s="12" t="str">
        <f>IF(Table1[[#This Row],[Bet]]="Spread", Games!K530, "")</f>
        <v/>
      </c>
      <c r="I530" s="19" t="str">
        <f>IF(ISTEXT(Games!J530), Games!J530, "")</f>
        <v/>
      </c>
      <c r="J530" s="19" t="str">
        <f>IF(Table1[[#This Row],[Bet]]="Spread", Table1[[#This Row],[Spread]],"")</f>
        <v/>
      </c>
      <c r="K530" s="19"/>
      <c r="L530" s="20"/>
      <c r="M530" s="20"/>
      <c r="N530" s="20"/>
      <c r="O530" s="20"/>
      <c r="P530" s="20"/>
      <c r="Q530" s="20"/>
      <c r="R530" s="22">
        <f t="shared" si="78"/>
        <v>0</v>
      </c>
      <c r="S530" s="22">
        <f t="shared" si="79"/>
        <v>0</v>
      </c>
      <c r="T530" s="22">
        <f t="shared" si="72"/>
        <v>0</v>
      </c>
      <c r="U530" s="22">
        <f t="shared" si="80"/>
        <v>0</v>
      </c>
      <c r="V530" s="22">
        <f t="shared" si="73"/>
        <v>0</v>
      </c>
      <c r="W530" s="22">
        <f t="shared" si="74"/>
        <v>0</v>
      </c>
      <c r="X530" s="21"/>
      <c r="Y530" s="23" t="str">
        <f t="shared" si="75"/>
        <v/>
      </c>
      <c r="Z530" s="21"/>
      <c r="AA530" s="23" t="str">
        <f t="shared" si="76"/>
        <v/>
      </c>
      <c r="AB530" s="21"/>
      <c r="AC530" s="23" t="str">
        <f t="shared" si="77"/>
        <v/>
      </c>
      <c r="AD53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31" spans="1:30" x14ac:dyDescent="0.45">
      <c r="A531" s="35" t="str">
        <f>IF('Prediction Log'!A531=0, "",'Prediction Log'!A531)</f>
        <v/>
      </c>
      <c r="B531" s="14" t="str">
        <f>IF('Prediction Log'!B531=0, "",'Prediction Log'!B531)</f>
        <v/>
      </c>
      <c r="C531" s="14" t="str">
        <f>IF('Prediction Log'!C531=0, "",'Prediction Log'!C531)</f>
        <v/>
      </c>
      <c r="D531" s="14" t="str">
        <f>IF('Prediction Log'!D531=0, "",'Prediction Log'!D531)</f>
        <v/>
      </c>
      <c r="E531" s="14" t="str">
        <f>IF('Prediction Log'!E531=0, "",'Prediction Log'!E531)</f>
        <v/>
      </c>
      <c r="F531" s="14" t="str">
        <f>IF('Prediction Log'!F531=0, "",'Prediction Log'!F531)</f>
        <v/>
      </c>
      <c r="G531" s="12" t="str">
        <f>IF(AND(Games!I531="",Games!J531=""),"",IF(ISTEXT(Games!J531), "Side",Games!I531))</f>
        <v/>
      </c>
      <c r="H531" s="12" t="str">
        <f>IF(Table1[[#This Row],[Bet]]="Spread", Games!K531, "")</f>
        <v/>
      </c>
      <c r="I531" s="19" t="str">
        <f>IF(ISTEXT(Games!J531), Games!J531, "")</f>
        <v/>
      </c>
      <c r="J531" s="19" t="str">
        <f>IF(Table1[[#This Row],[Bet]]="Spread", Table1[[#This Row],[Spread]],"")</f>
        <v/>
      </c>
      <c r="K531" s="19"/>
      <c r="L531" s="20"/>
      <c r="M531" s="20"/>
      <c r="N531" s="20"/>
      <c r="O531" s="20"/>
      <c r="P531" s="20"/>
      <c r="Q531" s="20"/>
      <c r="R531" s="22">
        <f t="shared" si="78"/>
        <v>0</v>
      </c>
      <c r="S531" s="22">
        <f t="shared" si="79"/>
        <v>0</v>
      </c>
      <c r="T531" s="22">
        <f t="shared" si="72"/>
        <v>0</v>
      </c>
      <c r="U531" s="22">
        <f t="shared" si="80"/>
        <v>0</v>
      </c>
      <c r="V531" s="22">
        <f t="shared" si="73"/>
        <v>0</v>
      </c>
      <c r="W531" s="22">
        <f t="shared" si="74"/>
        <v>0</v>
      </c>
      <c r="X531" s="21"/>
      <c r="Y531" s="23" t="str">
        <f t="shared" si="75"/>
        <v/>
      </c>
      <c r="Z531" s="21"/>
      <c r="AA531" s="23" t="str">
        <f t="shared" si="76"/>
        <v/>
      </c>
      <c r="AB531" s="21"/>
      <c r="AC531" s="23" t="str">
        <f t="shared" si="77"/>
        <v/>
      </c>
      <c r="AD53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32" spans="1:30" x14ac:dyDescent="0.45">
      <c r="A532" s="35" t="str">
        <f>IF('Prediction Log'!A532=0, "",'Prediction Log'!A532)</f>
        <v/>
      </c>
      <c r="B532" s="14" t="str">
        <f>IF('Prediction Log'!B532=0, "",'Prediction Log'!B532)</f>
        <v/>
      </c>
      <c r="C532" s="14" t="str">
        <f>IF('Prediction Log'!C532=0, "",'Prediction Log'!C532)</f>
        <v/>
      </c>
      <c r="D532" s="14" t="str">
        <f>IF('Prediction Log'!D532=0, "",'Prediction Log'!D532)</f>
        <v/>
      </c>
      <c r="E532" s="14" t="str">
        <f>IF('Prediction Log'!E532=0, "",'Prediction Log'!E532)</f>
        <v/>
      </c>
      <c r="F532" s="14" t="str">
        <f>IF('Prediction Log'!F532=0, "",'Prediction Log'!F532)</f>
        <v/>
      </c>
      <c r="G532" s="12" t="str">
        <f>IF(AND(Games!I532="",Games!J532=""),"",IF(ISTEXT(Games!J532), "Side",Games!I532))</f>
        <v/>
      </c>
      <c r="H532" s="12" t="str">
        <f>IF(Table1[[#This Row],[Bet]]="Spread", Games!K532, "")</f>
        <v/>
      </c>
      <c r="I532" s="19" t="str">
        <f>IF(ISTEXT(Games!J532), Games!J532, "")</f>
        <v/>
      </c>
      <c r="J532" s="19" t="str">
        <f>IF(Table1[[#This Row],[Bet]]="Spread", Table1[[#This Row],[Spread]],"")</f>
        <v/>
      </c>
      <c r="K532" s="19"/>
      <c r="L532" s="20"/>
      <c r="M532" s="20"/>
      <c r="N532" s="20"/>
      <c r="O532" s="20"/>
      <c r="P532" s="20"/>
      <c r="Q532" s="20"/>
      <c r="R532" s="22">
        <f t="shared" si="78"/>
        <v>0</v>
      </c>
      <c r="S532" s="22">
        <f t="shared" si="79"/>
        <v>0</v>
      </c>
      <c r="T532" s="22">
        <f t="shared" si="72"/>
        <v>0</v>
      </c>
      <c r="U532" s="22">
        <f t="shared" si="80"/>
        <v>0</v>
      </c>
      <c r="V532" s="22">
        <f t="shared" si="73"/>
        <v>0</v>
      </c>
      <c r="W532" s="22">
        <f t="shared" si="74"/>
        <v>0</v>
      </c>
      <c r="X532" s="21"/>
      <c r="Y532" s="23" t="str">
        <f t="shared" si="75"/>
        <v/>
      </c>
      <c r="Z532" s="21"/>
      <c r="AA532" s="23" t="str">
        <f t="shared" si="76"/>
        <v/>
      </c>
      <c r="AB532" s="21"/>
      <c r="AC532" s="23" t="str">
        <f t="shared" si="77"/>
        <v/>
      </c>
      <c r="AD53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33" spans="1:30" x14ac:dyDescent="0.45">
      <c r="A533" s="35" t="str">
        <f>IF('Prediction Log'!A533=0, "",'Prediction Log'!A533)</f>
        <v/>
      </c>
      <c r="B533" s="14" t="str">
        <f>IF('Prediction Log'!B533=0, "",'Prediction Log'!B533)</f>
        <v/>
      </c>
      <c r="C533" s="14" t="str">
        <f>IF('Prediction Log'!C533=0, "",'Prediction Log'!C533)</f>
        <v/>
      </c>
      <c r="D533" s="14" t="str">
        <f>IF('Prediction Log'!D533=0, "",'Prediction Log'!D533)</f>
        <v/>
      </c>
      <c r="E533" s="14" t="str">
        <f>IF('Prediction Log'!E533=0, "",'Prediction Log'!E533)</f>
        <v/>
      </c>
      <c r="F533" s="14" t="str">
        <f>IF('Prediction Log'!F533=0, "",'Prediction Log'!F533)</f>
        <v/>
      </c>
      <c r="G533" s="12" t="str">
        <f>IF(AND(Games!I533="",Games!J533=""),"",IF(ISTEXT(Games!J533), "Side",Games!I533))</f>
        <v/>
      </c>
      <c r="H533" s="12" t="str">
        <f>IF(Table1[[#This Row],[Bet]]="Spread", Games!K533, "")</f>
        <v/>
      </c>
      <c r="I533" s="19" t="str">
        <f>IF(ISTEXT(Games!J533), Games!J533, "")</f>
        <v/>
      </c>
      <c r="J533" s="19" t="str">
        <f>IF(Table1[[#This Row],[Bet]]="Spread", Table1[[#This Row],[Spread]],"")</f>
        <v/>
      </c>
      <c r="K533" s="19"/>
      <c r="L533" s="20"/>
      <c r="M533" s="20"/>
      <c r="N533" s="20"/>
      <c r="O533" s="20"/>
      <c r="P533" s="20"/>
      <c r="Q533" s="20"/>
      <c r="R533" s="22">
        <f t="shared" si="78"/>
        <v>0</v>
      </c>
      <c r="S533" s="22">
        <f t="shared" si="79"/>
        <v>0</v>
      </c>
      <c r="T533" s="22">
        <f t="shared" si="72"/>
        <v>0</v>
      </c>
      <c r="U533" s="22">
        <f t="shared" si="80"/>
        <v>0</v>
      </c>
      <c r="V533" s="22">
        <f t="shared" si="73"/>
        <v>0</v>
      </c>
      <c r="W533" s="22">
        <f t="shared" si="74"/>
        <v>0</v>
      </c>
      <c r="X533" s="21"/>
      <c r="Y533" s="23" t="str">
        <f t="shared" si="75"/>
        <v/>
      </c>
      <c r="Z533" s="21"/>
      <c r="AA533" s="23" t="str">
        <f t="shared" si="76"/>
        <v/>
      </c>
      <c r="AB533" s="21"/>
      <c r="AC533" s="23" t="str">
        <f t="shared" si="77"/>
        <v/>
      </c>
      <c r="AD53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34" spans="1:30" x14ac:dyDescent="0.45">
      <c r="A534" s="35" t="str">
        <f>IF('Prediction Log'!A534=0, "",'Prediction Log'!A534)</f>
        <v/>
      </c>
      <c r="B534" s="14" t="str">
        <f>IF('Prediction Log'!B534=0, "",'Prediction Log'!B534)</f>
        <v/>
      </c>
      <c r="C534" s="14" t="str">
        <f>IF('Prediction Log'!C534=0, "",'Prediction Log'!C534)</f>
        <v/>
      </c>
      <c r="D534" s="14" t="str">
        <f>IF('Prediction Log'!D534=0, "",'Prediction Log'!D534)</f>
        <v/>
      </c>
      <c r="E534" s="14" t="str">
        <f>IF('Prediction Log'!E534=0, "",'Prediction Log'!E534)</f>
        <v/>
      </c>
      <c r="F534" s="14" t="str">
        <f>IF('Prediction Log'!F534=0, "",'Prediction Log'!F534)</f>
        <v/>
      </c>
      <c r="G534" s="12" t="str">
        <f>IF(AND(Games!I534="",Games!J534=""),"",IF(ISTEXT(Games!J534), "Side",Games!I534))</f>
        <v/>
      </c>
      <c r="H534" s="12" t="str">
        <f>IF(Table1[[#This Row],[Bet]]="Spread", Games!K534, "")</f>
        <v/>
      </c>
      <c r="I534" s="19" t="str">
        <f>IF(ISTEXT(Games!J534), Games!J534, "")</f>
        <v/>
      </c>
      <c r="J534" s="19" t="str">
        <f>IF(Table1[[#This Row],[Bet]]="Spread", Table1[[#This Row],[Spread]],"")</f>
        <v/>
      </c>
      <c r="K534" s="19"/>
      <c r="L534" s="20"/>
      <c r="M534" s="20"/>
      <c r="N534" s="20"/>
      <c r="O534" s="20"/>
      <c r="P534" s="20"/>
      <c r="Q534" s="20"/>
      <c r="R534" s="22">
        <f t="shared" si="78"/>
        <v>0</v>
      </c>
      <c r="S534" s="22">
        <f t="shared" si="79"/>
        <v>0</v>
      </c>
      <c r="T534" s="22">
        <f t="shared" si="72"/>
        <v>0</v>
      </c>
      <c r="U534" s="22">
        <f t="shared" si="80"/>
        <v>0</v>
      </c>
      <c r="V534" s="22">
        <f t="shared" si="73"/>
        <v>0</v>
      </c>
      <c r="W534" s="22">
        <f t="shared" si="74"/>
        <v>0</v>
      </c>
      <c r="X534" s="21"/>
      <c r="Y534" s="23" t="str">
        <f t="shared" si="75"/>
        <v/>
      </c>
      <c r="Z534" s="21"/>
      <c r="AA534" s="23" t="str">
        <f t="shared" si="76"/>
        <v/>
      </c>
      <c r="AB534" s="21"/>
      <c r="AC534" s="23" t="str">
        <f t="shared" si="77"/>
        <v/>
      </c>
      <c r="AD53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35" spans="1:30" x14ac:dyDescent="0.45">
      <c r="A535" s="35" t="str">
        <f>IF('Prediction Log'!A535=0, "",'Prediction Log'!A535)</f>
        <v/>
      </c>
      <c r="B535" s="14" t="str">
        <f>IF('Prediction Log'!B535=0, "",'Prediction Log'!B535)</f>
        <v/>
      </c>
      <c r="C535" s="14" t="str">
        <f>IF('Prediction Log'!C535=0, "",'Prediction Log'!C535)</f>
        <v/>
      </c>
      <c r="D535" s="14" t="str">
        <f>IF('Prediction Log'!D535=0, "",'Prediction Log'!D535)</f>
        <v/>
      </c>
      <c r="E535" s="14" t="str">
        <f>IF('Prediction Log'!E535=0, "",'Prediction Log'!E535)</f>
        <v/>
      </c>
      <c r="F535" s="14" t="str">
        <f>IF('Prediction Log'!F535=0, "",'Prediction Log'!F535)</f>
        <v/>
      </c>
      <c r="G535" s="12" t="str">
        <f>IF(AND(Games!I535="",Games!J535=""),"",IF(ISTEXT(Games!J535), "Side",Games!I535))</f>
        <v/>
      </c>
      <c r="H535" s="12" t="str">
        <f>IF(Table1[[#This Row],[Bet]]="Spread", Games!K535, "")</f>
        <v/>
      </c>
      <c r="I535" s="19" t="str">
        <f>IF(ISTEXT(Games!J535), Games!J535, "")</f>
        <v/>
      </c>
      <c r="J535" s="19" t="str">
        <f>IF(Table1[[#This Row],[Bet]]="Spread", Table1[[#This Row],[Spread]],"")</f>
        <v/>
      </c>
      <c r="K535" s="19"/>
      <c r="L535" s="20"/>
      <c r="M535" s="20"/>
      <c r="N535" s="20"/>
      <c r="O535" s="20"/>
      <c r="P535" s="20"/>
      <c r="Q535" s="20"/>
      <c r="R535" s="22">
        <f t="shared" si="78"/>
        <v>0</v>
      </c>
      <c r="S535" s="22">
        <f t="shared" si="79"/>
        <v>0</v>
      </c>
      <c r="T535" s="22">
        <f t="shared" si="72"/>
        <v>0</v>
      </c>
      <c r="U535" s="22">
        <f t="shared" si="80"/>
        <v>0</v>
      </c>
      <c r="V535" s="22">
        <f t="shared" si="73"/>
        <v>0</v>
      </c>
      <c r="W535" s="22">
        <f t="shared" si="74"/>
        <v>0</v>
      </c>
      <c r="X535" s="21"/>
      <c r="Y535" s="23" t="str">
        <f t="shared" si="75"/>
        <v/>
      </c>
      <c r="Z535" s="21"/>
      <c r="AA535" s="23" t="str">
        <f t="shared" si="76"/>
        <v/>
      </c>
      <c r="AB535" s="21"/>
      <c r="AC535" s="23" t="str">
        <f t="shared" si="77"/>
        <v/>
      </c>
      <c r="AD53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36" spans="1:30" x14ac:dyDescent="0.45">
      <c r="A536" s="35" t="str">
        <f>IF('Prediction Log'!A536=0, "",'Prediction Log'!A536)</f>
        <v/>
      </c>
      <c r="B536" s="14" t="str">
        <f>IF('Prediction Log'!B536=0, "",'Prediction Log'!B536)</f>
        <v/>
      </c>
      <c r="C536" s="14" t="str">
        <f>IF('Prediction Log'!C536=0, "",'Prediction Log'!C536)</f>
        <v/>
      </c>
      <c r="D536" s="14" t="str">
        <f>IF('Prediction Log'!D536=0, "",'Prediction Log'!D536)</f>
        <v/>
      </c>
      <c r="E536" s="14" t="str">
        <f>IF('Prediction Log'!E536=0, "",'Prediction Log'!E536)</f>
        <v/>
      </c>
      <c r="F536" s="14" t="str">
        <f>IF('Prediction Log'!F536=0, "",'Prediction Log'!F536)</f>
        <v/>
      </c>
      <c r="G536" s="12" t="str">
        <f>IF(AND(Games!I536="",Games!J536=""),"",IF(ISTEXT(Games!J536), "Side",Games!I536))</f>
        <v/>
      </c>
      <c r="H536" s="12" t="str">
        <f>IF(Table1[[#This Row],[Bet]]="Spread", Games!K536, "")</f>
        <v/>
      </c>
      <c r="I536" s="19" t="str">
        <f>IF(ISTEXT(Games!J536), Games!J536, "")</f>
        <v/>
      </c>
      <c r="J536" s="19" t="str">
        <f>IF(Table1[[#This Row],[Bet]]="Spread", Table1[[#This Row],[Spread]],"")</f>
        <v/>
      </c>
      <c r="K536" s="19"/>
      <c r="L536" s="20"/>
      <c r="M536" s="20"/>
      <c r="N536" s="20"/>
      <c r="O536" s="20"/>
      <c r="P536" s="20"/>
      <c r="Q536" s="20"/>
      <c r="R536" s="22">
        <f t="shared" si="78"/>
        <v>0</v>
      </c>
      <c r="S536" s="22">
        <f t="shared" si="79"/>
        <v>0</v>
      </c>
      <c r="T536" s="22">
        <f t="shared" si="72"/>
        <v>0</v>
      </c>
      <c r="U536" s="22">
        <f t="shared" si="80"/>
        <v>0</v>
      </c>
      <c r="V536" s="22">
        <f t="shared" si="73"/>
        <v>0</v>
      </c>
      <c r="W536" s="22">
        <f t="shared" si="74"/>
        <v>0</v>
      </c>
      <c r="X536" s="21"/>
      <c r="Y536" s="23" t="str">
        <f t="shared" si="75"/>
        <v/>
      </c>
      <c r="Z536" s="21"/>
      <c r="AA536" s="23" t="str">
        <f t="shared" si="76"/>
        <v/>
      </c>
      <c r="AB536" s="21"/>
      <c r="AC536" s="23" t="str">
        <f t="shared" si="77"/>
        <v/>
      </c>
      <c r="AD53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37" spans="1:30" x14ac:dyDescent="0.45">
      <c r="A537" s="35" t="str">
        <f>IF('Prediction Log'!A537=0, "",'Prediction Log'!A537)</f>
        <v/>
      </c>
      <c r="B537" s="14" t="str">
        <f>IF('Prediction Log'!B537=0, "",'Prediction Log'!B537)</f>
        <v/>
      </c>
      <c r="C537" s="14" t="str">
        <f>IF('Prediction Log'!C537=0, "",'Prediction Log'!C537)</f>
        <v/>
      </c>
      <c r="D537" s="14" t="str">
        <f>IF('Prediction Log'!D537=0, "",'Prediction Log'!D537)</f>
        <v/>
      </c>
      <c r="E537" s="14" t="str">
        <f>IF('Prediction Log'!E537=0, "",'Prediction Log'!E537)</f>
        <v/>
      </c>
      <c r="F537" s="14" t="str">
        <f>IF('Prediction Log'!F537=0, "",'Prediction Log'!F537)</f>
        <v/>
      </c>
      <c r="G537" s="12" t="str">
        <f>IF(AND(Games!I537="",Games!J537=""),"",IF(ISTEXT(Games!J537), "Side",Games!I537))</f>
        <v/>
      </c>
      <c r="H537" s="12" t="str">
        <f>IF(Table1[[#This Row],[Bet]]="Spread", Games!K537, "")</f>
        <v/>
      </c>
      <c r="I537" s="19" t="str">
        <f>IF(ISTEXT(Games!J537), Games!J537, "")</f>
        <v/>
      </c>
      <c r="J537" s="19" t="str">
        <f>IF(Table1[[#This Row],[Bet]]="Spread", Table1[[#This Row],[Spread]],"")</f>
        <v/>
      </c>
      <c r="K537" s="19"/>
      <c r="L537" s="20"/>
      <c r="M537" s="20"/>
      <c r="N537" s="20"/>
      <c r="O537" s="20"/>
      <c r="P537" s="20"/>
      <c r="Q537" s="20"/>
      <c r="R537" s="22">
        <f t="shared" si="78"/>
        <v>0</v>
      </c>
      <c r="S537" s="22">
        <f t="shared" si="79"/>
        <v>0</v>
      </c>
      <c r="T537" s="22">
        <f t="shared" si="72"/>
        <v>0</v>
      </c>
      <c r="U537" s="22">
        <f t="shared" si="80"/>
        <v>0</v>
      </c>
      <c r="V537" s="22">
        <f t="shared" si="73"/>
        <v>0</v>
      </c>
      <c r="W537" s="22">
        <f t="shared" si="74"/>
        <v>0</v>
      </c>
      <c r="X537" s="21"/>
      <c r="Y537" s="23" t="str">
        <f t="shared" si="75"/>
        <v/>
      </c>
      <c r="Z537" s="21"/>
      <c r="AA537" s="23" t="str">
        <f t="shared" si="76"/>
        <v/>
      </c>
      <c r="AB537" s="21"/>
      <c r="AC537" s="23" t="str">
        <f t="shared" si="77"/>
        <v/>
      </c>
      <c r="AD53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38" spans="1:30" x14ac:dyDescent="0.45">
      <c r="A538" s="35" t="str">
        <f>IF('Prediction Log'!A538=0, "",'Prediction Log'!A538)</f>
        <v/>
      </c>
      <c r="B538" s="14" t="str">
        <f>IF('Prediction Log'!B538=0, "",'Prediction Log'!B538)</f>
        <v/>
      </c>
      <c r="C538" s="14" t="str">
        <f>IF('Prediction Log'!C538=0, "",'Prediction Log'!C538)</f>
        <v/>
      </c>
      <c r="D538" s="14" t="str">
        <f>IF('Prediction Log'!D538=0, "",'Prediction Log'!D538)</f>
        <v/>
      </c>
      <c r="E538" s="14" t="str">
        <f>IF('Prediction Log'!E538=0, "",'Prediction Log'!E538)</f>
        <v/>
      </c>
      <c r="F538" s="14" t="str">
        <f>IF('Prediction Log'!F538=0, "",'Prediction Log'!F538)</f>
        <v/>
      </c>
      <c r="G538" s="12" t="str">
        <f>IF(AND(Games!I538="",Games!J538=""),"",IF(ISTEXT(Games!J538), "Side",Games!I538))</f>
        <v/>
      </c>
      <c r="H538" s="12" t="str">
        <f>IF(Table1[[#This Row],[Bet]]="Spread", Games!K538, "")</f>
        <v/>
      </c>
      <c r="I538" s="19" t="str">
        <f>IF(ISTEXT(Games!J538), Games!J538, "")</f>
        <v/>
      </c>
      <c r="J538" s="19" t="str">
        <f>IF(Table1[[#This Row],[Bet]]="Spread", Table1[[#This Row],[Spread]],"")</f>
        <v/>
      </c>
      <c r="K538" s="19"/>
      <c r="L538" s="20"/>
      <c r="M538" s="20"/>
      <c r="N538" s="20"/>
      <c r="O538" s="20"/>
      <c r="P538" s="20"/>
      <c r="Q538" s="20"/>
      <c r="R538" s="22">
        <f t="shared" si="78"/>
        <v>0</v>
      </c>
      <c r="S538" s="22">
        <f t="shared" si="79"/>
        <v>0</v>
      </c>
      <c r="T538" s="22">
        <f t="shared" si="72"/>
        <v>0</v>
      </c>
      <c r="U538" s="22">
        <f t="shared" si="80"/>
        <v>0</v>
      </c>
      <c r="V538" s="22">
        <f t="shared" si="73"/>
        <v>0</v>
      </c>
      <c r="W538" s="22">
        <f t="shared" si="74"/>
        <v>0</v>
      </c>
      <c r="X538" s="21"/>
      <c r="Y538" s="23" t="str">
        <f t="shared" si="75"/>
        <v/>
      </c>
      <c r="Z538" s="21"/>
      <c r="AA538" s="23" t="str">
        <f t="shared" si="76"/>
        <v/>
      </c>
      <c r="AB538" s="21"/>
      <c r="AC538" s="23" t="str">
        <f t="shared" si="77"/>
        <v/>
      </c>
      <c r="AD53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39" spans="1:30" x14ac:dyDescent="0.45">
      <c r="A539" s="35" t="str">
        <f>IF('Prediction Log'!A539=0, "",'Prediction Log'!A539)</f>
        <v/>
      </c>
      <c r="B539" s="14" t="str">
        <f>IF('Prediction Log'!B539=0, "",'Prediction Log'!B539)</f>
        <v/>
      </c>
      <c r="C539" s="14" t="str">
        <f>IF('Prediction Log'!C539=0, "",'Prediction Log'!C539)</f>
        <v/>
      </c>
      <c r="D539" s="14" t="str">
        <f>IF('Prediction Log'!D539=0, "",'Prediction Log'!D539)</f>
        <v/>
      </c>
      <c r="E539" s="14" t="str">
        <f>IF('Prediction Log'!E539=0, "",'Prediction Log'!E539)</f>
        <v/>
      </c>
      <c r="F539" s="14" t="str">
        <f>IF('Prediction Log'!F539=0, "",'Prediction Log'!F539)</f>
        <v/>
      </c>
      <c r="G539" s="12" t="str">
        <f>IF(AND(Games!I539="",Games!J539=""),"",IF(ISTEXT(Games!J539), "Side",Games!I539))</f>
        <v/>
      </c>
      <c r="H539" s="12" t="str">
        <f>IF(Table1[[#This Row],[Bet]]="Spread", Games!K539, "")</f>
        <v/>
      </c>
      <c r="I539" s="19" t="str">
        <f>IF(ISTEXT(Games!J539), Games!J539, "")</f>
        <v/>
      </c>
      <c r="J539" s="19" t="str">
        <f>IF(Table1[[#This Row],[Bet]]="Spread", Table1[[#This Row],[Spread]],"")</f>
        <v/>
      </c>
      <c r="K539" s="19"/>
      <c r="L539" s="20"/>
      <c r="M539" s="20"/>
      <c r="N539" s="20"/>
      <c r="O539" s="20"/>
      <c r="P539" s="20"/>
      <c r="Q539" s="20"/>
      <c r="R539" s="22">
        <f t="shared" si="78"/>
        <v>0</v>
      </c>
      <c r="S539" s="22">
        <f t="shared" si="79"/>
        <v>0</v>
      </c>
      <c r="T539" s="22">
        <f t="shared" si="72"/>
        <v>0</v>
      </c>
      <c r="U539" s="22">
        <f t="shared" si="80"/>
        <v>0</v>
      </c>
      <c r="V539" s="22">
        <f t="shared" si="73"/>
        <v>0</v>
      </c>
      <c r="W539" s="22">
        <f t="shared" si="74"/>
        <v>0</v>
      </c>
      <c r="X539" s="21"/>
      <c r="Y539" s="23" t="str">
        <f t="shared" si="75"/>
        <v/>
      </c>
      <c r="Z539" s="21"/>
      <c r="AA539" s="23" t="str">
        <f t="shared" si="76"/>
        <v/>
      </c>
      <c r="AB539" s="21"/>
      <c r="AC539" s="23" t="str">
        <f t="shared" si="77"/>
        <v/>
      </c>
      <c r="AD53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40" spans="1:30" x14ac:dyDescent="0.45">
      <c r="A540" s="35" t="str">
        <f>IF('Prediction Log'!A540=0, "",'Prediction Log'!A540)</f>
        <v/>
      </c>
      <c r="B540" s="14" t="str">
        <f>IF('Prediction Log'!B540=0, "",'Prediction Log'!B540)</f>
        <v/>
      </c>
      <c r="C540" s="14" t="str">
        <f>IF('Prediction Log'!C540=0, "",'Prediction Log'!C540)</f>
        <v/>
      </c>
      <c r="D540" s="14" t="str">
        <f>IF('Prediction Log'!D540=0, "",'Prediction Log'!D540)</f>
        <v/>
      </c>
      <c r="E540" s="14" t="str">
        <f>IF('Prediction Log'!E540=0, "",'Prediction Log'!E540)</f>
        <v/>
      </c>
      <c r="F540" s="14" t="str">
        <f>IF('Prediction Log'!F540=0, "",'Prediction Log'!F540)</f>
        <v/>
      </c>
      <c r="G540" s="12" t="str">
        <f>IF(AND(Games!I540="",Games!J540=""),"",IF(ISTEXT(Games!J540), "Side",Games!I540))</f>
        <v/>
      </c>
      <c r="H540" s="12" t="str">
        <f>IF(Table1[[#This Row],[Bet]]="Spread", Games!K540, "")</f>
        <v/>
      </c>
      <c r="I540" s="19" t="str">
        <f>IF(ISTEXT(Games!J540), Games!J540, "")</f>
        <v/>
      </c>
      <c r="J540" s="19" t="str">
        <f>IF(Table1[[#This Row],[Bet]]="Spread", Table1[[#This Row],[Spread]],"")</f>
        <v/>
      </c>
      <c r="K540" s="19"/>
      <c r="L540" s="20"/>
      <c r="M540" s="20"/>
      <c r="N540" s="20"/>
      <c r="O540" s="20"/>
      <c r="P540" s="20"/>
      <c r="Q540" s="20"/>
      <c r="R540" s="22">
        <f t="shared" si="78"/>
        <v>0</v>
      </c>
      <c r="S540" s="22">
        <f t="shared" si="79"/>
        <v>0</v>
      </c>
      <c r="T540" s="22">
        <f t="shared" si="72"/>
        <v>0</v>
      </c>
      <c r="U540" s="22">
        <f t="shared" si="80"/>
        <v>0</v>
      </c>
      <c r="V540" s="22">
        <f t="shared" si="73"/>
        <v>0</v>
      </c>
      <c r="W540" s="22">
        <f t="shared" si="74"/>
        <v>0</v>
      </c>
      <c r="X540" s="21"/>
      <c r="Y540" s="23" t="str">
        <f t="shared" si="75"/>
        <v/>
      </c>
      <c r="Z540" s="21"/>
      <c r="AA540" s="23" t="str">
        <f t="shared" si="76"/>
        <v/>
      </c>
      <c r="AB540" s="21"/>
      <c r="AC540" s="23" t="str">
        <f t="shared" si="77"/>
        <v/>
      </c>
      <c r="AD54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41" spans="1:30" x14ac:dyDescent="0.45">
      <c r="A541" s="35" t="str">
        <f>IF('Prediction Log'!A541=0, "",'Prediction Log'!A541)</f>
        <v/>
      </c>
      <c r="B541" s="14" t="str">
        <f>IF('Prediction Log'!B541=0, "",'Prediction Log'!B541)</f>
        <v/>
      </c>
      <c r="C541" s="14" t="str">
        <f>IF('Prediction Log'!C541=0, "",'Prediction Log'!C541)</f>
        <v/>
      </c>
      <c r="D541" s="14" t="str">
        <f>IF('Prediction Log'!D541=0, "",'Prediction Log'!D541)</f>
        <v/>
      </c>
      <c r="E541" s="14" t="str">
        <f>IF('Prediction Log'!E541=0, "",'Prediction Log'!E541)</f>
        <v/>
      </c>
      <c r="F541" s="14" t="str">
        <f>IF('Prediction Log'!F541=0, "",'Prediction Log'!F541)</f>
        <v/>
      </c>
      <c r="G541" s="12" t="str">
        <f>IF(AND(Games!I541="",Games!J541=""),"",IF(ISTEXT(Games!J541), "Side",Games!I541))</f>
        <v/>
      </c>
      <c r="H541" s="12" t="str">
        <f>IF(Table1[[#This Row],[Bet]]="Spread", Games!K541, "")</f>
        <v/>
      </c>
      <c r="I541" s="19" t="str">
        <f>IF(ISTEXT(Games!J541), Games!J541, "")</f>
        <v/>
      </c>
      <c r="J541" s="19" t="str">
        <f>IF(Table1[[#This Row],[Bet]]="Spread", Table1[[#This Row],[Spread]],"")</f>
        <v/>
      </c>
      <c r="K541" s="19"/>
      <c r="L541" s="20"/>
      <c r="M541" s="20"/>
      <c r="N541" s="20"/>
      <c r="O541" s="20"/>
      <c r="P541" s="20"/>
      <c r="Q541" s="20"/>
      <c r="R541" s="22">
        <f t="shared" si="78"/>
        <v>0</v>
      </c>
      <c r="S541" s="22">
        <f t="shared" si="79"/>
        <v>0</v>
      </c>
      <c r="T541" s="22">
        <f t="shared" si="72"/>
        <v>0</v>
      </c>
      <c r="U541" s="22">
        <f t="shared" si="80"/>
        <v>0</v>
      </c>
      <c r="V541" s="22">
        <f t="shared" si="73"/>
        <v>0</v>
      </c>
      <c r="W541" s="22">
        <f t="shared" si="74"/>
        <v>0</v>
      </c>
      <c r="X541" s="21"/>
      <c r="Y541" s="23" t="str">
        <f t="shared" si="75"/>
        <v/>
      </c>
      <c r="Z541" s="21"/>
      <c r="AA541" s="23" t="str">
        <f t="shared" si="76"/>
        <v/>
      </c>
      <c r="AB541" s="21"/>
      <c r="AC541" s="23" t="str">
        <f t="shared" si="77"/>
        <v/>
      </c>
      <c r="AD54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42" spans="1:30" x14ac:dyDescent="0.45">
      <c r="A542" s="35" t="str">
        <f>IF('Prediction Log'!A542=0, "",'Prediction Log'!A542)</f>
        <v/>
      </c>
      <c r="B542" s="14" t="str">
        <f>IF('Prediction Log'!B542=0, "",'Prediction Log'!B542)</f>
        <v/>
      </c>
      <c r="C542" s="14" t="str">
        <f>IF('Prediction Log'!C542=0, "",'Prediction Log'!C542)</f>
        <v/>
      </c>
      <c r="D542" s="14" t="str">
        <f>IF('Prediction Log'!D542=0, "",'Prediction Log'!D542)</f>
        <v/>
      </c>
      <c r="E542" s="14" t="str">
        <f>IF('Prediction Log'!E542=0, "",'Prediction Log'!E542)</f>
        <v/>
      </c>
      <c r="F542" s="14" t="str">
        <f>IF('Prediction Log'!F542=0, "",'Prediction Log'!F542)</f>
        <v/>
      </c>
      <c r="G542" s="12" t="str">
        <f>IF(AND(Games!I542="",Games!J542=""),"",IF(ISTEXT(Games!J542), "Side",Games!I542))</f>
        <v/>
      </c>
      <c r="H542" s="12" t="str">
        <f>IF(Table1[[#This Row],[Bet]]="Spread", Games!K542, "")</f>
        <v/>
      </c>
      <c r="I542" s="19" t="str">
        <f>IF(ISTEXT(Games!J542), Games!J542, "")</f>
        <v/>
      </c>
      <c r="J542" s="19" t="str">
        <f>IF(Table1[[#This Row],[Bet]]="Spread", Table1[[#This Row],[Spread]],"")</f>
        <v/>
      </c>
      <c r="K542" s="19"/>
      <c r="L542" s="20"/>
      <c r="M542" s="20"/>
      <c r="N542" s="20"/>
      <c r="O542" s="20"/>
      <c r="P542" s="20"/>
      <c r="Q542" s="20"/>
      <c r="R542" s="22">
        <f t="shared" si="78"/>
        <v>0</v>
      </c>
      <c r="S542" s="22">
        <f t="shared" si="79"/>
        <v>0</v>
      </c>
      <c r="T542" s="22">
        <f t="shared" si="72"/>
        <v>0</v>
      </c>
      <c r="U542" s="22">
        <f t="shared" si="80"/>
        <v>0</v>
      </c>
      <c r="V542" s="22">
        <f t="shared" si="73"/>
        <v>0</v>
      </c>
      <c r="W542" s="22">
        <f t="shared" si="74"/>
        <v>0</v>
      </c>
      <c r="X542" s="21"/>
      <c r="Y542" s="23" t="str">
        <f t="shared" si="75"/>
        <v/>
      </c>
      <c r="Z542" s="21"/>
      <c r="AA542" s="23" t="str">
        <f t="shared" si="76"/>
        <v/>
      </c>
      <c r="AB542" s="21"/>
      <c r="AC542" s="23" t="str">
        <f t="shared" si="77"/>
        <v/>
      </c>
      <c r="AD54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43" spans="1:30" x14ac:dyDescent="0.45">
      <c r="A543" s="35" t="str">
        <f>IF('Prediction Log'!A543=0, "",'Prediction Log'!A543)</f>
        <v/>
      </c>
      <c r="B543" s="14" t="str">
        <f>IF('Prediction Log'!B543=0, "",'Prediction Log'!B543)</f>
        <v/>
      </c>
      <c r="C543" s="14" t="str">
        <f>IF('Prediction Log'!C543=0, "",'Prediction Log'!C543)</f>
        <v/>
      </c>
      <c r="D543" s="14" t="str">
        <f>IF('Prediction Log'!D543=0, "",'Prediction Log'!D543)</f>
        <v/>
      </c>
      <c r="E543" s="14" t="str">
        <f>IF('Prediction Log'!E543=0, "",'Prediction Log'!E543)</f>
        <v/>
      </c>
      <c r="F543" s="14" t="str">
        <f>IF('Prediction Log'!F543=0, "",'Prediction Log'!F543)</f>
        <v/>
      </c>
      <c r="G543" s="12" t="str">
        <f>IF(AND(Games!I543="",Games!J543=""),"",IF(ISTEXT(Games!J543), "Side",Games!I543))</f>
        <v/>
      </c>
      <c r="H543" s="12" t="str">
        <f>IF(Table1[[#This Row],[Bet]]="Spread", Games!K543, "")</f>
        <v/>
      </c>
      <c r="I543" s="19" t="str">
        <f>IF(ISTEXT(Games!J543), Games!J543, "")</f>
        <v/>
      </c>
      <c r="J543" s="19" t="str">
        <f>IF(Table1[[#This Row],[Bet]]="Spread", Table1[[#This Row],[Spread]],"")</f>
        <v/>
      </c>
      <c r="K543" s="19"/>
      <c r="L543" s="20"/>
      <c r="M543" s="20"/>
      <c r="N543" s="20"/>
      <c r="O543" s="20"/>
      <c r="P543" s="20"/>
      <c r="Q543" s="20"/>
      <c r="R543" s="22">
        <f t="shared" si="78"/>
        <v>0</v>
      </c>
      <c r="S543" s="22">
        <f t="shared" si="79"/>
        <v>0</v>
      </c>
      <c r="T543" s="22">
        <f t="shared" si="72"/>
        <v>0</v>
      </c>
      <c r="U543" s="22">
        <f t="shared" si="80"/>
        <v>0</v>
      </c>
      <c r="V543" s="22">
        <f t="shared" si="73"/>
        <v>0</v>
      </c>
      <c r="W543" s="22">
        <f t="shared" si="74"/>
        <v>0</v>
      </c>
      <c r="X543" s="21"/>
      <c r="Y543" s="23" t="str">
        <f t="shared" si="75"/>
        <v/>
      </c>
      <c r="Z543" s="21"/>
      <c r="AA543" s="23" t="str">
        <f t="shared" si="76"/>
        <v/>
      </c>
      <c r="AB543" s="21"/>
      <c r="AC543" s="23" t="str">
        <f t="shared" si="77"/>
        <v/>
      </c>
      <c r="AD54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44" spans="1:30" x14ac:dyDescent="0.45">
      <c r="A544" s="35" t="str">
        <f>IF('Prediction Log'!A544=0, "",'Prediction Log'!A544)</f>
        <v/>
      </c>
      <c r="B544" s="14" t="str">
        <f>IF('Prediction Log'!B544=0, "",'Prediction Log'!B544)</f>
        <v/>
      </c>
      <c r="C544" s="14" t="str">
        <f>IF('Prediction Log'!C544=0, "",'Prediction Log'!C544)</f>
        <v/>
      </c>
      <c r="D544" s="14" t="str">
        <f>IF('Prediction Log'!D544=0, "",'Prediction Log'!D544)</f>
        <v/>
      </c>
      <c r="E544" s="14" t="str">
        <f>IF('Prediction Log'!E544=0, "",'Prediction Log'!E544)</f>
        <v/>
      </c>
      <c r="F544" s="14" t="str">
        <f>IF('Prediction Log'!F544=0, "",'Prediction Log'!F544)</f>
        <v/>
      </c>
      <c r="G544" s="12" t="str">
        <f>IF(AND(Games!I544="",Games!J544=""),"",IF(ISTEXT(Games!J544), "Side",Games!I544))</f>
        <v/>
      </c>
      <c r="H544" s="12" t="str">
        <f>IF(Table1[[#This Row],[Bet]]="Spread", Games!K544, "")</f>
        <v/>
      </c>
      <c r="I544" s="19" t="str">
        <f>IF(ISTEXT(Games!J544), Games!J544, "")</f>
        <v/>
      </c>
      <c r="J544" s="19" t="str">
        <f>IF(Table1[[#This Row],[Bet]]="Spread", Table1[[#This Row],[Spread]],"")</f>
        <v/>
      </c>
      <c r="K544" s="19"/>
      <c r="L544" s="20"/>
      <c r="M544" s="20"/>
      <c r="N544" s="20"/>
      <c r="O544" s="20"/>
      <c r="P544" s="20"/>
      <c r="Q544" s="20"/>
      <c r="R544" s="22">
        <f t="shared" si="78"/>
        <v>0</v>
      </c>
      <c r="S544" s="22">
        <f t="shared" si="79"/>
        <v>0</v>
      </c>
      <c r="T544" s="22">
        <f t="shared" si="72"/>
        <v>0</v>
      </c>
      <c r="U544" s="22">
        <f t="shared" si="80"/>
        <v>0</v>
      </c>
      <c r="V544" s="22">
        <f t="shared" si="73"/>
        <v>0</v>
      </c>
      <c r="W544" s="22">
        <f t="shared" si="74"/>
        <v>0</v>
      </c>
      <c r="X544" s="21"/>
      <c r="Y544" s="23" t="str">
        <f t="shared" si="75"/>
        <v/>
      </c>
      <c r="Z544" s="21"/>
      <c r="AA544" s="23" t="str">
        <f t="shared" si="76"/>
        <v/>
      </c>
      <c r="AB544" s="21"/>
      <c r="AC544" s="23" t="str">
        <f t="shared" si="77"/>
        <v/>
      </c>
      <c r="AD54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45" spans="1:30" x14ac:dyDescent="0.45">
      <c r="A545" s="35" t="str">
        <f>IF('Prediction Log'!A545=0, "",'Prediction Log'!A545)</f>
        <v/>
      </c>
      <c r="B545" s="14" t="str">
        <f>IF('Prediction Log'!B545=0, "",'Prediction Log'!B545)</f>
        <v/>
      </c>
      <c r="C545" s="14" t="str">
        <f>IF('Prediction Log'!C545=0, "",'Prediction Log'!C545)</f>
        <v/>
      </c>
      <c r="D545" s="14" t="str">
        <f>IF('Prediction Log'!D545=0, "",'Prediction Log'!D545)</f>
        <v/>
      </c>
      <c r="E545" s="14" t="str">
        <f>IF('Prediction Log'!E545=0, "",'Prediction Log'!E545)</f>
        <v/>
      </c>
      <c r="F545" s="14" t="str">
        <f>IF('Prediction Log'!F545=0, "",'Prediction Log'!F545)</f>
        <v/>
      </c>
      <c r="G545" s="12" t="str">
        <f>IF(AND(Games!I545="",Games!J545=""),"",IF(ISTEXT(Games!J545), "Side",Games!I545))</f>
        <v/>
      </c>
      <c r="H545" s="12" t="str">
        <f>IF(Table1[[#This Row],[Bet]]="Spread", Games!K545, "")</f>
        <v/>
      </c>
      <c r="I545" s="19" t="str">
        <f>IF(ISTEXT(Games!J545), Games!J545, "")</f>
        <v/>
      </c>
      <c r="J545" s="19" t="str">
        <f>IF(Table1[[#This Row],[Bet]]="Spread", Table1[[#This Row],[Spread]],"")</f>
        <v/>
      </c>
      <c r="K545" s="19"/>
      <c r="L545" s="20"/>
      <c r="M545" s="20"/>
      <c r="N545" s="20"/>
      <c r="O545" s="20"/>
      <c r="P545" s="20"/>
      <c r="Q545" s="20"/>
      <c r="R545" s="22">
        <f t="shared" si="78"/>
        <v>0</v>
      </c>
      <c r="S545" s="22">
        <f t="shared" si="79"/>
        <v>0</v>
      </c>
      <c r="T545" s="22">
        <f t="shared" si="72"/>
        <v>0</v>
      </c>
      <c r="U545" s="22">
        <f t="shared" si="80"/>
        <v>0</v>
      </c>
      <c r="V545" s="22">
        <f t="shared" si="73"/>
        <v>0</v>
      </c>
      <c r="W545" s="22">
        <f t="shared" si="74"/>
        <v>0</v>
      </c>
      <c r="X545" s="21"/>
      <c r="Y545" s="23" t="str">
        <f t="shared" si="75"/>
        <v/>
      </c>
      <c r="Z545" s="21"/>
      <c r="AA545" s="23" t="str">
        <f t="shared" si="76"/>
        <v/>
      </c>
      <c r="AB545" s="21"/>
      <c r="AC545" s="23" t="str">
        <f t="shared" si="77"/>
        <v/>
      </c>
      <c r="AD54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46" spans="1:30" x14ac:dyDescent="0.45">
      <c r="A546" s="35" t="str">
        <f>IF('Prediction Log'!A546=0, "",'Prediction Log'!A546)</f>
        <v/>
      </c>
      <c r="B546" s="14" t="str">
        <f>IF('Prediction Log'!B546=0, "",'Prediction Log'!B546)</f>
        <v/>
      </c>
      <c r="C546" s="14" t="str">
        <f>IF('Prediction Log'!C546=0, "",'Prediction Log'!C546)</f>
        <v/>
      </c>
      <c r="D546" s="14" t="str">
        <f>IF('Prediction Log'!D546=0, "",'Prediction Log'!D546)</f>
        <v/>
      </c>
      <c r="E546" s="14" t="str">
        <f>IF('Prediction Log'!E546=0, "",'Prediction Log'!E546)</f>
        <v/>
      </c>
      <c r="F546" s="14" t="str">
        <f>IF('Prediction Log'!F546=0, "",'Prediction Log'!F546)</f>
        <v/>
      </c>
      <c r="G546" s="12" t="str">
        <f>IF(AND(Games!I546="",Games!J546=""),"",IF(ISTEXT(Games!J546), "Side",Games!I546))</f>
        <v/>
      </c>
      <c r="H546" s="12" t="str">
        <f>IF(Table1[[#This Row],[Bet]]="Spread", Games!K546, "")</f>
        <v/>
      </c>
      <c r="I546" s="19" t="str">
        <f>IF(ISTEXT(Games!J546), Games!J546, "")</f>
        <v/>
      </c>
      <c r="J546" s="19" t="str">
        <f>IF(Table1[[#This Row],[Bet]]="Spread", Table1[[#This Row],[Spread]],"")</f>
        <v/>
      </c>
      <c r="K546" s="19"/>
      <c r="L546" s="20"/>
      <c r="M546" s="20"/>
      <c r="N546" s="20"/>
      <c r="O546" s="20"/>
      <c r="P546" s="20"/>
      <c r="Q546" s="20"/>
      <c r="R546" s="22">
        <f t="shared" si="78"/>
        <v>0</v>
      </c>
      <c r="S546" s="22">
        <f t="shared" si="79"/>
        <v>0</v>
      </c>
      <c r="T546" s="22">
        <f t="shared" si="72"/>
        <v>0</v>
      </c>
      <c r="U546" s="22">
        <f t="shared" si="80"/>
        <v>0</v>
      </c>
      <c r="V546" s="22">
        <f t="shared" si="73"/>
        <v>0</v>
      </c>
      <c r="W546" s="22">
        <f t="shared" si="74"/>
        <v>0</v>
      </c>
      <c r="X546" s="21"/>
      <c r="Y546" s="23" t="str">
        <f t="shared" si="75"/>
        <v/>
      </c>
      <c r="Z546" s="21"/>
      <c r="AA546" s="23" t="str">
        <f t="shared" si="76"/>
        <v/>
      </c>
      <c r="AB546" s="21"/>
      <c r="AC546" s="23" t="str">
        <f t="shared" si="77"/>
        <v/>
      </c>
      <c r="AD54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47" spans="1:30" x14ac:dyDescent="0.45">
      <c r="A547" s="35" t="str">
        <f>IF('Prediction Log'!A547=0, "",'Prediction Log'!A547)</f>
        <v/>
      </c>
      <c r="B547" s="14" t="str">
        <f>IF('Prediction Log'!B547=0, "",'Prediction Log'!B547)</f>
        <v/>
      </c>
      <c r="C547" s="14" t="str">
        <f>IF('Prediction Log'!C547=0, "",'Prediction Log'!C547)</f>
        <v/>
      </c>
      <c r="D547" s="14" t="str">
        <f>IF('Prediction Log'!D547=0, "",'Prediction Log'!D547)</f>
        <v/>
      </c>
      <c r="E547" s="14" t="str">
        <f>IF('Prediction Log'!E547=0, "",'Prediction Log'!E547)</f>
        <v/>
      </c>
      <c r="F547" s="14" t="str">
        <f>IF('Prediction Log'!F547=0, "",'Prediction Log'!F547)</f>
        <v/>
      </c>
      <c r="G547" s="12" t="str">
        <f>IF(AND(Games!I547="",Games!J547=""),"",IF(ISTEXT(Games!J547), "Side",Games!I547))</f>
        <v/>
      </c>
      <c r="H547" s="12" t="str">
        <f>IF(Table1[[#This Row],[Bet]]="Spread", Games!K547, "")</f>
        <v/>
      </c>
      <c r="I547" s="19" t="str">
        <f>IF(ISTEXT(Games!J547), Games!J547, "")</f>
        <v/>
      </c>
      <c r="J547" s="19" t="str">
        <f>IF(Table1[[#This Row],[Bet]]="Spread", Table1[[#This Row],[Spread]],"")</f>
        <v/>
      </c>
      <c r="K547" s="19"/>
      <c r="L547" s="20"/>
      <c r="M547" s="20"/>
      <c r="N547" s="20"/>
      <c r="O547" s="20"/>
      <c r="P547" s="20"/>
      <c r="Q547" s="20"/>
      <c r="R547" s="22">
        <f t="shared" si="78"/>
        <v>0</v>
      </c>
      <c r="S547" s="22">
        <f t="shared" si="79"/>
        <v>0</v>
      </c>
      <c r="T547" s="22">
        <f t="shared" si="72"/>
        <v>0</v>
      </c>
      <c r="U547" s="22">
        <f t="shared" si="80"/>
        <v>0</v>
      </c>
      <c r="V547" s="22">
        <f t="shared" si="73"/>
        <v>0</v>
      </c>
      <c r="W547" s="22">
        <f t="shared" si="74"/>
        <v>0</v>
      </c>
      <c r="X547" s="21"/>
      <c r="Y547" s="23" t="str">
        <f t="shared" si="75"/>
        <v/>
      </c>
      <c r="Z547" s="21"/>
      <c r="AA547" s="23" t="str">
        <f t="shared" si="76"/>
        <v/>
      </c>
      <c r="AB547" s="21"/>
      <c r="AC547" s="23" t="str">
        <f t="shared" si="77"/>
        <v/>
      </c>
      <c r="AD54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48" spans="1:30" x14ac:dyDescent="0.45">
      <c r="A548" s="35" t="str">
        <f>IF('Prediction Log'!A548=0, "",'Prediction Log'!A548)</f>
        <v/>
      </c>
      <c r="B548" s="14" t="str">
        <f>IF('Prediction Log'!B548=0, "",'Prediction Log'!B548)</f>
        <v/>
      </c>
      <c r="C548" s="14" t="str">
        <f>IF('Prediction Log'!C548=0, "",'Prediction Log'!C548)</f>
        <v/>
      </c>
      <c r="D548" s="14" t="str">
        <f>IF('Prediction Log'!D548=0, "",'Prediction Log'!D548)</f>
        <v/>
      </c>
      <c r="E548" s="14" t="str">
        <f>IF('Prediction Log'!E548=0, "",'Prediction Log'!E548)</f>
        <v/>
      </c>
      <c r="F548" s="14" t="str">
        <f>IF('Prediction Log'!F548=0, "",'Prediction Log'!F548)</f>
        <v/>
      </c>
      <c r="G548" s="12" t="str">
        <f>IF(AND(Games!I548="",Games!J548=""),"",IF(ISTEXT(Games!J548), "Side",Games!I548))</f>
        <v/>
      </c>
      <c r="H548" s="12" t="str">
        <f>IF(Table1[[#This Row],[Bet]]="Spread", Games!K548, "")</f>
        <v/>
      </c>
      <c r="I548" s="19" t="str">
        <f>IF(ISTEXT(Games!J548), Games!J548, "")</f>
        <v/>
      </c>
      <c r="J548" s="19" t="str">
        <f>IF(Table1[[#This Row],[Bet]]="Spread", Table1[[#This Row],[Spread]],"")</f>
        <v/>
      </c>
      <c r="K548" s="19"/>
      <c r="L548" s="20"/>
      <c r="M548" s="20"/>
      <c r="N548" s="20"/>
      <c r="O548" s="20"/>
      <c r="P548" s="20"/>
      <c r="Q548" s="20"/>
      <c r="R548" s="22">
        <f t="shared" si="78"/>
        <v>0</v>
      </c>
      <c r="S548" s="22">
        <f t="shared" si="79"/>
        <v>0</v>
      </c>
      <c r="T548" s="22">
        <f t="shared" si="72"/>
        <v>0</v>
      </c>
      <c r="U548" s="22">
        <f t="shared" si="80"/>
        <v>0</v>
      </c>
      <c r="V548" s="22">
        <f t="shared" si="73"/>
        <v>0</v>
      </c>
      <c r="W548" s="22">
        <f t="shared" si="74"/>
        <v>0</v>
      </c>
      <c r="X548" s="21"/>
      <c r="Y548" s="23" t="str">
        <f t="shared" si="75"/>
        <v/>
      </c>
      <c r="Z548" s="21"/>
      <c r="AA548" s="23" t="str">
        <f t="shared" si="76"/>
        <v/>
      </c>
      <c r="AB548" s="21"/>
      <c r="AC548" s="23" t="str">
        <f t="shared" si="77"/>
        <v/>
      </c>
      <c r="AD54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49" spans="1:30" x14ac:dyDescent="0.45">
      <c r="A549" s="35" t="str">
        <f>IF('Prediction Log'!A549=0, "",'Prediction Log'!A549)</f>
        <v/>
      </c>
      <c r="B549" s="14" t="str">
        <f>IF('Prediction Log'!B549=0, "",'Prediction Log'!B549)</f>
        <v/>
      </c>
      <c r="C549" s="14" t="str">
        <f>IF('Prediction Log'!C549=0, "",'Prediction Log'!C549)</f>
        <v/>
      </c>
      <c r="D549" s="14" t="str">
        <f>IF('Prediction Log'!D549=0, "",'Prediction Log'!D549)</f>
        <v/>
      </c>
      <c r="E549" s="14" t="str">
        <f>IF('Prediction Log'!E549=0, "",'Prediction Log'!E549)</f>
        <v/>
      </c>
      <c r="F549" s="14" t="str">
        <f>IF('Prediction Log'!F549=0, "",'Prediction Log'!F549)</f>
        <v/>
      </c>
      <c r="G549" s="12" t="str">
        <f>IF(AND(Games!I549="",Games!J549=""),"",IF(ISTEXT(Games!J549), "Side",Games!I549))</f>
        <v/>
      </c>
      <c r="H549" s="12" t="str">
        <f>IF(Table1[[#This Row],[Bet]]="Spread", Games!K549, "")</f>
        <v/>
      </c>
      <c r="I549" s="19" t="str">
        <f>IF(ISTEXT(Games!J549), Games!J549, "")</f>
        <v/>
      </c>
      <c r="J549" s="19" t="str">
        <f>IF(Table1[[#This Row],[Bet]]="Spread", Table1[[#This Row],[Spread]],"")</f>
        <v/>
      </c>
      <c r="K549" s="19"/>
      <c r="L549" s="20"/>
      <c r="M549" s="20"/>
      <c r="N549" s="20"/>
      <c r="O549" s="20"/>
      <c r="P549" s="20"/>
      <c r="Q549" s="20"/>
      <c r="R549" s="22">
        <f t="shared" si="78"/>
        <v>0</v>
      </c>
      <c r="S549" s="22">
        <f t="shared" si="79"/>
        <v>0</v>
      </c>
      <c r="T549" s="22">
        <f t="shared" si="72"/>
        <v>0</v>
      </c>
      <c r="U549" s="22">
        <f t="shared" si="80"/>
        <v>0</v>
      </c>
      <c r="V549" s="22">
        <f t="shared" si="73"/>
        <v>0</v>
      </c>
      <c r="W549" s="22">
        <f t="shared" si="74"/>
        <v>0</v>
      </c>
      <c r="X549" s="21"/>
      <c r="Y549" s="23" t="str">
        <f t="shared" si="75"/>
        <v/>
      </c>
      <c r="Z549" s="21"/>
      <c r="AA549" s="23" t="str">
        <f t="shared" si="76"/>
        <v/>
      </c>
      <c r="AB549" s="21"/>
      <c r="AC549" s="23" t="str">
        <f t="shared" si="77"/>
        <v/>
      </c>
      <c r="AD54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50" spans="1:30" x14ac:dyDescent="0.45">
      <c r="A550" s="35" t="str">
        <f>IF('Prediction Log'!A550=0, "",'Prediction Log'!A550)</f>
        <v/>
      </c>
      <c r="B550" s="14" t="str">
        <f>IF('Prediction Log'!B550=0, "",'Prediction Log'!B550)</f>
        <v/>
      </c>
      <c r="C550" s="14" t="str">
        <f>IF('Prediction Log'!C550=0, "",'Prediction Log'!C550)</f>
        <v/>
      </c>
      <c r="D550" s="14" t="str">
        <f>IF('Prediction Log'!D550=0, "",'Prediction Log'!D550)</f>
        <v/>
      </c>
      <c r="E550" s="14" t="str">
        <f>IF('Prediction Log'!E550=0, "",'Prediction Log'!E550)</f>
        <v/>
      </c>
      <c r="F550" s="14" t="str">
        <f>IF('Prediction Log'!F550=0, "",'Prediction Log'!F550)</f>
        <v/>
      </c>
      <c r="G550" s="12" t="str">
        <f>IF(AND(Games!I550="",Games!J550=""),"",IF(ISTEXT(Games!J550), "Side",Games!I550))</f>
        <v/>
      </c>
      <c r="H550" s="12" t="str">
        <f>IF(Table1[[#This Row],[Bet]]="Spread", Games!K550, "")</f>
        <v/>
      </c>
      <c r="I550" s="19" t="str">
        <f>IF(ISTEXT(Games!J550), Games!J550, "")</f>
        <v/>
      </c>
      <c r="J550" s="19" t="str">
        <f>IF(Table1[[#This Row],[Bet]]="Spread", Table1[[#This Row],[Spread]],"")</f>
        <v/>
      </c>
      <c r="K550" s="19"/>
      <c r="L550" s="20"/>
      <c r="M550" s="20"/>
      <c r="N550" s="20"/>
      <c r="O550" s="20"/>
      <c r="P550" s="20"/>
      <c r="Q550" s="20"/>
      <c r="R550" s="22">
        <f t="shared" si="78"/>
        <v>0</v>
      </c>
      <c r="S550" s="22">
        <f t="shared" si="79"/>
        <v>0</v>
      </c>
      <c r="T550" s="22">
        <f t="shared" si="72"/>
        <v>0</v>
      </c>
      <c r="U550" s="22">
        <f t="shared" si="80"/>
        <v>0</v>
      </c>
      <c r="V550" s="22">
        <f t="shared" si="73"/>
        <v>0</v>
      </c>
      <c r="W550" s="22">
        <f t="shared" si="74"/>
        <v>0</v>
      </c>
      <c r="X550" s="21"/>
      <c r="Y550" s="23" t="str">
        <f t="shared" si="75"/>
        <v/>
      </c>
      <c r="Z550" s="21"/>
      <c r="AA550" s="23" t="str">
        <f t="shared" si="76"/>
        <v/>
      </c>
      <c r="AB550" s="21"/>
      <c r="AC550" s="23" t="str">
        <f t="shared" si="77"/>
        <v/>
      </c>
      <c r="AD55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51" spans="1:30" x14ac:dyDescent="0.45">
      <c r="A551" s="35" t="str">
        <f>IF('Prediction Log'!A551=0, "",'Prediction Log'!A551)</f>
        <v/>
      </c>
      <c r="B551" s="14" t="str">
        <f>IF('Prediction Log'!B551=0, "",'Prediction Log'!B551)</f>
        <v/>
      </c>
      <c r="C551" s="14" t="str">
        <f>IF('Prediction Log'!C551=0, "",'Prediction Log'!C551)</f>
        <v/>
      </c>
      <c r="D551" s="14" t="str">
        <f>IF('Prediction Log'!D551=0, "",'Prediction Log'!D551)</f>
        <v/>
      </c>
      <c r="E551" s="14" t="str">
        <f>IF('Prediction Log'!E551=0, "",'Prediction Log'!E551)</f>
        <v/>
      </c>
      <c r="F551" s="14" t="str">
        <f>IF('Prediction Log'!F551=0, "",'Prediction Log'!F551)</f>
        <v/>
      </c>
      <c r="G551" s="12" t="str">
        <f>IF(AND(Games!I551="",Games!J551=""),"",IF(ISTEXT(Games!J551), "Side",Games!I551))</f>
        <v/>
      </c>
      <c r="H551" s="12" t="str">
        <f>IF(Table1[[#This Row],[Bet]]="Spread", Games!K551, "")</f>
        <v/>
      </c>
      <c r="I551" s="19" t="str">
        <f>IF(ISTEXT(Games!J551), Games!J551, "")</f>
        <v/>
      </c>
      <c r="J551" s="19" t="str">
        <f>IF(Table1[[#This Row],[Bet]]="Spread", Table1[[#This Row],[Spread]],"")</f>
        <v/>
      </c>
      <c r="K551" s="19"/>
      <c r="L551" s="20"/>
      <c r="M551" s="20"/>
      <c r="N551" s="20"/>
      <c r="O551" s="20"/>
      <c r="P551" s="20"/>
      <c r="Q551" s="20"/>
      <c r="R551" s="22">
        <f t="shared" si="78"/>
        <v>0</v>
      </c>
      <c r="S551" s="22">
        <f t="shared" si="79"/>
        <v>0</v>
      </c>
      <c r="T551" s="22">
        <f t="shared" si="72"/>
        <v>0</v>
      </c>
      <c r="U551" s="22">
        <f t="shared" si="80"/>
        <v>0</v>
      </c>
      <c r="V551" s="22">
        <f t="shared" si="73"/>
        <v>0</v>
      </c>
      <c r="W551" s="22">
        <f t="shared" si="74"/>
        <v>0</v>
      </c>
      <c r="X551" s="21"/>
      <c r="Y551" s="23" t="str">
        <f t="shared" si="75"/>
        <v/>
      </c>
      <c r="Z551" s="21"/>
      <c r="AA551" s="23" t="str">
        <f t="shared" si="76"/>
        <v/>
      </c>
      <c r="AB551" s="21"/>
      <c r="AC551" s="23" t="str">
        <f t="shared" si="77"/>
        <v/>
      </c>
      <c r="AD55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52" spans="1:30" x14ac:dyDescent="0.45">
      <c r="A552" s="35" t="str">
        <f>IF('Prediction Log'!A552=0, "",'Prediction Log'!A552)</f>
        <v/>
      </c>
      <c r="B552" s="14" t="str">
        <f>IF('Prediction Log'!B552=0, "",'Prediction Log'!B552)</f>
        <v/>
      </c>
      <c r="C552" s="14" t="str">
        <f>IF('Prediction Log'!C552=0, "",'Prediction Log'!C552)</f>
        <v/>
      </c>
      <c r="D552" s="14" t="str">
        <f>IF('Prediction Log'!D552=0, "",'Prediction Log'!D552)</f>
        <v/>
      </c>
      <c r="E552" s="14" t="str">
        <f>IF('Prediction Log'!E552=0, "",'Prediction Log'!E552)</f>
        <v/>
      </c>
      <c r="F552" s="14" t="str">
        <f>IF('Prediction Log'!F552=0, "",'Prediction Log'!F552)</f>
        <v/>
      </c>
      <c r="G552" s="12" t="str">
        <f>IF(AND(Games!I552="",Games!J552=""),"",IF(ISTEXT(Games!J552), "Side",Games!I552))</f>
        <v/>
      </c>
      <c r="H552" s="12" t="str">
        <f>IF(Table1[[#This Row],[Bet]]="Spread", Games!K552, "")</f>
        <v/>
      </c>
      <c r="I552" s="19" t="str">
        <f>IF(ISTEXT(Games!J552), Games!J552, "")</f>
        <v/>
      </c>
      <c r="J552" s="19" t="str">
        <f>IF(Table1[[#This Row],[Bet]]="Spread", Table1[[#This Row],[Spread]],"")</f>
        <v/>
      </c>
      <c r="K552" s="19"/>
      <c r="L552" s="20"/>
      <c r="M552" s="20"/>
      <c r="N552" s="20"/>
      <c r="O552" s="20"/>
      <c r="P552" s="20"/>
      <c r="Q552" s="20"/>
      <c r="R552" s="22">
        <f t="shared" si="78"/>
        <v>0</v>
      </c>
      <c r="S552" s="22">
        <f t="shared" si="79"/>
        <v>0</v>
      </c>
      <c r="T552" s="22">
        <f t="shared" si="72"/>
        <v>0</v>
      </c>
      <c r="U552" s="22">
        <f t="shared" si="80"/>
        <v>0</v>
      </c>
      <c r="V552" s="22">
        <f t="shared" si="73"/>
        <v>0</v>
      </c>
      <c r="W552" s="22">
        <f t="shared" si="74"/>
        <v>0</v>
      </c>
      <c r="X552" s="21"/>
      <c r="Y552" s="23" t="str">
        <f t="shared" si="75"/>
        <v/>
      </c>
      <c r="Z552" s="21"/>
      <c r="AA552" s="23" t="str">
        <f t="shared" si="76"/>
        <v/>
      </c>
      <c r="AB552" s="21"/>
      <c r="AC552" s="23" t="str">
        <f t="shared" si="77"/>
        <v/>
      </c>
      <c r="AD55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53" spans="1:30" x14ac:dyDescent="0.45">
      <c r="A553" s="35" t="str">
        <f>IF('Prediction Log'!A553=0, "",'Prediction Log'!A553)</f>
        <v/>
      </c>
      <c r="B553" s="14" t="str">
        <f>IF('Prediction Log'!B553=0, "",'Prediction Log'!B553)</f>
        <v/>
      </c>
      <c r="C553" s="14" t="str">
        <f>IF('Prediction Log'!C553=0, "",'Prediction Log'!C553)</f>
        <v/>
      </c>
      <c r="D553" s="14" t="str">
        <f>IF('Prediction Log'!D553=0, "",'Prediction Log'!D553)</f>
        <v/>
      </c>
      <c r="E553" s="14" t="str">
        <f>IF('Prediction Log'!E553=0, "",'Prediction Log'!E553)</f>
        <v/>
      </c>
      <c r="F553" s="14" t="str">
        <f>IF('Prediction Log'!F553=0, "",'Prediction Log'!F553)</f>
        <v/>
      </c>
      <c r="G553" s="12" t="str">
        <f>IF(AND(Games!I553="",Games!J553=""),"",IF(ISTEXT(Games!J553), "Side",Games!I553))</f>
        <v/>
      </c>
      <c r="H553" s="12" t="str">
        <f>IF(Table1[[#This Row],[Bet]]="Spread", Games!K553, "")</f>
        <v/>
      </c>
      <c r="I553" s="19" t="str">
        <f>IF(ISTEXT(Games!J553), Games!J553, "")</f>
        <v/>
      </c>
      <c r="J553" s="19" t="str">
        <f>IF(Table1[[#This Row],[Bet]]="Spread", Table1[[#This Row],[Spread]],"")</f>
        <v/>
      </c>
      <c r="K553" s="19"/>
      <c r="L553" s="20"/>
      <c r="M553" s="20"/>
      <c r="N553" s="20"/>
      <c r="O553" s="20"/>
      <c r="P553" s="20"/>
      <c r="Q553" s="20"/>
      <c r="R553" s="22">
        <f t="shared" si="78"/>
        <v>0</v>
      </c>
      <c r="S553" s="22">
        <f t="shared" si="79"/>
        <v>0</v>
      </c>
      <c r="T553" s="22">
        <f t="shared" si="72"/>
        <v>0</v>
      </c>
      <c r="U553" s="22">
        <f t="shared" si="80"/>
        <v>0</v>
      </c>
      <c r="V553" s="22">
        <f t="shared" si="73"/>
        <v>0</v>
      </c>
      <c r="W553" s="22">
        <f t="shared" si="74"/>
        <v>0</v>
      </c>
      <c r="X553" s="21"/>
      <c r="Y553" s="23" t="str">
        <f t="shared" si="75"/>
        <v/>
      </c>
      <c r="Z553" s="21"/>
      <c r="AA553" s="23" t="str">
        <f t="shared" si="76"/>
        <v/>
      </c>
      <c r="AB553" s="21"/>
      <c r="AC553" s="23" t="str">
        <f t="shared" si="77"/>
        <v/>
      </c>
      <c r="AD55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54" spans="1:30" x14ac:dyDescent="0.45">
      <c r="A554" s="35" t="str">
        <f>IF('Prediction Log'!A554=0, "",'Prediction Log'!A554)</f>
        <v/>
      </c>
      <c r="B554" s="14" t="str">
        <f>IF('Prediction Log'!B554=0, "",'Prediction Log'!B554)</f>
        <v/>
      </c>
      <c r="C554" s="14" t="str">
        <f>IF('Prediction Log'!C554=0, "",'Prediction Log'!C554)</f>
        <v/>
      </c>
      <c r="D554" s="14" t="str">
        <f>IF('Prediction Log'!D554=0, "",'Prediction Log'!D554)</f>
        <v/>
      </c>
      <c r="E554" s="14" t="str">
        <f>IF('Prediction Log'!E554=0, "",'Prediction Log'!E554)</f>
        <v/>
      </c>
      <c r="F554" s="14" t="str">
        <f>IF('Prediction Log'!F554=0, "",'Prediction Log'!F554)</f>
        <v/>
      </c>
      <c r="G554" s="12" t="str">
        <f>IF(AND(Games!I554="",Games!J554=""),"",IF(ISTEXT(Games!J554), "Side",Games!I554))</f>
        <v/>
      </c>
      <c r="H554" s="12" t="str">
        <f>IF(Table1[[#This Row],[Bet]]="Spread", Games!K554, "")</f>
        <v/>
      </c>
      <c r="I554" s="19" t="str">
        <f>IF(ISTEXT(Games!J554), Games!J554, "")</f>
        <v/>
      </c>
      <c r="J554" s="19" t="str">
        <f>IF(Table1[[#This Row],[Bet]]="Spread", Table1[[#This Row],[Spread]],"")</f>
        <v/>
      </c>
      <c r="K554" s="19"/>
      <c r="L554" s="20"/>
      <c r="M554" s="20"/>
      <c r="N554" s="20"/>
      <c r="O554" s="20"/>
      <c r="P554" s="20"/>
      <c r="Q554" s="20"/>
      <c r="R554" s="22">
        <f t="shared" si="78"/>
        <v>0</v>
      </c>
      <c r="S554" s="22">
        <f t="shared" si="79"/>
        <v>0</v>
      </c>
      <c r="T554" s="22">
        <f t="shared" si="72"/>
        <v>0</v>
      </c>
      <c r="U554" s="22">
        <f t="shared" si="80"/>
        <v>0</v>
      </c>
      <c r="V554" s="22">
        <f t="shared" si="73"/>
        <v>0</v>
      </c>
      <c r="W554" s="22">
        <f t="shared" si="74"/>
        <v>0</v>
      </c>
      <c r="X554" s="21"/>
      <c r="Y554" s="23" t="str">
        <f t="shared" si="75"/>
        <v/>
      </c>
      <c r="Z554" s="21"/>
      <c r="AA554" s="23" t="str">
        <f t="shared" si="76"/>
        <v/>
      </c>
      <c r="AB554" s="21"/>
      <c r="AC554" s="23" t="str">
        <f t="shared" si="77"/>
        <v/>
      </c>
      <c r="AD55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55" spans="1:30" x14ac:dyDescent="0.45">
      <c r="A555" s="35" t="str">
        <f>IF('Prediction Log'!A555=0, "",'Prediction Log'!A555)</f>
        <v/>
      </c>
      <c r="B555" s="14" t="str">
        <f>IF('Prediction Log'!B555=0, "",'Prediction Log'!B555)</f>
        <v/>
      </c>
      <c r="C555" s="14" t="str">
        <f>IF('Prediction Log'!C555=0, "",'Prediction Log'!C555)</f>
        <v/>
      </c>
      <c r="D555" s="14" t="str">
        <f>IF('Prediction Log'!D555=0, "",'Prediction Log'!D555)</f>
        <v/>
      </c>
      <c r="E555" s="14" t="str">
        <f>IF('Prediction Log'!E555=0, "",'Prediction Log'!E555)</f>
        <v/>
      </c>
      <c r="F555" s="14" t="str">
        <f>IF('Prediction Log'!F555=0, "",'Prediction Log'!F555)</f>
        <v/>
      </c>
      <c r="G555" s="12" t="str">
        <f>IF(AND(Games!I555="",Games!J555=""),"",IF(ISTEXT(Games!J555), "Side",Games!I555))</f>
        <v/>
      </c>
      <c r="H555" s="12" t="str">
        <f>IF(Table1[[#This Row],[Bet]]="Spread", Games!K555, "")</f>
        <v/>
      </c>
      <c r="I555" s="19" t="str">
        <f>IF(ISTEXT(Games!J555), Games!J555, "")</f>
        <v/>
      </c>
      <c r="J555" s="19" t="str">
        <f>IF(Table1[[#This Row],[Bet]]="Spread", Table1[[#This Row],[Spread]],"")</f>
        <v/>
      </c>
      <c r="K555" s="19"/>
      <c r="L555" s="20"/>
      <c r="M555" s="20"/>
      <c r="N555" s="20"/>
      <c r="O555" s="20"/>
      <c r="P555" s="20"/>
      <c r="Q555" s="20"/>
      <c r="R555" s="22">
        <f t="shared" si="78"/>
        <v>0</v>
      </c>
      <c r="S555" s="22">
        <f t="shared" si="79"/>
        <v>0</v>
      </c>
      <c r="T555" s="22">
        <f t="shared" si="72"/>
        <v>0</v>
      </c>
      <c r="U555" s="22">
        <f t="shared" si="80"/>
        <v>0</v>
      </c>
      <c r="V555" s="22">
        <f t="shared" si="73"/>
        <v>0</v>
      </c>
      <c r="W555" s="22">
        <f t="shared" si="74"/>
        <v>0</v>
      </c>
      <c r="X555" s="21"/>
      <c r="Y555" s="23" t="str">
        <f t="shared" si="75"/>
        <v/>
      </c>
      <c r="Z555" s="21"/>
      <c r="AA555" s="23" t="str">
        <f t="shared" si="76"/>
        <v/>
      </c>
      <c r="AB555" s="21"/>
      <c r="AC555" s="23" t="str">
        <f t="shared" si="77"/>
        <v/>
      </c>
      <c r="AD55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56" spans="1:30" x14ac:dyDescent="0.45">
      <c r="A556" s="35" t="str">
        <f>IF('Prediction Log'!A556=0, "",'Prediction Log'!A556)</f>
        <v/>
      </c>
      <c r="B556" s="14" t="str">
        <f>IF('Prediction Log'!B556=0, "",'Prediction Log'!B556)</f>
        <v/>
      </c>
      <c r="C556" s="14" t="str">
        <f>IF('Prediction Log'!C556=0, "",'Prediction Log'!C556)</f>
        <v/>
      </c>
      <c r="D556" s="14" t="str">
        <f>IF('Prediction Log'!D556=0, "",'Prediction Log'!D556)</f>
        <v/>
      </c>
      <c r="E556" s="14" t="str">
        <f>IF('Prediction Log'!E556=0, "",'Prediction Log'!E556)</f>
        <v/>
      </c>
      <c r="F556" s="14" t="str">
        <f>IF('Prediction Log'!F556=0, "",'Prediction Log'!F556)</f>
        <v/>
      </c>
      <c r="G556" s="12" t="str">
        <f>IF(AND(Games!I556="",Games!J556=""),"",IF(ISTEXT(Games!J556), "Side",Games!I556))</f>
        <v/>
      </c>
      <c r="H556" s="12" t="str">
        <f>IF(Table1[[#This Row],[Bet]]="Spread", Games!K556, "")</f>
        <v/>
      </c>
      <c r="I556" s="19" t="str">
        <f>IF(ISTEXT(Games!J556), Games!J556, "")</f>
        <v/>
      </c>
      <c r="J556" s="19" t="str">
        <f>IF(Table1[[#This Row],[Bet]]="Spread", Table1[[#This Row],[Spread]],"")</f>
        <v/>
      </c>
      <c r="K556" s="19"/>
      <c r="L556" s="20"/>
      <c r="M556" s="20"/>
      <c r="N556" s="20"/>
      <c r="O556" s="20"/>
      <c r="P556" s="20"/>
      <c r="Q556" s="20"/>
      <c r="R556" s="22">
        <f t="shared" si="78"/>
        <v>0</v>
      </c>
      <c r="S556" s="22">
        <f t="shared" si="79"/>
        <v>0</v>
      </c>
      <c r="T556" s="22">
        <f t="shared" si="72"/>
        <v>0</v>
      </c>
      <c r="U556" s="22">
        <f t="shared" si="80"/>
        <v>0</v>
      </c>
      <c r="V556" s="22">
        <f t="shared" si="73"/>
        <v>0</v>
      </c>
      <c r="W556" s="22">
        <f t="shared" si="74"/>
        <v>0</v>
      </c>
      <c r="X556" s="21"/>
      <c r="Y556" s="23" t="str">
        <f t="shared" si="75"/>
        <v/>
      </c>
      <c r="Z556" s="21"/>
      <c r="AA556" s="23" t="str">
        <f t="shared" si="76"/>
        <v/>
      </c>
      <c r="AB556" s="21"/>
      <c r="AC556" s="23" t="str">
        <f t="shared" si="77"/>
        <v/>
      </c>
      <c r="AD55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57" spans="1:30" x14ac:dyDescent="0.45">
      <c r="A557" s="35" t="str">
        <f>IF('Prediction Log'!A557=0, "",'Prediction Log'!A557)</f>
        <v/>
      </c>
      <c r="B557" s="14" t="str">
        <f>IF('Prediction Log'!B557=0, "",'Prediction Log'!B557)</f>
        <v/>
      </c>
      <c r="C557" s="14" t="str">
        <f>IF('Prediction Log'!C557=0, "",'Prediction Log'!C557)</f>
        <v/>
      </c>
      <c r="D557" s="14" t="str">
        <f>IF('Prediction Log'!D557=0, "",'Prediction Log'!D557)</f>
        <v/>
      </c>
      <c r="E557" s="14" t="str">
        <f>IF('Prediction Log'!E557=0, "",'Prediction Log'!E557)</f>
        <v/>
      </c>
      <c r="F557" s="14" t="str">
        <f>IF('Prediction Log'!F557=0, "",'Prediction Log'!F557)</f>
        <v/>
      </c>
      <c r="G557" s="12" t="str">
        <f>IF(AND(Games!I557="",Games!J557=""),"",IF(ISTEXT(Games!J557), "Side",Games!I557))</f>
        <v/>
      </c>
      <c r="H557" s="12" t="str">
        <f>IF(Table1[[#This Row],[Bet]]="Spread", Games!K557, "")</f>
        <v/>
      </c>
      <c r="I557" s="19" t="str">
        <f>IF(ISTEXT(Games!J557), Games!J557, "")</f>
        <v/>
      </c>
      <c r="J557" s="19" t="str">
        <f>IF(Table1[[#This Row],[Bet]]="Spread", Table1[[#This Row],[Spread]],"")</f>
        <v/>
      </c>
      <c r="K557" s="19"/>
      <c r="L557" s="20"/>
      <c r="M557" s="20"/>
      <c r="N557" s="20"/>
      <c r="O557" s="20"/>
      <c r="P557" s="20"/>
      <c r="Q557" s="20"/>
      <c r="R557" s="22">
        <f t="shared" si="78"/>
        <v>0</v>
      </c>
      <c r="S557" s="22">
        <f t="shared" si="79"/>
        <v>0</v>
      </c>
      <c r="T557" s="22">
        <f t="shared" si="72"/>
        <v>0</v>
      </c>
      <c r="U557" s="22">
        <f t="shared" si="80"/>
        <v>0</v>
      </c>
      <c r="V557" s="22">
        <f t="shared" si="73"/>
        <v>0</v>
      </c>
      <c r="W557" s="22">
        <f t="shared" si="74"/>
        <v>0</v>
      </c>
      <c r="X557" s="21"/>
      <c r="Y557" s="23" t="str">
        <f t="shared" si="75"/>
        <v/>
      </c>
      <c r="Z557" s="21"/>
      <c r="AA557" s="23" t="str">
        <f t="shared" si="76"/>
        <v/>
      </c>
      <c r="AB557" s="21"/>
      <c r="AC557" s="23" t="str">
        <f t="shared" si="77"/>
        <v/>
      </c>
      <c r="AD55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58" spans="1:30" x14ac:dyDescent="0.45">
      <c r="A558" s="35" t="str">
        <f>IF('Prediction Log'!A558=0, "",'Prediction Log'!A558)</f>
        <v/>
      </c>
      <c r="B558" s="14" t="str">
        <f>IF('Prediction Log'!B558=0, "",'Prediction Log'!B558)</f>
        <v/>
      </c>
      <c r="C558" s="14" t="str">
        <f>IF('Prediction Log'!C558=0, "",'Prediction Log'!C558)</f>
        <v/>
      </c>
      <c r="D558" s="14" t="str">
        <f>IF('Prediction Log'!D558=0, "",'Prediction Log'!D558)</f>
        <v/>
      </c>
      <c r="E558" s="14" t="str">
        <f>IF('Prediction Log'!E558=0, "",'Prediction Log'!E558)</f>
        <v/>
      </c>
      <c r="F558" s="14" t="str">
        <f>IF('Prediction Log'!F558=0, "",'Prediction Log'!F558)</f>
        <v/>
      </c>
      <c r="G558" s="12" t="str">
        <f>IF(AND(Games!I558="",Games!J558=""),"",IF(ISTEXT(Games!J558), "Side",Games!I558))</f>
        <v/>
      </c>
      <c r="H558" s="12" t="str">
        <f>IF(Table1[[#This Row],[Bet]]="Spread", Games!K558, "")</f>
        <v/>
      </c>
      <c r="I558" s="19" t="str">
        <f>IF(ISTEXT(Games!J558), Games!J558, "")</f>
        <v/>
      </c>
      <c r="J558" s="19" t="str">
        <f>IF(Table1[[#This Row],[Bet]]="Spread", Table1[[#This Row],[Spread]],"")</f>
        <v/>
      </c>
      <c r="K558" s="19"/>
      <c r="L558" s="20"/>
      <c r="M558" s="20"/>
      <c r="N558" s="20"/>
      <c r="O558" s="20"/>
      <c r="P558" s="20"/>
      <c r="Q558" s="20"/>
      <c r="R558" s="22">
        <f t="shared" si="78"/>
        <v>0</v>
      </c>
      <c r="S558" s="22">
        <f t="shared" si="79"/>
        <v>0</v>
      </c>
      <c r="T558" s="22">
        <f t="shared" si="72"/>
        <v>0</v>
      </c>
      <c r="U558" s="22">
        <f t="shared" si="80"/>
        <v>0</v>
      </c>
      <c r="V558" s="22">
        <f t="shared" si="73"/>
        <v>0</v>
      </c>
      <c r="W558" s="22">
        <f t="shared" si="74"/>
        <v>0</v>
      </c>
      <c r="X558" s="21"/>
      <c r="Y558" s="23" t="str">
        <f t="shared" si="75"/>
        <v/>
      </c>
      <c r="Z558" s="21"/>
      <c r="AA558" s="23" t="str">
        <f t="shared" si="76"/>
        <v/>
      </c>
      <c r="AB558" s="21"/>
      <c r="AC558" s="23" t="str">
        <f t="shared" si="77"/>
        <v/>
      </c>
      <c r="AD55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59" spans="1:30" x14ac:dyDescent="0.45">
      <c r="A559" s="35" t="str">
        <f>IF('Prediction Log'!A559=0, "",'Prediction Log'!A559)</f>
        <v/>
      </c>
      <c r="B559" s="14" t="str">
        <f>IF('Prediction Log'!B559=0, "",'Prediction Log'!B559)</f>
        <v/>
      </c>
      <c r="C559" s="14" t="str">
        <f>IF('Prediction Log'!C559=0, "",'Prediction Log'!C559)</f>
        <v/>
      </c>
      <c r="D559" s="14" t="str">
        <f>IF('Prediction Log'!D559=0, "",'Prediction Log'!D559)</f>
        <v/>
      </c>
      <c r="E559" s="14" t="str">
        <f>IF('Prediction Log'!E559=0, "",'Prediction Log'!E559)</f>
        <v/>
      </c>
      <c r="F559" s="14" t="str">
        <f>IF('Prediction Log'!F559=0, "",'Prediction Log'!F559)</f>
        <v/>
      </c>
      <c r="G559" s="12" t="str">
        <f>IF(AND(Games!I559="",Games!J559=""),"",IF(ISTEXT(Games!J559), "Side",Games!I559))</f>
        <v/>
      </c>
      <c r="H559" s="12" t="str">
        <f>IF(Table1[[#This Row],[Bet]]="Spread", Games!K559, "")</f>
        <v/>
      </c>
      <c r="I559" s="19" t="str">
        <f>IF(ISTEXT(Games!J559), Games!J559, "")</f>
        <v/>
      </c>
      <c r="J559" s="19" t="str">
        <f>IF(Table1[[#This Row],[Bet]]="Spread", Table1[[#This Row],[Spread]],"")</f>
        <v/>
      </c>
      <c r="K559" s="19"/>
      <c r="L559" s="20"/>
      <c r="M559" s="20"/>
      <c r="N559" s="20"/>
      <c r="O559" s="20"/>
      <c r="P559" s="20"/>
      <c r="Q559" s="20"/>
      <c r="R559" s="22">
        <f t="shared" si="78"/>
        <v>0</v>
      </c>
      <c r="S559" s="22">
        <f t="shared" si="79"/>
        <v>0</v>
      </c>
      <c r="T559" s="22">
        <f t="shared" si="72"/>
        <v>0</v>
      </c>
      <c r="U559" s="22">
        <f t="shared" si="80"/>
        <v>0</v>
      </c>
      <c r="V559" s="22">
        <f t="shared" si="73"/>
        <v>0</v>
      </c>
      <c r="W559" s="22">
        <f t="shared" si="74"/>
        <v>0</v>
      </c>
      <c r="X559" s="21"/>
      <c r="Y559" s="23" t="str">
        <f t="shared" si="75"/>
        <v/>
      </c>
      <c r="Z559" s="21"/>
      <c r="AA559" s="23" t="str">
        <f t="shared" si="76"/>
        <v/>
      </c>
      <c r="AB559" s="21"/>
      <c r="AC559" s="23" t="str">
        <f t="shared" si="77"/>
        <v/>
      </c>
      <c r="AD55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60" spans="1:30" x14ac:dyDescent="0.45">
      <c r="A560" s="35" t="str">
        <f>IF('Prediction Log'!A560=0, "",'Prediction Log'!A560)</f>
        <v/>
      </c>
      <c r="B560" s="14" t="str">
        <f>IF('Prediction Log'!B560=0, "",'Prediction Log'!B560)</f>
        <v/>
      </c>
      <c r="C560" s="14" t="str">
        <f>IF('Prediction Log'!C560=0, "",'Prediction Log'!C560)</f>
        <v/>
      </c>
      <c r="D560" s="14" t="str">
        <f>IF('Prediction Log'!D560=0, "",'Prediction Log'!D560)</f>
        <v/>
      </c>
      <c r="E560" s="14" t="str">
        <f>IF('Prediction Log'!E560=0, "",'Prediction Log'!E560)</f>
        <v/>
      </c>
      <c r="F560" s="14" t="str">
        <f>IF('Prediction Log'!F560=0, "",'Prediction Log'!F560)</f>
        <v/>
      </c>
      <c r="G560" s="12" t="str">
        <f>IF(AND(Games!I560="",Games!J560=""),"",IF(ISTEXT(Games!J560), "Side",Games!I560))</f>
        <v/>
      </c>
      <c r="H560" s="12" t="str">
        <f>IF(Table1[[#This Row],[Bet]]="Spread", Games!K560, "")</f>
        <v/>
      </c>
      <c r="I560" s="19" t="str">
        <f>IF(ISTEXT(Games!J560), Games!J560, "")</f>
        <v/>
      </c>
      <c r="J560" s="19" t="str">
        <f>IF(Table1[[#This Row],[Bet]]="Spread", Table1[[#This Row],[Spread]],"")</f>
        <v/>
      </c>
      <c r="K560" s="19"/>
      <c r="L560" s="20"/>
      <c r="M560" s="20"/>
      <c r="N560" s="20"/>
      <c r="O560" s="20"/>
      <c r="P560" s="20"/>
      <c r="Q560" s="20"/>
      <c r="R560" s="22">
        <f t="shared" si="78"/>
        <v>0</v>
      </c>
      <c r="S560" s="22">
        <f t="shared" si="79"/>
        <v>0</v>
      </c>
      <c r="T560" s="22">
        <f t="shared" si="72"/>
        <v>0</v>
      </c>
      <c r="U560" s="22">
        <f t="shared" si="80"/>
        <v>0</v>
      </c>
      <c r="V560" s="22">
        <f t="shared" si="73"/>
        <v>0</v>
      </c>
      <c r="W560" s="22">
        <f t="shared" si="74"/>
        <v>0</v>
      </c>
      <c r="X560" s="21"/>
      <c r="Y560" s="23" t="str">
        <f t="shared" si="75"/>
        <v/>
      </c>
      <c r="Z560" s="21"/>
      <c r="AA560" s="23" t="str">
        <f t="shared" si="76"/>
        <v/>
      </c>
      <c r="AB560" s="21"/>
      <c r="AC560" s="23" t="str">
        <f t="shared" si="77"/>
        <v/>
      </c>
      <c r="AD56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61" spans="1:30" x14ac:dyDescent="0.45">
      <c r="A561" s="35" t="str">
        <f>IF('Prediction Log'!A561=0, "",'Prediction Log'!A561)</f>
        <v/>
      </c>
      <c r="B561" s="14" t="str">
        <f>IF('Prediction Log'!B561=0, "",'Prediction Log'!B561)</f>
        <v/>
      </c>
      <c r="C561" s="14" t="str">
        <f>IF('Prediction Log'!C561=0, "",'Prediction Log'!C561)</f>
        <v/>
      </c>
      <c r="D561" s="14" t="str">
        <f>IF('Prediction Log'!D561=0, "",'Prediction Log'!D561)</f>
        <v/>
      </c>
      <c r="E561" s="14" t="str">
        <f>IF('Prediction Log'!E561=0, "",'Prediction Log'!E561)</f>
        <v/>
      </c>
      <c r="F561" s="14" t="str">
        <f>IF('Prediction Log'!F561=0, "",'Prediction Log'!F561)</f>
        <v/>
      </c>
      <c r="G561" s="12" t="str">
        <f>IF(AND(Games!I561="",Games!J561=""),"",IF(ISTEXT(Games!J561), "Side",Games!I561))</f>
        <v/>
      </c>
      <c r="H561" s="12" t="str">
        <f>IF(Table1[[#This Row],[Bet]]="Spread", Games!K561, "")</f>
        <v/>
      </c>
      <c r="I561" s="19" t="str">
        <f>IF(ISTEXT(Games!J561), Games!J561, "")</f>
        <v/>
      </c>
      <c r="J561" s="19" t="str">
        <f>IF(Table1[[#This Row],[Bet]]="Spread", Table1[[#This Row],[Spread]],"")</f>
        <v/>
      </c>
      <c r="K561" s="19"/>
      <c r="L561" s="20"/>
      <c r="M561" s="20"/>
      <c r="N561" s="20"/>
      <c r="O561" s="20"/>
      <c r="P561" s="20"/>
      <c r="Q561" s="20"/>
      <c r="R561" s="22">
        <f t="shared" si="78"/>
        <v>0</v>
      </c>
      <c r="S561" s="22">
        <f t="shared" si="79"/>
        <v>0</v>
      </c>
      <c r="T561" s="22">
        <f t="shared" si="72"/>
        <v>0</v>
      </c>
      <c r="U561" s="22">
        <f t="shared" si="80"/>
        <v>0</v>
      </c>
      <c r="V561" s="22">
        <f t="shared" si="73"/>
        <v>0</v>
      </c>
      <c r="W561" s="22">
        <f t="shared" si="74"/>
        <v>0</v>
      </c>
      <c r="X561" s="21"/>
      <c r="Y561" s="23" t="str">
        <f t="shared" si="75"/>
        <v/>
      </c>
      <c r="Z561" s="21"/>
      <c r="AA561" s="23" t="str">
        <f t="shared" si="76"/>
        <v/>
      </c>
      <c r="AB561" s="21"/>
      <c r="AC561" s="23" t="str">
        <f t="shared" si="77"/>
        <v/>
      </c>
      <c r="AD56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62" spans="1:30" x14ac:dyDescent="0.45">
      <c r="A562" s="35" t="str">
        <f>IF('Prediction Log'!A562=0, "",'Prediction Log'!A562)</f>
        <v/>
      </c>
      <c r="B562" s="14" t="str">
        <f>IF('Prediction Log'!B562=0, "",'Prediction Log'!B562)</f>
        <v/>
      </c>
      <c r="C562" s="14" t="str">
        <f>IF('Prediction Log'!C562=0, "",'Prediction Log'!C562)</f>
        <v/>
      </c>
      <c r="D562" s="14" t="str">
        <f>IF('Prediction Log'!D562=0, "",'Prediction Log'!D562)</f>
        <v/>
      </c>
      <c r="E562" s="14" t="str">
        <f>IF('Prediction Log'!E562=0, "",'Prediction Log'!E562)</f>
        <v/>
      </c>
      <c r="F562" s="14" t="str">
        <f>IF('Prediction Log'!F562=0, "",'Prediction Log'!F562)</f>
        <v/>
      </c>
      <c r="G562" s="12" t="str">
        <f>IF(AND(Games!I562="",Games!J562=""),"",IF(ISTEXT(Games!J562), "Side",Games!I562))</f>
        <v/>
      </c>
      <c r="H562" s="12" t="str">
        <f>IF(Table1[[#This Row],[Bet]]="Spread", Games!K562, "")</f>
        <v/>
      </c>
      <c r="I562" s="19" t="str">
        <f>IF(ISTEXT(Games!J562), Games!J562, "")</f>
        <v/>
      </c>
      <c r="J562" s="19" t="str">
        <f>IF(Table1[[#This Row],[Bet]]="Spread", Table1[[#This Row],[Spread]],"")</f>
        <v/>
      </c>
      <c r="K562" s="19"/>
      <c r="L562" s="20"/>
      <c r="M562" s="20"/>
      <c r="N562" s="20"/>
      <c r="O562" s="20"/>
      <c r="P562" s="20"/>
      <c r="Q562" s="20"/>
      <c r="R562" s="22">
        <f t="shared" si="78"/>
        <v>0</v>
      </c>
      <c r="S562" s="22">
        <f t="shared" si="79"/>
        <v>0</v>
      </c>
      <c r="T562" s="22">
        <f t="shared" si="72"/>
        <v>0</v>
      </c>
      <c r="U562" s="22">
        <f t="shared" si="80"/>
        <v>0</v>
      </c>
      <c r="V562" s="22">
        <f t="shared" si="73"/>
        <v>0</v>
      </c>
      <c r="W562" s="22">
        <f t="shared" si="74"/>
        <v>0</v>
      </c>
      <c r="X562" s="21"/>
      <c r="Y562" s="23" t="str">
        <f t="shared" si="75"/>
        <v/>
      </c>
      <c r="Z562" s="21"/>
      <c r="AA562" s="23" t="str">
        <f t="shared" si="76"/>
        <v/>
      </c>
      <c r="AB562" s="21"/>
      <c r="AC562" s="23" t="str">
        <f t="shared" si="77"/>
        <v/>
      </c>
      <c r="AD56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63" spans="1:30" x14ac:dyDescent="0.45">
      <c r="A563" s="35" t="str">
        <f>IF('Prediction Log'!A563=0, "",'Prediction Log'!A563)</f>
        <v/>
      </c>
      <c r="B563" s="14" t="str">
        <f>IF('Prediction Log'!B563=0, "",'Prediction Log'!B563)</f>
        <v/>
      </c>
      <c r="C563" s="14" t="str">
        <f>IF('Prediction Log'!C563=0, "",'Prediction Log'!C563)</f>
        <v/>
      </c>
      <c r="D563" s="14" t="str">
        <f>IF('Prediction Log'!D563=0, "",'Prediction Log'!D563)</f>
        <v/>
      </c>
      <c r="E563" s="14" t="str">
        <f>IF('Prediction Log'!E563=0, "",'Prediction Log'!E563)</f>
        <v/>
      </c>
      <c r="F563" s="14" t="str">
        <f>IF('Prediction Log'!F563=0, "",'Prediction Log'!F563)</f>
        <v/>
      </c>
      <c r="G563" s="12" t="str">
        <f>IF(AND(Games!I563="",Games!J563=""),"",IF(ISTEXT(Games!J563), "Side",Games!I563))</f>
        <v/>
      </c>
      <c r="H563" s="12" t="str">
        <f>IF(Table1[[#This Row],[Bet]]="Spread", Games!K563, "")</f>
        <v/>
      </c>
      <c r="I563" s="19" t="str">
        <f>IF(ISTEXT(Games!J563), Games!J563, "")</f>
        <v/>
      </c>
      <c r="J563" s="19" t="str">
        <f>IF(Table1[[#This Row],[Bet]]="Spread", Table1[[#This Row],[Spread]],"")</f>
        <v/>
      </c>
      <c r="K563" s="19"/>
      <c r="L563" s="20"/>
      <c r="M563" s="20"/>
      <c r="N563" s="20"/>
      <c r="O563" s="20"/>
      <c r="P563" s="20"/>
      <c r="Q563" s="20"/>
      <c r="R563" s="22">
        <f t="shared" si="78"/>
        <v>0</v>
      </c>
      <c r="S563" s="22">
        <f t="shared" si="79"/>
        <v>0</v>
      </c>
      <c r="T563" s="22">
        <f t="shared" si="72"/>
        <v>0</v>
      </c>
      <c r="U563" s="22">
        <f t="shared" si="80"/>
        <v>0</v>
      </c>
      <c r="V563" s="22">
        <f t="shared" si="73"/>
        <v>0</v>
      </c>
      <c r="W563" s="22">
        <f t="shared" si="74"/>
        <v>0</v>
      </c>
      <c r="X563" s="21"/>
      <c r="Y563" s="23" t="str">
        <f t="shared" si="75"/>
        <v/>
      </c>
      <c r="Z563" s="21"/>
      <c r="AA563" s="23" t="str">
        <f t="shared" si="76"/>
        <v/>
      </c>
      <c r="AB563" s="21"/>
      <c r="AC563" s="23" t="str">
        <f t="shared" si="77"/>
        <v/>
      </c>
      <c r="AD56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64" spans="1:30" x14ac:dyDescent="0.45">
      <c r="A564" s="35" t="str">
        <f>IF('Prediction Log'!A564=0, "",'Prediction Log'!A564)</f>
        <v/>
      </c>
      <c r="B564" s="14" t="str">
        <f>IF('Prediction Log'!B564=0, "",'Prediction Log'!B564)</f>
        <v/>
      </c>
      <c r="C564" s="14" t="str">
        <f>IF('Prediction Log'!C564=0, "",'Prediction Log'!C564)</f>
        <v/>
      </c>
      <c r="D564" s="14" t="str">
        <f>IF('Prediction Log'!D564=0, "",'Prediction Log'!D564)</f>
        <v/>
      </c>
      <c r="E564" s="14" t="str">
        <f>IF('Prediction Log'!E564=0, "",'Prediction Log'!E564)</f>
        <v/>
      </c>
      <c r="F564" s="14" t="str">
        <f>IF('Prediction Log'!F564=0, "",'Prediction Log'!F564)</f>
        <v/>
      </c>
      <c r="G564" s="12" t="str">
        <f>IF(AND(Games!I564="",Games!J564=""),"",IF(ISTEXT(Games!J564), "Side",Games!I564))</f>
        <v/>
      </c>
      <c r="H564" s="12" t="str">
        <f>IF(Table1[[#This Row],[Bet]]="Spread", Games!K564, "")</f>
        <v/>
      </c>
      <c r="I564" s="19" t="str">
        <f>IF(ISTEXT(Games!J564), Games!J564, "")</f>
        <v/>
      </c>
      <c r="J564" s="19" t="str">
        <f>IF(Table1[[#This Row],[Bet]]="Spread", Table1[[#This Row],[Spread]],"")</f>
        <v/>
      </c>
      <c r="K564" s="19"/>
      <c r="L564" s="20"/>
      <c r="M564" s="20"/>
      <c r="N564" s="20"/>
      <c r="O564" s="20"/>
      <c r="P564" s="20"/>
      <c r="Q564" s="20"/>
      <c r="R564" s="22">
        <f t="shared" si="78"/>
        <v>0</v>
      </c>
      <c r="S564" s="22">
        <f t="shared" si="79"/>
        <v>0</v>
      </c>
      <c r="T564" s="22">
        <f t="shared" si="72"/>
        <v>0</v>
      </c>
      <c r="U564" s="22">
        <f t="shared" si="80"/>
        <v>0</v>
      </c>
      <c r="V564" s="22">
        <f t="shared" si="73"/>
        <v>0</v>
      </c>
      <c r="W564" s="22">
        <f t="shared" si="74"/>
        <v>0</v>
      </c>
      <c r="X564" s="21"/>
      <c r="Y564" s="23" t="str">
        <f t="shared" si="75"/>
        <v/>
      </c>
      <c r="Z564" s="21"/>
      <c r="AA564" s="23" t="str">
        <f t="shared" si="76"/>
        <v/>
      </c>
      <c r="AB564" s="21"/>
      <c r="AC564" s="23" t="str">
        <f t="shared" si="77"/>
        <v/>
      </c>
      <c r="AD56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65" spans="1:30" x14ac:dyDescent="0.45">
      <c r="A565" s="35" t="str">
        <f>IF('Prediction Log'!A565=0, "",'Prediction Log'!A565)</f>
        <v/>
      </c>
      <c r="B565" s="14" t="str">
        <f>IF('Prediction Log'!B565=0, "",'Prediction Log'!B565)</f>
        <v/>
      </c>
      <c r="C565" s="14" t="str">
        <f>IF('Prediction Log'!C565=0, "",'Prediction Log'!C565)</f>
        <v/>
      </c>
      <c r="D565" s="14" t="str">
        <f>IF('Prediction Log'!D565=0, "",'Prediction Log'!D565)</f>
        <v/>
      </c>
      <c r="E565" s="14" t="str">
        <f>IF('Prediction Log'!E565=0, "",'Prediction Log'!E565)</f>
        <v/>
      </c>
      <c r="F565" s="14" t="str">
        <f>IF('Prediction Log'!F565=0, "",'Prediction Log'!F565)</f>
        <v/>
      </c>
      <c r="G565" s="12" t="str">
        <f>IF(AND(Games!I565="",Games!J565=""),"",IF(ISTEXT(Games!J565), "Side",Games!I565))</f>
        <v/>
      </c>
      <c r="H565" s="12" t="str">
        <f>IF(Table1[[#This Row],[Bet]]="Spread", Games!K565, "")</f>
        <v/>
      </c>
      <c r="I565" s="19" t="str">
        <f>IF(ISTEXT(Games!J565), Games!J565, "")</f>
        <v/>
      </c>
      <c r="J565" s="19" t="str">
        <f>IF(Table1[[#This Row],[Bet]]="Spread", Table1[[#This Row],[Spread]],"")</f>
        <v/>
      </c>
      <c r="K565" s="19"/>
      <c r="L565" s="20"/>
      <c r="M565" s="20"/>
      <c r="N565" s="20"/>
      <c r="O565" s="20"/>
      <c r="P565" s="20"/>
      <c r="Q565" s="20"/>
      <c r="R565" s="22">
        <f t="shared" si="78"/>
        <v>0</v>
      </c>
      <c r="S565" s="22">
        <f t="shared" si="79"/>
        <v>0</v>
      </c>
      <c r="T565" s="22">
        <f t="shared" si="72"/>
        <v>0</v>
      </c>
      <c r="U565" s="22">
        <f t="shared" si="80"/>
        <v>0</v>
      </c>
      <c r="V565" s="22">
        <f t="shared" si="73"/>
        <v>0</v>
      </c>
      <c r="W565" s="22">
        <f t="shared" si="74"/>
        <v>0</v>
      </c>
      <c r="X565" s="21"/>
      <c r="Y565" s="23" t="str">
        <f t="shared" si="75"/>
        <v/>
      </c>
      <c r="Z565" s="21"/>
      <c r="AA565" s="23" t="str">
        <f t="shared" si="76"/>
        <v/>
      </c>
      <c r="AB565" s="21"/>
      <c r="AC565" s="23" t="str">
        <f t="shared" si="77"/>
        <v/>
      </c>
      <c r="AD56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66" spans="1:30" x14ac:dyDescent="0.45">
      <c r="A566" s="35" t="str">
        <f>IF('Prediction Log'!A566=0, "",'Prediction Log'!A566)</f>
        <v/>
      </c>
      <c r="B566" s="14" t="str">
        <f>IF('Prediction Log'!B566=0, "",'Prediction Log'!B566)</f>
        <v/>
      </c>
      <c r="C566" s="14" t="str">
        <f>IF('Prediction Log'!C566=0, "",'Prediction Log'!C566)</f>
        <v/>
      </c>
      <c r="D566" s="14" t="str">
        <f>IF('Prediction Log'!D566=0, "",'Prediction Log'!D566)</f>
        <v/>
      </c>
      <c r="E566" s="14" t="str">
        <f>IF('Prediction Log'!E566=0, "",'Prediction Log'!E566)</f>
        <v/>
      </c>
      <c r="F566" s="14" t="str">
        <f>IF('Prediction Log'!F566=0, "",'Prediction Log'!F566)</f>
        <v/>
      </c>
      <c r="G566" s="12" t="str">
        <f>IF(AND(Games!I566="",Games!J566=""),"",IF(ISTEXT(Games!J566), "Side",Games!I566))</f>
        <v/>
      </c>
      <c r="H566" s="12" t="str">
        <f>IF(Table1[[#This Row],[Bet]]="Spread", Games!K566, "")</f>
        <v/>
      </c>
      <c r="I566" s="19" t="str">
        <f>IF(ISTEXT(Games!J566), Games!J566, "")</f>
        <v/>
      </c>
      <c r="J566" s="19" t="str">
        <f>IF(Table1[[#This Row],[Bet]]="Spread", Table1[[#This Row],[Spread]],"")</f>
        <v/>
      </c>
      <c r="K566" s="19"/>
      <c r="L566" s="20"/>
      <c r="M566" s="20"/>
      <c r="N566" s="20"/>
      <c r="O566" s="20"/>
      <c r="P566" s="20"/>
      <c r="Q566" s="20"/>
      <c r="R566" s="22">
        <f t="shared" si="78"/>
        <v>0</v>
      </c>
      <c r="S566" s="22">
        <f t="shared" si="79"/>
        <v>0</v>
      </c>
      <c r="T566" s="22">
        <f t="shared" si="72"/>
        <v>0</v>
      </c>
      <c r="U566" s="22">
        <f t="shared" si="80"/>
        <v>0</v>
      </c>
      <c r="V566" s="22">
        <f t="shared" si="73"/>
        <v>0</v>
      </c>
      <c r="W566" s="22">
        <f t="shared" si="74"/>
        <v>0</v>
      </c>
      <c r="X566" s="21"/>
      <c r="Y566" s="23" t="str">
        <f t="shared" si="75"/>
        <v/>
      </c>
      <c r="Z566" s="21"/>
      <c r="AA566" s="23" t="str">
        <f t="shared" si="76"/>
        <v/>
      </c>
      <c r="AB566" s="21"/>
      <c r="AC566" s="23" t="str">
        <f t="shared" si="77"/>
        <v/>
      </c>
      <c r="AD56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67" spans="1:30" x14ac:dyDescent="0.45">
      <c r="A567" s="35" t="str">
        <f>IF('Prediction Log'!A567=0, "",'Prediction Log'!A567)</f>
        <v/>
      </c>
      <c r="B567" s="14" t="str">
        <f>IF('Prediction Log'!B567=0, "",'Prediction Log'!B567)</f>
        <v/>
      </c>
      <c r="C567" s="14" t="str">
        <f>IF('Prediction Log'!C567=0, "",'Prediction Log'!C567)</f>
        <v/>
      </c>
      <c r="D567" s="14" t="str">
        <f>IF('Prediction Log'!D567=0, "",'Prediction Log'!D567)</f>
        <v/>
      </c>
      <c r="E567" s="14" t="str">
        <f>IF('Prediction Log'!E567=0, "",'Prediction Log'!E567)</f>
        <v/>
      </c>
      <c r="F567" s="14" t="str">
        <f>IF('Prediction Log'!F567=0, "",'Prediction Log'!F567)</f>
        <v/>
      </c>
      <c r="G567" s="12" t="str">
        <f>IF(AND(Games!I567="",Games!J567=""),"",IF(ISTEXT(Games!J567), "Side",Games!I567))</f>
        <v/>
      </c>
      <c r="H567" s="12" t="str">
        <f>IF(Table1[[#This Row],[Bet]]="Spread", Games!K567, "")</f>
        <v/>
      </c>
      <c r="I567" s="19" t="str">
        <f>IF(ISTEXT(Games!J567), Games!J567, "")</f>
        <v/>
      </c>
      <c r="J567" s="19" t="str">
        <f>IF(Table1[[#This Row],[Bet]]="Spread", Table1[[#This Row],[Spread]],"")</f>
        <v/>
      </c>
      <c r="K567" s="19"/>
      <c r="L567" s="20"/>
      <c r="M567" s="20"/>
      <c r="N567" s="20"/>
      <c r="O567" s="20"/>
      <c r="P567" s="20"/>
      <c r="Q567" s="20"/>
      <c r="R567" s="22">
        <f t="shared" si="78"/>
        <v>0</v>
      </c>
      <c r="S567" s="22">
        <f t="shared" si="79"/>
        <v>0</v>
      </c>
      <c r="T567" s="22">
        <f t="shared" si="72"/>
        <v>0</v>
      </c>
      <c r="U567" s="22">
        <f t="shared" si="80"/>
        <v>0</v>
      </c>
      <c r="V567" s="22">
        <f t="shared" si="73"/>
        <v>0</v>
      </c>
      <c r="W567" s="22">
        <f t="shared" si="74"/>
        <v>0</v>
      </c>
      <c r="X567" s="21"/>
      <c r="Y567" s="23" t="str">
        <f t="shared" si="75"/>
        <v/>
      </c>
      <c r="Z567" s="21"/>
      <c r="AA567" s="23" t="str">
        <f t="shared" si="76"/>
        <v/>
      </c>
      <c r="AB567" s="21"/>
      <c r="AC567" s="23" t="str">
        <f t="shared" si="77"/>
        <v/>
      </c>
      <c r="AD56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68" spans="1:30" x14ac:dyDescent="0.45">
      <c r="A568" s="35" t="str">
        <f>IF('Prediction Log'!A568=0, "",'Prediction Log'!A568)</f>
        <v/>
      </c>
      <c r="B568" s="14" t="str">
        <f>IF('Prediction Log'!B568=0, "",'Prediction Log'!B568)</f>
        <v/>
      </c>
      <c r="C568" s="14" t="str">
        <f>IF('Prediction Log'!C568=0, "",'Prediction Log'!C568)</f>
        <v/>
      </c>
      <c r="D568" s="14" t="str">
        <f>IF('Prediction Log'!D568=0, "",'Prediction Log'!D568)</f>
        <v/>
      </c>
      <c r="E568" s="14" t="str">
        <f>IF('Prediction Log'!E568=0, "",'Prediction Log'!E568)</f>
        <v/>
      </c>
      <c r="F568" s="14" t="str">
        <f>IF('Prediction Log'!F568=0, "",'Prediction Log'!F568)</f>
        <v/>
      </c>
      <c r="G568" s="12" t="str">
        <f>IF(AND(Games!I568="",Games!J568=""),"",IF(ISTEXT(Games!J568), "Side",Games!I568))</f>
        <v/>
      </c>
      <c r="H568" s="12" t="str">
        <f>IF(Table1[[#This Row],[Bet]]="Spread", Games!K568, "")</f>
        <v/>
      </c>
      <c r="I568" s="19" t="str">
        <f>IF(ISTEXT(Games!J568), Games!J568, "")</f>
        <v/>
      </c>
      <c r="J568" s="19" t="str">
        <f>IF(Table1[[#This Row],[Bet]]="Spread", Table1[[#This Row],[Spread]],"")</f>
        <v/>
      </c>
      <c r="K568" s="19"/>
      <c r="L568" s="20"/>
      <c r="M568" s="20"/>
      <c r="N568" s="20"/>
      <c r="O568" s="20"/>
      <c r="P568" s="20"/>
      <c r="Q568" s="20"/>
      <c r="R568" s="22">
        <f t="shared" si="78"/>
        <v>0</v>
      </c>
      <c r="S568" s="22">
        <f t="shared" si="79"/>
        <v>0</v>
      </c>
      <c r="T568" s="22">
        <f t="shared" si="72"/>
        <v>0</v>
      </c>
      <c r="U568" s="22">
        <f t="shared" si="80"/>
        <v>0</v>
      </c>
      <c r="V568" s="22">
        <f t="shared" si="73"/>
        <v>0</v>
      </c>
      <c r="W568" s="22">
        <f t="shared" si="74"/>
        <v>0</v>
      </c>
      <c r="X568" s="21"/>
      <c r="Y568" s="23" t="str">
        <f t="shared" si="75"/>
        <v/>
      </c>
      <c r="Z568" s="21"/>
      <c r="AA568" s="23" t="str">
        <f t="shared" si="76"/>
        <v/>
      </c>
      <c r="AB568" s="21"/>
      <c r="AC568" s="23" t="str">
        <f t="shared" si="77"/>
        <v/>
      </c>
      <c r="AD56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69" spans="1:30" x14ac:dyDescent="0.45">
      <c r="A569" s="35" t="str">
        <f>IF('Prediction Log'!A569=0, "",'Prediction Log'!A569)</f>
        <v/>
      </c>
      <c r="B569" s="14" t="str">
        <f>IF('Prediction Log'!B569=0, "",'Prediction Log'!B569)</f>
        <v/>
      </c>
      <c r="C569" s="14" t="str">
        <f>IF('Prediction Log'!C569=0, "",'Prediction Log'!C569)</f>
        <v/>
      </c>
      <c r="D569" s="14" t="str">
        <f>IF('Prediction Log'!D569=0, "",'Prediction Log'!D569)</f>
        <v/>
      </c>
      <c r="E569" s="14" t="str">
        <f>IF('Prediction Log'!E569=0, "",'Prediction Log'!E569)</f>
        <v/>
      </c>
      <c r="F569" s="14" t="str">
        <f>IF('Prediction Log'!F569=0, "",'Prediction Log'!F569)</f>
        <v/>
      </c>
      <c r="G569" s="12" t="str">
        <f>IF(AND(Games!I569="",Games!J569=""),"",IF(ISTEXT(Games!J569), "Side",Games!I569))</f>
        <v/>
      </c>
      <c r="H569" s="12" t="str">
        <f>IF(Table1[[#This Row],[Bet]]="Spread", Games!K569, "")</f>
        <v/>
      </c>
      <c r="I569" s="19" t="str">
        <f>IF(ISTEXT(Games!J569), Games!J569, "")</f>
        <v/>
      </c>
      <c r="J569" s="19" t="str">
        <f>IF(Table1[[#This Row],[Bet]]="Spread", Table1[[#This Row],[Spread]],"")</f>
        <v/>
      </c>
      <c r="K569" s="19"/>
      <c r="L569" s="20"/>
      <c r="M569" s="20"/>
      <c r="N569" s="20"/>
      <c r="O569" s="20"/>
      <c r="P569" s="20"/>
      <c r="Q569" s="20"/>
      <c r="R569" s="22">
        <f t="shared" si="78"/>
        <v>0</v>
      </c>
      <c r="S569" s="22">
        <f t="shared" si="79"/>
        <v>0</v>
      </c>
      <c r="T569" s="22">
        <f t="shared" si="72"/>
        <v>0</v>
      </c>
      <c r="U569" s="22">
        <f t="shared" si="80"/>
        <v>0</v>
      </c>
      <c r="V569" s="22">
        <f t="shared" si="73"/>
        <v>0</v>
      </c>
      <c r="W569" s="22">
        <f t="shared" si="74"/>
        <v>0</v>
      </c>
      <c r="X569" s="21"/>
      <c r="Y569" s="23" t="str">
        <f t="shared" si="75"/>
        <v/>
      </c>
      <c r="Z569" s="21"/>
      <c r="AA569" s="23" t="str">
        <f t="shared" si="76"/>
        <v/>
      </c>
      <c r="AB569" s="21"/>
      <c r="AC569" s="23" t="str">
        <f t="shared" si="77"/>
        <v/>
      </c>
      <c r="AD56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70" spans="1:30" x14ac:dyDescent="0.45">
      <c r="A570" s="35" t="str">
        <f>IF('Prediction Log'!A570=0, "",'Prediction Log'!A570)</f>
        <v/>
      </c>
      <c r="B570" s="14" t="str">
        <f>IF('Prediction Log'!B570=0, "",'Prediction Log'!B570)</f>
        <v/>
      </c>
      <c r="C570" s="14" t="str">
        <f>IF('Prediction Log'!C570=0, "",'Prediction Log'!C570)</f>
        <v/>
      </c>
      <c r="D570" s="14" t="str">
        <f>IF('Prediction Log'!D570=0, "",'Prediction Log'!D570)</f>
        <v/>
      </c>
      <c r="E570" s="14" t="str">
        <f>IF('Prediction Log'!E570=0, "",'Prediction Log'!E570)</f>
        <v/>
      </c>
      <c r="F570" s="14" t="str">
        <f>IF('Prediction Log'!F570=0, "",'Prediction Log'!F570)</f>
        <v/>
      </c>
      <c r="G570" s="12" t="str">
        <f>IF(AND(Games!I570="",Games!J570=""),"",IF(ISTEXT(Games!J570), "Side",Games!I570))</f>
        <v/>
      </c>
      <c r="H570" s="12" t="str">
        <f>IF(Table1[[#This Row],[Bet]]="Spread", Games!K570, "")</f>
        <v/>
      </c>
      <c r="I570" s="19" t="str">
        <f>IF(ISTEXT(Games!J570), Games!J570, "")</f>
        <v/>
      </c>
      <c r="J570" s="19" t="str">
        <f>IF(Table1[[#This Row],[Bet]]="Spread", Table1[[#This Row],[Spread]],"")</f>
        <v/>
      </c>
      <c r="K570" s="19"/>
      <c r="L570" s="20"/>
      <c r="M570" s="20"/>
      <c r="N570" s="20"/>
      <c r="O570" s="20"/>
      <c r="P570" s="20"/>
      <c r="Q570" s="20"/>
      <c r="R570" s="22">
        <f t="shared" si="78"/>
        <v>0</v>
      </c>
      <c r="S570" s="22">
        <f t="shared" si="79"/>
        <v>0</v>
      </c>
      <c r="T570" s="22">
        <f t="shared" si="72"/>
        <v>0</v>
      </c>
      <c r="U570" s="22">
        <f t="shared" si="80"/>
        <v>0</v>
      </c>
      <c r="V570" s="22">
        <f t="shared" si="73"/>
        <v>0</v>
      </c>
      <c r="W570" s="22">
        <f t="shared" si="74"/>
        <v>0</v>
      </c>
      <c r="X570" s="21"/>
      <c r="Y570" s="23" t="str">
        <f t="shared" si="75"/>
        <v/>
      </c>
      <c r="Z570" s="21"/>
      <c r="AA570" s="23" t="str">
        <f t="shared" si="76"/>
        <v/>
      </c>
      <c r="AB570" s="21"/>
      <c r="AC570" s="23" t="str">
        <f t="shared" si="77"/>
        <v/>
      </c>
      <c r="AD57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71" spans="1:30" x14ac:dyDescent="0.45">
      <c r="A571" s="35" t="str">
        <f>IF('Prediction Log'!A571=0, "",'Prediction Log'!A571)</f>
        <v/>
      </c>
      <c r="B571" s="14" t="str">
        <f>IF('Prediction Log'!B571=0, "",'Prediction Log'!B571)</f>
        <v/>
      </c>
      <c r="C571" s="14" t="str">
        <f>IF('Prediction Log'!C571=0, "",'Prediction Log'!C571)</f>
        <v/>
      </c>
      <c r="D571" s="14" t="str">
        <f>IF('Prediction Log'!D571=0, "",'Prediction Log'!D571)</f>
        <v/>
      </c>
      <c r="E571" s="14" t="str">
        <f>IF('Prediction Log'!E571=0, "",'Prediction Log'!E571)</f>
        <v/>
      </c>
      <c r="F571" s="14" t="str">
        <f>IF('Prediction Log'!F571=0, "",'Prediction Log'!F571)</f>
        <v/>
      </c>
      <c r="G571" s="12" t="str">
        <f>IF(AND(Games!I571="",Games!J571=""),"",IF(ISTEXT(Games!J571), "Side",Games!I571))</f>
        <v/>
      </c>
      <c r="H571" s="12" t="str">
        <f>IF(Table1[[#This Row],[Bet]]="Spread", Games!K571, "")</f>
        <v/>
      </c>
      <c r="I571" s="19" t="str">
        <f>IF(ISTEXT(Games!J571), Games!J571, "")</f>
        <v/>
      </c>
      <c r="J571" s="19" t="str">
        <f>IF(Table1[[#This Row],[Bet]]="Spread", Table1[[#This Row],[Spread]],"")</f>
        <v/>
      </c>
      <c r="K571" s="19"/>
      <c r="L571" s="20"/>
      <c r="M571" s="20"/>
      <c r="N571" s="20"/>
      <c r="O571" s="20"/>
      <c r="P571" s="20"/>
      <c r="Q571" s="20"/>
      <c r="R571" s="22">
        <f t="shared" si="78"/>
        <v>0</v>
      </c>
      <c r="S571" s="22">
        <f t="shared" si="79"/>
        <v>0</v>
      </c>
      <c r="T571" s="22">
        <f t="shared" si="72"/>
        <v>0</v>
      </c>
      <c r="U571" s="22">
        <f t="shared" si="80"/>
        <v>0</v>
      </c>
      <c r="V571" s="22">
        <f t="shared" si="73"/>
        <v>0</v>
      </c>
      <c r="W571" s="22">
        <f t="shared" si="74"/>
        <v>0</v>
      </c>
      <c r="X571" s="21"/>
      <c r="Y571" s="23" t="str">
        <f t="shared" si="75"/>
        <v/>
      </c>
      <c r="Z571" s="21"/>
      <c r="AA571" s="23" t="str">
        <f t="shared" si="76"/>
        <v/>
      </c>
      <c r="AB571" s="21"/>
      <c r="AC571" s="23" t="str">
        <f t="shared" si="77"/>
        <v/>
      </c>
      <c r="AD57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72" spans="1:30" x14ac:dyDescent="0.45">
      <c r="A572" s="35" t="str">
        <f>IF('Prediction Log'!A572=0, "",'Prediction Log'!A572)</f>
        <v/>
      </c>
      <c r="B572" s="14" t="str">
        <f>IF('Prediction Log'!B572=0, "",'Prediction Log'!B572)</f>
        <v/>
      </c>
      <c r="C572" s="14" t="str">
        <f>IF('Prediction Log'!C572=0, "",'Prediction Log'!C572)</f>
        <v/>
      </c>
      <c r="D572" s="14" t="str">
        <f>IF('Prediction Log'!D572=0, "",'Prediction Log'!D572)</f>
        <v/>
      </c>
      <c r="E572" s="14" t="str">
        <f>IF('Prediction Log'!E572=0, "",'Prediction Log'!E572)</f>
        <v/>
      </c>
      <c r="F572" s="14" t="str">
        <f>IF('Prediction Log'!F572=0, "",'Prediction Log'!F572)</f>
        <v/>
      </c>
      <c r="G572" s="12" t="str">
        <f>IF(AND(Games!I572="",Games!J572=""),"",IF(ISTEXT(Games!J572), "Side",Games!I572))</f>
        <v/>
      </c>
      <c r="H572" s="12" t="str">
        <f>IF(Table1[[#This Row],[Bet]]="Spread", Games!K572, "")</f>
        <v/>
      </c>
      <c r="I572" s="19" t="str">
        <f>IF(ISTEXT(Games!J572), Games!J572, "")</f>
        <v/>
      </c>
      <c r="J572" s="19" t="str">
        <f>IF(Table1[[#This Row],[Bet]]="Spread", Table1[[#This Row],[Spread]],"")</f>
        <v/>
      </c>
      <c r="K572" s="19"/>
      <c r="L572" s="20"/>
      <c r="M572" s="20"/>
      <c r="N572" s="20"/>
      <c r="O572" s="20"/>
      <c r="P572" s="20"/>
      <c r="Q572" s="20"/>
      <c r="R572" s="22">
        <f t="shared" si="78"/>
        <v>0</v>
      </c>
      <c r="S572" s="22">
        <f t="shared" si="79"/>
        <v>0</v>
      </c>
      <c r="T572" s="22">
        <f t="shared" si="72"/>
        <v>0</v>
      </c>
      <c r="U572" s="22">
        <f t="shared" si="80"/>
        <v>0</v>
      </c>
      <c r="V572" s="22">
        <f t="shared" si="73"/>
        <v>0</v>
      </c>
      <c r="W572" s="22">
        <f t="shared" si="74"/>
        <v>0</v>
      </c>
      <c r="X572" s="21"/>
      <c r="Y572" s="23" t="str">
        <f t="shared" si="75"/>
        <v/>
      </c>
      <c r="Z572" s="21"/>
      <c r="AA572" s="23" t="str">
        <f t="shared" si="76"/>
        <v/>
      </c>
      <c r="AB572" s="21"/>
      <c r="AC572" s="23" t="str">
        <f t="shared" si="77"/>
        <v/>
      </c>
      <c r="AD57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73" spans="1:30" x14ac:dyDescent="0.45">
      <c r="A573" s="35" t="str">
        <f>IF('Prediction Log'!A573=0, "",'Prediction Log'!A573)</f>
        <v/>
      </c>
      <c r="B573" s="14" t="str">
        <f>IF('Prediction Log'!B573=0, "",'Prediction Log'!B573)</f>
        <v/>
      </c>
      <c r="C573" s="14" t="str">
        <f>IF('Prediction Log'!C573=0, "",'Prediction Log'!C573)</f>
        <v/>
      </c>
      <c r="D573" s="14" t="str">
        <f>IF('Prediction Log'!D573=0, "",'Prediction Log'!D573)</f>
        <v/>
      </c>
      <c r="E573" s="14" t="str">
        <f>IF('Prediction Log'!E573=0, "",'Prediction Log'!E573)</f>
        <v/>
      </c>
      <c r="F573" s="14" t="str">
        <f>IF('Prediction Log'!F573=0, "",'Prediction Log'!F573)</f>
        <v/>
      </c>
      <c r="G573" s="12" t="str">
        <f>IF(AND(Games!I573="",Games!J573=""),"",IF(ISTEXT(Games!J573), "Side",Games!I573))</f>
        <v/>
      </c>
      <c r="H573" s="12" t="str">
        <f>IF(Table1[[#This Row],[Bet]]="Spread", Games!K573, "")</f>
        <v/>
      </c>
      <c r="I573" s="19" t="str">
        <f>IF(ISTEXT(Games!J573), Games!J573, "")</f>
        <v/>
      </c>
      <c r="J573" s="19" t="str">
        <f>IF(Table1[[#This Row],[Bet]]="Spread", Table1[[#This Row],[Spread]],"")</f>
        <v/>
      </c>
      <c r="K573" s="19"/>
      <c r="L573" s="20"/>
      <c r="M573" s="20"/>
      <c r="N573" s="20"/>
      <c r="O573" s="20"/>
      <c r="P573" s="20"/>
      <c r="Q573" s="20"/>
      <c r="R573" s="22">
        <f t="shared" si="78"/>
        <v>0</v>
      </c>
      <c r="S573" s="22">
        <f t="shared" si="79"/>
        <v>0</v>
      </c>
      <c r="T573" s="22">
        <f t="shared" si="72"/>
        <v>0</v>
      </c>
      <c r="U573" s="22">
        <f t="shared" si="80"/>
        <v>0</v>
      </c>
      <c r="V573" s="22">
        <f t="shared" si="73"/>
        <v>0</v>
      </c>
      <c r="W573" s="22">
        <f t="shared" si="74"/>
        <v>0</v>
      </c>
      <c r="X573" s="21"/>
      <c r="Y573" s="23" t="str">
        <f t="shared" si="75"/>
        <v/>
      </c>
      <c r="Z573" s="21"/>
      <c r="AA573" s="23" t="str">
        <f t="shared" si="76"/>
        <v/>
      </c>
      <c r="AB573" s="21"/>
      <c r="AC573" s="23" t="str">
        <f t="shared" si="77"/>
        <v/>
      </c>
      <c r="AD57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74" spans="1:30" x14ac:dyDescent="0.45">
      <c r="A574" s="35" t="str">
        <f>IF('Prediction Log'!A574=0, "",'Prediction Log'!A574)</f>
        <v/>
      </c>
      <c r="B574" s="14" t="str">
        <f>IF('Prediction Log'!B574=0, "",'Prediction Log'!B574)</f>
        <v/>
      </c>
      <c r="C574" s="14" t="str">
        <f>IF('Prediction Log'!C574=0, "",'Prediction Log'!C574)</f>
        <v/>
      </c>
      <c r="D574" s="14" t="str">
        <f>IF('Prediction Log'!D574=0, "",'Prediction Log'!D574)</f>
        <v/>
      </c>
      <c r="E574" s="14" t="str">
        <f>IF('Prediction Log'!E574=0, "",'Prediction Log'!E574)</f>
        <v/>
      </c>
      <c r="F574" s="14" t="str">
        <f>IF('Prediction Log'!F574=0, "",'Prediction Log'!F574)</f>
        <v/>
      </c>
      <c r="G574" s="12" t="str">
        <f>IF(AND(Games!I574="",Games!J574=""),"",IF(ISTEXT(Games!J574), "Side",Games!I574))</f>
        <v/>
      </c>
      <c r="H574" s="12" t="str">
        <f>IF(Table1[[#This Row],[Bet]]="Spread", Games!K574, "")</f>
        <v/>
      </c>
      <c r="I574" s="19" t="str">
        <f>IF(ISTEXT(Games!J574), Games!J574, "")</f>
        <v/>
      </c>
      <c r="J574" s="19" t="str">
        <f>IF(Table1[[#This Row],[Bet]]="Spread", Table1[[#This Row],[Spread]],"")</f>
        <v/>
      </c>
      <c r="K574" s="19"/>
      <c r="L574" s="20"/>
      <c r="M574" s="20"/>
      <c r="N574" s="20"/>
      <c r="O574" s="20"/>
      <c r="P574" s="20"/>
      <c r="Q574" s="20"/>
      <c r="R574" s="22">
        <f t="shared" si="78"/>
        <v>0</v>
      </c>
      <c r="S574" s="22">
        <f t="shared" si="79"/>
        <v>0</v>
      </c>
      <c r="T574" s="22">
        <f t="shared" si="72"/>
        <v>0</v>
      </c>
      <c r="U574" s="22">
        <f t="shared" si="80"/>
        <v>0</v>
      </c>
      <c r="V574" s="22">
        <f t="shared" si="73"/>
        <v>0</v>
      </c>
      <c r="W574" s="22">
        <f t="shared" si="74"/>
        <v>0</v>
      </c>
      <c r="X574" s="21"/>
      <c r="Y574" s="23" t="str">
        <f t="shared" si="75"/>
        <v/>
      </c>
      <c r="Z574" s="21"/>
      <c r="AA574" s="23" t="str">
        <f t="shared" si="76"/>
        <v/>
      </c>
      <c r="AB574" s="21"/>
      <c r="AC574" s="23" t="str">
        <f t="shared" si="77"/>
        <v/>
      </c>
      <c r="AD57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75" spans="1:30" x14ac:dyDescent="0.45">
      <c r="A575" s="35" t="str">
        <f>IF('Prediction Log'!A575=0, "",'Prediction Log'!A575)</f>
        <v/>
      </c>
      <c r="B575" s="14" t="str">
        <f>IF('Prediction Log'!B575=0, "",'Prediction Log'!B575)</f>
        <v/>
      </c>
      <c r="C575" s="14" t="str">
        <f>IF('Prediction Log'!C575=0, "",'Prediction Log'!C575)</f>
        <v/>
      </c>
      <c r="D575" s="14" t="str">
        <f>IF('Prediction Log'!D575=0, "",'Prediction Log'!D575)</f>
        <v/>
      </c>
      <c r="E575" s="14" t="str">
        <f>IF('Prediction Log'!E575=0, "",'Prediction Log'!E575)</f>
        <v/>
      </c>
      <c r="F575" s="14" t="str">
        <f>IF('Prediction Log'!F575=0, "",'Prediction Log'!F575)</f>
        <v/>
      </c>
      <c r="G575" s="12" t="str">
        <f>IF(AND(Games!I575="",Games!J575=""),"",IF(ISTEXT(Games!J575), "Side",Games!I575))</f>
        <v/>
      </c>
      <c r="H575" s="12" t="str">
        <f>IF(Table1[[#This Row],[Bet]]="Spread", Games!K575, "")</f>
        <v/>
      </c>
      <c r="I575" s="19" t="str">
        <f>IF(ISTEXT(Games!J575), Games!J575, "")</f>
        <v/>
      </c>
      <c r="J575" s="19" t="str">
        <f>IF(Table1[[#This Row],[Bet]]="Spread", Table1[[#This Row],[Spread]],"")</f>
        <v/>
      </c>
      <c r="K575" s="19"/>
      <c r="L575" s="20"/>
      <c r="M575" s="20"/>
      <c r="N575" s="20"/>
      <c r="O575" s="20"/>
      <c r="P575" s="20"/>
      <c r="Q575" s="20"/>
      <c r="R575" s="22">
        <f t="shared" si="78"/>
        <v>0</v>
      </c>
      <c r="S575" s="22">
        <f t="shared" si="79"/>
        <v>0</v>
      </c>
      <c r="T575" s="22">
        <f t="shared" si="72"/>
        <v>0</v>
      </c>
      <c r="U575" s="22">
        <f t="shared" si="80"/>
        <v>0</v>
      </c>
      <c r="V575" s="22">
        <f t="shared" si="73"/>
        <v>0</v>
      </c>
      <c r="W575" s="22">
        <f t="shared" si="74"/>
        <v>0</v>
      </c>
      <c r="X575" s="21"/>
      <c r="Y575" s="23" t="str">
        <f t="shared" si="75"/>
        <v/>
      </c>
      <c r="Z575" s="21"/>
      <c r="AA575" s="23" t="str">
        <f t="shared" si="76"/>
        <v/>
      </c>
      <c r="AB575" s="21"/>
      <c r="AC575" s="23" t="str">
        <f t="shared" si="77"/>
        <v/>
      </c>
      <c r="AD57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76" spans="1:30" x14ac:dyDescent="0.45">
      <c r="A576" s="35" t="str">
        <f>IF('Prediction Log'!A576=0, "",'Prediction Log'!A576)</f>
        <v/>
      </c>
      <c r="B576" s="14" t="str">
        <f>IF('Prediction Log'!B576=0, "",'Prediction Log'!B576)</f>
        <v/>
      </c>
      <c r="C576" s="14" t="str">
        <f>IF('Prediction Log'!C576=0, "",'Prediction Log'!C576)</f>
        <v/>
      </c>
      <c r="D576" s="14" t="str">
        <f>IF('Prediction Log'!D576=0, "",'Prediction Log'!D576)</f>
        <v/>
      </c>
      <c r="E576" s="14" t="str">
        <f>IF('Prediction Log'!E576=0, "",'Prediction Log'!E576)</f>
        <v/>
      </c>
      <c r="F576" s="14" t="str">
        <f>IF('Prediction Log'!F576=0, "",'Prediction Log'!F576)</f>
        <v/>
      </c>
      <c r="G576" s="12" t="str">
        <f>IF(AND(Games!I576="",Games!J576=""),"",IF(ISTEXT(Games!J576), "Side",Games!I576))</f>
        <v/>
      </c>
      <c r="H576" s="12" t="str">
        <f>IF(Table1[[#This Row],[Bet]]="Spread", Games!K576, "")</f>
        <v/>
      </c>
      <c r="I576" s="19" t="str">
        <f>IF(ISTEXT(Games!J576), Games!J576, "")</f>
        <v/>
      </c>
      <c r="J576" s="19" t="str">
        <f>IF(Table1[[#This Row],[Bet]]="Spread", Table1[[#This Row],[Spread]],"")</f>
        <v/>
      </c>
      <c r="K576" s="19"/>
      <c r="L576" s="20"/>
      <c r="M576" s="20"/>
      <c r="N576" s="20"/>
      <c r="O576" s="20"/>
      <c r="P576" s="20"/>
      <c r="Q576" s="20"/>
      <c r="R576" s="22">
        <f t="shared" si="78"/>
        <v>0</v>
      </c>
      <c r="S576" s="22">
        <f t="shared" si="79"/>
        <v>0</v>
      </c>
      <c r="T576" s="22">
        <f t="shared" si="72"/>
        <v>0</v>
      </c>
      <c r="U576" s="22">
        <f t="shared" si="80"/>
        <v>0</v>
      </c>
      <c r="V576" s="22">
        <f t="shared" si="73"/>
        <v>0</v>
      </c>
      <c r="W576" s="22">
        <f t="shared" si="74"/>
        <v>0</v>
      </c>
      <c r="X576" s="21"/>
      <c r="Y576" s="23" t="str">
        <f t="shared" si="75"/>
        <v/>
      </c>
      <c r="Z576" s="21"/>
      <c r="AA576" s="23" t="str">
        <f t="shared" si="76"/>
        <v/>
      </c>
      <c r="AB576" s="21"/>
      <c r="AC576" s="23" t="str">
        <f t="shared" si="77"/>
        <v/>
      </c>
      <c r="AD57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77" spans="1:30" x14ac:dyDescent="0.45">
      <c r="A577" s="35" t="str">
        <f>IF('Prediction Log'!A577=0, "",'Prediction Log'!A577)</f>
        <v/>
      </c>
      <c r="B577" s="14" t="str">
        <f>IF('Prediction Log'!B577=0, "",'Prediction Log'!B577)</f>
        <v/>
      </c>
      <c r="C577" s="14" t="str">
        <f>IF('Prediction Log'!C577=0, "",'Prediction Log'!C577)</f>
        <v/>
      </c>
      <c r="D577" s="14" t="str">
        <f>IF('Prediction Log'!D577=0, "",'Prediction Log'!D577)</f>
        <v/>
      </c>
      <c r="E577" s="14" t="str">
        <f>IF('Prediction Log'!E577=0, "",'Prediction Log'!E577)</f>
        <v/>
      </c>
      <c r="F577" s="14" t="str">
        <f>IF('Prediction Log'!F577=0, "",'Prediction Log'!F577)</f>
        <v/>
      </c>
      <c r="G577" s="12" t="str">
        <f>IF(AND(Games!I577="",Games!J577=""),"",IF(ISTEXT(Games!J577), "Side",Games!I577))</f>
        <v/>
      </c>
      <c r="H577" s="12" t="str">
        <f>IF(Table1[[#This Row],[Bet]]="Spread", Games!K577, "")</f>
        <v/>
      </c>
      <c r="I577" s="19" t="str">
        <f>IF(ISTEXT(Games!J577), Games!J577, "")</f>
        <v/>
      </c>
      <c r="J577" s="19" t="str">
        <f>IF(Table1[[#This Row],[Bet]]="Spread", Table1[[#This Row],[Spread]],"")</f>
        <v/>
      </c>
      <c r="K577" s="19"/>
      <c r="L577" s="20"/>
      <c r="M577" s="20"/>
      <c r="N577" s="20"/>
      <c r="O577" s="20"/>
      <c r="P577" s="20"/>
      <c r="Q577" s="20"/>
      <c r="R577" s="22">
        <f t="shared" si="78"/>
        <v>0</v>
      </c>
      <c r="S577" s="22">
        <f t="shared" si="79"/>
        <v>0</v>
      </c>
      <c r="T577" s="22">
        <f t="shared" si="72"/>
        <v>0</v>
      </c>
      <c r="U577" s="22">
        <f t="shared" si="80"/>
        <v>0</v>
      </c>
      <c r="V577" s="22">
        <f t="shared" si="73"/>
        <v>0</v>
      </c>
      <c r="W577" s="22">
        <f t="shared" si="74"/>
        <v>0</v>
      </c>
      <c r="X577" s="21"/>
      <c r="Y577" s="23" t="str">
        <f t="shared" si="75"/>
        <v/>
      </c>
      <c r="Z577" s="21"/>
      <c r="AA577" s="23" t="str">
        <f t="shared" si="76"/>
        <v/>
      </c>
      <c r="AB577" s="21"/>
      <c r="AC577" s="23" t="str">
        <f t="shared" si="77"/>
        <v/>
      </c>
      <c r="AD57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78" spans="1:30" x14ac:dyDescent="0.45">
      <c r="A578" s="35" t="str">
        <f>IF('Prediction Log'!A578=0, "",'Prediction Log'!A578)</f>
        <v/>
      </c>
      <c r="B578" s="14" t="str">
        <f>IF('Prediction Log'!B578=0, "",'Prediction Log'!B578)</f>
        <v/>
      </c>
      <c r="C578" s="14" t="str">
        <f>IF('Prediction Log'!C578=0, "",'Prediction Log'!C578)</f>
        <v/>
      </c>
      <c r="D578" s="14" t="str">
        <f>IF('Prediction Log'!D578=0, "",'Prediction Log'!D578)</f>
        <v/>
      </c>
      <c r="E578" s="14" t="str">
        <f>IF('Prediction Log'!E578=0, "",'Prediction Log'!E578)</f>
        <v/>
      </c>
      <c r="F578" s="14" t="str">
        <f>IF('Prediction Log'!F578=0, "",'Prediction Log'!F578)</f>
        <v/>
      </c>
      <c r="G578" s="12" t="str">
        <f>IF(AND(Games!I578="",Games!J578=""),"",IF(ISTEXT(Games!J578), "Side",Games!I578))</f>
        <v/>
      </c>
      <c r="H578" s="12" t="str">
        <f>IF(Table1[[#This Row],[Bet]]="Spread", Games!K578, "")</f>
        <v/>
      </c>
      <c r="I578" s="19" t="str">
        <f>IF(ISTEXT(Games!J578), Games!J578, "")</f>
        <v/>
      </c>
      <c r="J578" s="19" t="str">
        <f>IF(Table1[[#This Row],[Bet]]="Spread", Table1[[#This Row],[Spread]],"")</f>
        <v/>
      </c>
      <c r="K578" s="19"/>
      <c r="L578" s="20"/>
      <c r="M578" s="20"/>
      <c r="N578" s="20"/>
      <c r="O578" s="20"/>
      <c r="P578" s="20"/>
      <c r="Q578" s="20"/>
      <c r="R578" s="22">
        <f t="shared" si="78"/>
        <v>0</v>
      </c>
      <c r="S578" s="22">
        <f t="shared" si="79"/>
        <v>0</v>
      </c>
      <c r="T578" s="22">
        <f t="shared" ref="T578:T641" si="81">M578+IF(P578&lt;0, (M578/(P578/-100)), M578*(P578/100))</f>
        <v>0</v>
      </c>
      <c r="U578" s="22">
        <f t="shared" si="80"/>
        <v>0</v>
      </c>
      <c r="V578" s="22">
        <f t="shared" ref="V578:V641" si="82">N578+IF(Q578&lt;0, (N578/(Q578/-100)), N578*(Q578/100))</f>
        <v>0</v>
      </c>
      <c r="W578" s="22">
        <f t="shared" ref="W578:W641" si="83">Q578-N578</f>
        <v>0</v>
      </c>
      <c r="X578" s="21"/>
      <c r="Y578" s="23" t="str">
        <f t="shared" ref="Y578:Y641" si="84">IF(X578="W", S578, IF(X578="L",-L578, ""))</f>
        <v/>
      </c>
      <c r="Z578" s="21"/>
      <c r="AA578" s="23" t="str">
        <f t="shared" ref="AA578:AA641" si="85">IF(Z578="W", U578, IF(Z578="L",-N578, ""))</f>
        <v/>
      </c>
      <c r="AB578" s="21"/>
      <c r="AC578" s="23" t="str">
        <f t="shared" ref="AC578:AC641" si="86">IF(AB578="W", W578, IF(AB578="L",-P578, ""))</f>
        <v/>
      </c>
      <c r="AD57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79" spans="1:30" x14ac:dyDescent="0.45">
      <c r="A579" s="35" t="str">
        <f>IF('Prediction Log'!A579=0, "",'Prediction Log'!A579)</f>
        <v/>
      </c>
      <c r="B579" s="14" t="str">
        <f>IF('Prediction Log'!B579=0, "",'Prediction Log'!B579)</f>
        <v/>
      </c>
      <c r="C579" s="14" t="str">
        <f>IF('Prediction Log'!C579=0, "",'Prediction Log'!C579)</f>
        <v/>
      </c>
      <c r="D579" s="14" t="str">
        <f>IF('Prediction Log'!D579=0, "",'Prediction Log'!D579)</f>
        <v/>
      </c>
      <c r="E579" s="14" t="str">
        <f>IF('Prediction Log'!E579=0, "",'Prediction Log'!E579)</f>
        <v/>
      </c>
      <c r="F579" s="14" t="str">
        <f>IF('Prediction Log'!F579=0, "",'Prediction Log'!F579)</f>
        <v/>
      </c>
      <c r="G579" s="12" t="str">
        <f>IF(AND(Games!I579="",Games!J579=""),"",IF(ISTEXT(Games!J579), "Side",Games!I579))</f>
        <v/>
      </c>
      <c r="H579" s="12" t="str">
        <f>IF(Table1[[#This Row],[Bet]]="Spread", Games!K579, "")</f>
        <v/>
      </c>
      <c r="I579" s="19" t="str">
        <f>IF(ISTEXT(Games!J579), Games!J579, "")</f>
        <v/>
      </c>
      <c r="J579" s="19" t="str">
        <f>IF(Table1[[#This Row],[Bet]]="Spread", Table1[[#This Row],[Spread]],"")</f>
        <v/>
      </c>
      <c r="K579" s="19"/>
      <c r="L579" s="20"/>
      <c r="M579" s="20"/>
      <c r="N579" s="20"/>
      <c r="O579" s="20"/>
      <c r="P579" s="20"/>
      <c r="Q579" s="20"/>
      <c r="R579" s="22">
        <f t="shared" ref="R579:R642" si="87">L579+IF(O579&lt;0, (L579/(O579/-100)), L579*(O579/100))</f>
        <v>0</v>
      </c>
      <c r="S579" s="22">
        <f t="shared" ref="S579:S642" si="88">R579-L579</f>
        <v>0</v>
      </c>
      <c r="T579" s="22">
        <f t="shared" si="81"/>
        <v>0</v>
      </c>
      <c r="U579" s="22">
        <f t="shared" ref="U579:U642" si="89">T579-M579</f>
        <v>0</v>
      </c>
      <c r="V579" s="22">
        <f t="shared" si="82"/>
        <v>0</v>
      </c>
      <c r="W579" s="22">
        <f t="shared" si="83"/>
        <v>0</v>
      </c>
      <c r="X579" s="21"/>
      <c r="Y579" s="23" t="str">
        <f t="shared" si="84"/>
        <v/>
      </c>
      <c r="Z579" s="21"/>
      <c r="AA579" s="23" t="str">
        <f t="shared" si="85"/>
        <v/>
      </c>
      <c r="AB579" s="21"/>
      <c r="AC579" s="23" t="str">
        <f t="shared" si="86"/>
        <v/>
      </c>
      <c r="AD57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80" spans="1:30" x14ac:dyDescent="0.45">
      <c r="A580" s="35" t="str">
        <f>IF('Prediction Log'!A580=0, "",'Prediction Log'!A580)</f>
        <v/>
      </c>
      <c r="B580" s="14" t="str">
        <f>IF('Prediction Log'!B580=0, "",'Prediction Log'!B580)</f>
        <v/>
      </c>
      <c r="C580" s="14" t="str">
        <f>IF('Prediction Log'!C580=0, "",'Prediction Log'!C580)</f>
        <v/>
      </c>
      <c r="D580" s="14" t="str">
        <f>IF('Prediction Log'!D580=0, "",'Prediction Log'!D580)</f>
        <v/>
      </c>
      <c r="E580" s="14" t="str">
        <f>IF('Prediction Log'!E580=0, "",'Prediction Log'!E580)</f>
        <v/>
      </c>
      <c r="F580" s="14" t="str">
        <f>IF('Prediction Log'!F580=0, "",'Prediction Log'!F580)</f>
        <v/>
      </c>
      <c r="G580" s="12" t="str">
        <f>IF(AND(Games!I580="",Games!J580=""),"",IF(ISTEXT(Games!J580), "Side",Games!I580))</f>
        <v/>
      </c>
      <c r="H580" s="12" t="str">
        <f>IF(Table1[[#This Row],[Bet]]="Spread", Games!K580, "")</f>
        <v/>
      </c>
      <c r="I580" s="19" t="str">
        <f>IF(ISTEXT(Games!J580), Games!J580, "")</f>
        <v/>
      </c>
      <c r="J580" s="19" t="str">
        <f>IF(Table1[[#This Row],[Bet]]="Spread", Table1[[#This Row],[Spread]],"")</f>
        <v/>
      </c>
      <c r="K580" s="19"/>
      <c r="L580" s="20"/>
      <c r="M580" s="20"/>
      <c r="N580" s="20"/>
      <c r="O580" s="20"/>
      <c r="P580" s="20"/>
      <c r="Q580" s="20"/>
      <c r="R580" s="22">
        <f t="shared" si="87"/>
        <v>0</v>
      </c>
      <c r="S580" s="22">
        <f t="shared" si="88"/>
        <v>0</v>
      </c>
      <c r="T580" s="22">
        <f t="shared" si="81"/>
        <v>0</v>
      </c>
      <c r="U580" s="22">
        <f t="shared" si="89"/>
        <v>0</v>
      </c>
      <c r="V580" s="22">
        <f t="shared" si="82"/>
        <v>0</v>
      </c>
      <c r="W580" s="22">
        <f t="shared" si="83"/>
        <v>0</v>
      </c>
      <c r="X580" s="21"/>
      <c r="Y580" s="23" t="str">
        <f t="shared" si="84"/>
        <v/>
      </c>
      <c r="Z580" s="21"/>
      <c r="AA580" s="23" t="str">
        <f t="shared" si="85"/>
        <v/>
      </c>
      <c r="AB580" s="21"/>
      <c r="AC580" s="23" t="str">
        <f t="shared" si="86"/>
        <v/>
      </c>
      <c r="AD58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81" spans="1:30" x14ac:dyDescent="0.45">
      <c r="A581" s="35" t="str">
        <f>IF('Prediction Log'!A581=0, "",'Prediction Log'!A581)</f>
        <v/>
      </c>
      <c r="B581" s="14" t="str">
        <f>IF('Prediction Log'!B581=0, "",'Prediction Log'!B581)</f>
        <v/>
      </c>
      <c r="C581" s="14" t="str">
        <f>IF('Prediction Log'!C581=0, "",'Prediction Log'!C581)</f>
        <v/>
      </c>
      <c r="D581" s="14" t="str">
        <f>IF('Prediction Log'!D581=0, "",'Prediction Log'!D581)</f>
        <v/>
      </c>
      <c r="E581" s="14" t="str">
        <f>IF('Prediction Log'!E581=0, "",'Prediction Log'!E581)</f>
        <v/>
      </c>
      <c r="F581" s="14" t="str">
        <f>IF('Prediction Log'!F581=0, "",'Prediction Log'!F581)</f>
        <v/>
      </c>
      <c r="G581" s="12" t="str">
        <f>IF(AND(Games!I581="",Games!J581=""),"",IF(ISTEXT(Games!J581), "Side",Games!I581))</f>
        <v/>
      </c>
      <c r="H581" s="12" t="str">
        <f>IF(Table1[[#This Row],[Bet]]="Spread", Games!K581, "")</f>
        <v/>
      </c>
      <c r="I581" s="19" t="str">
        <f>IF(ISTEXT(Games!J581), Games!J581, "")</f>
        <v/>
      </c>
      <c r="J581" s="19" t="str">
        <f>IF(Table1[[#This Row],[Bet]]="Spread", Table1[[#This Row],[Spread]],"")</f>
        <v/>
      </c>
      <c r="K581" s="19"/>
      <c r="L581" s="20"/>
      <c r="M581" s="20"/>
      <c r="N581" s="20"/>
      <c r="O581" s="20"/>
      <c r="P581" s="20"/>
      <c r="Q581" s="20"/>
      <c r="R581" s="22">
        <f t="shared" si="87"/>
        <v>0</v>
      </c>
      <c r="S581" s="22">
        <f t="shared" si="88"/>
        <v>0</v>
      </c>
      <c r="T581" s="22">
        <f t="shared" si="81"/>
        <v>0</v>
      </c>
      <c r="U581" s="22">
        <f t="shared" si="89"/>
        <v>0</v>
      </c>
      <c r="V581" s="22">
        <f t="shared" si="82"/>
        <v>0</v>
      </c>
      <c r="W581" s="22">
        <f t="shared" si="83"/>
        <v>0</v>
      </c>
      <c r="X581" s="21"/>
      <c r="Y581" s="23" t="str">
        <f t="shared" si="84"/>
        <v/>
      </c>
      <c r="Z581" s="21"/>
      <c r="AA581" s="23" t="str">
        <f t="shared" si="85"/>
        <v/>
      </c>
      <c r="AB581" s="21"/>
      <c r="AC581" s="23" t="str">
        <f t="shared" si="86"/>
        <v/>
      </c>
      <c r="AD58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82" spans="1:30" x14ac:dyDescent="0.45">
      <c r="A582" s="35" t="str">
        <f>IF('Prediction Log'!A582=0, "",'Prediction Log'!A582)</f>
        <v/>
      </c>
      <c r="B582" s="14" t="str">
        <f>IF('Prediction Log'!B582=0, "",'Prediction Log'!B582)</f>
        <v/>
      </c>
      <c r="C582" s="14" t="str">
        <f>IF('Prediction Log'!C582=0, "",'Prediction Log'!C582)</f>
        <v/>
      </c>
      <c r="D582" s="14" t="str">
        <f>IF('Prediction Log'!D582=0, "",'Prediction Log'!D582)</f>
        <v/>
      </c>
      <c r="E582" s="14" t="str">
        <f>IF('Prediction Log'!E582=0, "",'Prediction Log'!E582)</f>
        <v/>
      </c>
      <c r="F582" s="14" t="str">
        <f>IF('Prediction Log'!F582=0, "",'Prediction Log'!F582)</f>
        <v/>
      </c>
      <c r="G582" s="12" t="str">
        <f>IF(AND(Games!I582="",Games!J582=""),"",IF(ISTEXT(Games!J582), "Side",Games!I582))</f>
        <v/>
      </c>
      <c r="H582" s="12" t="str">
        <f>IF(Table1[[#This Row],[Bet]]="Spread", Games!K582, "")</f>
        <v/>
      </c>
      <c r="I582" s="19" t="str">
        <f>IF(ISTEXT(Games!J582), Games!J582, "")</f>
        <v/>
      </c>
      <c r="J582" s="19" t="str">
        <f>IF(Table1[[#This Row],[Bet]]="Spread", Table1[[#This Row],[Spread]],"")</f>
        <v/>
      </c>
      <c r="K582" s="19"/>
      <c r="L582" s="20"/>
      <c r="M582" s="20"/>
      <c r="N582" s="20"/>
      <c r="O582" s="20"/>
      <c r="P582" s="20"/>
      <c r="Q582" s="20"/>
      <c r="R582" s="22">
        <f t="shared" si="87"/>
        <v>0</v>
      </c>
      <c r="S582" s="22">
        <f t="shared" si="88"/>
        <v>0</v>
      </c>
      <c r="T582" s="22">
        <f t="shared" si="81"/>
        <v>0</v>
      </c>
      <c r="U582" s="22">
        <f t="shared" si="89"/>
        <v>0</v>
      </c>
      <c r="V582" s="22">
        <f t="shared" si="82"/>
        <v>0</v>
      </c>
      <c r="W582" s="22">
        <f t="shared" si="83"/>
        <v>0</v>
      </c>
      <c r="X582" s="21"/>
      <c r="Y582" s="23" t="str">
        <f t="shared" si="84"/>
        <v/>
      </c>
      <c r="Z582" s="21"/>
      <c r="AA582" s="23" t="str">
        <f t="shared" si="85"/>
        <v/>
      </c>
      <c r="AB582" s="21"/>
      <c r="AC582" s="23" t="str">
        <f t="shared" si="86"/>
        <v/>
      </c>
      <c r="AD58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83" spans="1:30" x14ac:dyDescent="0.45">
      <c r="A583" s="35" t="str">
        <f>IF('Prediction Log'!A583=0, "",'Prediction Log'!A583)</f>
        <v/>
      </c>
      <c r="B583" s="14" t="str">
        <f>IF('Prediction Log'!B583=0, "",'Prediction Log'!B583)</f>
        <v/>
      </c>
      <c r="C583" s="14" t="str">
        <f>IF('Prediction Log'!C583=0, "",'Prediction Log'!C583)</f>
        <v/>
      </c>
      <c r="D583" s="14" t="str">
        <f>IF('Prediction Log'!D583=0, "",'Prediction Log'!D583)</f>
        <v/>
      </c>
      <c r="E583" s="14" t="str">
        <f>IF('Prediction Log'!E583=0, "",'Prediction Log'!E583)</f>
        <v/>
      </c>
      <c r="F583" s="14" t="str">
        <f>IF('Prediction Log'!F583=0, "",'Prediction Log'!F583)</f>
        <v/>
      </c>
      <c r="G583" s="12" t="str">
        <f>IF(AND(Games!I583="",Games!J583=""),"",IF(ISTEXT(Games!J583), "Side",Games!I583))</f>
        <v/>
      </c>
      <c r="H583" s="12" t="str">
        <f>IF(Table1[[#This Row],[Bet]]="Spread", Games!K583, "")</f>
        <v/>
      </c>
      <c r="I583" s="19" t="str">
        <f>IF(ISTEXT(Games!J583), Games!J583, "")</f>
        <v/>
      </c>
      <c r="J583" s="19" t="str">
        <f>IF(Table1[[#This Row],[Bet]]="Spread", Table1[[#This Row],[Spread]],"")</f>
        <v/>
      </c>
      <c r="K583" s="19"/>
      <c r="L583" s="20"/>
      <c r="M583" s="20"/>
      <c r="N583" s="20"/>
      <c r="O583" s="20"/>
      <c r="P583" s="20"/>
      <c r="Q583" s="20"/>
      <c r="R583" s="22">
        <f t="shared" si="87"/>
        <v>0</v>
      </c>
      <c r="S583" s="22">
        <f t="shared" si="88"/>
        <v>0</v>
      </c>
      <c r="T583" s="22">
        <f t="shared" si="81"/>
        <v>0</v>
      </c>
      <c r="U583" s="22">
        <f t="shared" si="89"/>
        <v>0</v>
      </c>
      <c r="V583" s="22">
        <f t="shared" si="82"/>
        <v>0</v>
      </c>
      <c r="W583" s="22">
        <f t="shared" si="83"/>
        <v>0</v>
      </c>
      <c r="X583" s="21"/>
      <c r="Y583" s="23" t="str">
        <f t="shared" si="84"/>
        <v/>
      </c>
      <c r="Z583" s="21"/>
      <c r="AA583" s="23" t="str">
        <f t="shared" si="85"/>
        <v/>
      </c>
      <c r="AB583" s="21"/>
      <c r="AC583" s="23" t="str">
        <f t="shared" si="86"/>
        <v/>
      </c>
      <c r="AD58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84" spans="1:30" x14ac:dyDescent="0.45">
      <c r="A584" s="35" t="str">
        <f>IF('Prediction Log'!A584=0, "",'Prediction Log'!A584)</f>
        <v/>
      </c>
      <c r="B584" s="14" t="str">
        <f>IF('Prediction Log'!B584=0, "",'Prediction Log'!B584)</f>
        <v/>
      </c>
      <c r="C584" s="14" t="str">
        <f>IF('Prediction Log'!C584=0, "",'Prediction Log'!C584)</f>
        <v/>
      </c>
      <c r="D584" s="14" t="str">
        <f>IF('Prediction Log'!D584=0, "",'Prediction Log'!D584)</f>
        <v/>
      </c>
      <c r="E584" s="14" t="str">
        <f>IF('Prediction Log'!E584=0, "",'Prediction Log'!E584)</f>
        <v/>
      </c>
      <c r="F584" s="14" t="str">
        <f>IF('Prediction Log'!F584=0, "",'Prediction Log'!F584)</f>
        <v/>
      </c>
      <c r="G584" s="12" t="str">
        <f>IF(AND(Games!I584="",Games!J584=""),"",IF(ISTEXT(Games!J584), "Side",Games!I584))</f>
        <v/>
      </c>
      <c r="H584" s="12" t="str">
        <f>IF(Table1[[#This Row],[Bet]]="Spread", Games!K584, "")</f>
        <v/>
      </c>
      <c r="I584" s="19" t="str">
        <f>IF(ISTEXT(Games!J584), Games!J584, "")</f>
        <v/>
      </c>
      <c r="J584" s="19" t="str">
        <f>IF(Table1[[#This Row],[Bet]]="Spread", Table1[[#This Row],[Spread]],"")</f>
        <v/>
      </c>
      <c r="K584" s="19"/>
      <c r="L584" s="20"/>
      <c r="M584" s="20"/>
      <c r="N584" s="20"/>
      <c r="O584" s="20"/>
      <c r="P584" s="20"/>
      <c r="Q584" s="20"/>
      <c r="R584" s="22">
        <f t="shared" si="87"/>
        <v>0</v>
      </c>
      <c r="S584" s="22">
        <f t="shared" si="88"/>
        <v>0</v>
      </c>
      <c r="T584" s="22">
        <f t="shared" si="81"/>
        <v>0</v>
      </c>
      <c r="U584" s="22">
        <f t="shared" si="89"/>
        <v>0</v>
      </c>
      <c r="V584" s="22">
        <f t="shared" si="82"/>
        <v>0</v>
      </c>
      <c r="W584" s="22">
        <f t="shared" si="83"/>
        <v>0</v>
      </c>
      <c r="X584" s="21"/>
      <c r="Y584" s="23" t="str">
        <f t="shared" si="84"/>
        <v/>
      </c>
      <c r="Z584" s="21"/>
      <c r="AA584" s="23" t="str">
        <f t="shared" si="85"/>
        <v/>
      </c>
      <c r="AB584" s="21"/>
      <c r="AC584" s="23" t="str">
        <f t="shared" si="86"/>
        <v/>
      </c>
      <c r="AD58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85" spans="1:30" x14ac:dyDescent="0.45">
      <c r="A585" s="35" t="str">
        <f>IF('Prediction Log'!A585=0, "",'Prediction Log'!A585)</f>
        <v/>
      </c>
      <c r="B585" s="14" t="str">
        <f>IF('Prediction Log'!B585=0, "",'Prediction Log'!B585)</f>
        <v/>
      </c>
      <c r="C585" s="14" t="str">
        <f>IF('Prediction Log'!C585=0, "",'Prediction Log'!C585)</f>
        <v/>
      </c>
      <c r="D585" s="14" t="str">
        <f>IF('Prediction Log'!D585=0, "",'Prediction Log'!D585)</f>
        <v/>
      </c>
      <c r="E585" s="14" t="str">
        <f>IF('Prediction Log'!E585=0, "",'Prediction Log'!E585)</f>
        <v/>
      </c>
      <c r="F585" s="14" t="str">
        <f>IF('Prediction Log'!F585=0, "",'Prediction Log'!F585)</f>
        <v/>
      </c>
      <c r="G585" s="12" t="str">
        <f>IF(AND(Games!I585="",Games!J585=""),"",IF(ISTEXT(Games!J585), "Side",Games!I585))</f>
        <v/>
      </c>
      <c r="H585" s="12" t="str">
        <f>IF(Table1[[#This Row],[Bet]]="Spread", Games!K585, "")</f>
        <v/>
      </c>
      <c r="I585" s="19" t="str">
        <f>IF(ISTEXT(Games!J585), Games!J585, "")</f>
        <v/>
      </c>
      <c r="J585" s="19" t="str">
        <f>IF(Table1[[#This Row],[Bet]]="Spread", Table1[[#This Row],[Spread]],"")</f>
        <v/>
      </c>
      <c r="K585" s="19"/>
      <c r="L585" s="20"/>
      <c r="M585" s="20"/>
      <c r="N585" s="20"/>
      <c r="O585" s="20"/>
      <c r="P585" s="20"/>
      <c r="Q585" s="20"/>
      <c r="R585" s="22">
        <f t="shared" si="87"/>
        <v>0</v>
      </c>
      <c r="S585" s="22">
        <f t="shared" si="88"/>
        <v>0</v>
      </c>
      <c r="T585" s="22">
        <f t="shared" si="81"/>
        <v>0</v>
      </c>
      <c r="U585" s="22">
        <f t="shared" si="89"/>
        <v>0</v>
      </c>
      <c r="V585" s="22">
        <f t="shared" si="82"/>
        <v>0</v>
      </c>
      <c r="W585" s="22">
        <f t="shared" si="83"/>
        <v>0</v>
      </c>
      <c r="X585" s="21"/>
      <c r="Y585" s="23" t="str">
        <f t="shared" si="84"/>
        <v/>
      </c>
      <c r="Z585" s="21"/>
      <c r="AA585" s="23" t="str">
        <f t="shared" si="85"/>
        <v/>
      </c>
      <c r="AB585" s="21"/>
      <c r="AC585" s="23" t="str">
        <f t="shared" si="86"/>
        <v/>
      </c>
      <c r="AD58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86" spans="1:30" x14ac:dyDescent="0.45">
      <c r="A586" s="35" t="str">
        <f>IF('Prediction Log'!A586=0, "",'Prediction Log'!A586)</f>
        <v/>
      </c>
      <c r="B586" s="14" t="str">
        <f>IF('Prediction Log'!B586=0, "",'Prediction Log'!B586)</f>
        <v/>
      </c>
      <c r="C586" s="14" t="str">
        <f>IF('Prediction Log'!C586=0, "",'Prediction Log'!C586)</f>
        <v/>
      </c>
      <c r="D586" s="14" t="str">
        <f>IF('Prediction Log'!D586=0, "",'Prediction Log'!D586)</f>
        <v/>
      </c>
      <c r="E586" s="14" t="str">
        <f>IF('Prediction Log'!E586=0, "",'Prediction Log'!E586)</f>
        <v/>
      </c>
      <c r="F586" s="14" t="str">
        <f>IF('Prediction Log'!F586=0, "",'Prediction Log'!F586)</f>
        <v/>
      </c>
      <c r="G586" s="12" t="str">
        <f>IF(AND(Games!I586="",Games!J586=""),"",IF(ISTEXT(Games!J586), "Side",Games!I586))</f>
        <v/>
      </c>
      <c r="H586" s="12" t="str">
        <f>IF(Table1[[#This Row],[Bet]]="Spread", Games!K586, "")</f>
        <v/>
      </c>
      <c r="I586" s="19" t="str">
        <f>IF(ISTEXT(Games!J586), Games!J586, "")</f>
        <v/>
      </c>
      <c r="J586" s="19" t="str">
        <f>IF(Table1[[#This Row],[Bet]]="Spread", Table1[[#This Row],[Spread]],"")</f>
        <v/>
      </c>
      <c r="K586" s="19"/>
      <c r="L586" s="20"/>
      <c r="M586" s="20"/>
      <c r="N586" s="20"/>
      <c r="O586" s="20"/>
      <c r="P586" s="20"/>
      <c r="Q586" s="20"/>
      <c r="R586" s="22">
        <f t="shared" si="87"/>
        <v>0</v>
      </c>
      <c r="S586" s="22">
        <f t="shared" si="88"/>
        <v>0</v>
      </c>
      <c r="T586" s="22">
        <f t="shared" si="81"/>
        <v>0</v>
      </c>
      <c r="U586" s="22">
        <f t="shared" si="89"/>
        <v>0</v>
      </c>
      <c r="V586" s="22">
        <f t="shared" si="82"/>
        <v>0</v>
      </c>
      <c r="W586" s="22">
        <f t="shared" si="83"/>
        <v>0</v>
      </c>
      <c r="X586" s="21"/>
      <c r="Y586" s="23" t="str">
        <f t="shared" si="84"/>
        <v/>
      </c>
      <c r="Z586" s="21"/>
      <c r="AA586" s="23" t="str">
        <f t="shared" si="85"/>
        <v/>
      </c>
      <c r="AB586" s="21"/>
      <c r="AC586" s="23" t="str">
        <f t="shared" si="86"/>
        <v/>
      </c>
      <c r="AD58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87" spans="1:30" x14ac:dyDescent="0.45">
      <c r="A587" s="35" t="str">
        <f>IF('Prediction Log'!A587=0, "",'Prediction Log'!A587)</f>
        <v/>
      </c>
      <c r="B587" s="14" t="str">
        <f>IF('Prediction Log'!B587=0, "",'Prediction Log'!B587)</f>
        <v/>
      </c>
      <c r="C587" s="14" t="str">
        <f>IF('Prediction Log'!C587=0, "",'Prediction Log'!C587)</f>
        <v/>
      </c>
      <c r="D587" s="14" t="str">
        <f>IF('Prediction Log'!D587=0, "",'Prediction Log'!D587)</f>
        <v/>
      </c>
      <c r="E587" s="14" t="str">
        <f>IF('Prediction Log'!E587=0, "",'Prediction Log'!E587)</f>
        <v/>
      </c>
      <c r="F587" s="14" t="str">
        <f>IF('Prediction Log'!F587=0, "",'Prediction Log'!F587)</f>
        <v/>
      </c>
      <c r="G587" s="12" t="str">
        <f>IF(AND(Games!I587="",Games!J587=""),"",IF(ISTEXT(Games!J587), "Side",Games!I587))</f>
        <v/>
      </c>
      <c r="H587" s="12" t="str">
        <f>IF(Table1[[#This Row],[Bet]]="Spread", Games!K587, "")</f>
        <v/>
      </c>
      <c r="I587" s="19" t="str">
        <f>IF(ISTEXT(Games!J587), Games!J587, "")</f>
        <v/>
      </c>
      <c r="J587" s="19" t="str">
        <f>IF(Table1[[#This Row],[Bet]]="Spread", Table1[[#This Row],[Spread]],"")</f>
        <v/>
      </c>
      <c r="K587" s="19"/>
      <c r="L587" s="20"/>
      <c r="M587" s="20"/>
      <c r="N587" s="20"/>
      <c r="O587" s="20"/>
      <c r="P587" s="20"/>
      <c r="Q587" s="20"/>
      <c r="R587" s="22">
        <f t="shared" si="87"/>
        <v>0</v>
      </c>
      <c r="S587" s="22">
        <f t="shared" si="88"/>
        <v>0</v>
      </c>
      <c r="T587" s="22">
        <f t="shared" si="81"/>
        <v>0</v>
      </c>
      <c r="U587" s="22">
        <f t="shared" si="89"/>
        <v>0</v>
      </c>
      <c r="V587" s="22">
        <f t="shared" si="82"/>
        <v>0</v>
      </c>
      <c r="W587" s="22">
        <f t="shared" si="83"/>
        <v>0</v>
      </c>
      <c r="X587" s="21"/>
      <c r="Y587" s="23" t="str">
        <f t="shared" si="84"/>
        <v/>
      </c>
      <c r="Z587" s="21"/>
      <c r="AA587" s="23" t="str">
        <f t="shared" si="85"/>
        <v/>
      </c>
      <c r="AB587" s="21"/>
      <c r="AC587" s="23" t="str">
        <f t="shared" si="86"/>
        <v/>
      </c>
      <c r="AD58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88" spans="1:30" x14ac:dyDescent="0.45">
      <c r="A588" s="35" t="str">
        <f>IF('Prediction Log'!A588=0, "",'Prediction Log'!A588)</f>
        <v/>
      </c>
      <c r="B588" s="14" t="str">
        <f>IF('Prediction Log'!B588=0, "",'Prediction Log'!B588)</f>
        <v/>
      </c>
      <c r="C588" s="14" t="str">
        <f>IF('Prediction Log'!C588=0, "",'Prediction Log'!C588)</f>
        <v/>
      </c>
      <c r="D588" s="14" t="str">
        <f>IF('Prediction Log'!D588=0, "",'Prediction Log'!D588)</f>
        <v/>
      </c>
      <c r="E588" s="14" t="str">
        <f>IF('Prediction Log'!E588=0, "",'Prediction Log'!E588)</f>
        <v/>
      </c>
      <c r="F588" s="14" t="str">
        <f>IF('Prediction Log'!F588=0, "",'Prediction Log'!F588)</f>
        <v/>
      </c>
      <c r="G588" s="12" t="str">
        <f>IF(AND(Games!I588="",Games!J588=""),"",IF(ISTEXT(Games!J588), "Side",Games!I588))</f>
        <v/>
      </c>
      <c r="H588" s="12" t="str">
        <f>IF(Table1[[#This Row],[Bet]]="Spread", Games!K588, "")</f>
        <v/>
      </c>
      <c r="I588" s="19" t="str">
        <f>IF(ISTEXT(Games!J588), Games!J588, "")</f>
        <v/>
      </c>
      <c r="J588" s="19" t="str">
        <f>IF(Table1[[#This Row],[Bet]]="Spread", Table1[[#This Row],[Spread]],"")</f>
        <v/>
      </c>
      <c r="K588" s="19"/>
      <c r="L588" s="20"/>
      <c r="M588" s="20"/>
      <c r="N588" s="20"/>
      <c r="O588" s="20"/>
      <c r="P588" s="20"/>
      <c r="Q588" s="20"/>
      <c r="R588" s="22">
        <f t="shared" si="87"/>
        <v>0</v>
      </c>
      <c r="S588" s="22">
        <f t="shared" si="88"/>
        <v>0</v>
      </c>
      <c r="T588" s="22">
        <f t="shared" si="81"/>
        <v>0</v>
      </c>
      <c r="U588" s="22">
        <f t="shared" si="89"/>
        <v>0</v>
      </c>
      <c r="V588" s="22">
        <f t="shared" si="82"/>
        <v>0</v>
      </c>
      <c r="W588" s="22">
        <f t="shared" si="83"/>
        <v>0</v>
      </c>
      <c r="X588" s="21"/>
      <c r="Y588" s="23" t="str">
        <f t="shared" si="84"/>
        <v/>
      </c>
      <c r="Z588" s="21"/>
      <c r="AA588" s="23" t="str">
        <f t="shared" si="85"/>
        <v/>
      </c>
      <c r="AB588" s="21"/>
      <c r="AC588" s="23" t="str">
        <f t="shared" si="86"/>
        <v/>
      </c>
      <c r="AD58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89" spans="1:30" x14ac:dyDescent="0.45">
      <c r="A589" s="35" t="str">
        <f>IF('Prediction Log'!A589=0, "",'Prediction Log'!A589)</f>
        <v/>
      </c>
      <c r="B589" s="14" t="str">
        <f>IF('Prediction Log'!B589=0, "",'Prediction Log'!B589)</f>
        <v/>
      </c>
      <c r="C589" s="14" t="str">
        <f>IF('Prediction Log'!C589=0, "",'Prediction Log'!C589)</f>
        <v/>
      </c>
      <c r="D589" s="14" t="str">
        <f>IF('Prediction Log'!D589=0, "",'Prediction Log'!D589)</f>
        <v/>
      </c>
      <c r="E589" s="14" t="str">
        <f>IF('Prediction Log'!E589=0, "",'Prediction Log'!E589)</f>
        <v/>
      </c>
      <c r="F589" s="14" t="str">
        <f>IF('Prediction Log'!F589=0, "",'Prediction Log'!F589)</f>
        <v/>
      </c>
      <c r="G589" s="12" t="str">
        <f>IF(AND(Games!I589="",Games!J589=""),"",IF(ISTEXT(Games!J589), "Side",Games!I589))</f>
        <v/>
      </c>
      <c r="H589" s="12" t="str">
        <f>IF(Table1[[#This Row],[Bet]]="Spread", Games!K589, "")</f>
        <v/>
      </c>
      <c r="I589" s="19" t="str">
        <f>IF(ISTEXT(Games!J589), Games!J589, "")</f>
        <v/>
      </c>
      <c r="J589" s="19" t="str">
        <f>IF(Table1[[#This Row],[Bet]]="Spread", Table1[[#This Row],[Spread]],"")</f>
        <v/>
      </c>
      <c r="K589" s="19"/>
      <c r="L589" s="20"/>
      <c r="M589" s="20"/>
      <c r="N589" s="20"/>
      <c r="O589" s="20"/>
      <c r="P589" s="20"/>
      <c r="Q589" s="20"/>
      <c r="R589" s="22">
        <f t="shared" si="87"/>
        <v>0</v>
      </c>
      <c r="S589" s="22">
        <f t="shared" si="88"/>
        <v>0</v>
      </c>
      <c r="T589" s="22">
        <f t="shared" si="81"/>
        <v>0</v>
      </c>
      <c r="U589" s="22">
        <f t="shared" si="89"/>
        <v>0</v>
      </c>
      <c r="V589" s="22">
        <f t="shared" si="82"/>
        <v>0</v>
      </c>
      <c r="W589" s="22">
        <f t="shared" si="83"/>
        <v>0</v>
      </c>
      <c r="X589" s="21"/>
      <c r="Y589" s="23" t="str">
        <f t="shared" si="84"/>
        <v/>
      </c>
      <c r="Z589" s="21"/>
      <c r="AA589" s="23" t="str">
        <f t="shared" si="85"/>
        <v/>
      </c>
      <c r="AB589" s="21"/>
      <c r="AC589" s="23" t="str">
        <f t="shared" si="86"/>
        <v/>
      </c>
      <c r="AD58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90" spans="1:30" x14ac:dyDescent="0.45">
      <c r="A590" s="35" t="str">
        <f>IF('Prediction Log'!A590=0, "",'Prediction Log'!A590)</f>
        <v/>
      </c>
      <c r="B590" s="14" t="str">
        <f>IF('Prediction Log'!B590=0, "",'Prediction Log'!B590)</f>
        <v/>
      </c>
      <c r="C590" s="14" t="str">
        <f>IF('Prediction Log'!C590=0, "",'Prediction Log'!C590)</f>
        <v/>
      </c>
      <c r="D590" s="14" t="str">
        <f>IF('Prediction Log'!D590=0, "",'Prediction Log'!D590)</f>
        <v/>
      </c>
      <c r="E590" s="14" t="str">
        <f>IF('Prediction Log'!E590=0, "",'Prediction Log'!E590)</f>
        <v/>
      </c>
      <c r="F590" s="14" t="str">
        <f>IF('Prediction Log'!F590=0, "",'Prediction Log'!F590)</f>
        <v/>
      </c>
      <c r="G590" s="12" t="str">
        <f>IF(AND(Games!I590="",Games!J590=""),"",IF(ISTEXT(Games!J590), "Side",Games!I590))</f>
        <v/>
      </c>
      <c r="H590" s="12" t="str">
        <f>IF(Table1[[#This Row],[Bet]]="Spread", Games!K590, "")</f>
        <v/>
      </c>
      <c r="I590" s="19" t="str">
        <f>IF(ISTEXT(Games!J590), Games!J590, "")</f>
        <v/>
      </c>
      <c r="J590" s="19" t="str">
        <f>IF(Table1[[#This Row],[Bet]]="Spread", Table1[[#This Row],[Spread]],"")</f>
        <v/>
      </c>
      <c r="K590" s="19"/>
      <c r="L590" s="20"/>
      <c r="M590" s="20"/>
      <c r="N590" s="20"/>
      <c r="O590" s="20"/>
      <c r="P590" s="20"/>
      <c r="Q590" s="20"/>
      <c r="R590" s="22">
        <f t="shared" si="87"/>
        <v>0</v>
      </c>
      <c r="S590" s="22">
        <f t="shared" si="88"/>
        <v>0</v>
      </c>
      <c r="T590" s="22">
        <f t="shared" si="81"/>
        <v>0</v>
      </c>
      <c r="U590" s="22">
        <f t="shared" si="89"/>
        <v>0</v>
      </c>
      <c r="V590" s="22">
        <f t="shared" si="82"/>
        <v>0</v>
      </c>
      <c r="W590" s="22">
        <f t="shared" si="83"/>
        <v>0</v>
      </c>
      <c r="X590" s="21"/>
      <c r="Y590" s="23" t="str">
        <f t="shared" si="84"/>
        <v/>
      </c>
      <c r="Z590" s="21"/>
      <c r="AA590" s="23" t="str">
        <f t="shared" si="85"/>
        <v/>
      </c>
      <c r="AB590" s="21"/>
      <c r="AC590" s="23" t="str">
        <f t="shared" si="86"/>
        <v/>
      </c>
      <c r="AD59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91" spans="1:30" x14ac:dyDescent="0.45">
      <c r="A591" s="35" t="str">
        <f>IF('Prediction Log'!A591=0, "",'Prediction Log'!A591)</f>
        <v/>
      </c>
      <c r="B591" s="14" t="str">
        <f>IF('Prediction Log'!B591=0, "",'Prediction Log'!B591)</f>
        <v/>
      </c>
      <c r="C591" s="14" t="str">
        <f>IF('Prediction Log'!C591=0, "",'Prediction Log'!C591)</f>
        <v/>
      </c>
      <c r="D591" s="14" t="str">
        <f>IF('Prediction Log'!D591=0, "",'Prediction Log'!D591)</f>
        <v/>
      </c>
      <c r="E591" s="14" t="str">
        <f>IF('Prediction Log'!E591=0, "",'Prediction Log'!E591)</f>
        <v/>
      </c>
      <c r="F591" s="14" t="str">
        <f>IF('Prediction Log'!F591=0, "",'Prediction Log'!F591)</f>
        <v/>
      </c>
      <c r="G591" s="12" t="str">
        <f>IF(AND(Games!I591="",Games!J591=""),"",IF(ISTEXT(Games!J591), "Side",Games!I591))</f>
        <v/>
      </c>
      <c r="H591" s="12" t="str">
        <f>IF(Table1[[#This Row],[Bet]]="Spread", Games!K591, "")</f>
        <v/>
      </c>
      <c r="I591" s="19" t="str">
        <f>IF(ISTEXT(Games!J591), Games!J591, "")</f>
        <v/>
      </c>
      <c r="J591" s="19" t="str">
        <f>IF(Table1[[#This Row],[Bet]]="Spread", Table1[[#This Row],[Spread]],"")</f>
        <v/>
      </c>
      <c r="K591" s="19"/>
      <c r="L591" s="20"/>
      <c r="M591" s="20"/>
      <c r="N591" s="20"/>
      <c r="O591" s="20"/>
      <c r="P591" s="20"/>
      <c r="Q591" s="20"/>
      <c r="R591" s="22">
        <f t="shared" si="87"/>
        <v>0</v>
      </c>
      <c r="S591" s="22">
        <f t="shared" si="88"/>
        <v>0</v>
      </c>
      <c r="T591" s="22">
        <f t="shared" si="81"/>
        <v>0</v>
      </c>
      <c r="U591" s="22">
        <f t="shared" si="89"/>
        <v>0</v>
      </c>
      <c r="V591" s="22">
        <f t="shared" si="82"/>
        <v>0</v>
      </c>
      <c r="W591" s="22">
        <f t="shared" si="83"/>
        <v>0</v>
      </c>
      <c r="X591" s="21"/>
      <c r="Y591" s="23" t="str">
        <f t="shared" si="84"/>
        <v/>
      </c>
      <c r="Z591" s="21"/>
      <c r="AA591" s="23" t="str">
        <f t="shared" si="85"/>
        <v/>
      </c>
      <c r="AB591" s="21"/>
      <c r="AC591" s="23" t="str">
        <f t="shared" si="86"/>
        <v/>
      </c>
      <c r="AD59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92" spans="1:30" x14ac:dyDescent="0.45">
      <c r="A592" s="35" t="str">
        <f>IF('Prediction Log'!A592=0, "",'Prediction Log'!A592)</f>
        <v/>
      </c>
      <c r="B592" s="14" t="str">
        <f>IF('Prediction Log'!B592=0, "",'Prediction Log'!B592)</f>
        <v/>
      </c>
      <c r="C592" s="14" t="str">
        <f>IF('Prediction Log'!C592=0, "",'Prediction Log'!C592)</f>
        <v/>
      </c>
      <c r="D592" s="14" t="str">
        <f>IF('Prediction Log'!D592=0, "",'Prediction Log'!D592)</f>
        <v/>
      </c>
      <c r="E592" s="14" t="str">
        <f>IF('Prediction Log'!E592=0, "",'Prediction Log'!E592)</f>
        <v/>
      </c>
      <c r="F592" s="14" t="str">
        <f>IF('Prediction Log'!F592=0, "",'Prediction Log'!F592)</f>
        <v/>
      </c>
      <c r="G592" s="12" t="str">
        <f>IF(AND(Games!I592="",Games!J592=""),"",IF(ISTEXT(Games!J592), "Side",Games!I592))</f>
        <v/>
      </c>
      <c r="H592" s="12" t="str">
        <f>IF(Table1[[#This Row],[Bet]]="Spread", Games!K592, "")</f>
        <v/>
      </c>
      <c r="I592" s="19" t="str">
        <f>IF(ISTEXT(Games!J592), Games!J592, "")</f>
        <v/>
      </c>
      <c r="J592" s="19" t="str">
        <f>IF(Table1[[#This Row],[Bet]]="Spread", Table1[[#This Row],[Spread]],"")</f>
        <v/>
      </c>
      <c r="K592" s="19"/>
      <c r="L592" s="20"/>
      <c r="M592" s="20"/>
      <c r="N592" s="20"/>
      <c r="O592" s="20"/>
      <c r="P592" s="20"/>
      <c r="Q592" s="20"/>
      <c r="R592" s="22">
        <f t="shared" si="87"/>
        <v>0</v>
      </c>
      <c r="S592" s="22">
        <f t="shared" si="88"/>
        <v>0</v>
      </c>
      <c r="T592" s="22">
        <f t="shared" si="81"/>
        <v>0</v>
      </c>
      <c r="U592" s="22">
        <f t="shared" si="89"/>
        <v>0</v>
      </c>
      <c r="V592" s="22">
        <f t="shared" si="82"/>
        <v>0</v>
      </c>
      <c r="W592" s="22">
        <f t="shared" si="83"/>
        <v>0</v>
      </c>
      <c r="X592" s="21"/>
      <c r="Y592" s="23" t="str">
        <f t="shared" si="84"/>
        <v/>
      </c>
      <c r="Z592" s="21"/>
      <c r="AA592" s="23" t="str">
        <f t="shared" si="85"/>
        <v/>
      </c>
      <c r="AB592" s="21"/>
      <c r="AC592" s="23" t="str">
        <f t="shared" si="86"/>
        <v/>
      </c>
      <c r="AD59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93" spans="1:30" x14ac:dyDescent="0.45">
      <c r="A593" s="35" t="str">
        <f>IF('Prediction Log'!A593=0, "",'Prediction Log'!A593)</f>
        <v/>
      </c>
      <c r="B593" s="14" t="str">
        <f>IF('Prediction Log'!B593=0, "",'Prediction Log'!B593)</f>
        <v/>
      </c>
      <c r="C593" s="14" t="str">
        <f>IF('Prediction Log'!C593=0, "",'Prediction Log'!C593)</f>
        <v/>
      </c>
      <c r="D593" s="14" t="str">
        <f>IF('Prediction Log'!D593=0, "",'Prediction Log'!D593)</f>
        <v/>
      </c>
      <c r="E593" s="14" t="str">
        <f>IF('Prediction Log'!E593=0, "",'Prediction Log'!E593)</f>
        <v/>
      </c>
      <c r="F593" s="14" t="str">
        <f>IF('Prediction Log'!F593=0, "",'Prediction Log'!F593)</f>
        <v/>
      </c>
      <c r="G593" s="12" t="str">
        <f>IF(AND(Games!I593="",Games!J593=""),"",IF(ISTEXT(Games!J593), "Side",Games!I593))</f>
        <v/>
      </c>
      <c r="H593" s="12" t="str">
        <f>IF(Table1[[#This Row],[Bet]]="Spread", Games!K593, "")</f>
        <v/>
      </c>
      <c r="I593" s="19" t="str">
        <f>IF(ISTEXT(Games!J593), Games!J593, "")</f>
        <v/>
      </c>
      <c r="J593" s="19" t="str">
        <f>IF(Table1[[#This Row],[Bet]]="Spread", Table1[[#This Row],[Spread]],"")</f>
        <v/>
      </c>
      <c r="K593" s="19"/>
      <c r="L593" s="20"/>
      <c r="M593" s="20"/>
      <c r="N593" s="20"/>
      <c r="O593" s="20"/>
      <c r="P593" s="20"/>
      <c r="Q593" s="20"/>
      <c r="R593" s="22">
        <f t="shared" si="87"/>
        <v>0</v>
      </c>
      <c r="S593" s="22">
        <f t="shared" si="88"/>
        <v>0</v>
      </c>
      <c r="T593" s="22">
        <f t="shared" si="81"/>
        <v>0</v>
      </c>
      <c r="U593" s="22">
        <f t="shared" si="89"/>
        <v>0</v>
      </c>
      <c r="V593" s="22">
        <f t="shared" si="82"/>
        <v>0</v>
      </c>
      <c r="W593" s="22">
        <f t="shared" si="83"/>
        <v>0</v>
      </c>
      <c r="X593" s="21"/>
      <c r="Y593" s="23" t="str">
        <f t="shared" si="84"/>
        <v/>
      </c>
      <c r="Z593" s="21"/>
      <c r="AA593" s="23" t="str">
        <f t="shared" si="85"/>
        <v/>
      </c>
      <c r="AB593" s="21"/>
      <c r="AC593" s="23" t="str">
        <f t="shared" si="86"/>
        <v/>
      </c>
      <c r="AD59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94" spans="1:30" x14ac:dyDescent="0.45">
      <c r="A594" s="35" t="str">
        <f>IF('Prediction Log'!A594=0, "",'Prediction Log'!A594)</f>
        <v/>
      </c>
      <c r="B594" s="14" t="str">
        <f>IF('Prediction Log'!B594=0, "",'Prediction Log'!B594)</f>
        <v/>
      </c>
      <c r="C594" s="14" t="str">
        <f>IF('Prediction Log'!C594=0, "",'Prediction Log'!C594)</f>
        <v/>
      </c>
      <c r="D594" s="14" t="str">
        <f>IF('Prediction Log'!D594=0, "",'Prediction Log'!D594)</f>
        <v/>
      </c>
      <c r="E594" s="14" t="str">
        <f>IF('Prediction Log'!E594=0, "",'Prediction Log'!E594)</f>
        <v/>
      </c>
      <c r="F594" s="14" t="str">
        <f>IF('Prediction Log'!F594=0, "",'Prediction Log'!F594)</f>
        <v/>
      </c>
      <c r="G594" s="12" t="str">
        <f>IF(AND(Games!I594="",Games!J594=""),"",IF(ISTEXT(Games!J594), "Side",Games!I594))</f>
        <v/>
      </c>
      <c r="H594" s="12" t="str">
        <f>IF(Table1[[#This Row],[Bet]]="Spread", Games!K594, "")</f>
        <v/>
      </c>
      <c r="I594" s="19" t="str">
        <f>IF(ISTEXT(Games!J594), Games!J594, "")</f>
        <v/>
      </c>
      <c r="J594" s="19" t="str">
        <f>IF(Table1[[#This Row],[Bet]]="Spread", Table1[[#This Row],[Spread]],"")</f>
        <v/>
      </c>
      <c r="K594" s="19"/>
      <c r="L594" s="20"/>
      <c r="M594" s="20"/>
      <c r="N594" s="20"/>
      <c r="O594" s="20"/>
      <c r="P594" s="20"/>
      <c r="Q594" s="20"/>
      <c r="R594" s="22">
        <f t="shared" si="87"/>
        <v>0</v>
      </c>
      <c r="S594" s="22">
        <f t="shared" si="88"/>
        <v>0</v>
      </c>
      <c r="T594" s="22">
        <f t="shared" si="81"/>
        <v>0</v>
      </c>
      <c r="U594" s="22">
        <f t="shared" si="89"/>
        <v>0</v>
      </c>
      <c r="V594" s="22">
        <f t="shared" si="82"/>
        <v>0</v>
      </c>
      <c r="W594" s="22">
        <f t="shared" si="83"/>
        <v>0</v>
      </c>
      <c r="X594" s="21"/>
      <c r="Y594" s="23" t="str">
        <f t="shared" si="84"/>
        <v/>
      </c>
      <c r="Z594" s="21"/>
      <c r="AA594" s="23" t="str">
        <f t="shared" si="85"/>
        <v/>
      </c>
      <c r="AB594" s="21"/>
      <c r="AC594" s="23" t="str">
        <f t="shared" si="86"/>
        <v/>
      </c>
      <c r="AD59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95" spans="1:30" x14ac:dyDescent="0.45">
      <c r="A595" s="35" t="str">
        <f>IF('Prediction Log'!A595=0, "",'Prediction Log'!A595)</f>
        <v/>
      </c>
      <c r="B595" s="14" t="str">
        <f>IF('Prediction Log'!B595=0, "",'Prediction Log'!B595)</f>
        <v/>
      </c>
      <c r="C595" s="14" t="str">
        <f>IF('Prediction Log'!C595=0, "",'Prediction Log'!C595)</f>
        <v/>
      </c>
      <c r="D595" s="14" t="str">
        <f>IF('Prediction Log'!D595=0, "",'Prediction Log'!D595)</f>
        <v/>
      </c>
      <c r="E595" s="14" t="str">
        <f>IF('Prediction Log'!E595=0, "",'Prediction Log'!E595)</f>
        <v/>
      </c>
      <c r="F595" s="14" t="str">
        <f>IF('Prediction Log'!F595=0, "",'Prediction Log'!F595)</f>
        <v/>
      </c>
      <c r="G595" s="12" t="str">
        <f>IF(AND(Games!I595="",Games!J595=""),"",IF(ISTEXT(Games!J595), "Side",Games!I595))</f>
        <v/>
      </c>
      <c r="H595" s="12" t="str">
        <f>IF(Table1[[#This Row],[Bet]]="Spread", Games!K595, "")</f>
        <v/>
      </c>
      <c r="I595" s="19" t="str">
        <f>IF(ISTEXT(Games!J595), Games!J595, "")</f>
        <v/>
      </c>
      <c r="J595" s="19" t="str">
        <f>IF(Table1[[#This Row],[Bet]]="Spread", Table1[[#This Row],[Spread]],"")</f>
        <v/>
      </c>
      <c r="K595" s="19"/>
      <c r="L595" s="20"/>
      <c r="M595" s="20"/>
      <c r="N595" s="20"/>
      <c r="O595" s="20"/>
      <c r="P595" s="20"/>
      <c r="Q595" s="20"/>
      <c r="R595" s="22">
        <f t="shared" si="87"/>
        <v>0</v>
      </c>
      <c r="S595" s="22">
        <f t="shared" si="88"/>
        <v>0</v>
      </c>
      <c r="T595" s="22">
        <f t="shared" si="81"/>
        <v>0</v>
      </c>
      <c r="U595" s="22">
        <f t="shared" si="89"/>
        <v>0</v>
      </c>
      <c r="V595" s="22">
        <f t="shared" si="82"/>
        <v>0</v>
      </c>
      <c r="W595" s="22">
        <f t="shared" si="83"/>
        <v>0</v>
      </c>
      <c r="X595" s="21"/>
      <c r="Y595" s="23" t="str">
        <f t="shared" si="84"/>
        <v/>
      </c>
      <c r="Z595" s="21"/>
      <c r="AA595" s="23" t="str">
        <f t="shared" si="85"/>
        <v/>
      </c>
      <c r="AB595" s="21"/>
      <c r="AC595" s="23" t="str">
        <f t="shared" si="86"/>
        <v/>
      </c>
      <c r="AD59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96" spans="1:30" x14ac:dyDescent="0.45">
      <c r="A596" s="35" t="str">
        <f>IF('Prediction Log'!A596=0, "",'Prediction Log'!A596)</f>
        <v/>
      </c>
      <c r="B596" s="14" t="str">
        <f>IF('Prediction Log'!B596=0, "",'Prediction Log'!B596)</f>
        <v/>
      </c>
      <c r="C596" s="14" t="str">
        <f>IF('Prediction Log'!C596=0, "",'Prediction Log'!C596)</f>
        <v/>
      </c>
      <c r="D596" s="14" t="str">
        <f>IF('Prediction Log'!D596=0, "",'Prediction Log'!D596)</f>
        <v/>
      </c>
      <c r="E596" s="14" t="str">
        <f>IF('Prediction Log'!E596=0, "",'Prediction Log'!E596)</f>
        <v/>
      </c>
      <c r="F596" s="14" t="str">
        <f>IF('Prediction Log'!F596=0, "",'Prediction Log'!F596)</f>
        <v/>
      </c>
      <c r="G596" s="12" t="str">
        <f>IF(AND(Games!I596="",Games!J596=""),"",IF(ISTEXT(Games!J596), "Side",Games!I596))</f>
        <v/>
      </c>
      <c r="H596" s="12" t="str">
        <f>IF(Table1[[#This Row],[Bet]]="Spread", Games!K596, "")</f>
        <v/>
      </c>
      <c r="I596" s="19" t="str">
        <f>IF(ISTEXT(Games!J596), Games!J596, "")</f>
        <v/>
      </c>
      <c r="J596" s="19" t="str">
        <f>IF(Table1[[#This Row],[Bet]]="Spread", Table1[[#This Row],[Spread]],"")</f>
        <v/>
      </c>
      <c r="K596" s="19"/>
      <c r="L596" s="20"/>
      <c r="M596" s="20"/>
      <c r="N596" s="20"/>
      <c r="O596" s="20"/>
      <c r="P596" s="20"/>
      <c r="Q596" s="20"/>
      <c r="R596" s="22">
        <f t="shared" si="87"/>
        <v>0</v>
      </c>
      <c r="S596" s="22">
        <f t="shared" si="88"/>
        <v>0</v>
      </c>
      <c r="T596" s="22">
        <f t="shared" si="81"/>
        <v>0</v>
      </c>
      <c r="U596" s="22">
        <f t="shared" si="89"/>
        <v>0</v>
      </c>
      <c r="V596" s="22">
        <f t="shared" si="82"/>
        <v>0</v>
      </c>
      <c r="W596" s="22">
        <f t="shared" si="83"/>
        <v>0</v>
      </c>
      <c r="X596" s="21"/>
      <c r="Y596" s="23" t="str">
        <f t="shared" si="84"/>
        <v/>
      </c>
      <c r="Z596" s="21"/>
      <c r="AA596" s="23" t="str">
        <f t="shared" si="85"/>
        <v/>
      </c>
      <c r="AB596" s="21"/>
      <c r="AC596" s="23" t="str">
        <f t="shared" si="86"/>
        <v/>
      </c>
      <c r="AD59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97" spans="1:30" x14ac:dyDescent="0.45">
      <c r="A597" s="35" t="str">
        <f>IF('Prediction Log'!A597=0, "",'Prediction Log'!A597)</f>
        <v/>
      </c>
      <c r="B597" s="14" t="str">
        <f>IF('Prediction Log'!B597=0, "",'Prediction Log'!B597)</f>
        <v/>
      </c>
      <c r="C597" s="14" t="str">
        <f>IF('Prediction Log'!C597=0, "",'Prediction Log'!C597)</f>
        <v/>
      </c>
      <c r="D597" s="14" t="str">
        <f>IF('Prediction Log'!D597=0, "",'Prediction Log'!D597)</f>
        <v/>
      </c>
      <c r="E597" s="14" t="str">
        <f>IF('Prediction Log'!E597=0, "",'Prediction Log'!E597)</f>
        <v/>
      </c>
      <c r="F597" s="14" t="str">
        <f>IF('Prediction Log'!F597=0, "",'Prediction Log'!F597)</f>
        <v/>
      </c>
      <c r="G597" s="12" t="str">
        <f>IF(AND(Games!I597="",Games!J597=""),"",IF(ISTEXT(Games!J597), "Side",Games!I597))</f>
        <v/>
      </c>
      <c r="H597" s="12" t="str">
        <f>IF(Table1[[#This Row],[Bet]]="Spread", Games!K597, "")</f>
        <v/>
      </c>
      <c r="I597" s="19" t="str">
        <f>IF(ISTEXT(Games!J597), Games!J597, "")</f>
        <v/>
      </c>
      <c r="J597" s="19" t="str">
        <f>IF(Table1[[#This Row],[Bet]]="Spread", Table1[[#This Row],[Spread]],"")</f>
        <v/>
      </c>
      <c r="K597" s="19"/>
      <c r="L597" s="20"/>
      <c r="M597" s="20"/>
      <c r="N597" s="20"/>
      <c r="O597" s="20"/>
      <c r="P597" s="20"/>
      <c r="Q597" s="20"/>
      <c r="R597" s="22">
        <f t="shared" si="87"/>
        <v>0</v>
      </c>
      <c r="S597" s="22">
        <f t="shared" si="88"/>
        <v>0</v>
      </c>
      <c r="T597" s="22">
        <f t="shared" si="81"/>
        <v>0</v>
      </c>
      <c r="U597" s="22">
        <f t="shared" si="89"/>
        <v>0</v>
      </c>
      <c r="V597" s="22">
        <f t="shared" si="82"/>
        <v>0</v>
      </c>
      <c r="W597" s="22">
        <f t="shared" si="83"/>
        <v>0</v>
      </c>
      <c r="X597" s="21"/>
      <c r="Y597" s="23" t="str">
        <f t="shared" si="84"/>
        <v/>
      </c>
      <c r="Z597" s="21"/>
      <c r="AA597" s="23" t="str">
        <f t="shared" si="85"/>
        <v/>
      </c>
      <c r="AB597" s="21"/>
      <c r="AC597" s="23" t="str">
        <f t="shared" si="86"/>
        <v/>
      </c>
      <c r="AD59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98" spans="1:30" x14ac:dyDescent="0.45">
      <c r="A598" s="35" t="str">
        <f>IF('Prediction Log'!A598=0, "",'Prediction Log'!A598)</f>
        <v/>
      </c>
      <c r="B598" s="14" t="str">
        <f>IF('Prediction Log'!B598=0, "",'Prediction Log'!B598)</f>
        <v/>
      </c>
      <c r="C598" s="14" t="str">
        <f>IF('Prediction Log'!C598=0, "",'Prediction Log'!C598)</f>
        <v/>
      </c>
      <c r="D598" s="14" t="str">
        <f>IF('Prediction Log'!D598=0, "",'Prediction Log'!D598)</f>
        <v/>
      </c>
      <c r="E598" s="14" t="str">
        <f>IF('Prediction Log'!E598=0, "",'Prediction Log'!E598)</f>
        <v/>
      </c>
      <c r="F598" s="14" t="str">
        <f>IF('Prediction Log'!F598=0, "",'Prediction Log'!F598)</f>
        <v/>
      </c>
      <c r="G598" s="12" t="str">
        <f>IF(AND(Games!I598="",Games!J598=""),"",IF(ISTEXT(Games!J598), "Side",Games!I598))</f>
        <v/>
      </c>
      <c r="H598" s="12" t="str">
        <f>IF(Table1[[#This Row],[Bet]]="Spread", Games!K598, "")</f>
        <v/>
      </c>
      <c r="I598" s="19" t="str">
        <f>IF(ISTEXT(Games!J598), Games!J598, "")</f>
        <v/>
      </c>
      <c r="J598" s="19" t="str">
        <f>IF(Table1[[#This Row],[Bet]]="Spread", Table1[[#This Row],[Spread]],"")</f>
        <v/>
      </c>
      <c r="K598" s="19"/>
      <c r="L598" s="20"/>
      <c r="M598" s="20"/>
      <c r="N598" s="20"/>
      <c r="O598" s="20"/>
      <c r="P598" s="20"/>
      <c r="Q598" s="20"/>
      <c r="R598" s="22">
        <f t="shared" si="87"/>
        <v>0</v>
      </c>
      <c r="S598" s="22">
        <f t="shared" si="88"/>
        <v>0</v>
      </c>
      <c r="T598" s="22">
        <f t="shared" si="81"/>
        <v>0</v>
      </c>
      <c r="U598" s="22">
        <f t="shared" si="89"/>
        <v>0</v>
      </c>
      <c r="V598" s="22">
        <f t="shared" si="82"/>
        <v>0</v>
      </c>
      <c r="W598" s="22">
        <f t="shared" si="83"/>
        <v>0</v>
      </c>
      <c r="X598" s="21"/>
      <c r="Y598" s="23" t="str">
        <f t="shared" si="84"/>
        <v/>
      </c>
      <c r="Z598" s="21"/>
      <c r="AA598" s="23" t="str">
        <f t="shared" si="85"/>
        <v/>
      </c>
      <c r="AB598" s="21"/>
      <c r="AC598" s="23" t="str">
        <f t="shared" si="86"/>
        <v/>
      </c>
      <c r="AD59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599" spans="1:30" x14ac:dyDescent="0.45">
      <c r="A599" s="35" t="str">
        <f>IF('Prediction Log'!A599=0, "",'Prediction Log'!A599)</f>
        <v/>
      </c>
      <c r="B599" s="14" t="str">
        <f>IF('Prediction Log'!B599=0, "",'Prediction Log'!B599)</f>
        <v/>
      </c>
      <c r="C599" s="14" t="str">
        <f>IF('Prediction Log'!C599=0, "",'Prediction Log'!C599)</f>
        <v/>
      </c>
      <c r="D599" s="14" t="str">
        <f>IF('Prediction Log'!D599=0, "",'Prediction Log'!D599)</f>
        <v/>
      </c>
      <c r="E599" s="14" t="str">
        <f>IF('Prediction Log'!E599=0, "",'Prediction Log'!E599)</f>
        <v/>
      </c>
      <c r="F599" s="14" t="str">
        <f>IF('Prediction Log'!F599=0, "",'Prediction Log'!F599)</f>
        <v/>
      </c>
      <c r="G599" s="12" t="str">
        <f>IF(AND(Games!I599="",Games!J599=""),"",IF(ISTEXT(Games!J599), "Side",Games!I599))</f>
        <v/>
      </c>
      <c r="H599" s="12" t="str">
        <f>IF(Table1[[#This Row],[Bet]]="Spread", Games!K599, "")</f>
        <v/>
      </c>
      <c r="I599" s="19" t="str">
        <f>IF(ISTEXT(Games!J599), Games!J599, "")</f>
        <v/>
      </c>
      <c r="J599" s="19" t="str">
        <f>IF(Table1[[#This Row],[Bet]]="Spread", Table1[[#This Row],[Spread]],"")</f>
        <v/>
      </c>
      <c r="K599" s="19"/>
      <c r="L599" s="20"/>
      <c r="M599" s="20"/>
      <c r="N599" s="20"/>
      <c r="O599" s="20"/>
      <c r="P599" s="20"/>
      <c r="Q599" s="20"/>
      <c r="R599" s="22">
        <f t="shared" si="87"/>
        <v>0</v>
      </c>
      <c r="S599" s="22">
        <f t="shared" si="88"/>
        <v>0</v>
      </c>
      <c r="T599" s="22">
        <f t="shared" si="81"/>
        <v>0</v>
      </c>
      <c r="U599" s="22">
        <f t="shared" si="89"/>
        <v>0</v>
      </c>
      <c r="V599" s="22">
        <f t="shared" si="82"/>
        <v>0</v>
      </c>
      <c r="W599" s="22">
        <f t="shared" si="83"/>
        <v>0</v>
      </c>
      <c r="X599" s="21"/>
      <c r="Y599" s="23" t="str">
        <f t="shared" si="84"/>
        <v/>
      </c>
      <c r="Z599" s="21"/>
      <c r="AA599" s="23" t="str">
        <f t="shared" si="85"/>
        <v/>
      </c>
      <c r="AB599" s="21"/>
      <c r="AC599" s="23" t="str">
        <f t="shared" si="86"/>
        <v/>
      </c>
      <c r="AD59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00" spans="1:30" x14ac:dyDescent="0.45">
      <c r="A600" s="35" t="str">
        <f>IF('Prediction Log'!A600=0, "",'Prediction Log'!A600)</f>
        <v/>
      </c>
      <c r="B600" s="14" t="str">
        <f>IF('Prediction Log'!B600=0, "",'Prediction Log'!B600)</f>
        <v/>
      </c>
      <c r="C600" s="14" t="str">
        <f>IF('Prediction Log'!C600=0, "",'Prediction Log'!C600)</f>
        <v/>
      </c>
      <c r="D600" s="14" t="str">
        <f>IF('Prediction Log'!D600=0, "",'Prediction Log'!D600)</f>
        <v/>
      </c>
      <c r="E600" s="14" t="str">
        <f>IF('Prediction Log'!E600=0, "",'Prediction Log'!E600)</f>
        <v/>
      </c>
      <c r="F600" s="14" t="str">
        <f>IF('Prediction Log'!F600=0, "",'Prediction Log'!F600)</f>
        <v/>
      </c>
      <c r="G600" s="12" t="str">
        <f>IF(AND(Games!I600="",Games!J600=""),"",IF(ISTEXT(Games!J600), "Side",Games!I600))</f>
        <v/>
      </c>
      <c r="H600" s="12" t="str">
        <f>IF(Table1[[#This Row],[Bet]]="Spread", Games!K600, "")</f>
        <v/>
      </c>
      <c r="I600" s="19" t="str">
        <f>IF(ISTEXT(Games!J600), Games!J600, "")</f>
        <v/>
      </c>
      <c r="J600" s="19" t="str">
        <f>IF(Table1[[#This Row],[Bet]]="Spread", Table1[[#This Row],[Spread]],"")</f>
        <v/>
      </c>
      <c r="K600" s="19"/>
      <c r="L600" s="20"/>
      <c r="M600" s="20"/>
      <c r="N600" s="20"/>
      <c r="O600" s="20"/>
      <c r="P600" s="20"/>
      <c r="Q600" s="20"/>
      <c r="R600" s="22">
        <f t="shared" si="87"/>
        <v>0</v>
      </c>
      <c r="S600" s="22">
        <f t="shared" si="88"/>
        <v>0</v>
      </c>
      <c r="T600" s="22">
        <f t="shared" si="81"/>
        <v>0</v>
      </c>
      <c r="U600" s="22">
        <f t="shared" si="89"/>
        <v>0</v>
      </c>
      <c r="V600" s="22">
        <f t="shared" si="82"/>
        <v>0</v>
      </c>
      <c r="W600" s="22">
        <f t="shared" si="83"/>
        <v>0</v>
      </c>
      <c r="X600" s="21"/>
      <c r="Y600" s="23" t="str">
        <f t="shared" si="84"/>
        <v/>
      </c>
      <c r="Z600" s="21"/>
      <c r="AA600" s="23" t="str">
        <f t="shared" si="85"/>
        <v/>
      </c>
      <c r="AB600" s="21"/>
      <c r="AC600" s="23" t="str">
        <f t="shared" si="86"/>
        <v/>
      </c>
      <c r="AD60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01" spans="1:30" x14ac:dyDescent="0.45">
      <c r="A601" s="35" t="str">
        <f>IF('Prediction Log'!A601=0, "",'Prediction Log'!A601)</f>
        <v/>
      </c>
      <c r="B601" s="14" t="str">
        <f>IF('Prediction Log'!B601=0, "",'Prediction Log'!B601)</f>
        <v/>
      </c>
      <c r="C601" s="14" t="str">
        <f>IF('Prediction Log'!C601=0, "",'Prediction Log'!C601)</f>
        <v/>
      </c>
      <c r="D601" s="14" t="str">
        <f>IF('Prediction Log'!D601=0, "",'Prediction Log'!D601)</f>
        <v/>
      </c>
      <c r="E601" s="14" t="str">
        <f>IF('Prediction Log'!E601=0, "",'Prediction Log'!E601)</f>
        <v/>
      </c>
      <c r="F601" s="14" t="str">
        <f>IF('Prediction Log'!F601=0, "",'Prediction Log'!F601)</f>
        <v/>
      </c>
      <c r="G601" s="12" t="str">
        <f>IF(AND(Games!I601="",Games!J601=""),"",IF(ISTEXT(Games!J601), "Side",Games!I601))</f>
        <v/>
      </c>
      <c r="H601" s="12" t="str">
        <f>IF(Table1[[#This Row],[Bet]]="Spread", Games!K601, "")</f>
        <v/>
      </c>
      <c r="I601" s="19" t="str">
        <f>IF(ISTEXT(Games!J601), Games!J601, "")</f>
        <v/>
      </c>
      <c r="J601" s="19" t="str">
        <f>IF(Table1[[#This Row],[Bet]]="Spread", Table1[[#This Row],[Spread]],"")</f>
        <v/>
      </c>
      <c r="K601" s="19"/>
      <c r="L601" s="20"/>
      <c r="M601" s="20"/>
      <c r="N601" s="20"/>
      <c r="O601" s="20"/>
      <c r="P601" s="20"/>
      <c r="Q601" s="20"/>
      <c r="R601" s="22">
        <f t="shared" si="87"/>
        <v>0</v>
      </c>
      <c r="S601" s="22">
        <f t="shared" si="88"/>
        <v>0</v>
      </c>
      <c r="T601" s="22">
        <f t="shared" si="81"/>
        <v>0</v>
      </c>
      <c r="U601" s="22">
        <f t="shared" si="89"/>
        <v>0</v>
      </c>
      <c r="V601" s="22">
        <f t="shared" si="82"/>
        <v>0</v>
      </c>
      <c r="W601" s="22">
        <f t="shared" si="83"/>
        <v>0</v>
      </c>
      <c r="X601" s="21"/>
      <c r="Y601" s="23" t="str">
        <f t="shared" si="84"/>
        <v/>
      </c>
      <c r="Z601" s="21"/>
      <c r="AA601" s="23" t="str">
        <f t="shared" si="85"/>
        <v/>
      </c>
      <c r="AB601" s="21"/>
      <c r="AC601" s="23" t="str">
        <f t="shared" si="86"/>
        <v/>
      </c>
      <c r="AD60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02" spans="1:30" x14ac:dyDescent="0.45">
      <c r="A602" s="35" t="str">
        <f>IF('Prediction Log'!A602=0, "",'Prediction Log'!A602)</f>
        <v/>
      </c>
      <c r="B602" s="14" t="str">
        <f>IF('Prediction Log'!B602=0, "",'Prediction Log'!B602)</f>
        <v/>
      </c>
      <c r="C602" s="14" t="str">
        <f>IF('Prediction Log'!C602=0, "",'Prediction Log'!C602)</f>
        <v/>
      </c>
      <c r="D602" s="14" t="str">
        <f>IF('Prediction Log'!D602=0, "",'Prediction Log'!D602)</f>
        <v/>
      </c>
      <c r="E602" s="14" t="str">
        <f>IF('Prediction Log'!E602=0, "",'Prediction Log'!E602)</f>
        <v/>
      </c>
      <c r="F602" s="14" t="str">
        <f>IF('Prediction Log'!F602=0, "",'Prediction Log'!F602)</f>
        <v/>
      </c>
      <c r="G602" s="12" t="str">
        <f>IF(AND(Games!I602="",Games!J602=""),"",IF(ISTEXT(Games!J602), "Side",Games!I602))</f>
        <v/>
      </c>
      <c r="H602" s="12" t="str">
        <f>IF(Table1[[#This Row],[Bet]]="Spread", Games!K602, "")</f>
        <v/>
      </c>
      <c r="I602" s="19" t="str">
        <f>IF(ISTEXT(Games!J602), Games!J602, "")</f>
        <v/>
      </c>
      <c r="J602" s="19" t="str">
        <f>IF(Table1[[#This Row],[Bet]]="Spread", Table1[[#This Row],[Spread]],"")</f>
        <v/>
      </c>
      <c r="K602" s="19"/>
      <c r="L602" s="20"/>
      <c r="M602" s="20"/>
      <c r="N602" s="20"/>
      <c r="O602" s="20"/>
      <c r="P602" s="20"/>
      <c r="Q602" s="20"/>
      <c r="R602" s="22">
        <f t="shared" si="87"/>
        <v>0</v>
      </c>
      <c r="S602" s="22">
        <f t="shared" si="88"/>
        <v>0</v>
      </c>
      <c r="T602" s="22">
        <f t="shared" si="81"/>
        <v>0</v>
      </c>
      <c r="U602" s="22">
        <f t="shared" si="89"/>
        <v>0</v>
      </c>
      <c r="V602" s="22">
        <f t="shared" si="82"/>
        <v>0</v>
      </c>
      <c r="W602" s="22">
        <f t="shared" si="83"/>
        <v>0</v>
      </c>
      <c r="X602" s="21"/>
      <c r="Y602" s="23" t="str">
        <f t="shared" si="84"/>
        <v/>
      </c>
      <c r="Z602" s="21"/>
      <c r="AA602" s="23" t="str">
        <f t="shared" si="85"/>
        <v/>
      </c>
      <c r="AB602" s="21"/>
      <c r="AC602" s="23" t="str">
        <f t="shared" si="86"/>
        <v/>
      </c>
      <c r="AD60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03" spans="1:30" x14ac:dyDescent="0.45">
      <c r="A603" s="35" t="str">
        <f>IF('Prediction Log'!A603=0, "",'Prediction Log'!A603)</f>
        <v/>
      </c>
      <c r="B603" s="14" t="str">
        <f>IF('Prediction Log'!B603=0, "",'Prediction Log'!B603)</f>
        <v/>
      </c>
      <c r="C603" s="14" t="str">
        <f>IF('Prediction Log'!C603=0, "",'Prediction Log'!C603)</f>
        <v/>
      </c>
      <c r="D603" s="14" t="str">
        <f>IF('Prediction Log'!D603=0, "",'Prediction Log'!D603)</f>
        <v/>
      </c>
      <c r="E603" s="14" t="str">
        <f>IF('Prediction Log'!E603=0, "",'Prediction Log'!E603)</f>
        <v/>
      </c>
      <c r="F603" s="14" t="str">
        <f>IF('Prediction Log'!F603=0, "",'Prediction Log'!F603)</f>
        <v/>
      </c>
      <c r="G603" s="12" t="str">
        <f>IF(AND(Games!I603="",Games!J603=""),"",IF(ISTEXT(Games!J603), "Side",Games!I603))</f>
        <v/>
      </c>
      <c r="H603" s="12" t="str">
        <f>IF(Table1[[#This Row],[Bet]]="Spread", Games!K603, "")</f>
        <v/>
      </c>
      <c r="I603" s="19" t="str">
        <f>IF(ISTEXT(Games!J603), Games!J603, "")</f>
        <v/>
      </c>
      <c r="J603" s="19" t="str">
        <f>IF(Table1[[#This Row],[Bet]]="Spread", Table1[[#This Row],[Spread]],"")</f>
        <v/>
      </c>
      <c r="K603" s="19"/>
      <c r="L603" s="20"/>
      <c r="M603" s="20"/>
      <c r="N603" s="20"/>
      <c r="O603" s="20"/>
      <c r="P603" s="20"/>
      <c r="Q603" s="20"/>
      <c r="R603" s="22">
        <f t="shared" si="87"/>
        <v>0</v>
      </c>
      <c r="S603" s="22">
        <f t="shared" si="88"/>
        <v>0</v>
      </c>
      <c r="T603" s="22">
        <f t="shared" si="81"/>
        <v>0</v>
      </c>
      <c r="U603" s="22">
        <f t="shared" si="89"/>
        <v>0</v>
      </c>
      <c r="V603" s="22">
        <f t="shared" si="82"/>
        <v>0</v>
      </c>
      <c r="W603" s="22">
        <f t="shared" si="83"/>
        <v>0</v>
      </c>
      <c r="X603" s="21"/>
      <c r="Y603" s="23" t="str">
        <f t="shared" si="84"/>
        <v/>
      </c>
      <c r="Z603" s="21"/>
      <c r="AA603" s="23" t="str">
        <f t="shared" si="85"/>
        <v/>
      </c>
      <c r="AB603" s="21"/>
      <c r="AC603" s="23" t="str">
        <f t="shared" si="86"/>
        <v/>
      </c>
      <c r="AD60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04" spans="1:30" x14ac:dyDescent="0.45">
      <c r="A604" s="35" t="str">
        <f>IF('Prediction Log'!A604=0, "",'Prediction Log'!A604)</f>
        <v/>
      </c>
      <c r="B604" s="14" t="str">
        <f>IF('Prediction Log'!B604=0, "",'Prediction Log'!B604)</f>
        <v/>
      </c>
      <c r="C604" s="14" t="str">
        <f>IF('Prediction Log'!C604=0, "",'Prediction Log'!C604)</f>
        <v/>
      </c>
      <c r="D604" s="14" t="str">
        <f>IF('Prediction Log'!D604=0, "",'Prediction Log'!D604)</f>
        <v/>
      </c>
      <c r="E604" s="14" t="str">
        <f>IF('Prediction Log'!E604=0, "",'Prediction Log'!E604)</f>
        <v/>
      </c>
      <c r="F604" s="14" t="str">
        <f>IF('Prediction Log'!F604=0, "",'Prediction Log'!F604)</f>
        <v/>
      </c>
      <c r="G604" s="12" t="str">
        <f>IF(AND(Games!I604="",Games!J604=""),"",IF(ISTEXT(Games!J604), "Side",Games!I604))</f>
        <v/>
      </c>
      <c r="H604" s="12" t="str">
        <f>IF(Table1[[#This Row],[Bet]]="Spread", Games!K604, "")</f>
        <v/>
      </c>
      <c r="I604" s="19" t="str">
        <f>IF(ISTEXT(Games!J604), Games!J604, "")</f>
        <v/>
      </c>
      <c r="J604" s="19" t="str">
        <f>IF(Table1[[#This Row],[Bet]]="Spread", Table1[[#This Row],[Spread]],"")</f>
        <v/>
      </c>
      <c r="K604" s="19"/>
      <c r="L604" s="20"/>
      <c r="M604" s="20"/>
      <c r="N604" s="20"/>
      <c r="O604" s="20"/>
      <c r="P604" s="20"/>
      <c r="Q604" s="20"/>
      <c r="R604" s="22">
        <f t="shared" si="87"/>
        <v>0</v>
      </c>
      <c r="S604" s="22">
        <f t="shared" si="88"/>
        <v>0</v>
      </c>
      <c r="T604" s="22">
        <f t="shared" si="81"/>
        <v>0</v>
      </c>
      <c r="U604" s="22">
        <f t="shared" si="89"/>
        <v>0</v>
      </c>
      <c r="V604" s="22">
        <f t="shared" si="82"/>
        <v>0</v>
      </c>
      <c r="W604" s="22">
        <f t="shared" si="83"/>
        <v>0</v>
      </c>
      <c r="X604" s="21"/>
      <c r="Y604" s="23" t="str">
        <f t="shared" si="84"/>
        <v/>
      </c>
      <c r="Z604" s="21"/>
      <c r="AA604" s="23" t="str">
        <f t="shared" si="85"/>
        <v/>
      </c>
      <c r="AB604" s="21"/>
      <c r="AC604" s="23" t="str">
        <f t="shared" si="86"/>
        <v/>
      </c>
      <c r="AD60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05" spans="1:30" x14ac:dyDescent="0.45">
      <c r="A605" s="35" t="str">
        <f>IF('Prediction Log'!A605=0, "",'Prediction Log'!A605)</f>
        <v/>
      </c>
      <c r="B605" s="14" t="str">
        <f>IF('Prediction Log'!B605=0, "",'Prediction Log'!B605)</f>
        <v/>
      </c>
      <c r="C605" s="14" t="str">
        <f>IF('Prediction Log'!C605=0, "",'Prediction Log'!C605)</f>
        <v/>
      </c>
      <c r="D605" s="14" t="str">
        <f>IF('Prediction Log'!D605=0, "",'Prediction Log'!D605)</f>
        <v/>
      </c>
      <c r="E605" s="14" t="str">
        <f>IF('Prediction Log'!E605=0, "",'Prediction Log'!E605)</f>
        <v/>
      </c>
      <c r="F605" s="14" t="str">
        <f>IF('Prediction Log'!F605=0, "",'Prediction Log'!F605)</f>
        <v/>
      </c>
      <c r="G605" s="12" t="str">
        <f>IF(AND(Games!I605="",Games!J605=""),"",IF(ISTEXT(Games!J605), "Side",Games!I605))</f>
        <v/>
      </c>
      <c r="H605" s="12" t="str">
        <f>IF(Table1[[#This Row],[Bet]]="Spread", Games!K605, "")</f>
        <v/>
      </c>
      <c r="I605" s="19" t="str">
        <f>IF(ISTEXT(Games!J605), Games!J605, "")</f>
        <v/>
      </c>
      <c r="J605" s="19" t="str">
        <f>IF(Table1[[#This Row],[Bet]]="Spread", Table1[[#This Row],[Spread]],"")</f>
        <v/>
      </c>
      <c r="K605" s="19"/>
      <c r="L605" s="20"/>
      <c r="M605" s="20"/>
      <c r="N605" s="20"/>
      <c r="O605" s="20"/>
      <c r="P605" s="20"/>
      <c r="Q605" s="20"/>
      <c r="R605" s="22">
        <f t="shared" si="87"/>
        <v>0</v>
      </c>
      <c r="S605" s="22">
        <f t="shared" si="88"/>
        <v>0</v>
      </c>
      <c r="T605" s="22">
        <f t="shared" si="81"/>
        <v>0</v>
      </c>
      <c r="U605" s="22">
        <f t="shared" si="89"/>
        <v>0</v>
      </c>
      <c r="V605" s="22">
        <f t="shared" si="82"/>
        <v>0</v>
      </c>
      <c r="W605" s="22">
        <f t="shared" si="83"/>
        <v>0</v>
      </c>
      <c r="X605" s="21"/>
      <c r="Y605" s="23" t="str">
        <f t="shared" si="84"/>
        <v/>
      </c>
      <c r="Z605" s="21"/>
      <c r="AA605" s="23" t="str">
        <f t="shared" si="85"/>
        <v/>
      </c>
      <c r="AB605" s="21"/>
      <c r="AC605" s="23" t="str">
        <f t="shared" si="86"/>
        <v/>
      </c>
      <c r="AD60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06" spans="1:30" x14ac:dyDescent="0.45">
      <c r="A606" s="35" t="str">
        <f>IF('Prediction Log'!A606=0, "",'Prediction Log'!A606)</f>
        <v/>
      </c>
      <c r="B606" s="14" t="str">
        <f>IF('Prediction Log'!B606=0, "",'Prediction Log'!B606)</f>
        <v/>
      </c>
      <c r="C606" s="14" t="str">
        <f>IF('Prediction Log'!C606=0, "",'Prediction Log'!C606)</f>
        <v/>
      </c>
      <c r="D606" s="14" t="str">
        <f>IF('Prediction Log'!D606=0, "",'Prediction Log'!D606)</f>
        <v/>
      </c>
      <c r="E606" s="14" t="str">
        <f>IF('Prediction Log'!E606=0, "",'Prediction Log'!E606)</f>
        <v/>
      </c>
      <c r="F606" s="14" t="str">
        <f>IF('Prediction Log'!F606=0, "",'Prediction Log'!F606)</f>
        <v/>
      </c>
      <c r="G606" s="12" t="str">
        <f>IF(AND(Games!I606="",Games!J606=""),"",IF(ISTEXT(Games!J606), "Side",Games!I606))</f>
        <v/>
      </c>
      <c r="H606" s="12" t="str">
        <f>IF(Table1[[#This Row],[Bet]]="Spread", Games!K606, "")</f>
        <v/>
      </c>
      <c r="I606" s="19" t="str">
        <f>IF(ISTEXT(Games!J606), Games!J606, "")</f>
        <v/>
      </c>
      <c r="J606" s="19" t="str">
        <f>IF(Table1[[#This Row],[Bet]]="Spread", Table1[[#This Row],[Spread]],"")</f>
        <v/>
      </c>
      <c r="K606" s="19"/>
      <c r="L606" s="20"/>
      <c r="M606" s="20"/>
      <c r="N606" s="20"/>
      <c r="O606" s="20"/>
      <c r="P606" s="20"/>
      <c r="Q606" s="20"/>
      <c r="R606" s="22">
        <f t="shared" si="87"/>
        <v>0</v>
      </c>
      <c r="S606" s="22">
        <f t="shared" si="88"/>
        <v>0</v>
      </c>
      <c r="T606" s="22">
        <f t="shared" si="81"/>
        <v>0</v>
      </c>
      <c r="U606" s="22">
        <f t="shared" si="89"/>
        <v>0</v>
      </c>
      <c r="V606" s="22">
        <f t="shared" si="82"/>
        <v>0</v>
      </c>
      <c r="W606" s="22">
        <f t="shared" si="83"/>
        <v>0</v>
      </c>
      <c r="X606" s="21"/>
      <c r="Y606" s="23" t="str">
        <f t="shared" si="84"/>
        <v/>
      </c>
      <c r="Z606" s="21"/>
      <c r="AA606" s="23" t="str">
        <f t="shared" si="85"/>
        <v/>
      </c>
      <c r="AB606" s="21"/>
      <c r="AC606" s="23" t="str">
        <f t="shared" si="86"/>
        <v/>
      </c>
      <c r="AD60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07" spans="1:30" x14ac:dyDescent="0.45">
      <c r="A607" s="35" t="str">
        <f>IF('Prediction Log'!A607=0, "",'Prediction Log'!A607)</f>
        <v/>
      </c>
      <c r="B607" s="14" t="str">
        <f>IF('Prediction Log'!B607=0, "",'Prediction Log'!B607)</f>
        <v/>
      </c>
      <c r="C607" s="14" t="str">
        <f>IF('Prediction Log'!C607=0, "",'Prediction Log'!C607)</f>
        <v/>
      </c>
      <c r="D607" s="14" t="str">
        <f>IF('Prediction Log'!D607=0, "",'Prediction Log'!D607)</f>
        <v/>
      </c>
      <c r="E607" s="14" t="str">
        <f>IF('Prediction Log'!E607=0, "",'Prediction Log'!E607)</f>
        <v/>
      </c>
      <c r="F607" s="14" t="str">
        <f>IF('Prediction Log'!F607=0, "",'Prediction Log'!F607)</f>
        <v/>
      </c>
      <c r="G607" s="12" t="str">
        <f>IF(AND(Games!I607="",Games!J607=""),"",IF(ISTEXT(Games!J607), "Side",Games!I607))</f>
        <v/>
      </c>
      <c r="H607" s="12" t="str">
        <f>IF(Table1[[#This Row],[Bet]]="Spread", Games!K607, "")</f>
        <v/>
      </c>
      <c r="I607" s="19" t="str">
        <f>IF(ISTEXT(Games!J607), Games!J607, "")</f>
        <v/>
      </c>
      <c r="J607" s="19" t="str">
        <f>IF(Table1[[#This Row],[Bet]]="Spread", Table1[[#This Row],[Spread]],"")</f>
        <v/>
      </c>
      <c r="K607" s="19"/>
      <c r="L607" s="20"/>
      <c r="M607" s="20"/>
      <c r="N607" s="20"/>
      <c r="O607" s="20"/>
      <c r="P607" s="20"/>
      <c r="Q607" s="20"/>
      <c r="R607" s="22">
        <f t="shared" si="87"/>
        <v>0</v>
      </c>
      <c r="S607" s="22">
        <f t="shared" si="88"/>
        <v>0</v>
      </c>
      <c r="T607" s="22">
        <f t="shared" si="81"/>
        <v>0</v>
      </c>
      <c r="U607" s="22">
        <f t="shared" si="89"/>
        <v>0</v>
      </c>
      <c r="V607" s="22">
        <f t="shared" si="82"/>
        <v>0</v>
      </c>
      <c r="W607" s="22">
        <f t="shared" si="83"/>
        <v>0</v>
      </c>
      <c r="X607" s="21"/>
      <c r="Y607" s="23" t="str">
        <f t="shared" si="84"/>
        <v/>
      </c>
      <c r="Z607" s="21"/>
      <c r="AA607" s="23" t="str">
        <f t="shared" si="85"/>
        <v/>
      </c>
      <c r="AB607" s="21"/>
      <c r="AC607" s="23" t="str">
        <f t="shared" si="86"/>
        <v/>
      </c>
      <c r="AD60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08" spans="1:30" x14ac:dyDescent="0.45">
      <c r="A608" s="35" t="str">
        <f>IF('Prediction Log'!A608=0, "",'Prediction Log'!A608)</f>
        <v/>
      </c>
      <c r="B608" s="14" t="str">
        <f>IF('Prediction Log'!B608=0, "",'Prediction Log'!B608)</f>
        <v/>
      </c>
      <c r="C608" s="14" t="str">
        <f>IF('Prediction Log'!C608=0, "",'Prediction Log'!C608)</f>
        <v/>
      </c>
      <c r="D608" s="14" t="str">
        <f>IF('Prediction Log'!D608=0, "",'Prediction Log'!D608)</f>
        <v/>
      </c>
      <c r="E608" s="14" t="str">
        <f>IF('Prediction Log'!E608=0, "",'Prediction Log'!E608)</f>
        <v/>
      </c>
      <c r="F608" s="14" t="str">
        <f>IF('Prediction Log'!F608=0, "",'Prediction Log'!F608)</f>
        <v/>
      </c>
      <c r="G608" s="12" t="str">
        <f>IF(AND(Games!I608="",Games!J608=""),"",IF(ISTEXT(Games!J608), "Side",Games!I608))</f>
        <v/>
      </c>
      <c r="H608" s="12" t="str">
        <f>IF(Table1[[#This Row],[Bet]]="Spread", Games!K608, "")</f>
        <v/>
      </c>
      <c r="I608" s="19" t="str">
        <f>IF(ISTEXT(Games!J608), Games!J608, "")</f>
        <v/>
      </c>
      <c r="J608" s="19" t="str">
        <f>IF(Table1[[#This Row],[Bet]]="Spread", Table1[[#This Row],[Spread]],"")</f>
        <v/>
      </c>
      <c r="K608" s="19"/>
      <c r="L608" s="20"/>
      <c r="M608" s="20"/>
      <c r="N608" s="20"/>
      <c r="O608" s="20"/>
      <c r="P608" s="20"/>
      <c r="Q608" s="20"/>
      <c r="R608" s="22">
        <f t="shared" si="87"/>
        <v>0</v>
      </c>
      <c r="S608" s="22">
        <f t="shared" si="88"/>
        <v>0</v>
      </c>
      <c r="T608" s="22">
        <f t="shared" si="81"/>
        <v>0</v>
      </c>
      <c r="U608" s="22">
        <f t="shared" si="89"/>
        <v>0</v>
      </c>
      <c r="V608" s="22">
        <f t="shared" si="82"/>
        <v>0</v>
      </c>
      <c r="W608" s="22">
        <f t="shared" si="83"/>
        <v>0</v>
      </c>
      <c r="X608" s="21"/>
      <c r="Y608" s="23" t="str">
        <f t="shared" si="84"/>
        <v/>
      </c>
      <c r="Z608" s="21"/>
      <c r="AA608" s="23" t="str">
        <f t="shared" si="85"/>
        <v/>
      </c>
      <c r="AB608" s="21"/>
      <c r="AC608" s="23" t="str">
        <f t="shared" si="86"/>
        <v/>
      </c>
      <c r="AD60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09" spans="1:30" x14ac:dyDescent="0.45">
      <c r="A609" s="35" t="str">
        <f>IF('Prediction Log'!A609=0, "",'Prediction Log'!A609)</f>
        <v/>
      </c>
      <c r="B609" s="14" t="str">
        <f>IF('Prediction Log'!B609=0, "",'Prediction Log'!B609)</f>
        <v/>
      </c>
      <c r="C609" s="14" t="str">
        <f>IF('Prediction Log'!C609=0, "",'Prediction Log'!C609)</f>
        <v/>
      </c>
      <c r="D609" s="14" t="str">
        <f>IF('Prediction Log'!D609=0, "",'Prediction Log'!D609)</f>
        <v/>
      </c>
      <c r="E609" s="14" t="str">
        <f>IF('Prediction Log'!E609=0, "",'Prediction Log'!E609)</f>
        <v/>
      </c>
      <c r="F609" s="14" t="str">
        <f>IF('Prediction Log'!F609=0, "",'Prediction Log'!F609)</f>
        <v/>
      </c>
      <c r="G609" s="12" t="str">
        <f>IF(AND(Games!I609="",Games!J609=""),"",IF(ISTEXT(Games!J609), "Side",Games!I609))</f>
        <v/>
      </c>
      <c r="H609" s="12" t="str">
        <f>IF(Table1[[#This Row],[Bet]]="Spread", Games!K609, "")</f>
        <v/>
      </c>
      <c r="I609" s="19" t="str">
        <f>IF(ISTEXT(Games!J609), Games!J609, "")</f>
        <v/>
      </c>
      <c r="J609" s="19" t="str">
        <f>IF(Table1[[#This Row],[Bet]]="Spread", Table1[[#This Row],[Spread]],"")</f>
        <v/>
      </c>
      <c r="K609" s="19"/>
      <c r="L609" s="20"/>
      <c r="M609" s="20"/>
      <c r="N609" s="20"/>
      <c r="O609" s="20"/>
      <c r="P609" s="20"/>
      <c r="Q609" s="20"/>
      <c r="R609" s="22">
        <f t="shared" si="87"/>
        <v>0</v>
      </c>
      <c r="S609" s="22">
        <f t="shared" si="88"/>
        <v>0</v>
      </c>
      <c r="T609" s="22">
        <f t="shared" si="81"/>
        <v>0</v>
      </c>
      <c r="U609" s="22">
        <f t="shared" si="89"/>
        <v>0</v>
      </c>
      <c r="V609" s="22">
        <f t="shared" si="82"/>
        <v>0</v>
      </c>
      <c r="W609" s="22">
        <f t="shared" si="83"/>
        <v>0</v>
      </c>
      <c r="X609" s="21"/>
      <c r="Y609" s="23" t="str">
        <f t="shared" si="84"/>
        <v/>
      </c>
      <c r="Z609" s="21"/>
      <c r="AA609" s="23" t="str">
        <f t="shared" si="85"/>
        <v/>
      </c>
      <c r="AB609" s="21"/>
      <c r="AC609" s="23" t="str">
        <f t="shared" si="86"/>
        <v/>
      </c>
      <c r="AD60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10" spans="1:30" x14ac:dyDescent="0.45">
      <c r="A610" s="35" t="str">
        <f>IF('Prediction Log'!A610=0, "",'Prediction Log'!A610)</f>
        <v/>
      </c>
      <c r="B610" s="14" t="str">
        <f>IF('Prediction Log'!B610=0, "",'Prediction Log'!B610)</f>
        <v/>
      </c>
      <c r="C610" s="14" t="str">
        <f>IF('Prediction Log'!C610=0, "",'Prediction Log'!C610)</f>
        <v/>
      </c>
      <c r="D610" s="14" t="str">
        <f>IF('Prediction Log'!D610=0, "",'Prediction Log'!D610)</f>
        <v/>
      </c>
      <c r="E610" s="14" t="str">
        <f>IF('Prediction Log'!E610=0, "",'Prediction Log'!E610)</f>
        <v/>
      </c>
      <c r="F610" s="14" t="str">
        <f>IF('Prediction Log'!F610=0, "",'Prediction Log'!F610)</f>
        <v/>
      </c>
      <c r="G610" s="12" t="str">
        <f>IF(AND(Games!I610="",Games!J610=""),"",IF(ISTEXT(Games!J610), "Side",Games!I610))</f>
        <v/>
      </c>
      <c r="H610" s="12" t="str">
        <f>IF(Table1[[#This Row],[Bet]]="Spread", Games!K610, "")</f>
        <v/>
      </c>
      <c r="I610" s="19" t="str">
        <f>IF(ISTEXT(Games!J610), Games!J610, "")</f>
        <v/>
      </c>
      <c r="J610" s="19" t="str">
        <f>IF(Table1[[#This Row],[Bet]]="Spread", Table1[[#This Row],[Spread]],"")</f>
        <v/>
      </c>
      <c r="K610" s="19"/>
      <c r="L610" s="20"/>
      <c r="M610" s="20"/>
      <c r="N610" s="20"/>
      <c r="O610" s="20"/>
      <c r="P610" s="20"/>
      <c r="Q610" s="20"/>
      <c r="R610" s="22">
        <f t="shared" si="87"/>
        <v>0</v>
      </c>
      <c r="S610" s="22">
        <f t="shared" si="88"/>
        <v>0</v>
      </c>
      <c r="T610" s="22">
        <f t="shared" si="81"/>
        <v>0</v>
      </c>
      <c r="U610" s="22">
        <f t="shared" si="89"/>
        <v>0</v>
      </c>
      <c r="V610" s="22">
        <f t="shared" si="82"/>
        <v>0</v>
      </c>
      <c r="W610" s="22">
        <f t="shared" si="83"/>
        <v>0</v>
      </c>
      <c r="X610" s="21"/>
      <c r="Y610" s="23" t="str">
        <f t="shared" si="84"/>
        <v/>
      </c>
      <c r="Z610" s="21"/>
      <c r="AA610" s="23" t="str">
        <f t="shared" si="85"/>
        <v/>
      </c>
      <c r="AB610" s="21"/>
      <c r="AC610" s="23" t="str">
        <f t="shared" si="86"/>
        <v/>
      </c>
      <c r="AD61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11" spans="1:30" x14ac:dyDescent="0.45">
      <c r="A611" s="35" t="str">
        <f>IF('Prediction Log'!A611=0, "",'Prediction Log'!A611)</f>
        <v/>
      </c>
      <c r="B611" s="14" t="str">
        <f>IF('Prediction Log'!B611=0, "",'Prediction Log'!B611)</f>
        <v/>
      </c>
      <c r="C611" s="14" t="str">
        <f>IF('Prediction Log'!C611=0, "",'Prediction Log'!C611)</f>
        <v/>
      </c>
      <c r="D611" s="14" t="str">
        <f>IF('Prediction Log'!D611=0, "",'Prediction Log'!D611)</f>
        <v/>
      </c>
      <c r="E611" s="14" t="str">
        <f>IF('Prediction Log'!E611=0, "",'Prediction Log'!E611)</f>
        <v/>
      </c>
      <c r="F611" s="14" t="str">
        <f>IF('Prediction Log'!F611=0, "",'Prediction Log'!F611)</f>
        <v/>
      </c>
      <c r="G611" s="12" t="str">
        <f>IF(AND(Games!I611="",Games!J611=""),"",IF(ISTEXT(Games!J611), "Side",Games!I611))</f>
        <v/>
      </c>
      <c r="H611" s="12" t="str">
        <f>IF(Table1[[#This Row],[Bet]]="Spread", Games!K611, "")</f>
        <v/>
      </c>
      <c r="I611" s="19" t="str">
        <f>IF(ISTEXT(Games!J611), Games!J611, "")</f>
        <v/>
      </c>
      <c r="J611" s="19" t="str">
        <f>IF(Table1[[#This Row],[Bet]]="Spread", Table1[[#This Row],[Spread]],"")</f>
        <v/>
      </c>
      <c r="K611" s="19"/>
      <c r="L611" s="20"/>
      <c r="M611" s="20"/>
      <c r="N611" s="20"/>
      <c r="O611" s="20"/>
      <c r="P611" s="20"/>
      <c r="Q611" s="20"/>
      <c r="R611" s="22">
        <f t="shared" si="87"/>
        <v>0</v>
      </c>
      <c r="S611" s="22">
        <f t="shared" si="88"/>
        <v>0</v>
      </c>
      <c r="T611" s="22">
        <f t="shared" si="81"/>
        <v>0</v>
      </c>
      <c r="U611" s="22">
        <f t="shared" si="89"/>
        <v>0</v>
      </c>
      <c r="V611" s="22">
        <f t="shared" si="82"/>
        <v>0</v>
      </c>
      <c r="W611" s="22">
        <f t="shared" si="83"/>
        <v>0</v>
      </c>
      <c r="X611" s="21"/>
      <c r="Y611" s="23" t="str">
        <f t="shared" si="84"/>
        <v/>
      </c>
      <c r="Z611" s="21"/>
      <c r="AA611" s="23" t="str">
        <f t="shared" si="85"/>
        <v/>
      </c>
      <c r="AB611" s="21"/>
      <c r="AC611" s="23" t="str">
        <f t="shared" si="86"/>
        <v/>
      </c>
      <c r="AD61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12" spans="1:30" x14ac:dyDescent="0.45">
      <c r="A612" s="35" t="str">
        <f>IF('Prediction Log'!A612=0, "",'Prediction Log'!A612)</f>
        <v/>
      </c>
      <c r="B612" s="14" t="str">
        <f>IF('Prediction Log'!B612=0, "",'Prediction Log'!B612)</f>
        <v/>
      </c>
      <c r="C612" s="14" t="str">
        <f>IF('Prediction Log'!C612=0, "",'Prediction Log'!C612)</f>
        <v/>
      </c>
      <c r="D612" s="14" t="str">
        <f>IF('Prediction Log'!D612=0, "",'Prediction Log'!D612)</f>
        <v/>
      </c>
      <c r="E612" s="14" t="str">
        <f>IF('Prediction Log'!E612=0, "",'Prediction Log'!E612)</f>
        <v/>
      </c>
      <c r="F612" s="14" t="str">
        <f>IF('Prediction Log'!F612=0, "",'Prediction Log'!F612)</f>
        <v/>
      </c>
      <c r="G612" s="12" t="str">
        <f>IF(AND(Games!I612="",Games!J612=""),"",IF(ISTEXT(Games!J612), "Side",Games!I612))</f>
        <v/>
      </c>
      <c r="H612" s="12" t="str">
        <f>IF(Table1[[#This Row],[Bet]]="Spread", Games!K612, "")</f>
        <v/>
      </c>
      <c r="I612" s="19" t="str">
        <f>IF(ISTEXT(Games!J612), Games!J612, "")</f>
        <v/>
      </c>
      <c r="J612" s="19" t="str">
        <f>IF(Table1[[#This Row],[Bet]]="Spread", Table1[[#This Row],[Spread]],"")</f>
        <v/>
      </c>
      <c r="K612" s="19"/>
      <c r="L612" s="20"/>
      <c r="M612" s="20"/>
      <c r="N612" s="20"/>
      <c r="O612" s="20"/>
      <c r="P612" s="20"/>
      <c r="Q612" s="20"/>
      <c r="R612" s="22">
        <f t="shared" si="87"/>
        <v>0</v>
      </c>
      <c r="S612" s="22">
        <f t="shared" si="88"/>
        <v>0</v>
      </c>
      <c r="T612" s="22">
        <f t="shared" si="81"/>
        <v>0</v>
      </c>
      <c r="U612" s="22">
        <f t="shared" si="89"/>
        <v>0</v>
      </c>
      <c r="V612" s="22">
        <f t="shared" si="82"/>
        <v>0</v>
      </c>
      <c r="W612" s="22">
        <f t="shared" si="83"/>
        <v>0</v>
      </c>
      <c r="X612" s="21"/>
      <c r="Y612" s="23" t="str">
        <f t="shared" si="84"/>
        <v/>
      </c>
      <c r="Z612" s="21"/>
      <c r="AA612" s="23" t="str">
        <f t="shared" si="85"/>
        <v/>
      </c>
      <c r="AB612" s="21"/>
      <c r="AC612" s="23" t="str">
        <f t="shared" si="86"/>
        <v/>
      </c>
      <c r="AD61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13" spans="1:30" x14ac:dyDescent="0.45">
      <c r="A613" s="35" t="str">
        <f>IF('Prediction Log'!A613=0, "",'Prediction Log'!A613)</f>
        <v/>
      </c>
      <c r="B613" s="14" t="str">
        <f>IF('Prediction Log'!B613=0, "",'Prediction Log'!B613)</f>
        <v/>
      </c>
      <c r="C613" s="14" t="str">
        <f>IF('Prediction Log'!C613=0, "",'Prediction Log'!C613)</f>
        <v/>
      </c>
      <c r="D613" s="14" t="str">
        <f>IF('Prediction Log'!D613=0, "",'Prediction Log'!D613)</f>
        <v/>
      </c>
      <c r="E613" s="14" t="str">
        <f>IF('Prediction Log'!E613=0, "",'Prediction Log'!E613)</f>
        <v/>
      </c>
      <c r="F613" s="14" t="str">
        <f>IF('Prediction Log'!F613=0, "",'Prediction Log'!F613)</f>
        <v/>
      </c>
      <c r="G613" s="12" t="str">
        <f>IF(AND(Games!I613="",Games!J613=""),"",IF(ISTEXT(Games!J613), "Side",Games!I613))</f>
        <v/>
      </c>
      <c r="H613" s="12" t="str">
        <f>IF(Table1[[#This Row],[Bet]]="Spread", Games!K613, "")</f>
        <v/>
      </c>
      <c r="I613" s="19" t="str">
        <f>IF(ISTEXT(Games!J613), Games!J613, "")</f>
        <v/>
      </c>
      <c r="J613" s="19" t="str">
        <f>IF(Table1[[#This Row],[Bet]]="Spread", Table1[[#This Row],[Spread]],"")</f>
        <v/>
      </c>
      <c r="K613" s="19"/>
      <c r="L613" s="20"/>
      <c r="M613" s="20"/>
      <c r="N613" s="20"/>
      <c r="O613" s="20"/>
      <c r="P613" s="20"/>
      <c r="Q613" s="20"/>
      <c r="R613" s="22">
        <f t="shared" si="87"/>
        <v>0</v>
      </c>
      <c r="S613" s="22">
        <f t="shared" si="88"/>
        <v>0</v>
      </c>
      <c r="T613" s="22">
        <f t="shared" si="81"/>
        <v>0</v>
      </c>
      <c r="U613" s="22">
        <f t="shared" si="89"/>
        <v>0</v>
      </c>
      <c r="V613" s="22">
        <f t="shared" si="82"/>
        <v>0</v>
      </c>
      <c r="W613" s="22">
        <f t="shared" si="83"/>
        <v>0</v>
      </c>
      <c r="X613" s="21"/>
      <c r="Y613" s="23" t="str">
        <f t="shared" si="84"/>
        <v/>
      </c>
      <c r="Z613" s="21"/>
      <c r="AA613" s="23" t="str">
        <f t="shared" si="85"/>
        <v/>
      </c>
      <c r="AB613" s="21"/>
      <c r="AC613" s="23" t="str">
        <f t="shared" si="86"/>
        <v/>
      </c>
      <c r="AD61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14" spans="1:30" x14ac:dyDescent="0.45">
      <c r="A614" s="35" t="str">
        <f>IF('Prediction Log'!A614=0, "",'Prediction Log'!A614)</f>
        <v/>
      </c>
      <c r="B614" s="14" t="str">
        <f>IF('Prediction Log'!B614=0, "",'Prediction Log'!B614)</f>
        <v/>
      </c>
      <c r="C614" s="14" t="str">
        <f>IF('Prediction Log'!C614=0, "",'Prediction Log'!C614)</f>
        <v/>
      </c>
      <c r="D614" s="14" t="str">
        <f>IF('Prediction Log'!D614=0, "",'Prediction Log'!D614)</f>
        <v/>
      </c>
      <c r="E614" s="14" t="str">
        <f>IF('Prediction Log'!E614=0, "",'Prediction Log'!E614)</f>
        <v/>
      </c>
      <c r="F614" s="14" t="str">
        <f>IF('Prediction Log'!F614=0, "",'Prediction Log'!F614)</f>
        <v/>
      </c>
      <c r="G614" s="12" t="str">
        <f>IF(AND(Games!I614="",Games!J614=""),"",IF(ISTEXT(Games!J614), "Side",Games!I614))</f>
        <v/>
      </c>
      <c r="H614" s="12" t="str">
        <f>IF(Table1[[#This Row],[Bet]]="Spread", Games!K614, "")</f>
        <v/>
      </c>
      <c r="I614" s="19" t="str">
        <f>IF(ISTEXT(Games!J614), Games!J614, "")</f>
        <v/>
      </c>
      <c r="J614" s="19" t="str">
        <f>IF(Table1[[#This Row],[Bet]]="Spread", Table1[[#This Row],[Spread]],"")</f>
        <v/>
      </c>
      <c r="K614" s="19"/>
      <c r="L614" s="20"/>
      <c r="M614" s="20"/>
      <c r="N614" s="20"/>
      <c r="O614" s="20"/>
      <c r="P614" s="20"/>
      <c r="Q614" s="20"/>
      <c r="R614" s="22">
        <f t="shared" si="87"/>
        <v>0</v>
      </c>
      <c r="S614" s="22">
        <f t="shared" si="88"/>
        <v>0</v>
      </c>
      <c r="T614" s="22">
        <f t="shared" si="81"/>
        <v>0</v>
      </c>
      <c r="U614" s="22">
        <f t="shared" si="89"/>
        <v>0</v>
      </c>
      <c r="V614" s="22">
        <f t="shared" si="82"/>
        <v>0</v>
      </c>
      <c r="W614" s="22">
        <f t="shared" si="83"/>
        <v>0</v>
      </c>
      <c r="X614" s="21"/>
      <c r="Y614" s="23" t="str">
        <f t="shared" si="84"/>
        <v/>
      </c>
      <c r="Z614" s="21"/>
      <c r="AA614" s="23" t="str">
        <f t="shared" si="85"/>
        <v/>
      </c>
      <c r="AB614" s="21"/>
      <c r="AC614" s="23" t="str">
        <f t="shared" si="86"/>
        <v/>
      </c>
      <c r="AD61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15" spans="1:30" x14ac:dyDescent="0.45">
      <c r="A615" s="35" t="str">
        <f>IF('Prediction Log'!A615=0, "",'Prediction Log'!A615)</f>
        <v/>
      </c>
      <c r="B615" s="14" t="str">
        <f>IF('Prediction Log'!B615=0, "",'Prediction Log'!B615)</f>
        <v/>
      </c>
      <c r="C615" s="14" t="str">
        <f>IF('Prediction Log'!C615=0, "",'Prediction Log'!C615)</f>
        <v/>
      </c>
      <c r="D615" s="14" t="str">
        <f>IF('Prediction Log'!D615=0, "",'Prediction Log'!D615)</f>
        <v/>
      </c>
      <c r="E615" s="14" t="str">
        <f>IF('Prediction Log'!E615=0, "",'Prediction Log'!E615)</f>
        <v/>
      </c>
      <c r="F615" s="14" t="str">
        <f>IF('Prediction Log'!F615=0, "",'Prediction Log'!F615)</f>
        <v/>
      </c>
      <c r="G615" s="12" t="str">
        <f>IF(AND(Games!I615="",Games!J615=""),"",IF(ISTEXT(Games!J615), "Side",Games!I615))</f>
        <v/>
      </c>
      <c r="H615" s="12" t="str">
        <f>IF(Table1[[#This Row],[Bet]]="Spread", Games!K615, "")</f>
        <v/>
      </c>
      <c r="I615" s="19" t="str">
        <f>IF(ISTEXT(Games!J615), Games!J615, "")</f>
        <v/>
      </c>
      <c r="J615" s="19" t="str">
        <f>IF(Table1[[#This Row],[Bet]]="Spread", Table1[[#This Row],[Spread]],"")</f>
        <v/>
      </c>
      <c r="K615" s="19"/>
      <c r="L615" s="20"/>
      <c r="M615" s="20"/>
      <c r="N615" s="20"/>
      <c r="O615" s="20"/>
      <c r="P615" s="20"/>
      <c r="Q615" s="20"/>
      <c r="R615" s="22">
        <f t="shared" si="87"/>
        <v>0</v>
      </c>
      <c r="S615" s="22">
        <f t="shared" si="88"/>
        <v>0</v>
      </c>
      <c r="T615" s="22">
        <f t="shared" si="81"/>
        <v>0</v>
      </c>
      <c r="U615" s="22">
        <f t="shared" si="89"/>
        <v>0</v>
      </c>
      <c r="V615" s="22">
        <f t="shared" si="82"/>
        <v>0</v>
      </c>
      <c r="W615" s="22">
        <f t="shared" si="83"/>
        <v>0</v>
      </c>
      <c r="X615" s="21"/>
      <c r="Y615" s="23" t="str">
        <f t="shared" si="84"/>
        <v/>
      </c>
      <c r="Z615" s="21"/>
      <c r="AA615" s="23" t="str">
        <f t="shared" si="85"/>
        <v/>
      </c>
      <c r="AB615" s="21"/>
      <c r="AC615" s="23" t="str">
        <f t="shared" si="86"/>
        <v/>
      </c>
      <c r="AD61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16" spans="1:30" x14ac:dyDescent="0.45">
      <c r="A616" s="35" t="str">
        <f>IF('Prediction Log'!A616=0, "",'Prediction Log'!A616)</f>
        <v/>
      </c>
      <c r="B616" s="14" t="str">
        <f>IF('Prediction Log'!B616=0, "",'Prediction Log'!B616)</f>
        <v/>
      </c>
      <c r="C616" s="14" t="str">
        <f>IF('Prediction Log'!C616=0, "",'Prediction Log'!C616)</f>
        <v/>
      </c>
      <c r="D616" s="14" t="str">
        <f>IF('Prediction Log'!D616=0, "",'Prediction Log'!D616)</f>
        <v/>
      </c>
      <c r="E616" s="14" t="str">
        <f>IF('Prediction Log'!E616=0, "",'Prediction Log'!E616)</f>
        <v/>
      </c>
      <c r="F616" s="14" t="str">
        <f>IF('Prediction Log'!F616=0, "",'Prediction Log'!F616)</f>
        <v/>
      </c>
      <c r="G616" s="12" t="str">
        <f>IF(AND(Games!I616="",Games!J616=""),"",IF(ISTEXT(Games!J616), "Side",Games!I616))</f>
        <v/>
      </c>
      <c r="H616" s="12" t="str">
        <f>IF(Table1[[#This Row],[Bet]]="Spread", Games!K616, "")</f>
        <v/>
      </c>
      <c r="I616" s="19" t="str">
        <f>IF(ISTEXT(Games!J616), Games!J616, "")</f>
        <v/>
      </c>
      <c r="J616" s="19" t="str">
        <f>IF(Table1[[#This Row],[Bet]]="Spread", Table1[[#This Row],[Spread]],"")</f>
        <v/>
      </c>
      <c r="K616" s="19"/>
      <c r="L616" s="20"/>
      <c r="M616" s="20"/>
      <c r="N616" s="20"/>
      <c r="O616" s="20"/>
      <c r="P616" s="20"/>
      <c r="Q616" s="20"/>
      <c r="R616" s="22">
        <f t="shared" si="87"/>
        <v>0</v>
      </c>
      <c r="S616" s="22">
        <f t="shared" si="88"/>
        <v>0</v>
      </c>
      <c r="T616" s="22">
        <f t="shared" si="81"/>
        <v>0</v>
      </c>
      <c r="U616" s="22">
        <f t="shared" si="89"/>
        <v>0</v>
      </c>
      <c r="V616" s="22">
        <f t="shared" si="82"/>
        <v>0</v>
      </c>
      <c r="W616" s="22">
        <f t="shared" si="83"/>
        <v>0</v>
      </c>
      <c r="X616" s="21"/>
      <c r="Y616" s="23" t="str">
        <f t="shared" si="84"/>
        <v/>
      </c>
      <c r="Z616" s="21"/>
      <c r="AA616" s="23" t="str">
        <f t="shared" si="85"/>
        <v/>
      </c>
      <c r="AB616" s="21"/>
      <c r="AC616" s="23" t="str">
        <f t="shared" si="86"/>
        <v/>
      </c>
      <c r="AD61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17" spans="1:30" x14ac:dyDescent="0.45">
      <c r="A617" s="35" t="str">
        <f>IF('Prediction Log'!A617=0, "",'Prediction Log'!A617)</f>
        <v/>
      </c>
      <c r="B617" s="14" t="str">
        <f>IF('Prediction Log'!B617=0, "",'Prediction Log'!B617)</f>
        <v/>
      </c>
      <c r="C617" s="14" t="str">
        <f>IF('Prediction Log'!C617=0, "",'Prediction Log'!C617)</f>
        <v/>
      </c>
      <c r="D617" s="14" t="str">
        <f>IF('Prediction Log'!D617=0, "",'Prediction Log'!D617)</f>
        <v/>
      </c>
      <c r="E617" s="14" t="str">
        <f>IF('Prediction Log'!E617=0, "",'Prediction Log'!E617)</f>
        <v/>
      </c>
      <c r="F617" s="14" t="str">
        <f>IF('Prediction Log'!F617=0, "",'Prediction Log'!F617)</f>
        <v/>
      </c>
      <c r="G617" s="12" t="str">
        <f>IF(AND(Games!I617="",Games!J617=""),"",IF(ISTEXT(Games!J617), "Side",Games!I617))</f>
        <v/>
      </c>
      <c r="H617" s="12" t="str">
        <f>IF(Table1[[#This Row],[Bet]]="Spread", Games!K617, "")</f>
        <v/>
      </c>
      <c r="I617" s="19" t="str">
        <f>IF(ISTEXT(Games!J617), Games!J617, "")</f>
        <v/>
      </c>
      <c r="J617" s="19" t="str">
        <f>IF(Table1[[#This Row],[Bet]]="Spread", Table1[[#This Row],[Spread]],"")</f>
        <v/>
      </c>
      <c r="K617" s="19"/>
      <c r="L617" s="20"/>
      <c r="M617" s="20"/>
      <c r="N617" s="20"/>
      <c r="O617" s="20"/>
      <c r="P617" s="20"/>
      <c r="Q617" s="20"/>
      <c r="R617" s="22">
        <f t="shared" si="87"/>
        <v>0</v>
      </c>
      <c r="S617" s="22">
        <f t="shared" si="88"/>
        <v>0</v>
      </c>
      <c r="T617" s="22">
        <f t="shared" si="81"/>
        <v>0</v>
      </c>
      <c r="U617" s="22">
        <f t="shared" si="89"/>
        <v>0</v>
      </c>
      <c r="V617" s="22">
        <f t="shared" si="82"/>
        <v>0</v>
      </c>
      <c r="W617" s="22">
        <f t="shared" si="83"/>
        <v>0</v>
      </c>
      <c r="X617" s="21"/>
      <c r="Y617" s="23" t="str">
        <f t="shared" si="84"/>
        <v/>
      </c>
      <c r="Z617" s="21"/>
      <c r="AA617" s="23" t="str">
        <f t="shared" si="85"/>
        <v/>
      </c>
      <c r="AB617" s="21"/>
      <c r="AC617" s="23" t="str">
        <f t="shared" si="86"/>
        <v/>
      </c>
      <c r="AD61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18" spans="1:30" x14ac:dyDescent="0.45">
      <c r="A618" s="35" t="str">
        <f>IF('Prediction Log'!A618=0, "",'Prediction Log'!A618)</f>
        <v/>
      </c>
      <c r="B618" s="14" t="str">
        <f>IF('Prediction Log'!B618=0, "",'Prediction Log'!B618)</f>
        <v/>
      </c>
      <c r="C618" s="14" t="str">
        <f>IF('Prediction Log'!C618=0, "",'Prediction Log'!C618)</f>
        <v/>
      </c>
      <c r="D618" s="14" t="str">
        <f>IF('Prediction Log'!D618=0, "",'Prediction Log'!D618)</f>
        <v/>
      </c>
      <c r="E618" s="14" t="str">
        <f>IF('Prediction Log'!E618=0, "",'Prediction Log'!E618)</f>
        <v/>
      </c>
      <c r="F618" s="14" t="str">
        <f>IF('Prediction Log'!F618=0, "",'Prediction Log'!F618)</f>
        <v/>
      </c>
      <c r="G618" s="12" t="str">
        <f>IF(AND(Games!I618="",Games!J618=""),"",IF(ISTEXT(Games!J618), "Side",Games!I618))</f>
        <v/>
      </c>
      <c r="H618" s="12" t="str">
        <f>IF(Table1[[#This Row],[Bet]]="Spread", Games!K618, "")</f>
        <v/>
      </c>
      <c r="I618" s="19" t="str">
        <f>IF(ISTEXT(Games!J618), Games!J618, "")</f>
        <v/>
      </c>
      <c r="J618" s="19" t="str">
        <f>IF(Table1[[#This Row],[Bet]]="Spread", Table1[[#This Row],[Spread]],"")</f>
        <v/>
      </c>
      <c r="K618" s="19"/>
      <c r="L618" s="20"/>
      <c r="M618" s="20"/>
      <c r="N618" s="20"/>
      <c r="O618" s="20"/>
      <c r="P618" s="20"/>
      <c r="Q618" s="20"/>
      <c r="R618" s="22">
        <f t="shared" si="87"/>
        <v>0</v>
      </c>
      <c r="S618" s="22">
        <f t="shared" si="88"/>
        <v>0</v>
      </c>
      <c r="T618" s="22">
        <f t="shared" si="81"/>
        <v>0</v>
      </c>
      <c r="U618" s="22">
        <f t="shared" si="89"/>
        <v>0</v>
      </c>
      <c r="V618" s="22">
        <f t="shared" si="82"/>
        <v>0</v>
      </c>
      <c r="W618" s="22">
        <f t="shared" si="83"/>
        <v>0</v>
      </c>
      <c r="X618" s="21"/>
      <c r="Y618" s="23" t="str">
        <f t="shared" si="84"/>
        <v/>
      </c>
      <c r="Z618" s="21"/>
      <c r="AA618" s="23" t="str">
        <f t="shared" si="85"/>
        <v/>
      </c>
      <c r="AB618" s="21"/>
      <c r="AC618" s="23" t="str">
        <f t="shared" si="86"/>
        <v/>
      </c>
      <c r="AD61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19" spans="1:30" x14ac:dyDescent="0.45">
      <c r="A619" s="35" t="str">
        <f>IF('Prediction Log'!A619=0, "",'Prediction Log'!A619)</f>
        <v/>
      </c>
      <c r="B619" s="14" t="str">
        <f>IF('Prediction Log'!B619=0, "",'Prediction Log'!B619)</f>
        <v/>
      </c>
      <c r="C619" s="14" t="str">
        <f>IF('Prediction Log'!C619=0, "",'Prediction Log'!C619)</f>
        <v/>
      </c>
      <c r="D619" s="14" t="str">
        <f>IF('Prediction Log'!D619=0, "",'Prediction Log'!D619)</f>
        <v/>
      </c>
      <c r="E619" s="14" t="str">
        <f>IF('Prediction Log'!E619=0, "",'Prediction Log'!E619)</f>
        <v/>
      </c>
      <c r="F619" s="14" t="str">
        <f>IF('Prediction Log'!F619=0, "",'Prediction Log'!F619)</f>
        <v/>
      </c>
      <c r="G619" s="12" t="str">
        <f>IF(AND(Games!I619="",Games!J619=""),"",IF(ISTEXT(Games!J619), "Side",Games!I619))</f>
        <v/>
      </c>
      <c r="H619" s="12" t="str">
        <f>IF(Table1[[#This Row],[Bet]]="Spread", Games!K619, "")</f>
        <v/>
      </c>
      <c r="I619" s="19" t="str">
        <f>IF(ISTEXT(Games!J619), Games!J619, "")</f>
        <v/>
      </c>
      <c r="J619" s="19" t="str">
        <f>IF(Table1[[#This Row],[Bet]]="Spread", Table1[[#This Row],[Spread]],"")</f>
        <v/>
      </c>
      <c r="K619" s="19"/>
      <c r="L619" s="20"/>
      <c r="M619" s="20"/>
      <c r="N619" s="20"/>
      <c r="O619" s="20"/>
      <c r="P619" s="20"/>
      <c r="Q619" s="20"/>
      <c r="R619" s="22">
        <f t="shared" si="87"/>
        <v>0</v>
      </c>
      <c r="S619" s="22">
        <f t="shared" si="88"/>
        <v>0</v>
      </c>
      <c r="T619" s="22">
        <f t="shared" si="81"/>
        <v>0</v>
      </c>
      <c r="U619" s="22">
        <f t="shared" si="89"/>
        <v>0</v>
      </c>
      <c r="V619" s="22">
        <f t="shared" si="82"/>
        <v>0</v>
      </c>
      <c r="W619" s="22">
        <f t="shared" si="83"/>
        <v>0</v>
      </c>
      <c r="X619" s="21"/>
      <c r="Y619" s="23" t="str">
        <f t="shared" si="84"/>
        <v/>
      </c>
      <c r="Z619" s="21"/>
      <c r="AA619" s="23" t="str">
        <f t="shared" si="85"/>
        <v/>
      </c>
      <c r="AB619" s="21"/>
      <c r="AC619" s="23" t="str">
        <f t="shared" si="86"/>
        <v/>
      </c>
      <c r="AD61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20" spans="1:30" x14ac:dyDescent="0.45">
      <c r="A620" s="35" t="str">
        <f>IF('Prediction Log'!A620=0, "",'Prediction Log'!A620)</f>
        <v/>
      </c>
      <c r="B620" s="14" t="str">
        <f>IF('Prediction Log'!B620=0, "",'Prediction Log'!B620)</f>
        <v/>
      </c>
      <c r="C620" s="14" t="str">
        <f>IF('Prediction Log'!C620=0, "",'Prediction Log'!C620)</f>
        <v/>
      </c>
      <c r="D620" s="14" t="str">
        <f>IF('Prediction Log'!D620=0, "",'Prediction Log'!D620)</f>
        <v/>
      </c>
      <c r="E620" s="14" t="str">
        <f>IF('Prediction Log'!E620=0, "",'Prediction Log'!E620)</f>
        <v/>
      </c>
      <c r="F620" s="14" t="str">
        <f>IF('Prediction Log'!F620=0, "",'Prediction Log'!F620)</f>
        <v/>
      </c>
      <c r="G620" s="12" t="str">
        <f>IF(AND(Games!I620="",Games!J620=""),"",IF(ISTEXT(Games!J620), "Side",Games!I620))</f>
        <v/>
      </c>
      <c r="H620" s="12" t="str">
        <f>IF(Table1[[#This Row],[Bet]]="Spread", Games!K620, "")</f>
        <v/>
      </c>
      <c r="I620" s="19" t="str">
        <f>IF(ISTEXT(Games!J620), Games!J620, "")</f>
        <v/>
      </c>
      <c r="J620" s="19" t="str">
        <f>IF(Table1[[#This Row],[Bet]]="Spread", Table1[[#This Row],[Spread]],"")</f>
        <v/>
      </c>
      <c r="K620" s="19"/>
      <c r="L620" s="20"/>
      <c r="M620" s="20"/>
      <c r="N620" s="20"/>
      <c r="O620" s="20"/>
      <c r="P620" s="20"/>
      <c r="Q620" s="20"/>
      <c r="R620" s="22">
        <f t="shared" si="87"/>
        <v>0</v>
      </c>
      <c r="S620" s="22">
        <f t="shared" si="88"/>
        <v>0</v>
      </c>
      <c r="T620" s="22">
        <f t="shared" si="81"/>
        <v>0</v>
      </c>
      <c r="U620" s="22">
        <f t="shared" si="89"/>
        <v>0</v>
      </c>
      <c r="V620" s="22">
        <f t="shared" si="82"/>
        <v>0</v>
      </c>
      <c r="W620" s="22">
        <f t="shared" si="83"/>
        <v>0</v>
      </c>
      <c r="X620" s="21"/>
      <c r="Y620" s="23" t="str">
        <f t="shared" si="84"/>
        <v/>
      </c>
      <c r="Z620" s="21"/>
      <c r="AA620" s="23" t="str">
        <f t="shared" si="85"/>
        <v/>
      </c>
      <c r="AB620" s="21"/>
      <c r="AC620" s="23" t="str">
        <f t="shared" si="86"/>
        <v/>
      </c>
      <c r="AD62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21" spans="1:30" x14ac:dyDescent="0.45">
      <c r="A621" s="35" t="str">
        <f>IF('Prediction Log'!A621=0, "",'Prediction Log'!A621)</f>
        <v/>
      </c>
      <c r="B621" s="14" t="str">
        <f>IF('Prediction Log'!B621=0, "",'Prediction Log'!B621)</f>
        <v/>
      </c>
      <c r="C621" s="14" t="str">
        <f>IF('Prediction Log'!C621=0, "",'Prediction Log'!C621)</f>
        <v/>
      </c>
      <c r="D621" s="14" t="str">
        <f>IF('Prediction Log'!D621=0, "",'Prediction Log'!D621)</f>
        <v/>
      </c>
      <c r="E621" s="14" t="str">
        <f>IF('Prediction Log'!E621=0, "",'Prediction Log'!E621)</f>
        <v/>
      </c>
      <c r="F621" s="14" t="str">
        <f>IF('Prediction Log'!F621=0, "",'Prediction Log'!F621)</f>
        <v/>
      </c>
      <c r="G621" s="12" t="str">
        <f>IF(AND(Games!I621="",Games!J621=""),"",IF(ISTEXT(Games!J621), "Side",Games!I621))</f>
        <v/>
      </c>
      <c r="H621" s="12" t="str">
        <f>IF(Table1[[#This Row],[Bet]]="Spread", Games!K621, "")</f>
        <v/>
      </c>
      <c r="I621" s="19" t="str">
        <f>IF(ISTEXT(Games!J621), Games!J621, "")</f>
        <v/>
      </c>
      <c r="J621" s="19" t="str">
        <f>IF(Table1[[#This Row],[Bet]]="Spread", Table1[[#This Row],[Spread]],"")</f>
        <v/>
      </c>
      <c r="K621" s="19"/>
      <c r="L621" s="20"/>
      <c r="M621" s="20"/>
      <c r="N621" s="20"/>
      <c r="O621" s="20"/>
      <c r="P621" s="20"/>
      <c r="Q621" s="20"/>
      <c r="R621" s="22">
        <f t="shared" si="87"/>
        <v>0</v>
      </c>
      <c r="S621" s="22">
        <f t="shared" si="88"/>
        <v>0</v>
      </c>
      <c r="T621" s="22">
        <f t="shared" si="81"/>
        <v>0</v>
      </c>
      <c r="U621" s="22">
        <f t="shared" si="89"/>
        <v>0</v>
      </c>
      <c r="V621" s="22">
        <f t="shared" si="82"/>
        <v>0</v>
      </c>
      <c r="W621" s="22">
        <f t="shared" si="83"/>
        <v>0</v>
      </c>
      <c r="X621" s="21"/>
      <c r="Y621" s="23" t="str">
        <f t="shared" si="84"/>
        <v/>
      </c>
      <c r="Z621" s="21"/>
      <c r="AA621" s="23" t="str">
        <f t="shared" si="85"/>
        <v/>
      </c>
      <c r="AB621" s="21"/>
      <c r="AC621" s="23" t="str">
        <f t="shared" si="86"/>
        <v/>
      </c>
      <c r="AD62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22" spans="1:30" x14ac:dyDescent="0.45">
      <c r="A622" s="35" t="str">
        <f>IF('Prediction Log'!A622=0, "",'Prediction Log'!A622)</f>
        <v/>
      </c>
      <c r="B622" s="14" t="str">
        <f>IF('Prediction Log'!B622=0, "",'Prediction Log'!B622)</f>
        <v/>
      </c>
      <c r="C622" s="14" t="str">
        <f>IF('Prediction Log'!C622=0, "",'Prediction Log'!C622)</f>
        <v/>
      </c>
      <c r="D622" s="14" t="str">
        <f>IF('Prediction Log'!D622=0, "",'Prediction Log'!D622)</f>
        <v/>
      </c>
      <c r="E622" s="14" t="str">
        <f>IF('Prediction Log'!E622=0, "",'Prediction Log'!E622)</f>
        <v/>
      </c>
      <c r="F622" s="14" t="str">
        <f>IF('Prediction Log'!F622=0, "",'Prediction Log'!F622)</f>
        <v/>
      </c>
      <c r="G622" s="12" t="str">
        <f>IF(AND(Games!I622="",Games!J622=""),"",IF(ISTEXT(Games!J622), "Side",Games!I622))</f>
        <v/>
      </c>
      <c r="H622" s="12" t="str">
        <f>IF(Table1[[#This Row],[Bet]]="Spread", Games!K622, "")</f>
        <v/>
      </c>
      <c r="I622" s="19" t="str">
        <f>IF(ISTEXT(Games!J622), Games!J622, "")</f>
        <v/>
      </c>
      <c r="J622" s="19" t="str">
        <f>IF(Table1[[#This Row],[Bet]]="Spread", Table1[[#This Row],[Spread]],"")</f>
        <v/>
      </c>
      <c r="K622" s="19"/>
      <c r="L622" s="20"/>
      <c r="M622" s="20"/>
      <c r="N622" s="20"/>
      <c r="O622" s="20"/>
      <c r="P622" s="20"/>
      <c r="Q622" s="20"/>
      <c r="R622" s="22">
        <f t="shared" si="87"/>
        <v>0</v>
      </c>
      <c r="S622" s="22">
        <f t="shared" si="88"/>
        <v>0</v>
      </c>
      <c r="T622" s="22">
        <f t="shared" si="81"/>
        <v>0</v>
      </c>
      <c r="U622" s="22">
        <f t="shared" si="89"/>
        <v>0</v>
      </c>
      <c r="V622" s="22">
        <f t="shared" si="82"/>
        <v>0</v>
      </c>
      <c r="W622" s="22">
        <f t="shared" si="83"/>
        <v>0</v>
      </c>
      <c r="X622" s="21"/>
      <c r="Y622" s="23" t="str">
        <f t="shared" si="84"/>
        <v/>
      </c>
      <c r="Z622" s="21"/>
      <c r="AA622" s="23" t="str">
        <f t="shared" si="85"/>
        <v/>
      </c>
      <c r="AB622" s="21"/>
      <c r="AC622" s="23" t="str">
        <f t="shared" si="86"/>
        <v/>
      </c>
      <c r="AD62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23" spans="1:30" x14ac:dyDescent="0.45">
      <c r="A623" s="35" t="str">
        <f>IF('Prediction Log'!A623=0, "",'Prediction Log'!A623)</f>
        <v/>
      </c>
      <c r="B623" s="14" t="str">
        <f>IF('Prediction Log'!B623=0, "",'Prediction Log'!B623)</f>
        <v/>
      </c>
      <c r="C623" s="14" t="str">
        <f>IF('Prediction Log'!C623=0, "",'Prediction Log'!C623)</f>
        <v/>
      </c>
      <c r="D623" s="14" t="str">
        <f>IF('Prediction Log'!D623=0, "",'Prediction Log'!D623)</f>
        <v/>
      </c>
      <c r="E623" s="14" t="str">
        <f>IF('Prediction Log'!E623=0, "",'Prediction Log'!E623)</f>
        <v/>
      </c>
      <c r="F623" s="14" t="str">
        <f>IF('Prediction Log'!F623=0, "",'Prediction Log'!F623)</f>
        <v/>
      </c>
      <c r="G623" s="12" t="str">
        <f>IF(AND(Games!I623="",Games!J623=""),"",IF(ISTEXT(Games!J623), "Side",Games!I623))</f>
        <v/>
      </c>
      <c r="H623" s="12" t="str">
        <f>IF(Table1[[#This Row],[Bet]]="Spread", Games!K623, "")</f>
        <v/>
      </c>
      <c r="I623" s="19" t="str">
        <f>IF(ISTEXT(Games!J623), Games!J623, "")</f>
        <v/>
      </c>
      <c r="J623" s="19" t="str">
        <f>IF(Table1[[#This Row],[Bet]]="Spread", Table1[[#This Row],[Spread]],"")</f>
        <v/>
      </c>
      <c r="K623" s="19"/>
      <c r="L623" s="20"/>
      <c r="M623" s="20"/>
      <c r="N623" s="20"/>
      <c r="O623" s="20"/>
      <c r="P623" s="20"/>
      <c r="Q623" s="20"/>
      <c r="R623" s="22">
        <f t="shared" si="87"/>
        <v>0</v>
      </c>
      <c r="S623" s="22">
        <f t="shared" si="88"/>
        <v>0</v>
      </c>
      <c r="T623" s="22">
        <f t="shared" si="81"/>
        <v>0</v>
      </c>
      <c r="U623" s="22">
        <f t="shared" si="89"/>
        <v>0</v>
      </c>
      <c r="V623" s="22">
        <f t="shared" si="82"/>
        <v>0</v>
      </c>
      <c r="W623" s="22">
        <f t="shared" si="83"/>
        <v>0</v>
      </c>
      <c r="X623" s="21"/>
      <c r="Y623" s="23" t="str">
        <f t="shared" si="84"/>
        <v/>
      </c>
      <c r="Z623" s="21"/>
      <c r="AA623" s="23" t="str">
        <f t="shared" si="85"/>
        <v/>
      </c>
      <c r="AB623" s="21"/>
      <c r="AC623" s="23" t="str">
        <f t="shared" si="86"/>
        <v/>
      </c>
      <c r="AD62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24" spans="1:30" x14ac:dyDescent="0.45">
      <c r="A624" s="35" t="str">
        <f>IF('Prediction Log'!A624=0, "",'Prediction Log'!A624)</f>
        <v/>
      </c>
      <c r="B624" s="14" t="str">
        <f>IF('Prediction Log'!B624=0, "",'Prediction Log'!B624)</f>
        <v/>
      </c>
      <c r="C624" s="14" t="str">
        <f>IF('Prediction Log'!C624=0, "",'Prediction Log'!C624)</f>
        <v/>
      </c>
      <c r="D624" s="14" t="str">
        <f>IF('Prediction Log'!D624=0, "",'Prediction Log'!D624)</f>
        <v/>
      </c>
      <c r="E624" s="14" t="str">
        <f>IF('Prediction Log'!E624=0, "",'Prediction Log'!E624)</f>
        <v/>
      </c>
      <c r="F624" s="14" t="str">
        <f>IF('Prediction Log'!F624=0, "",'Prediction Log'!F624)</f>
        <v/>
      </c>
      <c r="G624" s="12" t="str">
        <f>IF(AND(Games!I624="",Games!J624=""),"",IF(ISTEXT(Games!J624), "Side",Games!I624))</f>
        <v/>
      </c>
      <c r="H624" s="12" t="str">
        <f>IF(Table1[[#This Row],[Bet]]="Spread", Games!K624, "")</f>
        <v/>
      </c>
      <c r="I624" s="19" t="str">
        <f>IF(ISTEXT(Games!J624), Games!J624, "")</f>
        <v/>
      </c>
      <c r="J624" s="19" t="str">
        <f>IF(Table1[[#This Row],[Bet]]="Spread", Table1[[#This Row],[Spread]],"")</f>
        <v/>
      </c>
      <c r="K624" s="19"/>
      <c r="L624" s="20"/>
      <c r="M624" s="20"/>
      <c r="N624" s="20"/>
      <c r="O624" s="20"/>
      <c r="P624" s="20"/>
      <c r="Q624" s="20"/>
      <c r="R624" s="22">
        <f t="shared" si="87"/>
        <v>0</v>
      </c>
      <c r="S624" s="22">
        <f t="shared" si="88"/>
        <v>0</v>
      </c>
      <c r="T624" s="22">
        <f t="shared" si="81"/>
        <v>0</v>
      </c>
      <c r="U624" s="22">
        <f t="shared" si="89"/>
        <v>0</v>
      </c>
      <c r="V624" s="22">
        <f t="shared" si="82"/>
        <v>0</v>
      </c>
      <c r="W624" s="22">
        <f t="shared" si="83"/>
        <v>0</v>
      </c>
      <c r="X624" s="21"/>
      <c r="Y624" s="23" t="str">
        <f t="shared" si="84"/>
        <v/>
      </c>
      <c r="Z624" s="21"/>
      <c r="AA624" s="23" t="str">
        <f t="shared" si="85"/>
        <v/>
      </c>
      <c r="AB624" s="21"/>
      <c r="AC624" s="23" t="str">
        <f t="shared" si="86"/>
        <v/>
      </c>
      <c r="AD62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25" spans="1:30" x14ac:dyDescent="0.45">
      <c r="A625" s="35" t="str">
        <f>IF('Prediction Log'!A625=0, "",'Prediction Log'!A625)</f>
        <v/>
      </c>
      <c r="B625" s="14" t="str">
        <f>IF('Prediction Log'!B625=0, "",'Prediction Log'!B625)</f>
        <v/>
      </c>
      <c r="C625" s="14" t="str">
        <f>IF('Prediction Log'!C625=0, "",'Prediction Log'!C625)</f>
        <v/>
      </c>
      <c r="D625" s="14" t="str">
        <f>IF('Prediction Log'!D625=0, "",'Prediction Log'!D625)</f>
        <v/>
      </c>
      <c r="E625" s="14" t="str">
        <f>IF('Prediction Log'!E625=0, "",'Prediction Log'!E625)</f>
        <v/>
      </c>
      <c r="F625" s="14" t="str">
        <f>IF('Prediction Log'!F625=0, "",'Prediction Log'!F625)</f>
        <v/>
      </c>
      <c r="G625" s="12" t="str">
        <f>IF(AND(Games!I625="",Games!J625=""),"",IF(ISTEXT(Games!J625), "Side",Games!I625))</f>
        <v/>
      </c>
      <c r="H625" s="12" t="str">
        <f>IF(Table1[[#This Row],[Bet]]="Spread", Games!K625, "")</f>
        <v/>
      </c>
      <c r="I625" s="19" t="str">
        <f>IF(ISTEXT(Games!J625), Games!J625, "")</f>
        <v/>
      </c>
      <c r="J625" s="19" t="str">
        <f>IF(Table1[[#This Row],[Bet]]="Spread", Table1[[#This Row],[Spread]],"")</f>
        <v/>
      </c>
      <c r="K625" s="19"/>
      <c r="L625" s="20"/>
      <c r="M625" s="20"/>
      <c r="N625" s="20"/>
      <c r="O625" s="20"/>
      <c r="P625" s="20"/>
      <c r="Q625" s="20"/>
      <c r="R625" s="22">
        <f t="shared" si="87"/>
        <v>0</v>
      </c>
      <c r="S625" s="22">
        <f t="shared" si="88"/>
        <v>0</v>
      </c>
      <c r="T625" s="22">
        <f t="shared" si="81"/>
        <v>0</v>
      </c>
      <c r="U625" s="22">
        <f t="shared" si="89"/>
        <v>0</v>
      </c>
      <c r="V625" s="22">
        <f t="shared" si="82"/>
        <v>0</v>
      </c>
      <c r="W625" s="22">
        <f t="shared" si="83"/>
        <v>0</v>
      </c>
      <c r="X625" s="21"/>
      <c r="Y625" s="23" t="str">
        <f t="shared" si="84"/>
        <v/>
      </c>
      <c r="Z625" s="21"/>
      <c r="AA625" s="23" t="str">
        <f t="shared" si="85"/>
        <v/>
      </c>
      <c r="AB625" s="21"/>
      <c r="AC625" s="23" t="str">
        <f t="shared" si="86"/>
        <v/>
      </c>
      <c r="AD62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26" spans="1:30" x14ac:dyDescent="0.45">
      <c r="A626" s="35" t="str">
        <f>IF('Prediction Log'!A626=0, "",'Prediction Log'!A626)</f>
        <v/>
      </c>
      <c r="B626" s="14" t="str">
        <f>IF('Prediction Log'!B626=0, "",'Prediction Log'!B626)</f>
        <v/>
      </c>
      <c r="C626" s="14" t="str">
        <f>IF('Prediction Log'!C626=0, "",'Prediction Log'!C626)</f>
        <v/>
      </c>
      <c r="D626" s="14" t="str">
        <f>IF('Prediction Log'!D626=0, "",'Prediction Log'!D626)</f>
        <v/>
      </c>
      <c r="E626" s="14" t="str">
        <f>IF('Prediction Log'!E626=0, "",'Prediction Log'!E626)</f>
        <v/>
      </c>
      <c r="F626" s="14" t="str">
        <f>IF('Prediction Log'!F626=0, "",'Prediction Log'!F626)</f>
        <v/>
      </c>
      <c r="G626" s="12" t="str">
        <f>IF(AND(Games!I626="",Games!J626=""),"",IF(ISTEXT(Games!J626), "Side",Games!I626))</f>
        <v/>
      </c>
      <c r="H626" s="12" t="str">
        <f>IF(Table1[[#This Row],[Bet]]="Spread", Games!K626, "")</f>
        <v/>
      </c>
      <c r="I626" s="19" t="str">
        <f>IF(ISTEXT(Games!J626), Games!J626, "")</f>
        <v/>
      </c>
      <c r="J626" s="19" t="str">
        <f>IF(Table1[[#This Row],[Bet]]="Spread", Table1[[#This Row],[Spread]],"")</f>
        <v/>
      </c>
      <c r="K626" s="19"/>
      <c r="L626" s="20"/>
      <c r="M626" s="20"/>
      <c r="N626" s="20"/>
      <c r="O626" s="20"/>
      <c r="P626" s="20"/>
      <c r="Q626" s="20"/>
      <c r="R626" s="22">
        <f t="shared" si="87"/>
        <v>0</v>
      </c>
      <c r="S626" s="22">
        <f t="shared" si="88"/>
        <v>0</v>
      </c>
      <c r="T626" s="22">
        <f t="shared" si="81"/>
        <v>0</v>
      </c>
      <c r="U626" s="22">
        <f t="shared" si="89"/>
        <v>0</v>
      </c>
      <c r="V626" s="22">
        <f t="shared" si="82"/>
        <v>0</v>
      </c>
      <c r="W626" s="22">
        <f t="shared" si="83"/>
        <v>0</v>
      </c>
      <c r="X626" s="21"/>
      <c r="Y626" s="23" t="str">
        <f t="shared" si="84"/>
        <v/>
      </c>
      <c r="Z626" s="21"/>
      <c r="AA626" s="23" t="str">
        <f t="shared" si="85"/>
        <v/>
      </c>
      <c r="AB626" s="21"/>
      <c r="AC626" s="23" t="str">
        <f t="shared" si="86"/>
        <v/>
      </c>
      <c r="AD62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27" spans="1:30" x14ac:dyDescent="0.45">
      <c r="A627" s="35" t="str">
        <f>IF('Prediction Log'!A627=0, "",'Prediction Log'!A627)</f>
        <v/>
      </c>
      <c r="B627" s="14" t="str">
        <f>IF('Prediction Log'!B627=0, "",'Prediction Log'!B627)</f>
        <v/>
      </c>
      <c r="C627" s="14" t="str">
        <f>IF('Prediction Log'!C627=0, "",'Prediction Log'!C627)</f>
        <v/>
      </c>
      <c r="D627" s="14" t="str">
        <f>IF('Prediction Log'!D627=0, "",'Prediction Log'!D627)</f>
        <v/>
      </c>
      <c r="E627" s="14" t="str">
        <f>IF('Prediction Log'!E627=0, "",'Prediction Log'!E627)</f>
        <v/>
      </c>
      <c r="F627" s="14" t="str">
        <f>IF('Prediction Log'!F627=0, "",'Prediction Log'!F627)</f>
        <v/>
      </c>
      <c r="G627" s="12" t="str">
        <f>IF(AND(Games!I627="",Games!J627=""),"",IF(ISTEXT(Games!J627), "Side",Games!I627))</f>
        <v/>
      </c>
      <c r="H627" s="12" t="str">
        <f>IF(Table1[[#This Row],[Bet]]="Spread", Games!K627, "")</f>
        <v/>
      </c>
      <c r="I627" s="19" t="str">
        <f>IF(ISTEXT(Games!J627), Games!J627, "")</f>
        <v/>
      </c>
      <c r="J627" s="19" t="str">
        <f>IF(Table1[[#This Row],[Bet]]="Spread", Table1[[#This Row],[Spread]],"")</f>
        <v/>
      </c>
      <c r="K627" s="19"/>
      <c r="L627" s="20"/>
      <c r="M627" s="20"/>
      <c r="N627" s="20"/>
      <c r="O627" s="20"/>
      <c r="P627" s="20"/>
      <c r="Q627" s="20"/>
      <c r="R627" s="22">
        <f t="shared" si="87"/>
        <v>0</v>
      </c>
      <c r="S627" s="22">
        <f t="shared" si="88"/>
        <v>0</v>
      </c>
      <c r="T627" s="22">
        <f t="shared" si="81"/>
        <v>0</v>
      </c>
      <c r="U627" s="22">
        <f t="shared" si="89"/>
        <v>0</v>
      </c>
      <c r="V627" s="22">
        <f t="shared" si="82"/>
        <v>0</v>
      </c>
      <c r="W627" s="22">
        <f t="shared" si="83"/>
        <v>0</v>
      </c>
      <c r="X627" s="21"/>
      <c r="Y627" s="23" t="str">
        <f t="shared" si="84"/>
        <v/>
      </c>
      <c r="Z627" s="21"/>
      <c r="AA627" s="23" t="str">
        <f t="shared" si="85"/>
        <v/>
      </c>
      <c r="AB627" s="21"/>
      <c r="AC627" s="23" t="str">
        <f t="shared" si="86"/>
        <v/>
      </c>
      <c r="AD62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28" spans="1:30" x14ac:dyDescent="0.45">
      <c r="A628" s="35" t="str">
        <f>IF('Prediction Log'!A628=0, "",'Prediction Log'!A628)</f>
        <v/>
      </c>
      <c r="B628" s="14" t="str">
        <f>IF('Prediction Log'!B628=0, "",'Prediction Log'!B628)</f>
        <v/>
      </c>
      <c r="C628" s="14" t="str">
        <f>IF('Prediction Log'!C628=0, "",'Prediction Log'!C628)</f>
        <v/>
      </c>
      <c r="D628" s="14" t="str">
        <f>IF('Prediction Log'!D628=0, "",'Prediction Log'!D628)</f>
        <v/>
      </c>
      <c r="E628" s="14" t="str">
        <f>IF('Prediction Log'!E628=0, "",'Prediction Log'!E628)</f>
        <v/>
      </c>
      <c r="F628" s="14" t="str">
        <f>IF('Prediction Log'!F628=0, "",'Prediction Log'!F628)</f>
        <v/>
      </c>
      <c r="G628" s="12" t="str">
        <f>IF(AND(Games!I628="",Games!J628=""),"",IF(ISTEXT(Games!J628), "Side",Games!I628))</f>
        <v/>
      </c>
      <c r="H628" s="12" t="str">
        <f>IF(Table1[[#This Row],[Bet]]="Spread", Games!K628, "")</f>
        <v/>
      </c>
      <c r="I628" s="19" t="str">
        <f>IF(ISTEXT(Games!J628), Games!J628, "")</f>
        <v/>
      </c>
      <c r="J628" s="19" t="str">
        <f>IF(Table1[[#This Row],[Bet]]="Spread", Table1[[#This Row],[Spread]],"")</f>
        <v/>
      </c>
      <c r="K628" s="19"/>
      <c r="L628" s="20"/>
      <c r="M628" s="20"/>
      <c r="N628" s="20"/>
      <c r="O628" s="20"/>
      <c r="P628" s="20"/>
      <c r="Q628" s="20"/>
      <c r="R628" s="22">
        <f t="shared" si="87"/>
        <v>0</v>
      </c>
      <c r="S628" s="22">
        <f t="shared" si="88"/>
        <v>0</v>
      </c>
      <c r="T628" s="22">
        <f t="shared" si="81"/>
        <v>0</v>
      </c>
      <c r="U628" s="22">
        <f t="shared" si="89"/>
        <v>0</v>
      </c>
      <c r="V628" s="22">
        <f t="shared" si="82"/>
        <v>0</v>
      </c>
      <c r="W628" s="22">
        <f t="shared" si="83"/>
        <v>0</v>
      </c>
      <c r="X628" s="21"/>
      <c r="Y628" s="23" t="str">
        <f t="shared" si="84"/>
        <v/>
      </c>
      <c r="Z628" s="21"/>
      <c r="AA628" s="23" t="str">
        <f t="shared" si="85"/>
        <v/>
      </c>
      <c r="AB628" s="21"/>
      <c r="AC628" s="23" t="str">
        <f t="shared" si="86"/>
        <v/>
      </c>
      <c r="AD62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29" spans="1:30" x14ac:dyDescent="0.45">
      <c r="A629" s="35" t="str">
        <f>IF('Prediction Log'!A629=0, "",'Prediction Log'!A629)</f>
        <v/>
      </c>
      <c r="B629" s="14" t="str">
        <f>IF('Prediction Log'!B629=0, "",'Prediction Log'!B629)</f>
        <v/>
      </c>
      <c r="C629" s="14" t="str">
        <f>IF('Prediction Log'!C629=0, "",'Prediction Log'!C629)</f>
        <v/>
      </c>
      <c r="D629" s="14" t="str">
        <f>IF('Prediction Log'!D629=0, "",'Prediction Log'!D629)</f>
        <v/>
      </c>
      <c r="E629" s="14" t="str">
        <f>IF('Prediction Log'!E629=0, "",'Prediction Log'!E629)</f>
        <v/>
      </c>
      <c r="F629" s="14" t="str">
        <f>IF('Prediction Log'!F629=0, "",'Prediction Log'!F629)</f>
        <v/>
      </c>
      <c r="G629" s="12" t="str">
        <f>IF(AND(Games!I629="",Games!J629=""),"",IF(ISTEXT(Games!J629), "Side",Games!I629))</f>
        <v/>
      </c>
      <c r="H629" s="12" t="str">
        <f>IF(Table1[[#This Row],[Bet]]="Spread", Games!K629, "")</f>
        <v/>
      </c>
      <c r="I629" s="19" t="str">
        <f>IF(ISTEXT(Games!J629), Games!J629, "")</f>
        <v/>
      </c>
      <c r="J629" s="19" t="str">
        <f>IF(Table1[[#This Row],[Bet]]="Spread", Table1[[#This Row],[Spread]],"")</f>
        <v/>
      </c>
      <c r="K629" s="19"/>
      <c r="L629" s="20"/>
      <c r="M629" s="20"/>
      <c r="N629" s="20"/>
      <c r="O629" s="20"/>
      <c r="P629" s="20"/>
      <c r="Q629" s="20"/>
      <c r="R629" s="22">
        <f t="shared" si="87"/>
        <v>0</v>
      </c>
      <c r="S629" s="22">
        <f t="shared" si="88"/>
        <v>0</v>
      </c>
      <c r="T629" s="22">
        <f t="shared" si="81"/>
        <v>0</v>
      </c>
      <c r="U629" s="22">
        <f t="shared" si="89"/>
        <v>0</v>
      </c>
      <c r="V629" s="22">
        <f t="shared" si="82"/>
        <v>0</v>
      </c>
      <c r="W629" s="22">
        <f t="shared" si="83"/>
        <v>0</v>
      </c>
      <c r="X629" s="21"/>
      <c r="Y629" s="23" t="str">
        <f t="shared" si="84"/>
        <v/>
      </c>
      <c r="Z629" s="21"/>
      <c r="AA629" s="23" t="str">
        <f t="shared" si="85"/>
        <v/>
      </c>
      <c r="AB629" s="21"/>
      <c r="AC629" s="23" t="str">
        <f t="shared" si="86"/>
        <v/>
      </c>
      <c r="AD62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30" spans="1:30" x14ac:dyDescent="0.45">
      <c r="A630" s="35" t="str">
        <f>IF('Prediction Log'!A630=0, "",'Prediction Log'!A630)</f>
        <v/>
      </c>
      <c r="B630" s="14" t="str">
        <f>IF('Prediction Log'!B630=0, "",'Prediction Log'!B630)</f>
        <v/>
      </c>
      <c r="C630" s="14" t="str">
        <f>IF('Prediction Log'!C630=0, "",'Prediction Log'!C630)</f>
        <v/>
      </c>
      <c r="D630" s="14" t="str">
        <f>IF('Prediction Log'!D630=0, "",'Prediction Log'!D630)</f>
        <v/>
      </c>
      <c r="E630" s="14" t="str">
        <f>IF('Prediction Log'!E630=0, "",'Prediction Log'!E630)</f>
        <v/>
      </c>
      <c r="F630" s="14" t="str">
        <f>IF('Prediction Log'!F630=0, "",'Prediction Log'!F630)</f>
        <v/>
      </c>
      <c r="G630" s="12" t="str">
        <f>IF(AND(Games!I630="",Games!J630=""),"",IF(ISTEXT(Games!J630), "Side",Games!I630))</f>
        <v/>
      </c>
      <c r="H630" s="12" t="str">
        <f>IF(Table1[[#This Row],[Bet]]="Spread", Games!K630, "")</f>
        <v/>
      </c>
      <c r="I630" s="19" t="str">
        <f>IF(ISTEXT(Games!J630), Games!J630, "")</f>
        <v/>
      </c>
      <c r="J630" s="19" t="str">
        <f>IF(Table1[[#This Row],[Bet]]="Spread", Table1[[#This Row],[Spread]],"")</f>
        <v/>
      </c>
      <c r="K630" s="19"/>
      <c r="L630" s="20"/>
      <c r="M630" s="20"/>
      <c r="N630" s="20"/>
      <c r="O630" s="20"/>
      <c r="P630" s="20"/>
      <c r="Q630" s="20"/>
      <c r="R630" s="22">
        <f t="shared" si="87"/>
        <v>0</v>
      </c>
      <c r="S630" s="22">
        <f t="shared" si="88"/>
        <v>0</v>
      </c>
      <c r="T630" s="22">
        <f t="shared" si="81"/>
        <v>0</v>
      </c>
      <c r="U630" s="22">
        <f t="shared" si="89"/>
        <v>0</v>
      </c>
      <c r="V630" s="22">
        <f t="shared" si="82"/>
        <v>0</v>
      </c>
      <c r="W630" s="22">
        <f t="shared" si="83"/>
        <v>0</v>
      </c>
      <c r="X630" s="21"/>
      <c r="Y630" s="23" t="str">
        <f t="shared" si="84"/>
        <v/>
      </c>
      <c r="Z630" s="21"/>
      <c r="AA630" s="23" t="str">
        <f t="shared" si="85"/>
        <v/>
      </c>
      <c r="AB630" s="21"/>
      <c r="AC630" s="23" t="str">
        <f t="shared" si="86"/>
        <v/>
      </c>
      <c r="AD63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31" spans="1:30" x14ac:dyDescent="0.45">
      <c r="A631" s="35" t="str">
        <f>IF('Prediction Log'!A631=0, "",'Prediction Log'!A631)</f>
        <v/>
      </c>
      <c r="B631" s="14" t="str">
        <f>IF('Prediction Log'!B631=0, "",'Prediction Log'!B631)</f>
        <v/>
      </c>
      <c r="C631" s="14" t="str">
        <f>IF('Prediction Log'!C631=0, "",'Prediction Log'!C631)</f>
        <v/>
      </c>
      <c r="D631" s="14" t="str">
        <f>IF('Prediction Log'!D631=0, "",'Prediction Log'!D631)</f>
        <v/>
      </c>
      <c r="E631" s="14" t="str">
        <f>IF('Prediction Log'!E631=0, "",'Prediction Log'!E631)</f>
        <v/>
      </c>
      <c r="F631" s="14" t="str">
        <f>IF('Prediction Log'!F631=0, "",'Prediction Log'!F631)</f>
        <v/>
      </c>
      <c r="G631" s="12" t="str">
        <f>IF(AND(Games!I631="",Games!J631=""),"",IF(ISTEXT(Games!J631), "Side",Games!I631))</f>
        <v/>
      </c>
      <c r="H631" s="12" t="str">
        <f>IF(Table1[[#This Row],[Bet]]="Spread", Games!K631, "")</f>
        <v/>
      </c>
      <c r="I631" s="19" t="str">
        <f>IF(ISTEXT(Games!J631), Games!J631, "")</f>
        <v/>
      </c>
      <c r="J631" s="19" t="str">
        <f>IF(Table1[[#This Row],[Bet]]="Spread", Table1[[#This Row],[Spread]],"")</f>
        <v/>
      </c>
      <c r="K631" s="19"/>
      <c r="L631" s="20"/>
      <c r="M631" s="20"/>
      <c r="N631" s="20"/>
      <c r="O631" s="20"/>
      <c r="P631" s="20"/>
      <c r="Q631" s="20"/>
      <c r="R631" s="22">
        <f t="shared" si="87"/>
        <v>0</v>
      </c>
      <c r="S631" s="22">
        <f t="shared" si="88"/>
        <v>0</v>
      </c>
      <c r="T631" s="22">
        <f t="shared" si="81"/>
        <v>0</v>
      </c>
      <c r="U631" s="22">
        <f t="shared" si="89"/>
        <v>0</v>
      </c>
      <c r="V631" s="22">
        <f t="shared" si="82"/>
        <v>0</v>
      </c>
      <c r="W631" s="22">
        <f t="shared" si="83"/>
        <v>0</v>
      </c>
      <c r="X631" s="21"/>
      <c r="Y631" s="23" t="str">
        <f t="shared" si="84"/>
        <v/>
      </c>
      <c r="Z631" s="21"/>
      <c r="AA631" s="23" t="str">
        <f t="shared" si="85"/>
        <v/>
      </c>
      <c r="AB631" s="21"/>
      <c r="AC631" s="23" t="str">
        <f t="shared" si="86"/>
        <v/>
      </c>
      <c r="AD63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32" spans="1:30" x14ac:dyDescent="0.45">
      <c r="A632" s="35" t="str">
        <f>IF('Prediction Log'!A632=0, "",'Prediction Log'!A632)</f>
        <v/>
      </c>
      <c r="B632" s="14" t="str">
        <f>IF('Prediction Log'!B632=0, "",'Prediction Log'!B632)</f>
        <v/>
      </c>
      <c r="C632" s="14" t="str">
        <f>IF('Prediction Log'!C632=0, "",'Prediction Log'!C632)</f>
        <v/>
      </c>
      <c r="D632" s="14" t="str">
        <f>IF('Prediction Log'!D632=0, "",'Prediction Log'!D632)</f>
        <v/>
      </c>
      <c r="E632" s="14" t="str">
        <f>IF('Prediction Log'!E632=0, "",'Prediction Log'!E632)</f>
        <v/>
      </c>
      <c r="F632" s="14" t="str">
        <f>IF('Prediction Log'!F632=0, "",'Prediction Log'!F632)</f>
        <v/>
      </c>
      <c r="G632" s="12" t="str">
        <f>IF(AND(Games!I632="",Games!J632=""),"",IF(ISTEXT(Games!J632), "Side",Games!I632))</f>
        <v/>
      </c>
      <c r="H632" s="12" t="str">
        <f>IF(Table1[[#This Row],[Bet]]="Spread", Games!K632, "")</f>
        <v/>
      </c>
      <c r="I632" s="19" t="str">
        <f>IF(ISTEXT(Games!J632), Games!J632, "")</f>
        <v/>
      </c>
      <c r="J632" s="19" t="str">
        <f>IF(Table1[[#This Row],[Bet]]="Spread", Table1[[#This Row],[Spread]],"")</f>
        <v/>
      </c>
      <c r="K632" s="19"/>
      <c r="L632" s="20"/>
      <c r="M632" s="20"/>
      <c r="N632" s="20"/>
      <c r="O632" s="20"/>
      <c r="P632" s="20"/>
      <c r="Q632" s="20"/>
      <c r="R632" s="22">
        <f t="shared" si="87"/>
        <v>0</v>
      </c>
      <c r="S632" s="22">
        <f t="shared" si="88"/>
        <v>0</v>
      </c>
      <c r="T632" s="22">
        <f t="shared" si="81"/>
        <v>0</v>
      </c>
      <c r="U632" s="22">
        <f t="shared" si="89"/>
        <v>0</v>
      </c>
      <c r="V632" s="22">
        <f t="shared" si="82"/>
        <v>0</v>
      </c>
      <c r="W632" s="22">
        <f t="shared" si="83"/>
        <v>0</v>
      </c>
      <c r="X632" s="21"/>
      <c r="Y632" s="23" t="str">
        <f t="shared" si="84"/>
        <v/>
      </c>
      <c r="Z632" s="21"/>
      <c r="AA632" s="23" t="str">
        <f t="shared" si="85"/>
        <v/>
      </c>
      <c r="AB632" s="21"/>
      <c r="AC632" s="23" t="str">
        <f t="shared" si="86"/>
        <v/>
      </c>
      <c r="AD63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33" spans="1:30" x14ac:dyDescent="0.45">
      <c r="A633" s="35" t="str">
        <f>IF('Prediction Log'!A633=0, "",'Prediction Log'!A633)</f>
        <v/>
      </c>
      <c r="B633" s="14" t="str">
        <f>IF('Prediction Log'!B633=0, "",'Prediction Log'!B633)</f>
        <v/>
      </c>
      <c r="C633" s="14" t="str">
        <f>IF('Prediction Log'!C633=0, "",'Prediction Log'!C633)</f>
        <v/>
      </c>
      <c r="D633" s="14" t="str">
        <f>IF('Prediction Log'!D633=0, "",'Prediction Log'!D633)</f>
        <v/>
      </c>
      <c r="E633" s="14" t="str">
        <f>IF('Prediction Log'!E633=0, "",'Prediction Log'!E633)</f>
        <v/>
      </c>
      <c r="F633" s="14" t="str">
        <f>IF('Prediction Log'!F633=0, "",'Prediction Log'!F633)</f>
        <v/>
      </c>
      <c r="G633" s="12" t="str">
        <f>IF(AND(Games!I633="",Games!J633=""),"",IF(ISTEXT(Games!J633), "Side",Games!I633))</f>
        <v/>
      </c>
      <c r="H633" s="12" t="str">
        <f>IF(Table1[[#This Row],[Bet]]="Spread", Games!K633, "")</f>
        <v/>
      </c>
      <c r="I633" s="19" t="str">
        <f>IF(ISTEXT(Games!J633), Games!J633, "")</f>
        <v/>
      </c>
      <c r="J633" s="19" t="str">
        <f>IF(Table1[[#This Row],[Bet]]="Spread", Table1[[#This Row],[Spread]],"")</f>
        <v/>
      </c>
      <c r="K633" s="19"/>
      <c r="L633" s="20"/>
      <c r="M633" s="20"/>
      <c r="N633" s="20"/>
      <c r="O633" s="20"/>
      <c r="P633" s="20"/>
      <c r="Q633" s="20"/>
      <c r="R633" s="22">
        <f t="shared" si="87"/>
        <v>0</v>
      </c>
      <c r="S633" s="22">
        <f t="shared" si="88"/>
        <v>0</v>
      </c>
      <c r="T633" s="22">
        <f t="shared" si="81"/>
        <v>0</v>
      </c>
      <c r="U633" s="22">
        <f t="shared" si="89"/>
        <v>0</v>
      </c>
      <c r="V633" s="22">
        <f t="shared" si="82"/>
        <v>0</v>
      </c>
      <c r="W633" s="22">
        <f t="shared" si="83"/>
        <v>0</v>
      </c>
      <c r="X633" s="21"/>
      <c r="Y633" s="23" t="str">
        <f t="shared" si="84"/>
        <v/>
      </c>
      <c r="Z633" s="21"/>
      <c r="AA633" s="23" t="str">
        <f t="shared" si="85"/>
        <v/>
      </c>
      <c r="AB633" s="21"/>
      <c r="AC633" s="23" t="str">
        <f t="shared" si="86"/>
        <v/>
      </c>
      <c r="AD63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34" spans="1:30" x14ac:dyDescent="0.45">
      <c r="A634" s="35" t="str">
        <f>IF('Prediction Log'!A634=0, "",'Prediction Log'!A634)</f>
        <v/>
      </c>
      <c r="B634" s="14" t="str">
        <f>IF('Prediction Log'!B634=0, "",'Prediction Log'!B634)</f>
        <v/>
      </c>
      <c r="C634" s="14" t="str">
        <f>IF('Prediction Log'!C634=0, "",'Prediction Log'!C634)</f>
        <v/>
      </c>
      <c r="D634" s="14" t="str">
        <f>IF('Prediction Log'!D634=0, "",'Prediction Log'!D634)</f>
        <v/>
      </c>
      <c r="E634" s="14" t="str">
        <f>IF('Prediction Log'!E634=0, "",'Prediction Log'!E634)</f>
        <v/>
      </c>
      <c r="F634" s="14" t="str">
        <f>IF('Prediction Log'!F634=0, "",'Prediction Log'!F634)</f>
        <v/>
      </c>
      <c r="G634" s="12" t="str">
        <f>IF(AND(Games!I634="",Games!J634=""),"",IF(ISTEXT(Games!J634), "Side",Games!I634))</f>
        <v/>
      </c>
      <c r="H634" s="12" t="str">
        <f>IF(Table1[[#This Row],[Bet]]="Spread", Games!K634, "")</f>
        <v/>
      </c>
      <c r="I634" s="19" t="str">
        <f>IF(ISTEXT(Games!J634), Games!J634, "")</f>
        <v/>
      </c>
      <c r="J634" s="19" t="str">
        <f>IF(Table1[[#This Row],[Bet]]="Spread", Table1[[#This Row],[Spread]],"")</f>
        <v/>
      </c>
      <c r="K634" s="19"/>
      <c r="L634" s="20"/>
      <c r="M634" s="20"/>
      <c r="N634" s="20"/>
      <c r="O634" s="20"/>
      <c r="P634" s="20"/>
      <c r="Q634" s="20"/>
      <c r="R634" s="22">
        <f t="shared" si="87"/>
        <v>0</v>
      </c>
      <c r="S634" s="22">
        <f t="shared" si="88"/>
        <v>0</v>
      </c>
      <c r="T634" s="22">
        <f t="shared" si="81"/>
        <v>0</v>
      </c>
      <c r="U634" s="22">
        <f t="shared" si="89"/>
        <v>0</v>
      </c>
      <c r="V634" s="22">
        <f t="shared" si="82"/>
        <v>0</v>
      </c>
      <c r="W634" s="22">
        <f t="shared" si="83"/>
        <v>0</v>
      </c>
      <c r="X634" s="21"/>
      <c r="Y634" s="23" t="str">
        <f t="shared" si="84"/>
        <v/>
      </c>
      <c r="Z634" s="21"/>
      <c r="AA634" s="23" t="str">
        <f t="shared" si="85"/>
        <v/>
      </c>
      <c r="AB634" s="21"/>
      <c r="AC634" s="23" t="str">
        <f t="shared" si="86"/>
        <v/>
      </c>
      <c r="AD63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35" spans="1:30" x14ac:dyDescent="0.45">
      <c r="A635" s="35" t="str">
        <f>IF('Prediction Log'!A635=0, "",'Prediction Log'!A635)</f>
        <v/>
      </c>
      <c r="B635" s="14" t="str">
        <f>IF('Prediction Log'!B635=0, "",'Prediction Log'!B635)</f>
        <v/>
      </c>
      <c r="C635" s="14" t="str">
        <f>IF('Prediction Log'!C635=0, "",'Prediction Log'!C635)</f>
        <v/>
      </c>
      <c r="D635" s="14" t="str">
        <f>IF('Prediction Log'!D635=0, "",'Prediction Log'!D635)</f>
        <v/>
      </c>
      <c r="E635" s="14" t="str">
        <f>IF('Prediction Log'!E635=0, "",'Prediction Log'!E635)</f>
        <v/>
      </c>
      <c r="F635" s="14" t="str">
        <f>IF('Prediction Log'!F635=0, "",'Prediction Log'!F635)</f>
        <v/>
      </c>
      <c r="G635" s="12" t="str">
        <f>IF(AND(Games!I635="",Games!J635=""),"",IF(ISTEXT(Games!J635), "Side",Games!I635))</f>
        <v/>
      </c>
      <c r="H635" s="12" t="str">
        <f>IF(Table1[[#This Row],[Bet]]="Spread", Games!K635, "")</f>
        <v/>
      </c>
      <c r="I635" s="19" t="str">
        <f>IF(ISTEXT(Games!J635), Games!J635, "")</f>
        <v/>
      </c>
      <c r="J635" s="19" t="str">
        <f>IF(Table1[[#This Row],[Bet]]="Spread", Table1[[#This Row],[Spread]],"")</f>
        <v/>
      </c>
      <c r="K635" s="19"/>
      <c r="L635" s="20"/>
      <c r="M635" s="20"/>
      <c r="N635" s="20"/>
      <c r="O635" s="20"/>
      <c r="P635" s="20"/>
      <c r="Q635" s="20"/>
      <c r="R635" s="22">
        <f t="shared" si="87"/>
        <v>0</v>
      </c>
      <c r="S635" s="22">
        <f t="shared" si="88"/>
        <v>0</v>
      </c>
      <c r="T635" s="22">
        <f t="shared" si="81"/>
        <v>0</v>
      </c>
      <c r="U635" s="22">
        <f t="shared" si="89"/>
        <v>0</v>
      </c>
      <c r="V635" s="22">
        <f t="shared" si="82"/>
        <v>0</v>
      </c>
      <c r="W635" s="22">
        <f t="shared" si="83"/>
        <v>0</v>
      </c>
      <c r="X635" s="21"/>
      <c r="Y635" s="23" t="str">
        <f t="shared" si="84"/>
        <v/>
      </c>
      <c r="Z635" s="21"/>
      <c r="AA635" s="23" t="str">
        <f t="shared" si="85"/>
        <v/>
      </c>
      <c r="AB635" s="21"/>
      <c r="AC635" s="23" t="str">
        <f t="shared" si="86"/>
        <v/>
      </c>
      <c r="AD63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36" spans="1:30" x14ac:dyDescent="0.45">
      <c r="A636" s="35" t="str">
        <f>IF('Prediction Log'!A636=0, "",'Prediction Log'!A636)</f>
        <v/>
      </c>
      <c r="B636" s="14" t="str">
        <f>IF('Prediction Log'!B636=0, "",'Prediction Log'!B636)</f>
        <v/>
      </c>
      <c r="C636" s="14" t="str">
        <f>IF('Prediction Log'!C636=0, "",'Prediction Log'!C636)</f>
        <v/>
      </c>
      <c r="D636" s="14" t="str">
        <f>IF('Prediction Log'!D636=0, "",'Prediction Log'!D636)</f>
        <v/>
      </c>
      <c r="E636" s="14" t="str">
        <f>IF('Prediction Log'!E636=0, "",'Prediction Log'!E636)</f>
        <v/>
      </c>
      <c r="F636" s="14" t="str">
        <f>IF('Prediction Log'!F636=0, "",'Prediction Log'!F636)</f>
        <v/>
      </c>
      <c r="G636" s="12" t="str">
        <f>IF(AND(Games!I636="",Games!J636=""),"",IF(ISTEXT(Games!J636), "Side",Games!I636))</f>
        <v/>
      </c>
      <c r="H636" s="12" t="str">
        <f>IF(Table1[[#This Row],[Bet]]="Spread", Games!K636, "")</f>
        <v/>
      </c>
      <c r="I636" s="19" t="str">
        <f>IF(ISTEXT(Games!J636), Games!J636, "")</f>
        <v/>
      </c>
      <c r="J636" s="19" t="str">
        <f>IF(Table1[[#This Row],[Bet]]="Spread", Table1[[#This Row],[Spread]],"")</f>
        <v/>
      </c>
      <c r="K636" s="19"/>
      <c r="L636" s="20"/>
      <c r="M636" s="20"/>
      <c r="N636" s="20"/>
      <c r="O636" s="20"/>
      <c r="P636" s="20"/>
      <c r="Q636" s="20"/>
      <c r="R636" s="22">
        <f t="shared" si="87"/>
        <v>0</v>
      </c>
      <c r="S636" s="22">
        <f t="shared" si="88"/>
        <v>0</v>
      </c>
      <c r="T636" s="22">
        <f t="shared" si="81"/>
        <v>0</v>
      </c>
      <c r="U636" s="22">
        <f t="shared" si="89"/>
        <v>0</v>
      </c>
      <c r="V636" s="22">
        <f t="shared" si="82"/>
        <v>0</v>
      </c>
      <c r="W636" s="22">
        <f t="shared" si="83"/>
        <v>0</v>
      </c>
      <c r="X636" s="21"/>
      <c r="Y636" s="23" t="str">
        <f t="shared" si="84"/>
        <v/>
      </c>
      <c r="Z636" s="21"/>
      <c r="AA636" s="23" t="str">
        <f t="shared" si="85"/>
        <v/>
      </c>
      <c r="AB636" s="21"/>
      <c r="AC636" s="23" t="str">
        <f t="shared" si="86"/>
        <v/>
      </c>
      <c r="AD63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37" spans="1:30" x14ac:dyDescent="0.45">
      <c r="A637" s="35" t="str">
        <f>IF('Prediction Log'!A637=0, "",'Prediction Log'!A637)</f>
        <v/>
      </c>
      <c r="B637" s="14" t="str">
        <f>IF('Prediction Log'!B637=0, "",'Prediction Log'!B637)</f>
        <v/>
      </c>
      <c r="C637" s="14" t="str">
        <f>IF('Prediction Log'!C637=0, "",'Prediction Log'!C637)</f>
        <v/>
      </c>
      <c r="D637" s="14" t="str">
        <f>IF('Prediction Log'!D637=0, "",'Prediction Log'!D637)</f>
        <v/>
      </c>
      <c r="E637" s="14" t="str">
        <f>IF('Prediction Log'!E637=0, "",'Prediction Log'!E637)</f>
        <v/>
      </c>
      <c r="F637" s="14" t="str">
        <f>IF('Prediction Log'!F637=0, "",'Prediction Log'!F637)</f>
        <v/>
      </c>
      <c r="G637" s="12" t="str">
        <f>IF(AND(Games!I637="",Games!J637=""),"",IF(ISTEXT(Games!J637), "Side",Games!I637))</f>
        <v/>
      </c>
      <c r="H637" s="12" t="str">
        <f>IF(Table1[[#This Row],[Bet]]="Spread", Games!K637, "")</f>
        <v/>
      </c>
      <c r="I637" s="19" t="str">
        <f>IF(ISTEXT(Games!J637), Games!J637, "")</f>
        <v/>
      </c>
      <c r="J637" s="19" t="str">
        <f>IF(Table1[[#This Row],[Bet]]="Spread", Table1[[#This Row],[Spread]],"")</f>
        <v/>
      </c>
      <c r="K637" s="19"/>
      <c r="L637" s="20"/>
      <c r="M637" s="20"/>
      <c r="N637" s="20"/>
      <c r="O637" s="20"/>
      <c r="P637" s="20"/>
      <c r="Q637" s="20"/>
      <c r="R637" s="22">
        <f t="shared" si="87"/>
        <v>0</v>
      </c>
      <c r="S637" s="22">
        <f t="shared" si="88"/>
        <v>0</v>
      </c>
      <c r="T637" s="22">
        <f t="shared" si="81"/>
        <v>0</v>
      </c>
      <c r="U637" s="22">
        <f t="shared" si="89"/>
        <v>0</v>
      </c>
      <c r="V637" s="22">
        <f t="shared" si="82"/>
        <v>0</v>
      </c>
      <c r="W637" s="22">
        <f t="shared" si="83"/>
        <v>0</v>
      </c>
      <c r="X637" s="21"/>
      <c r="Y637" s="23" t="str">
        <f t="shared" si="84"/>
        <v/>
      </c>
      <c r="Z637" s="21"/>
      <c r="AA637" s="23" t="str">
        <f t="shared" si="85"/>
        <v/>
      </c>
      <c r="AB637" s="21"/>
      <c r="AC637" s="23" t="str">
        <f t="shared" si="86"/>
        <v/>
      </c>
      <c r="AD63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38" spans="1:30" x14ac:dyDescent="0.45">
      <c r="A638" s="35" t="str">
        <f>IF('Prediction Log'!A638=0, "",'Prediction Log'!A638)</f>
        <v/>
      </c>
      <c r="B638" s="14" t="str">
        <f>IF('Prediction Log'!B638=0, "",'Prediction Log'!B638)</f>
        <v/>
      </c>
      <c r="C638" s="14" t="str">
        <f>IF('Prediction Log'!C638=0, "",'Prediction Log'!C638)</f>
        <v/>
      </c>
      <c r="D638" s="14" t="str">
        <f>IF('Prediction Log'!D638=0, "",'Prediction Log'!D638)</f>
        <v/>
      </c>
      <c r="E638" s="14" t="str">
        <f>IF('Prediction Log'!E638=0, "",'Prediction Log'!E638)</f>
        <v/>
      </c>
      <c r="F638" s="14" t="str">
        <f>IF('Prediction Log'!F638=0, "",'Prediction Log'!F638)</f>
        <v/>
      </c>
      <c r="G638" s="12" t="str">
        <f>IF(AND(Games!I638="",Games!J638=""),"",IF(ISTEXT(Games!J638), "Side",Games!I638))</f>
        <v/>
      </c>
      <c r="H638" s="12" t="str">
        <f>IF(Table1[[#This Row],[Bet]]="Spread", Games!K638, "")</f>
        <v/>
      </c>
      <c r="I638" s="19" t="str">
        <f>IF(ISTEXT(Games!J638), Games!J638, "")</f>
        <v/>
      </c>
      <c r="J638" s="19" t="str">
        <f>IF(Table1[[#This Row],[Bet]]="Spread", Table1[[#This Row],[Spread]],"")</f>
        <v/>
      </c>
      <c r="K638" s="19"/>
      <c r="L638" s="20"/>
      <c r="M638" s="20"/>
      <c r="N638" s="20"/>
      <c r="O638" s="20"/>
      <c r="P638" s="20"/>
      <c r="Q638" s="20"/>
      <c r="R638" s="22">
        <f t="shared" si="87"/>
        <v>0</v>
      </c>
      <c r="S638" s="22">
        <f t="shared" si="88"/>
        <v>0</v>
      </c>
      <c r="T638" s="22">
        <f t="shared" si="81"/>
        <v>0</v>
      </c>
      <c r="U638" s="22">
        <f t="shared" si="89"/>
        <v>0</v>
      </c>
      <c r="V638" s="22">
        <f t="shared" si="82"/>
        <v>0</v>
      </c>
      <c r="W638" s="22">
        <f t="shared" si="83"/>
        <v>0</v>
      </c>
      <c r="X638" s="21"/>
      <c r="Y638" s="23" t="str">
        <f t="shared" si="84"/>
        <v/>
      </c>
      <c r="Z638" s="21"/>
      <c r="AA638" s="23" t="str">
        <f t="shared" si="85"/>
        <v/>
      </c>
      <c r="AB638" s="21"/>
      <c r="AC638" s="23" t="str">
        <f t="shared" si="86"/>
        <v/>
      </c>
      <c r="AD63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39" spans="1:30" x14ac:dyDescent="0.45">
      <c r="A639" s="35" t="str">
        <f>IF('Prediction Log'!A639=0, "",'Prediction Log'!A639)</f>
        <v/>
      </c>
      <c r="B639" s="14" t="str">
        <f>IF('Prediction Log'!B639=0, "",'Prediction Log'!B639)</f>
        <v/>
      </c>
      <c r="C639" s="14" t="str">
        <f>IF('Prediction Log'!C639=0, "",'Prediction Log'!C639)</f>
        <v/>
      </c>
      <c r="D639" s="14" t="str">
        <f>IF('Prediction Log'!D639=0, "",'Prediction Log'!D639)</f>
        <v/>
      </c>
      <c r="E639" s="14" t="str">
        <f>IF('Prediction Log'!E639=0, "",'Prediction Log'!E639)</f>
        <v/>
      </c>
      <c r="F639" s="14" t="str">
        <f>IF('Prediction Log'!F639=0, "",'Prediction Log'!F639)</f>
        <v/>
      </c>
      <c r="G639" s="12" t="str">
        <f>IF(AND(Games!I639="",Games!J639=""),"",IF(ISTEXT(Games!J639), "Side",Games!I639))</f>
        <v/>
      </c>
      <c r="H639" s="12" t="str">
        <f>IF(Table1[[#This Row],[Bet]]="Spread", Games!K639, "")</f>
        <v/>
      </c>
      <c r="I639" s="19" t="str">
        <f>IF(ISTEXT(Games!J639), Games!J639, "")</f>
        <v/>
      </c>
      <c r="J639" s="19" t="str">
        <f>IF(Table1[[#This Row],[Bet]]="Spread", Table1[[#This Row],[Spread]],"")</f>
        <v/>
      </c>
      <c r="K639" s="19"/>
      <c r="L639" s="20"/>
      <c r="M639" s="20"/>
      <c r="N639" s="20"/>
      <c r="O639" s="20"/>
      <c r="P639" s="20"/>
      <c r="Q639" s="20"/>
      <c r="R639" s="22">
        <f t="shared" si="87"/>
        <v>0</v>
      </c>
      <c r="S639" s="22">
        <f t="shared" si="88"/>
        <v>0</v>
      </c>
      <c r="T639" s="22">
        <f t="shared" si="81"/>
        <v>0</v>
      </c>
      <c r="U639" s="22">
        <f t="shared" si="89"/>
        <v>0</v>
      </c>
      <c r="V639" s="22">
        <f t="shared" si="82"/>
        <v>0</v>
      </c>
      <c r="W639" s="22">
        <f t="shared" si="83"/>
        <v>0</v>
      </c>
      <c r="X639" s="21"/>
      <c r="Y639" s="23" t="str">
        <f t="shared" si="84"/>
        <v/>
      </c>
      <c r="Z639" s="21"/>
      <c r="AA639" s="23" t="str">
        <f t="shared" si="85"/>
        <v/>
      </c>
      <c r="AB639" s="21"/>
      <c r="AC639" s="23" t="str">
        <f t="shared" si="86"/>
        <v/>
      </c>
      <c r="AD63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40" spans="1:30" x14ac:dyDescent="0.45">
      <c r="A640" s="35" t="str">
        <f>IF('Prediction Log'!A640=0, "",'Prediction Log'!A640)</f>
        <v/>
      </c>
      <c r="B640" s="14" t="str">
        <f>IF('Prediction Log'!B640=0, "",'Prediction Log'!B640)</f>
        <v/>
      </c>
      <c r="C640" s="14" t="str">
        <f>IF('Prediction Log'!C640=0, "",'Prediction Log'!C640)</f>
        <v/>
      </c>
      <c r="D640" s="14" t="str">
        <f>IF('Prediction Log'!D640=0, "",'Prediction Log'!D640)</f>
        <v/>
      </c>
      <c r="E640" s="14" t="str">
        <f>IF('Prediction Log'!E640=0, "",'Prediction Log'!E640)</f>
        <v/>
      </c>
      <c r="F640" s="14" t="str">
        <f>IF('Prediction Log'!F640=0, "",'Prediction Log'!F640)</f>
        <v/>
      </c>
      <c r="G640" s="12" t="str">
        <f>IF(AND(Games!I640="",Games!J640=""),"",IF(ISTEXT(Games!J640), "Side",Games!I640))</f>
        <v/>
      </c>
      <c r="H640" s="12" t="str">
        <f>IF(Table1[[#This Row],[Bet]]="Spread", Games!K640, "")</f>
        <v/>
      </c>
      <c r="I640" s="19" t="str">
        <f>IF(ISTEXT(Games!J640), Games!J640, "")</f>
        <v/>
      </c>
      <c r="J640" s="19" t="str">
        <f>IF(Table1[[#This Row],[Bet]]="Spread", Table1[[#This Row],[Spread]],"")</f>
        <v/>
      </c>
      <c r="K640" s="19"/>
      <c r="L640" s="20"/>
      <c r="M640" s="20"/>
      <c r="N640" s="20"/>
      <c r="O640" s="20"/>
      <c r="P640" s="20"/>
      <c r="Q640" s="20"/>
      <c r="R640" s="22">
        <f t="shared" si="87"/>
        <v>0</v>
      </c>
      <c r="S640" s="22">
        <f t="shared" si="88"/>
        <v>0</v>
      </c>
      <c r="T640" s="22">
        <f t="shared" si="81"/>
        <v>0</v>
      </c>
      <c r="U640" s="22">
        <f t="shared" si="89"/>
        <v>0</v>
      </c>
      <c r="V640" s="22">
        <f t="shared" si="82"/>
        <v>0</v>
      </c>
      <c r="W640" s="22">
        <f t="shared" si="83"/>
        <v>0</v>
      </c>
      <c r="X640" s="21"/>
      <c r="Y640" s="23" t="str">
        <f t="shared" si="84"/>
        <v/>
      </c>
      <c r="Z640" s="21"/>
      <c r="AA640" s="23" t="str">
        <f t="shared" si="85"/>
        <v/>
      </c>
      <c r="AB640" s="21"/>
      <c r="AC640" s="23" t="str">
        <f t="shared" si="86"/>
        <v/>
      </c>
      <c r="AD64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41" spans="1:30" x14ac:dyDescent="0.45">
      <c r="A641" s="35" t="str">
        <f>IF('Prediction Log'!A641=0, "",'Prediction Log'!A641)</f>
        <v/>
      </c>
      <c r="B641" s="14" t="str">
        <f>IF('Prediction Log'!B641=0, "",'Prediction Log'!B641)</f>
        <v/>
      </c>
      <c r="C641" s="14" t="str">
        <f>IF('Prediction Log'!C641=0, "",'Prediction Log'!C641)</f>
        <v/>
      </c>
      <c r="D641" s="14" t="str">
        <f>IF('Prediction Log'!D641=0, "",'Prediction Log'!D641)</f>
        <v/>
      </c>
      <c r="E641" s="14" t="str">
        <f>IF('Prediction Log'!E641=0, "",'Prediction Log'!E641)</f>
        <v/>
      </c>
      <c r="F641" s="14" t="str">
        <f>IF('Prediction Log'!F641=0, "",'Prediction Log'!F641)</f>
        <v/>
      </c>
      <c r="G641" s="12" t="str">
        <f>IF(AND(Games!I641="",Games!J641=""),"",IF(ISTEXT(Games!J641), "Side",Games!I641))</f>
        <v/>
      </c>
      <c r="H641" s="12" t="str">
        <f>IF(Table1[[#This Row],[Bet]]="Spread", Games!K641, "")</f>
        <v/>
      </c>
      <c r="I641" s="19" t="str">
        <f>IF(ISTEXT(Games!J641), Games!J641, "")</f>
        <v/>
      </c>
      <c r="J641" s="19" t="str">
        <f>IF(Table1[[#This Row],[Bet]]="Spread", Table1[[#This Row],[Spread]],"")</f>
        <v/>
      </c>
      <c r="K641" s="19"/>
      <c r="L641" s="20"/>
      <c r="M641" s="20"/>
      <c r="N641" s="20"/>
      <c r="O641" s="20"/>
      <c r="P641" s="20"/>
      <c r="Q641" s="20"/>
      <c r="R641" s="22">
        <f t="shared" si="87"/>
        <v>0</v>
      </c>
      <c r="S641" s="22">
        <f t="shared" si="88"/>
        <v>0</v>
      </c>
      <c r="T641" s="22">
        <f t="shared" si="81"/>
        <v>0</v>
      </c>
      <c r="U641" s="22">
        <f t="shared" si="89"/>
        <v>0</v>
      </c>
      <c r="V641" s="22">
        <f t="shared" si="82"/>
        <v>0</v>
      </c>
      <c r="W641" s="22">
        <f t="shared" si="83"/>
        <v>0</v>
      </c>
      <c r="X641" s="21"/>
      <c r="Y641" s="23" t="str">
        <f t="shared" si="84"/>
        <v/>
      </c>
      <c r="Z641" s="21"/>
      <c r="AA641" s="23" t="str">
        <f t="shared" si="85"/>
        <v/>
      </c>
      <c r="AB641" s="21"/>
      <c r="AC641" s="23" t="str">
        <f t="shared" si="86"/>
        <v/>
      </c>
      <c r="AD64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42" spans="1:30" x14ac:dyDescent="0.45">
      <c r="A642" s="35" t="str">
        <f>IF('Prediction Log'!A642=0, "",'Prediction Log'!A642)</f>
        <v/>
      </c>
      <c r="B642" s="14" t="str">
        <f>IF('Prediction Log'!B642=0, "",'Prediction Log'!B642)</f>
        <v/>
      </c>
      <c r="C642" s="14" t="str">
        <f>IF('Prediction Log'!C642=0, "",'Prediction Log'!C642)</f>
        <v/>
      </c>
      <c r="D642" s="14" t="str">
        <f>IF('Prediction Log'!D642=0, "",'Prediction Log'!D642)</f>
        <v/>
      </c>
      <c r="E642" s="14" t="str">
        <f>IF('Prediction Log'!E642=0, "",'Prediction Log'!E642)</f>
        <v/>
      </c>
      <c r="F642" s="14" t="str">
        <f>IF('Prediction Log'!F642=0, "",'Prediction Log'!F642)</f>
        <v/>
      </c>
      <c r="G642" s="12" t="str">
        <f>IF(AND(Games!I642="",Games!J642=""),"",IF(ISTEXT(Games!J642), "Side",Games!I642))</f>
        <v/>
      </c>
      <c r="H642" s="12" t="str">
        <f>IF(Table1[[#This Row],[Bet]]="Spread", Games!K642, "")</f>
        <v/>
      </c>
      <c r="I642" s="19" t="str">
        <f>IF(ISTEXT(Games!J642), Games!J642, "")</f>
        <v/>
      </c>
      <c r="J642" s="19" t="str">
        <f>IF(Table1[[#This Row],[Bet]]="Spread", Table1[[#This Row],[Spread]],"")</f>
        <v/>
      </c>
      <c r="K642" s="19"/>
      <c r="L642" s="20"/>
      <c r="M642" s="20"/>
      <c r="N642" s="20"/>
      <c r="O642" s="20"/>
      <c r="P642" s="20"/>
      <c r="Q642" s="20"/>
      <c r="R642" s="22">
        <f t="shared" si="87"/>
        <v>0</v>
      </c>
      <c r="S642" s="22">
        <f t="shared" si="88"/>
        <v>0</v>
      </c>
      <c r="T642" s="22">
        <f t="shared" ref="T642:T705" si="90">M642+IF(P642&lt;0, (M642/(P642/-100)), M642*(P642/100))</f>
        <v>0</v>
      </c>
      <c r="U642" s="22">
        <f t="shared" si="89"/>
        <v>0</v>
      </c>
      <c r="V642" s="22">
        <f t="shared" ref="V642:V705" si="91">N642+IF(Q642&lt;0, (N642/(Q642/-100)), N642*(Q642/100))</f>
        <v>0</v>
      </c>
      <c r="W642" s="22">
        <f t="shared" ref="W642:W705" si="92">Q642-N642</f>
        <v>0</v>
      </c>
      <c r="X642" s="21"/>
      <c r="Y642" s="23" t="str">
        <f t="shared" ref="Y642:Y705" si="93">IF(X642="W", S642, IF(X642="L",-L642, ""))</f>
        <v/>
      </c>
      <c r="Z642" s="21"/>
      <c r="AA642" s="23" t="str">
        <f t="shared" ref="AA642:AA705" si="94">IF(Z642="W", U642, IF(Z642="L",-N642, ""))</f>
        <v/>
      </c>
      <c r="AB642" s="21"/>
      <c r="AC642" s="23" t="str">
        <f t="shared" ref="AC642:AC705" si="95">IF(AB642="W", W642, IF(AB642="L",-P642, ""))</f>
        <v/>
      </c>
      <c r="AD64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43" spans="1:30" x14ac:dyDescent="0.45">
      <c r="A643" s="35" t="str">
        <f>IF('Prediction Log'!A643=0, "",'Prediction Log'!A643)</f>
        <v/>
      </c>
      <c r="B643" s="14" t="str">
        <f>IF('Prediction Log'!B643=0, "",'Prediction Log'!B643)</f>
        <v/>
      </c>
      <c r="C643" s="14" t="str">
        <f>IF('Prediction Log'!C643=0, "",'Prediction Log'!C643)</f>
        <v/>
      </c>
      <c r="D643" s="14" t="str">
        <f>IF('Prediction Log'!D643=0, "",'Prediction Log'!D643)</f>
        <v/>
      </c>
      <c r="E643" s="14" t="str">
        <f>IF('Prediction Log'!E643=0, "",'Prediction Log'!E643)</f>
        <v/>
      </c>
      <c r="F643" s="14" t="str">
        <f>IF('Prediction Log'!F643=0, "",'Prediction Log'!F643)</f>
        <v/>
      </c>
      <c r="G643" s="12" t="str">
        <f>IF(AND(Games!I643="",Games!J643=""),"",IF(ISTEXT(Games!J643), "Side",Games!I643))</f>
        <v/>
      </c>
      <c r="H643" s="12" t="str">
        <f>IF(Table1[[#This Row],[Bet]]="Spread", Games!K643, "")</f>
        <v/>
      </c>
      <c r="I643" s="19" t="str">
        <f>IF(ISTEXT(Games!J643), Games!J643, "")</f>
        <v/>
      </c>
      <c r="J643" s="19" t="str">
        <f>IF(Table1[[#This Row],[Bet]]="Spread", Table1[[#This Row],[Spread]],"")</f>
        <v/>
      </c>
      <c r="K643" s="19"/>
      <c r="L643" s="20"/>
      <c r="M643" s="20"/>
      <c r="N643" s="20"/>
      <c r="O643" s="20"/>
      <c r="P643" s="20"/>
      <c r="Q643" s="20"/>
      <c r="R643" s="22">
        <f t="shared" ref="R643:R706" si="96">L643+IF(O643&lt;0, (L643/(O643/-100)), L643*(O643/100))</f>
        <v>0</v>
      </c>
      <c r="S643" s="22">
        <f t="shared" ref="S643:S706" si="97">R643-L643</f>
        <v>0</v>
      </c>
      <c r="T643" s="22">
        <f t="shared" si="90"/>
        <v>0</v>
      </c>
      <c r="U643" s="22">
        <f t="shared" ref="U643:U706" si="98">T643-M643</f>
        <v>0</v>
      </c>
      <c r="V643" s="22">
        <f t="shared" si="91"/>
        <v>0</v>
      </c>
      <c r="W643" s="22">
        <f t="shared" si="92"/>
        <v>0</v>
      </c>
      <c r="X643" s="21"/>
      <c r="Y643" s="23" t="str">
        <f t="shared" si="93"/>
        <v/>
      </c>
      <c r="Z643" s="21"/>
      <c r="AA643" s="23" t="str">
        <f t="shared" si="94"/>
        <v/>
      </c>
      <c r="AB643" s="21"/>
      <c r="AC643" s="23" t="str">
        <f t="shared" si="95"/>
        <v/>
      </c>
      <c r="AD64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44" spans="1:30" x14ac:dyDescent="0.45">
      <c r="A644" s="35" t="str">
        <f>IF('Prediction Log'!A644=0, "",'Prediction Log'!A644)</f>
        <v/>
      </c>
      <c r="B644" s="14" t="str">
        <f>IF('Prediction Log'!B644=0, "",'Prediction Log'!B644)</f>
        <v/>
      </c>
      <c r="C644" s="14" t="str">
        <f>IF('Prediction Log'!C644=0, "",'Prediction Log'!C644)</f>
        <v/>
      </c>
      <c r="D644" s="14" t="str">
        <f>IF('Prediction Log'!D644=0, "",'Prediction Log'!D644)</f>
        <v/>
      </c>
      <c r="E644" s="14" t="str">
        <f>IF('Prediction Log'!E644=0, "",'Prediction Log'!E644)</f>
        <v/>
      </c>
      <c r="F644" s="14" t="str">
        <f>IF('Prediction Log'!F644=0, "",'Prediction Log'!F644)</f>
        <v/>
      </c>
      <c r="G644" s="12" t="str">
        <f>IF(AND(Games!I644="",Games!J644=""),"",IF(ISTEXT(Games!J644), "Side",Games!I644))</f>
        <v/>
      </c>
      <c r="H644" s="12" t="str">
        <f>IF(Table1[[#This Row],[Bet]]="Spread", Games!K644, "")</f>
        <v/>
      </c>
      <c r="I644" s="19" t="str">
        <f>IF(ISTEXT(Games!J644), Games!J644, "")</f>
        <v/>
      </c>
      <c r="J644" s="19" t="str">
        <f>IF(Table1[[#This Row],[Bet]]="Spread", Table1[[#This Row],[Spread]],"")</f>
        <v/>
      </c>
      <c r="K644" s="19"/>
      <c r="L644" s="20"/>
      <c r="M644" s="20"/>
      <c r="N644" s="20"/>
      <c r="O644" s="20"/>
      <c r="P644" s="20"/>
      <c r="Q644" s="20"/>
      <c r="R644" s="22">
        <f t="shared" si="96"/>
        <v>0</v>
      </c>
      <c r="S644" s="22">
        <f t="shared" si="97"/>
        <v>0</v>
      </c>
      <c r="T644" s="22">
        <f t="shared" si="90"/>
        <v>0</v>
      </c>
      <c r="U644" s="22">
        <f t="shared" si="98"/>
        <v>0</v>
      </c>
      <c r="V644" s="22">
        <f t="shared" si="91"/>
        <v>0</v>
      </c>
      <c r="W644" s="22">
        <f t="shared" si="92"/>
        <v>0</v>
      </c>
      <c r="X644" s="21"/>
      <c r="Y644" s="23" t="str">
        <f t="shared" si="93"/>
        <v/>
      </c>
      <c r="Z644" s="21"/>
      <c r="AA644" s="23" t="str">
        <f t="shared" si="94"/>
        <v/>
      </c>
      <c r="AB644" s="21"/>
      <c r="AC644" s="23" t="str">
        <f t="shared" si="95"/>
        <v/>
      </c>
      <c r="AD64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45" spans="1:30" x14ac:dyDescent="0.45">
      <c r="A645" s="35" t="str">
        <f>IF('Prediction Log'!A645=0, "",'Prediction Log'!A645)</f>
        <v/>
      </c>
      <c r="B645" s="14" t="str">
        <f>IF('Prediction Log'!B645=0, "",'Prediction Log'!B645)</f>
        <v/>
      </c>
      <c r="C645" s="14" t="str">
        <f>IF('Prediction Log'!C645=0, "",'Prediction Log'!C645)</f>
        <v/>
      </c>
      <c r="D645" s="14" t="str">
        <f>IF('Prediction Log'!D645=0, "",'Prediction Log'!D645)</f>
        <v/>
      </c>
      <c r="E645" s="14" t="str">
        <f>IF('Prediction Log'!E645=0, "",'Prediction Log'!E645)</f>
        <v/>
      </c>
      <c r="F645" s="14" t="str">
        <f>IF('Prediction Log'!F645=0, "",'Prediction Log'!F645)</f>
        <v/>
      </c>
      <c r="G645" s="12" t="str">
        <f>IF(AND(Games!I645="",Games!J645=""),"",IF(ISTEXT(Games!J645), "Side",Games!I645))</f>
        <v/>
      </c>
      <c r="H645" s="12" t="str">
        <f>IF(Table1[[#This Row],[Bet]]="Spread", Games!K645, "")</f>
        <v/>
      </c>
      <c r="I645" s="19" t="str">
        <f>IF(ISTEXT(Games!J645), Games!J645, "")</f>
        <v/>
      </c>
      <c r="J645" s="19" t="str">
        <f>IF(Table1[[#This Row],[Bet]]="Spread", Table1[[#This Row],[Spread]],"")</f>
        <v/>
      </c>
      <c r="K645" s="19"/>
      <c r="L645" s="20"/>
      <c r="M645" s="20"/>
      <c r="N645" s="20"/>
      <c r="O645" s="20"/>
      <c r="P645" s="20"/>
      <c r="Q645" s="20"/>
      <c r="R645" s="22">
        <f t="shared" si="96"/>
        <v>0</v>
      </c>
      <c r="S645" s="22">
        <f t="shared" si="97"/>
        <v>0</v>
      </c>
      <c r="T645" s="22">
        <f t="shared" si="90"/>
        <v>0</v>
      </c>
      <c r="U645" s="22">
        <f t="shared" si="98"/>
        <v>0</v>
      </c>
      <c r="V645" s="22">
        <f t="shared" si="91"/>
        <v>0</v>
      </c>
      <c r="W645" s="22">
        <f t="shared" si="92"/>
        <v>0</v>
      </c>
      <c r="X645" s="21"/>
      <c r="Y645" s="23" t="str">
        <f t="shared" si="93"/>
        <v/>
      </c>
      <c r="Z645" s="21"/>
      <c r="AA645" s="23" t="str">
        <f t="shared" si="94"/>
        <v/>
      </c>
      <c r="AB645" s="21"/>
      <c r="AC645" s="23" t="str">
        <f t="shared" si="95"/>
        <v/>
      </c>
      <c r="AD64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46" spans="1:30" x14ac:dyDescent="0.45">
      <c r="A646" s="35" t="str">
        <f>IF('Prediction Log'!A646=0, "",'Prediction Log'!A646)</f>
        <v/>
      </c>
      <c r="B646" s="14" t="str">
        <f>IF('Prediction Log'!B646=0, "",'Prediction Log'!B646)</f>
        <v/>
      </c>
      <c r="C646" s="14" t="str">
        <f>IF('Prediction Log'!C646=0, "",'Prediction Log'!C646)</f>
        <v/>
      </c>
      <c r="D646" s="14" t="str">
        <f>IF('Prediction Log'!D646=0, "",'Prediction Log'!D646)</f>
        <v/>
      </c>
      <c r="E646" s="14" t="str">
        <f>IF('Prediction Log'!E646=0, "",'Prediction Log'!E646)</f>
        <v/>
      </c>
      <c r="F646" s="14" t="str">
        <f>IF('Prediction Log'!F646=0, "",'Prediction Log'!F646)</f>
        <v/>
      </c>
      <c r="G646" s="12" t="str">
        <f>IF(AND(Games!I646="",Games!J646=""),"",IF(ISTEXT(Games!J646), "Side",Games!I646))</f>
        <v/>
      </c>
      <c r="H646" s="12" t="str">
        <f>IF(Table1[[#This Row],[Bet]]="Spread", Games!K646, "")</f>
        <v/>
      </c>
      <c r="I646" s="19" t="str">
        <f>IF(ISTEXT(Games!J646), Games!J646, "")</f>
        <v/>
      </c>
      <c r="J646" s="19" t="str">
        <f>IF(Table1[[#This Row],[Bet]]="Spread", Table1[[#This Row],[Spread]],"")</f>
        <v/>
      </c>
      <c r="K646" s="19"/>
      <c r="L646" s="20"/>
      <c r="M646" s="20"/>
      <c r="N646" s="20"/>
      <c r="O646" s="20"/>
      <c r="P646" s="20"/>
      <c r="Q646" s="20"/>
      <c r="R646" s="22">
        <f t="shared" si="96"/>
        <v>0</v>
      </c>
      <c r="S646" s="22">
        <f t="shared" si="97"/>
        <v>0</v>
      </c>
      <c r="T646" s="22">
        <f t="shared" si="90"/>
        <v>0</v>
      </c>
      <c r="U646" s="22">
        <f t="shared" si="98"/>
        <v>0</v>
      </c>
      <c r="V646" s="22">
        <f t="shared" si="91"/>
        <v>0</v>
      </c>
      <c r="W646" s="22">
        <f t="shared" si="92"/>
        <v>0</v>
      </c>
      <c r="X646" s="21"/>
      <c r="Y646" s="23" t="str">
        <f t="shared" si="93"/>
        <v/>
      </c>
      <c r="Z646" s="21"/>
      <c r="AA646" s="23" t="str">
        <f t="shared" si="94"/>
        <v/>
      </c>
      <c r="AB646" s="21"/>
      <c r="AC646" s="23" t="str">
        <f t="shared" si="95"/>
        <v/>
      </c>
      <c r="AD64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47" spans="1:30" x14ac:dyDescent="0.45">
      <c r="A647" s="35" t="str">
        <f>IF('Prediction Log'!A647=0, "",'Prediction Log'!A647)</f>
        <v/>
      </c>
      <c r="B647" s="14" t="str">
        <f>IF('Prediction Log'!B647=0, "",'Prediction Log'!B647)</f>
        <v/>
      </c>
      <c r="C647" s="14" t="str">
        <f>IF('Prediction Log'!C647=0, "",'Prediction Log'!C647)</f>
        <v/>
      </c>
      <c r="D647" s="14" t="str">
        <f>IF('Prediction Log'!D647=0, "",'Prediction Log'!D647)</f>
        <v/>
      </c>
      <c r="E647" s="14" t="str">
        <f>IF('Prediction Log'!E647=0, "",'Prediction Log'!E647)</f>
        <v/>
      </c>
      <c r="F647" s="14" t="str">
        <f>IF('Prediction Log'!F647=0, "",'Prediction Log'!F647)</f>
        <v/>
      </c>
      <c r="G647" s="12" t="str">
        <f>IF(AND(Games!I647="",Games!J647=""),"",IF(ISTEXT(Games!J647), "Side",Games!I647))</f>
        <v/>
      </c>
      <c r="H647" s="12" t="str">
        <f>IF(Table1[[#This Row],[Bet]]="Spread", Games!K647, "")</f>
        <v/>
      </c>
      <c r="I647" s="19" t="str">
        <f>IF(ISTEXT(Games!J647), Games!J647, "")</f>
        <v/>
      </c>
      <c r="J647" s="19" t="str">
        <f>IF(Table1[[#This Row],[Bet]]="Spread", Table1[[#This Row],[Spread]],"")</f>
        <v/>
      </c>
      <c r="K647" s="19"/>
      <c r="L647" s="20"/>
      <c r="M647" s="20"/>
      <c r="N647" s="20"/>
      <c r="O647" s="20"/>
      <c r="P647" s="20"/>
      <c r="Q647" s="20"/>
      <c r="R647" s="22">
        <f t="shared" si="96"/>
        <v>0</v>
      </c>
      <c r="S647" s="22">
        <f t="shared" si="97"/>
        <v>0</v>
      </c>
      <c r="T647" s="22">
        <f t="shared" si="90"/>
        <v>0</v>
      </c>
      <c r="U647" s="22">
        <f t="shared" si="98"/>
        <v>0</v>
      </c>
      <c r="V647" s="22">
        <f t="shared" si="91"/>
        <v>0</v>
      </c>
      <c r="W647" s="22">
        <f t="shared" si="92"/>
        <v>0</v>
      </c>
      <c r="X647" s="21"/>
      <c r="Y647" s="23" t="str">
        <f t="shared" si="93"/>
        <v/>
      </c>
      <c r="Z647" s="21"/>
      <c r="AA647" s="23" t="str">
        <f t="shared" si="94"/>
        <v/>
      </c>
      <c r="AB647" s="21"/>
      <c r="AC647" s="23" t="str">
        <f t="shared" si="95"/>
        <v/>
      </c>
      <c r="AD64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48" spans="1:30" x14ac:dyDescent="0.45">
      <c r="A648" s="35" t="str">
        <f>IF('Prediction Log'!A648=0, "",'Prediction Log'!A648)</f>
        <v/>
      </c>
      <c r="B648" s="14" t="str">
        <f>IF('Prediction Log'!B648=0, "",'Prediction Log'!B648)</f>
        <v/>
      </c>
      <c r="C648" s="14" t="str">
        <f>IF('Prediction Log'!C648=0, "",'Prediction Log'!C648)</f>
        <v/>
      </c>
      <c r="D648" s="14" t="str">
        <f>IF('Prediction Log'!D648=0, "",'Prediction Log'!D648)</f>
        <v/>
      </c>
      <c r="E648" s="14" t="str">
        <f>IF('Prediction Log'!E648=0, "",'Prediction Log'!E648)</f>
        <v/>
      </c>
      <c r="F648" s="14" t="str">
        <f>IF('Prediction Log'!F648=0, "",'Prediction Log'!F648)</f>
        <v/>
      </c>
      <c r="G648" s="12" t="str">
        <f>IF(AND(Games!I648="",Games!J648=""),"",IF(ISTEXT(Games!J648), "Side",Games!I648))</f>
        <v/>
      </c>
      <c r="H648" s="12" t="str">
        <f>IF(Table1[[#This Row],[Bet]]="Spread", Games!K648, "")</f>
        <v/>
      </c>
      <c r="I648" s="19" t="str">
        <f>IF(ISTEXT(Games!J648), Games!J648, "")</f>
        <v/>
      </c>
      <c r="J648" s="19" t="str">
        <f>IF(Table1[[#This Row],[Bet]]="Spread", Table1[[#This Row],[Spread]],"")</f>
        <v/>
      </c>
      <c r="K648" s="19"/>
      <c r="L648" s="20"/>
      <c r="M648" s="20"/>
      <c r="N648" s="20"/>
      <c r="O648" s="20"/>
      <c r="P648" s="20"/>
      <c r="Q648" s="20"/>
      <c r="R648" s="22">
        <f t="shared" si="96"/>
        <v>0</v>
      </c>
      <c r="S648" s="22">
        <f t="shared" si="97"/>
        <v>0</v>
      </c>
      <c r="T648" s="22">
        <f t="shared" si="90"/>
        <v>0</v>
      </c>
      <c r="U648" s="22">
        <f t="shared" si="98"/>
        <v>0</v>
      </c>
      <c r="V648" s="22">
        <f t="shared" si="91"/>
        <v>0</v>
      </c>
      <c r="W648" s="22">
        <f t="shared" si="92"/>
        <v>0</v>
      </c>
      <c r="X648" s="21"/>
      <c r="Y648" s="23" t="str">
        <f t="shared" si="93"/>
        <v/>
      </c>
      <c r="Z648" s="21"/>
      <c r="AA648" s="23" t="str">
        <f t="shared" si="94"/>
        <v/>
      </c>
      <c r="AB648" s="21"/>
      <c r="AC648" s="23" t="str">
        <f t="shared" si="95"/>
        <v/>
      </c>
      <c r="AD64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49" spans="1:30" x14ac:dyDescent="0.45">
      <c r="A649" s="35" t="str">
        <f>IF('Prediction Log'!A649=0, "",'Prediction Log'!A649)</f>
        <v/>
      </c>
      <c r="B649" s="14" t="str">
        <f>IF('Prediction Log'!B649=0, "",'Prediction Log'!B649)</f>
        <v/>
      </c>
      <c r="C649" s="14" t="str">
        <f>IF('Prediction Log'!C649=0, "",'Prediction Log'!C649)</f>
        <v/>
      </c>
      <c r="D649" s="14" t="str">
        <f>IF('Prediction Log'!D649=0, "",'Prediction Log'!D649)</f>
        <v/>
      </c>
      <c r="E649" s="14" t="str">
        <f>IF('Prediction Log'!E649=0, "",'Prediction Log'!E649)</f>
        <v/>
      </c>
      <c r="F649" s="14" t="str">
        <f>IF('Prediction Log'!F649=0, "",'Prediction Log'!F649)</f>
        <v/>
      </c>
      <c r="G649" s="12" t="str">
        <f>IF(AND(Games!I649="",Games!J649=""),"",IF(ISTEXT(Games!J649), "Side",Games!I649))</f>
        <v/>
      </c>
      <c r="H649" s="12" t="str">
        <f>IF(Table1[[#This Row],[Bet]]="Spread", Games!K649, "")</f>
        <v/>
      </c>
      <c r="I649" s="19" t="str">
        <f>IF(ISTEXT(Games!J649), Games!J649, "")</f>
        <v/>
      </c>
      <c r="J649" s="19" t="str">
        <f>IF(Table1[[#This Row],[Bet]]="Spread", Table1[[#This Row],[Spread]],"")</f>
        <v/>
      </c>
      <c r="K649" s="19"/>
      <c r="L649" s="20"/>
      <c r="M649" s="20"/>
      <c r="N649" s="20"/>
      <c r="O649" s="20"/>
      <c r="P649" s="20"/>
      <c r="Q649" s="20"/>
      <c r="R649" s="22">
        <f t="shared" si="96"/>
        <v>0</v>
      </c>
      <c r="S649" s="22">
        <f t="shared" si="97"/>
        <v>0</v>
      </c>
      <c r="T649" s="22">
        <f t="shared" si="90"/>
        <v>0</v>
      </c>
      <c r="U649" s="22">
        <f t="shared" si="98"/>
        <v>0</v>
      </c>
      <c r="V649" s="22">
        <f t="shared" si="91"/>
        <v>0</v>
      </c>
      <c r="W649" s="22">
        <f t="shared" si="92"/>
        <v>0</v>
      </c>
      <c r="X649" s="21"/>
      <c r="Y649" s="23" t="str">
        <f t="shared" si="93"/>
        <v/>
      </c>
      <c r="Z649" s="21"/>
      <c r="AA649" s="23" t="str">
        <f t="shared" si="94"/>
        <v/>
      </c>
      <c r="AB649" s="21"/>
      <c r="AC649" s="23" t="str">
        <f t="shared" si="95"/>
        <v/>
      </c>
      <c r="AD64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50" spans="1:30" x14ac:dyDescent="0.45">
      <c r="A650" s="35" t="str">
        <f>IF('Prediction Log'!A650=0, "",'Prediction Log'!A650)</f>
        <v/>
      </c>
      <c r="B650" s="14" t="str">
        <f>IF('Prediction Log'!B650=0, "",'Prediction Log'!B650)</f>
        <v/>
      </c>
      <c r="C650" s="14" t="str">
        <f>IF('Prediction Log'!C650=0, "",'Prediction Log'!C650)</f>
        <v/>
      </c>
      <c r="D650" s="14" t="str">
        <f>IF('Prediction Log'!D650=0, "",'Prediction Log'!D650)</f>
        <v/>
      </c>
      <c r="E650" s="14" t="str">
        <f>IF('Prediction Log'!E650=0, "",'Prediction Log'!E650)</f>
        <v/>
      </c>
      <c r="F650" s="14" t="str">
        <f>IF('Prediction Log'!F650=0, "",'Prediction Log'!F650)</f>
        <v/>
      </c>
      <c r="G650" s="12" t="str">
        <f>IF(AND(Games!I650="",Games!J650=""),"",IF(ISTEXT(Games!J650), "Side",Games!I650))</f>
        <v/>
      </c>
      <c r="H650" s="12" t="str">
        <f>IF(Table1[[#This Row],[Bet]]="Spread", Games!K650, "")</f>
        <v/>
      </c>
      <c r="I650" s="19" t="str">
        <f>IF(ISTEXT(Games!J650), Games!J650, "")</f>
        <v/>
      </c>
      <c r="J650" s="19" t="str">
        <f>IF(Table1[[#This Row],[Bet]]="Spread", Table1[[#This Row],[Spread]],"")</f>
        <v/>
      </c>
      <c r="K650" s="19"/>
      <c r="L650" s="20"/>
      <c r="M650" s="20"/>
      <c r="N650" s="20"/>
      <c r="O650" s="20"/>
      <c r="P650" s="20"/>
      <c r="Q650" s="20"/>
      <c r="R650" s="22">
        <f t="shared" si="96"/>
        <v>0</v>
      </c>
      <c r="S650" s="22">
        <f t="shared" si="97"/>
        <v>0</v>
      </c>
      <c r="T650" s="22">
        <f t="shared" si="90"/>
        <v>0</v>
      </c>
      <c r="U650" s="22">
        <f t="shared" si="98"/>
        <v>0</v>
      </c>
      <c r="V650" s="22">
        <f t="shared" si="91"/>
        <v>0</v>
      </c>
      <c r="W650" s="22">
        <f t="shared" si="92"/>
        <v>0</v>
      </c>
      <c r="X650" s="21"/>
      <c r="Y650" s="23" t="str">
        <f t="shared" si="93"/>
        <v/>
      </c>
      <c r="Z650" s="21"/>
      <c r="AA650" s="23" t="str">
        <f t="shared" si="94"/>
        <v/>
      </c>
      <c r="AB650" s="21"/>
      <c r="AC650" s="23" t="str">
        <f t="shared" si="95"/>
        <v/>
      </c>
      <c r="AD65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51" spans="1:30" x14ac:dyDescent="0.45">
      <c r="A651" s="35" t="str">
        <f>IF('Prediction Log'!A651=0, "",'Prediction Log'!A651)</f>
        <v/>
      </c>
      <c r="B651" s="14" t="str">
        <f>IF('Prediction Log'!B651=0, "",'Prediction Log'!B651)</f>
        <v/>
      </c>
      <c r="C651" s="14" t="str">
        <f>IF('Prediction Log'!C651=0, "",'Prediction Log'!C651)</f>
        <v/>
      </c>
      <c r="D651" s="14" t="str">
        <f>IF('Prediction Log'!D651=0, "",'Prediction Log'!D651)</f>
        <v/>
      </c>
      <c r="E651" s="14" t="str">
        <f>IF('Prediction Log'!E651=0, "",'Prediction Log'!E651)</f>
        <v/>
      </c>
      <c r="F651" s="14" t="str">
        <f>IF('Prediction Log'!F651=0, "",'Prediction Log'!F651)</f>
        <v/>
      </c>
      <c r="G651" s="12" t="str">
        <f>IF(AND(Games!I651="",Games!J651=""),"",IF(ISTEXT(Games!J651), "Side",Games!I651))</f>
        <v/>
      </c>
      <c r="H651" s="12" t="str">
        <f>IF(Table1[[#This Row],[Bet]]="Spread", Games!K651, "")</f>
        <v/>
      </c>
      <c r="I651" s="19" t="str">
        <f>IF(ISTEXT(Games!J651), Games!J651, "")</f>
        <v/>
      </c>
      <c r="J651" s="19" t="str">
        <f>IF(Table1[[#This Row],[Bet]]="Spread", Table1[[#This Row],[Spread]],"")</f>
        <v/>
      </c>
      <c r="K651" s="19"/>
      <c r="L651" s="20"/>
      <c r="M651" s="20"/>
      <c r="N651" s="20"/>
      <c r="O651" s="20"/>
      <c r="P651" s="20"/>
      <c r="Q651" s="20"/>
      <c r="R651" s="22">
        <f t="shared" si="96"/>
        <v>0</v>
      </c>
      <c r="S651" s="22">
        <f t="shared" si="97"/>
        <v>0</v>
      </c>
      <c r="T651" s="22">
        <f t="shared" si="90"/>
        <v>0</v>
      </c>
      <c r="U651" s="22">
        <f t="shared" si="98"/>
        <v>0</v>
      </c>
      <c r="V651" s="22">
        <f t="shared" si="91"/>
        <v>0</v>
      </c>
      <c r="W651" s="22">
        <f t="shared" si="92"/>
        <v>0</v>
      </c>
      <c r="X651" s="21"/>
      <c r="Y651" s="23" t="str">
        <f t="shared" si="93"/>
        <v/>
      </c>
      <c r="Z651" s="21"/>
      <c r="AA651" s="23" t="str">
        <f t="shared" si="94"/>
        <v/>
      </c>
      <c r="AB651" s="21"/>
      <c r="AC651" s="23" t="str">
        <f t="shared" si="95"/>
        <v/>
      </c>
      <c r="AD65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52" spans="1:30" x14ac:dyDescent="0.45">
      <c r="A652" s="35" t="str">
        <f>IF('Prediction Log'!A652=0, "",'Prediction Log'!A652)</f>
        <v/>
      </c>
      <c r="B652" s="14" t="str">
        <f>IF('Prediction Log'!B652=0, "",'Prediction Log'!B652)</f>
        <v/>
      </c>
      <c r="C652" s="14" t="str">
        <f>IF('Prediction Log'!C652=0, "",'Prediction Log'!C652)</f>
        <v/>
      </c>
      <c r="D652" s="14" t="str">
        <f>IF('Prediction Log'!D652=0, "",'Prediction Log'!D652)</f>
        <v/>
      </c>
      <c r="E652" s="14" t="str">
        <f>IF('Prediction Log'!E652=0, "",'Prediction Log'!E652)</f>
        <v/>
      </c>
      <c r="F652" s="14" t="str">
        <f>IF('Prediction Log'!F652=0, "",'Prediction Log'!F652)</f>
        <v/>
      </c>
      <c r="G652" s="12" t="str">
        <f>IF(AND(Games!I652="",Games!J652=""),"",IF(ISTEXT(Games!J652), "Side",Games!I652))</f>
        <v/>
      </c>
      <c r="H652" s="12" t="str">
        <f>IF(Table1[[#This Row],[Bet]]="Spread", Games!K652, "")</f>
        <v/>
      </c>
      <c r="I652" s="19" t="str">
        <f>IF(ISTEXT(Games!J652), Games!J652, "")</f>
        <v/>
      </c>
      <c r="J652" s="19" t="str">
        <f>IF(Table1[[#This Row],[Bet]]="Spread", Table1[[#This Row],[Spread]],"")</f>
        <v/>
      </c>
      <c r="K652" s="19"/>
      <c r="L652" s="20"/>
      <c r="M652" s="20"/>
      <c r="N652" s="20"/>
      <c r="O652" s="20"/>
      <c r="P652" s="20"/>
      <c r="Q652" s="20"/>
      <c r="R652" s="22">
        <f t="shared" si="96"/>
        <v>0</v>
      </c>
      <c r="S652" s="22">
        <f t="shared" si="97"/>
        <v>0</v>
      </c>
      <c r="T652" s="22">
        <f t="shared" si="90"/>
        <v>0</v>
      </c>
      <c r="U652" s="22">
        <f t="shared" si="98"/>
        <v>0</v>
      </c>
      <c r="V652" s="22">
        <f t="shared" si="91"/>
        <v>0</v>
      </c>
      <c r="W652" s="22">
        <f t="shared" si="92"/>
        <v>0</v>
      </c>
      <c r="X652" s="21"/>
      <c r="Y652" s="23" t="str">
        <f t="shared" si="93"/>
        <v/>
      </c>
      <c r="Z652" s="21"/>
      <c r="AA652" s="23" t="str">
        <f t="shared" si="94"/>
        <v/>
      </c>
      <c r="AB652" s="21"/>
      <c r="AC652" s="23" t="str">
        <f t="shared" si="95"/>
        <v/>
      </c>
      <c r="AD65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53" spans="1:30" x14ac:dyDescent="0.45">
      <c r="A653" s="35" t="str">
        <f>IF('Prediction Log'!A653=0, "",'Prediction Log'!A653)</f>
        <v/>
      </c>
      <c r="B653" s="14" t="str">
        <f>IF('Prediction Log'!B653=0, "",'Prediction Log'!B653)</f>
        <v/>
      </c>
      <c r="C653" s="14" t="str">
        <f>IF('Prediction Log'!C653=0, "",'Prediction Log'!C653)</f>
        <v/>
      </c>
      <c r="D653" s="14" t="str">
        <f>IF('Prediction Log'!D653=0, "",'Prediction Log'!D653)</f>
        <v/>
      </c>
      <c r="E653" s="14" t="str">
        <f>IF('Prediction Log'!E653=0, "",'Prediction Log'!E653)</f>
        <v/>
      </c>
      <c r="F653" s="14" t="str">
        <f>IF('Prediction Log'!F653=0, "",'Prediction Log'!F653)</f>
        <v/>
      </c>
      <c r="G653" s="12" t="str">
        <f>IF(AND(Games!I653="",Games!J653=""),"",IF(ISTEXT(Games!J653), "Side",Games!I653))</f>
        <v/>
      </c>
      <c r="H653" s="12" t="str">
        <f>IF(Table1[[#This Row],[Bet]]="Spread", Games!K653, "")</f>
        <v/>
      </c>
      <c r="I653" s="19" t="str">
        <f>IF(ISTEXT(Games!J653), Games!J653, "")</f>
        <v/>
      </c>
      <c r="J653" s="19" t="str">
        <f>IF(Table1[[#This Row],[Bet]]="Spread", Table1[[#This Row],[Spread]],"")</f>
        <v/>
      </c>
      <c r="K653" s="19"/>
      <c r="L653" s="20"/>
      <c r="M653" s="20"/>
      <c r="N653" s="20"/>
      <c r="O653" s="20"/>
      <c r="P653" s="20"/>
      <c r="Q653" s="20"/>
      <c r="R653" s="22">
        <f t="shared" si="96"/>
        <v>0</v>
      </c>
      <c r="S653" s="22">
        <f t="shared" si="97"/>
        <v>0</v>
      </c>
      <c r="T653" s="22">
        <f t="shared" si="90"/>
        <v>0</v>
      </c>
      <c r="U653" s="22">
        <f t="shared" si="98"/>
        <v>0</v>
      </c>
      <c r="V653" s="22">
        <f t="shared" si="91"/>
        <v>0</v>
      </c>
      <c r="W653" s="22">
        <f t="shared" si="92"/>
        <v>0</v>
      </c>
      <c r="X653" s="21"/>
      <c r="Y653" s="23" t="str">
        <f t="shared" si="93"/>
        <v/>
      </c>
      <c r="Z653" s="21"/>
      <c r="AA653" s="23" t="str">
        <f t="shared" si="94"/>
        <v/>
      </c>
      <c r="AB653" s="21"/>
      <c r="AC653" s="23" t="str">
        <f t="shared" si="95"/>
        <v/>
      </c>
      <c r="AD65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54" spans="1:30" x14ac:dyDescent="0.45">
      <c r="A654" s="35" t="str">
        <f>IF('Prediction Log'!A654=0, "",'Prediction Log'!A654)</f>
        <v/>
      </c>
      <c r="B654" s="14" t="str">
        <f>IF('Prediction Log'!B654=0, "",'Prediction Log'!B654)</f>
        <v/>
      </c>
      <c r="C654" s="14" t="str">
        <f>IF('Prediction Log'!C654=0, "",'Prediction Log'!C654)</f>
        <v/>
      </c>
      <c r="D654" s="14" t="str">
        <f>IF('Prediction Log'!D654=0, "",'Prediction Log'!D654)</f>
        <v/>
      </c>
      <c r="E654" s="14" t="str">
        <f>IF('Prediction Log'!E654=0, "",'Prediction Log'!E654)</f>
        <v/>
      </c>
      <c r="F654" s="14" t="str">
        <f>IF('Prediction Log'!F654=0, "",'Prediction Log'!F654)</f>
        <v/>
      </c>
      <c r="G654" s="12" t="str">
        <f>IF(AND(Games!I654="",Games!J654=""),"",IF(ISTEXT(Games!J654), "Side",Games!I654))</f>
        <v/>
      </c>
      <c r="H654" s="12" t="str">
        <f>IF(Table1[[#This Row],[Bet]]="Spread", Games!K654, "")</f>
        <v/>
      </c>
      <c r="I654" s="19" t="str">
        <f>IF(ISTEXT(Games!J654), Games!J654, "")</f>
        <v/>
      </c>
      <c r="J654" s="19" t="str">
        <f>IF(Table1[[#This Row],[Bet]]="Spread", Table1[[#This Row],[Spread]],"")</f>
        <v/>
      </c>
      <c r="K654" s="19"/>
      <c r="L654" s="20"/>
      <c r="M654" s="20"/>
      <c r="N654" s="20"/>
      <c r="O654" s="20"/>
      <c r="P654" s="20"/>
      <c r="Q654" s="20"/>
      <c r="R654" s="22">
        <f t="shared" si="96"/>
        <v>0</v>
      </c>
      <c r="S654" s="22">
        <f t="shared" si="97"/>
        <v>0</v>
      </c>
      <c r="T654" s="22">
        <f t="shared" si="90"/>
        <v>0</v>
      </c>
      <c r="U654" s="22">
        <f t="shared" si="98"/>
        <v>0</v>
      </c>
      <c r="V654" s="22">
        <f t="shared" si="91"/>
        <v>0</v>
      </c>
      <c r="W654" s="22">
        <f t="shared" si="92"/>
        <v>0</v>
      </c>
      <c r="X654" s="21"/>
      <c r="Y654" s="23" t="str">
        <f t="shared" si="93"/>
        <v/>
      </c>
      <c r="Z654" s="21"/>
      <c r="AA654" s="23" t="str">
        <f t="shared" si="94"/>
        <v/>
      </c>
      <c r="AB654" s="21"/>
      <c r="AC654" s="23" t="str">
        <f t="shared" si="95"/>
        <v/>
      </c>
      <c r="AD65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55" spans="1:30" x14ac:dyDescent="0.45">
      <c r="A655" s="35" t="str">
        <f>IF('Prediction Log'!A655=0, "",'Prediction Log'!A655)</f>
        <v/>
      </c>
      <c r="B655" s="14" t="str">
        <f>IF('Prediction Log'!B655=0, "",'Prediction Log'!B655)</f>
        <v/>
      </c>
      <c r="C655" s="14" t="str">
        <f>IF('Prediction Log'!C655=0, "",'Prediction Log'!C655)</f>
        <v/>
      </c>
      <c r="D655" s="14" t="str">
        <f>IF('Prediction Log'!D655=0, "",'Prediction Log'!D655)</f>
        <v/>
      </c>
      <c r="E655" s="14" t="str">
        <f>IF('Prediction Log'!E655=0, "",'Prediction Log'!E655)</f>
        <v/>
      </c>
      <c r="F655" s="14" t="str">
        <f>IF('Prediction Log'!F655=0, "",'Prediction Log'!F655)</f>
        <v/>
      </c>
      <c r="G655" s="12" t="str">
        <f>IF(AND(Games!I655="",Games!J655=""),"",IF(ISTEXT(Games!J655), "Side",Games!I655))</f>
        <v/>
      </c>
      <c r="H655" s="12" t="str">
        <f>IF(Table1[[#This Row],[Bet]]="Spread", Games!K655, "")</f>
        <v/>
      </c>
      <c r="I655" s="19" t="str">
        <f>IF(ISTEXT(Games!J655), Games!J655, "")</f>
        <v/>
      </c>
      <c r="J655" s="19" t="str">
        <f>IF(Table1[[#This Row],[Bet]]="Spread", Table1[[#This Row],[Spread]],"")</f>
        <v/>
      </c>
      <c r="K655" s="19"/>
      <c r="L655" s="20"/>
      <c r="M655" s="20"/>
      <c r="N655" s="20"/>
      <c r="O655" s="20"/>
      <c r="P655" s="20"/>
      <c r="Q655" s="20"/>
      <c r="R655" s="22">
        <f t="shared" si="96"/>
        <v>0</v>
      </c>
      <c r="S655" s="22">
        <f t="shared" si="97"/>
        <v>0</v>
      </c>
      <c r="T655" s="22">
        <f t="shared" si="90"/>
        <v>0</v>
      </c>
      <c r="U655" s="22">
        <f t="shared" si="98"/>
        <v>0</v>
      </c>
      <c r="V655" s="22">
        <f t="shared" si="91"/>
        <v>0</v>
      </c>
      <c r="W655" s="22">
        <f t="shared" si="92"/>
        <v>0</v>
      </c>
      <c r="X655" s="21"/>
      <c r="Y655" s="23" t="str">
        <f t="shared" si="93"/>
        <v/>
      </c>
      <c r="Z655" s="21"/>
      <c r="AA655" s="23" t="str">
        <f t="shared" si="94"/>
        <v/>
      </c>
      <c r="AB655" s="21"/>
      <c r="AC655" s="23" t="str">
        <f t="shared" si="95"/>
        <v/>
      </c>
      <c r="AD65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56" spans="1:30" x14ac:dyDescent="0.45">
      <c r="A656" s="35" t="str">
        <f>IF('Prediction Log'!A656=0, "",'Prediction Log'!A656)</f>
        <v/>
      </c>
      <c r="B656" s="14" t="str">
        <f>IF('Prediction Log'!B656=0, "",'Prediction Log'!B656)</f>
        <v/>
      </c>
      <c r="C656" s="14" t="str">
        <f>IF('Prediction Log'!C656=0, "",'Prediction Log'!C656)</f>
        <v/>
      </c>
      <c r="D656" s="14" t="str">
        <f>IF('Prediction Log'!D656=0, "",'Prediction Log'!D656)</f>
        <v/>
      </c>
      <c r="E656" s="14" t="str">
        <f>IF('Prediction Log'!E656=0, "",'Prediction Log'!E656)</f>
        <v/>
      </c>
      <c r="F656" s="14" t="str">
        <f>IF('Prediction Log'!F656=0, "",'Prediction Log'!F656)</f>
        <v/>
      </c>
      <c r="G656" s="12" t="str">
        <f>IF(AND(Games!I656="",Games!J656=""),"",IF(ISTEXT(Games!J656), "Side",Games!I656))</f>
        <v/>
      </c>
      <c r="H656" s="12" t="str">
        <f>IF(Table1[[#This Row],[Bet]]="Spread", Games!K656, "")</f>
        <v/>
      </c>
      <c r="I656" s="19" t="str">
        <f>IF(ISTEXT(Games!J656), Games!J656, "")</f>
        <v/>
      </c>
      <c r="J656" s="19" t="str">
        <f>IF(Table1[[#This Row],[Bet]]="Spread", Table1[[#This Row],[Spread]],"")</f>
        <v/>
      </c>
      <c r="K656" s="19"/>
      <c r="L656" s="20"/>
      <c r="M656" s="20"/>
      <c r="N656" s="20"/>
      <c r="O656" s="20"/>
      <c r="P656" s="20"/>
      <c r="Q656" s="20"/>
      <c r="R656" s="22">
        <f t="shared" si="96"/>
        <v>0</v>
      </c>
      <c r="S656" s="22">
        <f t="shared" si="97"/>
        <v>0</v>
      </c>
      <c r="T656" s="22">
        <f t="shared" si="90"/>
        <v>0</v>
      </c>
      <c r="U656" s="22">
        <f t="shared" si="98"/>
        <v>0</v>
      </c>
      <c r="V656" s="22">
        <f t="shared" si="91"/>
        <v>0</v>
      </c>
      <c r="W656" s="22">
        <f t="shared" si="92"/>
        <v>0</v>
      </c>
      <c r="X656" s="21"/>
      <c r="Y656" s="23" t="str">
        <f t="shared" si="93"/>
        <v/>
      </c>
      <c r="Z656" s="21"/>
      <c r="AA656" s="23" t="str">
        <f t="shared" si="94"/>
        <v/>
      </c>
      <c r="AB656" s="21"/>
      <c r="AC656" s="23" t="str">
        <f t="shared" si="95"/>
        <v/>
      </c>
      <c r="AD65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57" spans="1:30" x14ac:dyDescent="0.45">
      <c r="A657" s="35" t="str">
        <f>IF('Prediction Log'!A657=0, "",'Prediction Log'!A657)</f>
        <v/>
      </c>
      <c r="B657" s="14" t="str">
        <f>IF('Prediction Log'!B657=0, "",'Prediction Log'!B657)</f>
        <v/>
      </c>
      <c r="C657" s="14" t="str">
        <f>IF('Prediction Log'!C657=0, "",'Prediction Log'!C657)</f>
        <v/>
      </c>
      <c r="D657" s="14" t="str">
        <f>IF('Prediction Log'!D657=0, "",'Prediction Log'!D657)</f>
        <v/>
      </c>
      <c r="E657" s="14" t="str">
        <f>IF('Prediction Log'!E657=0, "",'Prediction Log'!E657)</f>
        <v/>
      </c>
      <c r="F657" s="14" t="str">
        <f>IF('Prediction Log'!F657=0, "",'Prediction Log'!F657)</f>
        <v/>
      </c>
      <c r="G657" s="12" t="str">
        <f>IF(AND(Games!I657="",Games!J657=""),"",IF(ISTEXT(Games!J657), "Side",Games!I657))</f>
        <v/>
      </c>
      <c r="H657" s="12" t="str">
        <f>IF(Table1[[#This Row],[Bet]]="Spread", Games!K657, "")</f>
        <v/>
      </c>
      <c r="I657" s="19" t="str">
        <f>IF(ISTEXT(Games!J657), Games!J657, "")</f>
        <v/>
      </c>
      <c r="J657" s="19" t="str">
        <f>IF(Table1[[#This Row],[Bet]]="Spread", Table1[[#This Row],[Spread]],"")</f>
        <v/>
      </c>
      <c r="K657" s="19"/>
      <c r="L657" s="20"/>
      <c r="M657" s="20"/>
      <c r="N657" s="20"/>
      <c r="O657" s="20"/>
      <c r="P657" s="20"/>
      <c r="Q657" s="20"/>
      <c r="R657" s="22">
        <f t="shared" si="96"/>
        <v>0</v>
      </c>
      <c r="S657" s="22">
        <f t="shared" si="97"/>
        <v>0</v>
      </c>
      <c r="T657" s="22">
        <f t="shared" si="90"/>
        <v>0</v>
      </c>
      <c r="U657" s="22">
        <f t="shared" si="98"/>
        <v>0</v>
      </c>
      <c r="V657" s="22">
        <f t="shared" si="91"/>
        <v>0</v>
      </c>
      <c r="W657" s="22">
        <f t="shared" si="92"/>
        <v>0</v>
      </c>
      <c r="X657" s="21"/>
      <c r="Y657" s="23" t="str">
        <f t="shared" si="93"/>
        <v/>
      </c>
      <c r="Z657" s="21"/>
      <c r="AA657" s="23" t="str">
        <f t="shared" si="94"/>
        <v/>
      </c>
      <c r="AB657" s="21"/>
      <c r="AC657" s="23" t="str">
        <f t="shared" si="95"/>
        <v/>
      </c>
      <c r="AD65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58" spans="1:30" x14ac:dyDescent="0.45">
      <c r="A658" s="35" t="str">
        <f>IF('Prediction Log'!A658=0, "",'Prediction Log'!A658)</f>
        <v/>
      </c>
      <c r="B658" s="14" t="str">
        <f>IF('Prediction Log'!B658=0, "",'Prediction Log'!B658)</f>
        <v/>
      </c>
      <c r="C658" s="14" t="str">
        <f>IF('Prediction Log'!C658=0, "",'Prediction Log'!C658)</f>
        <v/>
      </c>
      <c r="D658" s="14" t="str">
        <f>IF('Prediction Log'!D658=0, "",'Prediction Log'!D658)</f>
        <v/>
      </c>
      <c r="E658" s="14" t="str">
        <f>IF('Prediction Log'!E658=0, "",'Prediction Log'!E658)</f>
        <v/>
      </c>
      <c r="F658" s="14" t="str">
        <f>IF('Prediction Log'!F658=0, "",'Prediction Log'!F658)</f>
        <v/>
      </c>
      <c r="G658" s="12" t="str">
        <f>IF(AND(Games!I658="",Games!J658=""),"",IF(ISTEXT(Games!J658), "Side",Games!I658))</f>
        <v/>
      </c>
      <c r="H658" s="12" t="str">
        <f>IF(Table1[[#This Row],[Bet]]="Spread", Games!K658, "")</f>
        <v/>
      </c>
      <c r="I658" s="19" t="str">
        <f>IF(ISTEXT(Games!J658), Games!J658, "")</f>
        <v/>
      </c>
      <c r="J658" s="19" t="str">
        <f>IF(Table1[[#This Row],[Bet]]="Spread", Table1[[#This Row],[Spread]],"")</f>
        <v/>
      </c>
      <c r="K658" s="19"/>
      <c r="L658" s="20"/>
      <c r="M658" s="20"/>
      <c r="N658" s="20"/>
      <c r="O658" s="20"/>
      <c r="P658" s="20"/>
      <c r="Q658" s="20"/>
      <c r="R658" s="22">
        <f t="shared" si="96"/>
        <v>0</v>
      </c>
      <c r="S658" s="22">
        <f t="shared" si="97"/>
        <v>0</v>
      </c>
      <c r="T658" s="22">
        <f t="shared" si="90"/>
        <v>0</v>
      </c>
      <c r="U658" s="22">
        <f t="shared" si="98"/>
        <v>0</v>
      </c>
      <c r="V658" s="22">
        <f t="shared" si="91"/>
        <v>0</v>
      </c>
      <c r="W658" s="22">
        <f t="shared" si="92"/>
        <v>0</v>
      </c>
      <c r="X658" s="21"/>
      <c r="Y658" s="23" t="str">
        <f t="shared" si="93"/>
        <v/>
      </c>
      <c r="Z658" s="21"/>
      <c r="AA658" s="23" t="str">
        <f t="shared" si="94"/>
        <v/>
      </c>
      <c r="AB658" s="21"/>
      <c r="AC658" s="23" t="str">
        <f t="shared" si="95"/>
        <v/>
      </c>
      <c r="AD65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59" spans="1:30" x14ac:dyDescent="0.45">
      <c r="A659" s="35" t="str">
        <f>IF('Prediction Log'!A659=0, "",'Prediction Log'!A659)</f>
        <v/>
      </c>
      <c r="B659" s="14" t="str">
        <f>IF('Prediction Log'!B659=0, "",'Prediction Log'!B659)</f>
        <v/>
      </c>
      <c r="C659" s="14" t="str">
        <f>IF('Prediction Log'!C659=0, "",'Prediction Log'!C659)</f>
        <v/>
      </c>
      <c r="D659" s="14" t="str">
        <f>IF('Prediction Log'!D659=0, "",'Prediction Log'!D659)</f>
        <v/>
      </c>
      <c r="E659" s="14" t="str">
        <f>IF('Prediction Log'!E659=0, "",'Prediction Log'!E659)</f>
        <v/>
      </c>
      <c r="F659" s="14" t="str">
        <f>IF('Prediction Log'!F659=0, "",'Prediction Log'!F659)</f>
        <v/>
      </c>
      <c r="G659" s="12" t="str">
        <f>IF(AND(Games!I659="",Games!J659=""),"",IF(ISTEXT(Games!J659), "Side",Games!I659))</f>
        <v/>
      </c>
      <c r="H659" s="12" t="str">
        <f>IF(Table1[[#This Row],[Bet]]="Spread", Games!K659, "")</f>
        <v/>
      </c>
      <c r="I659" s="19" t="str">
        <f>IF(ISTEXT(Games!J659), Games!J659, "")</f>
        <v/>
      </c>
      <c r="J659" s="19" t="str">
        <f>IF(Table1[[#This Row],[Bet]]="Spread", Table1[[#This Row],[Spread]],"")</f>
        <v/>
      </c>
      <c r="K659" s="19"/>
      <c r="L659" s="20"/>
      <c r="M659" s="20"/>
      <c r="N659" s="20"/>
      <c r="O659" s="20"/>
      <c r="P659" s="20"/>
      <c r="Q659" s="20"/>
      <c r="R659" s="22">
        <f t="shared" si="96"/>
        <v>0</v>
      </c>
      <c r="S659" s="22">
        <f t="shared" si="97"/>
        <v>0</v>
      </c>
      <c r="T659" s="22">
        <f t="shared" si="90"/>
        <v>0</v>
      </c>
      <c r="U659" s="22">
        <f t="shared" si="98"/>
        <v>0</v>
      </c>
      <c r="V659" s="22">
        <f t="shared" si="91"/>
        <v>0</v>
      </c>
      <c r="W659" s="22">
        <f t="shared" si="92"/>
        <v>0</v>
      </c>
      <c r="X659" s="21"/>
      <c r="Y659" s="23" t="str">
        <f t="shared" si="93"/>
        <v/>
      </c>
      <c r="Z659" s="21"/>
      <c r="AA659" s="23" t="str">
        <f t="shared" si="94"/>
        <v/>
      </c>
      <c r="AB659" s="21"/>
      <c r="AC659" s="23" t="str">
        <f t="shared" si="95"/>
        <v/>
      </c>
      <c r="AD65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60" spans="1:30" x14ac:dyDescent="0.45">
      <c r="A660" s="35" t="str">
        <f>IF('Prediction Log'!A660=0, "",'Prediction Log'!A660)</f>
        <v/>
      </c>
      <c r="B660" s="14" t="str">
        <f>IF('Prediction Log'!B660=0, "",'Prediction Log'!B660)</f>
        <v/>
      </c>
      <c r="C660" s="14" t="str">
        <f>IF('Prediction Log'!C660=0, "",'Prediction Log'!C660)</f>
        <v/>
      </c>
      <c r="D660" s="14" t="str">
        <f>IF('Prediction Log'!D660=0, "",'Prediction Log'!D660)</f>
        <v/>
      </c>
      <c r="E660" s="14" t="str">
        <f>IF('Prediction Log'!E660=0, "",'Prediction Log'!E660)</f>
        <v/>
      </c>
      <c r="F660" s="14" t="str">
        <f>IF('Prediction Log'!F660=0, "",'Prediction Log'!F660)</f>
        <v/>
      </c>
      <c r="G660" s="12" t="str">
        <f>IF(AND(Games!I660="",Games!J660=""),"",IF(ISTEXT(Games!J660), "Side",Games!I660))</f>
        <v/>
      </c>
      <c r="H660" s="12" t="str">
        <f>IF(Table1[[#This Row],[Bet]]="Spread", Games!K660, "")</f>
        <v/>
      </c>
      <c r="I660" s="19" t="str">
        <f>IF(ISTEXT(Games!J660), Games!J660, "")</f>
        <v/>
      </c>
      <c r="J660" s="19" t="str">
        <f>IF(Table1[[#This Row],[Bet]]="Spread", Table1[[#This Row],[Spread]],"")</f>
        <v/>
      </c>
      <c r="K660" s="19"/>
      <c r="L660" s="20"/>
      <c r="M660" s="20"/>
      <c r="N660" s="20"/>
      <c r="O660" s="20"/>
      <c r="P660" s="20"/>
      <c r="Q660" s="20"/>
      <c r="R660" s="22">
        <f t="shared" si="96"/>
        <v>0</v>
      </c>
      <c r="S660" s="22">
        <f t="shared" si="97"/>
        <v>0</v>
      </c>
      <c r="T660" s="22">
        <f t="shared" si="90"/>
        <v>0</v>
      </c>
      <c r="U660" s="22">
        <f t="shared" si="98"/>
        <v>0</v>
      </c>
      <c r="V660" s="22">
        <f t="shared" si="91"/>
        <v>0</v>
      </c>
      <c r="W660" s="22">
        <f t="shared" si="92"/>
        <v>0</v>
      </c>
      <c r="X660" s="21"/>
      <c r="Y660" s="23" t="str">
        <f t="shared" si="93"/>
        <v/>
      </c>
      <c r="Z660" s="21"/>
      <c r="AA660" s="23" t="str">
        <f t="shared" si="94"/>
        <v/>
      </c>
      <c r="AB660" s="21"/>
      <c r="AC660" s="23" t="str">
        <f t="shared" si="95"/>
        <v/>
      </c>
      <c r="AD66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61" spans="1:30" x14ac:dyDescent="0.45">
      <c r="A661" s="35" t="str">
        <f>IF('Prediction Log'!A661=0, "",'Prediction Log'!A661)</f>
        <v/>
      </c>
      <c r="B661" s="14" t="str">
        <f>IF('Prediction Log'!B661=0, "",'Prediction Log'!B661)</f>
        <v/>
      </c>
      <c r="C661" s="14" t="str">
        <f>IF('Prediction Log'!C661=0, "",'Prediction Log'!C661)</f>
        <v/>
      </c>
      <c r="D661" s="14" t="str">
        <f>IF('Prediction Log'!D661=0, "",'Prediction Log'!D661)</f>
        <v/>
      </c>
      <c r="E661" s="14" t="str">
        <f>IF('Prediction Log'!E661=0, "",'Prediction Log'!E661)</f>
        <v/>
      </c>
      <c r="F661" s="14" t="str">
        <f>IF('Prediction Log'!F661=0, "",'Prediction Log'!F661)</f>
        <v/>
      </c>
      <c r="G661" s="12" t="str">
        <f>IF(AND(Games!I661="",Games!J661=""),"",IF(ISTEXT(Games!J661), "Side",Games!I661))</f>
        <v/>
      </c>
      <c r="H661" s="12" t="str">
        <f>IF(Table1[[#This Row],[Bet]]="Spread", Games!K661, "")</f>
        <v/>
      </c>
      <c r="I661" s="19" t="str">
        <f>IF(ISTEXT(Games!J661), Games!J661, "")</f>
        <v/>
      </c>
      <c r="J661" s="19" t="str">
        <f>IF(Table1[[#This Row],[Bet]]="Spread", Table1[[#This Row],[Spread]],"")</f>
        <v/>
      </c>
      <c r="K661" s="19"/>
      <c r="L661" s="20"/>
      <c r="M661" s="20"/>
      <c r="N661" s="20"/>
      <c r="O661" s="20"/>
      <c r="P661" s="20"/>
      <c r="Q661" s="20"/>
      <c r="R661" s="22">
        <f t="shared" si="96"/>
        <v>0</v>
      </c>
      <c r="S661" s="22">
        <f t="shared" si="97"/>
        <v>0</v>
      </c>
      <c r="T661" s="22">
        <f t="shared" si="90"/>
        <v>0</v>
      </c>
      <c r="U661" s="22">
        <f t="shared" si="98"/>
        <v>0</v>
      </c>
      <c r="V661" s="22">
        <f t="shared" si="91"/>
        <v>0</v>
      </c>
      <c r="W661" s="22">
        <f t="shared" si="92"/>
        <v>0</v>
      </c>
      <c r="X661" s="21"/>
      <c r="Y661" s="23" t="str">
        <f t="shared" si="93"/>
        <v/>
      </c>
      <c r="Z661" s="21"/>
      <c r="AA661" s="23" t="str">
        <f t="shared" si="94"/>
        <v/>
      </c>
      <c r="AB661" s="21"/>
      <c r="AC661" s="23" t="str">
        <f t="shared" si="95"/>
        <v/>
      </c>
      <c r="AD66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62" spans="1:30" x14ac:dyDescent="0.45">
      <c r="A662" s="35" t="str">
        <f>IF('Prediction Log'!A662=0, "",'Prediction Log'!A662)</f>
        <v/>
      </c>
      <c r="B662" s="14" t="str">
        <f>IF('Prediction Log'!B662=0, "",'Prediction Log'!B662)</f>
        <v/>
      </c>
      <c r="C662" s="14" t="str">
        <f>IF('Prediction Log'!C662=0, "",'Prediction Log'!C662)</f>
        <v/>
      </c>
      <c r="D662" s="14" t="str">
        <f>IF('Prediction Log'!D662=0, "",'Prediction Log'!D662)</f>
        <v/>
      </c>
      <c r="E662" s="14" t="str">
        <f>IF('Prediction Log'!E662=0, "",'Prediction Log'!E662)</f>
        <v/>
      </c>
      <c r="F662" s="14" t="str">
        <f>IF('Prediction Log'!F662=0, "",'Prediction Log'!F662)</f>
        <v/>
      </c>
      <c r="G662" s="12" t="str">
        <f>IF(AND(Games!I662="",Games!J662=""),"",IF(ISTEXT(Games!J662), "Side",Games!I662))</f>
        <v/>
      </c>
      <c r="H662" s="12" t="str">
        <f>IF(Table1[[#This Row],[Bet]]="Spread", Games!K662, "")</f>
        <v/>
      </c>
      <c r="I662" s="19" t="str">
        <f>IF(ISTEXT(Games!J662), Games!J662, "")</f>
        <v/>
      </c>
      <c r="J662" s="19" t="str">
        <f>IF(Table1[[#This Row],[Bet]]="Spread", Table1[[#This Row],[Spread]],"")</f>
        <v/>
      </c>
      <c r="K662" s="19"/>
      <c r="L662" s="20"/>
      <c r="M662" s="20"/>
      <c r="N662" s="20"/>
      <c r="O662" s="20"/>
      <c r="P662" s="20"/>
      <c r="Q662" s="20"/>
      <c r="R662" s="22">
        <f t="shared" si="96"/>
        <v>0</v>
      </c>
      <c r="S662" s="22">
        <f t="shared" si="97"/>
        <v>0</v>
      </c>
      <c r="T662" s="22">
        <f t="shared" si="90"/>
        <v>0</v>
      </c>
      <c r="U662" s="22">
        <f t="shared" si="98"/>
        <v>0</v>
      </c>
      <c r="V662" s="22">
        <f t="shared" si="91"/>
        <v>0</v>
      </c>
      <c r="W662" s="22">
        <f t="shared" si="92"/>
        <v>0</v>
      </c>
      <c r="X662" s="21"/>
      <c r="Y662" s="23" t="str">
        <f t="shared" si="93"/>
        <v/>
      </c>
      <c r="Z662" s="21"/>
      <c r="AA662" s="23" t="str">
        <f t="shared" si="94"/>
        <v/>
      </c>
      <c r="AB662" s="21"/>
      <c r="AC662" s="23" t="str">
        <f t="shared" si="95"/>
        <v/>
      </c>
      <c r="AD66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63" spans="1:30" x14ac:dyDescent="0.45">
      <c r="A663" s="35" t="str">
        <f>IF('Prediction Log'!A663=0, "",'Prediction Log'!A663)</f>
        <v/>
      </c>
      <c r="B663" s="14" t="str">
        <f>IF('Prediction Log'!B663=0, "",'Prediction Log'!B663)</f>
        <v/>
      </c>
      <c r="C663" s="14" t="str">
        <f>IF('Prediction Log'!C663=0, "",'Prediction Log'!C663)</f>
        <v/>
      </c>
      <c r="D663" s="14" t="str">
        <f>IF('Prediction Log'!D663=0, "",'Prediction Log'!D663)</f>
        <v/>
      </c>
      <c r="E663" s="14" t="str">
        <f>IF('Prediction Log'!E663=0, "",'Prediction Log'!E663)</f>
        <v/>
      </c>
      <c r="F663" s="14" t="str">
        <f>IF('Prediction Log'!F663=0, "",'Prediction Log'!F663)</f>
        <v/>
      </c>
      <c r="G663" s="12" t="str">
        <f>IF(AND(Games!I663="",Games!J663=""),"",IF(ISTEXT(Games!J663), "Side",Games!I663))</f>
        <v/>
      </c>
      <c r="H663" s="12" t="str">
        <f>IF(Table1[[#This Row],[Bet]]="Spread", Games!K663, "")</f>
        <v/>
      </c>
      <c r="I663" s="19" t="str">
        <f>IF(ISTEXT(Games!J663), Games!J663, "")</f>
        <v/>
      </c>
      <c r="J663" s="19" t="str">
        <f>IF(Table1[[#This Row],[Bet]]="Spread", Table1[[#This Row],[Spread]],"")</f>
        <v/>
      </c>
      <c r="K663" s="19"/>
      <c r="L663" s="20"/>
      <c r="M663" s="20"/>
      <c r="N663" s="20"/>
      <c r="O663" s="20"/>
      <c r="P663" s="20"/>
      <c r="Q663" s="20"/>
      <c r="R663" s="22">
        <f t="shared" si="96"/>
        <v>0</v>
      </c>
      <c r="S663" s="22">
        <f t="shared" si="97"/>
        <v>0</v>
      </c>
      <c r="T663" s="22">
        <f t="shared" si="90"/>
        <v>0</v>
      </c>
      <c r="U663" s="22">
        <f t="shared" si="98"/>
        <v>0</v>
      </c>
      <c r="V663" s="22">
        <f t="shared" si="91"/>
        <v>0</v>
      </c>
      <c r="W663" s="22">
        <f t="shared" si="92"/>
        <v>0</v>
      </c>
      <c r="X663" s="21"/>
      <c r="Y663" s="23" t="str">
        <f t="shared" si="93"/>
        <v/>
      </c>
      <c r="Z663" s="21"/>
      <c r="AA663" s="23" t="str">
        <f t="shared" si="94"/>
        <v/>
      </c>
      <c r="AB663" s="21"/>
      <c r="AC663" s="23" t="str">
        <f t="shared" si="95"/>
        <v/>
      </c>
      <c r="AD66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64" spans="1:30" x14ac:dyDescent="0.45">
      <c r="A664" s="35" t="str">
        <f>IF('Prediction Log'!A664=0, "",'Prediction Log'!A664)</f>
        <v/>
      </c>
      <c r="B664" s="14" t="str">
        <f>IF('Prediction Log'!B664=0, "",'Prediction Log'!B664)</f>
        <v/>
      </c>
      <c r="C664" s="14" t="str">
        <f>IF('Prediction Log'!C664=0, "",'Prediction Log'!C664)</f>
        <v/>
      </c>
      <c r="D664" s="14" t="str">
        <f>IF('Prediction Log'!D664=0, "",'Prediction Log'!D664)</f>
        <v/>
      </c>
      <c r="E664" s="14" t="str">
        <f>IF('Prediction Log'!E664=0, "",'Prediction Log'!E664)</f>
        <v/>
      </c>
      <c r="F664" s="14" t="str">
        <f>IF('Prediction Log'!F664=0, "",'Prediction Log'!F664)</f>
        <v/>
      </c>
      <c r="G664" s="12" t="str">
        <f>IF(AND(Games!I664="",Games!J664=""),"",IF(ISTEXT(Games!J664), "Side",Games!I664))</f>
        <v/>
      </c>
      <c r="H664" s="12" t="str">
        <f>IF(Table1[[#This Row],[Bet]]="Spread", Games!K664, "")</f>
        <v/>
      </c>
      <c r="I664" s="19" t="str">
        <f>IF(ISTEXT(Games!J664), Games!J664, "")</f>
        <v/>
      </c>
      <c r="J664" s="19" t="str">
        <f>IF(Table1[[#This Row],[Bet]]="Spread", Table1[[#This Row],[Spread]],"")</f>
        <v/>
      </c>
      <c r="K664" s="19"/>
      <c r="L664" s="20"/>
      <c r="M664" s="20"/>
      <c r="N664" s="20"/>
      <c r="O664" s="20"/>
      <c r="P664" s="20"/>
      <c r="Q664" s="20"/>
      <c r="R664" s="22">
        <f t="shared" si="96"/>
        <v>0</v>
      </c>
      <c r="S664" s="22">
        <f t="shared" si="97"/>
        <v>0</v>
      </c>
      <c r="T664" s="22">
        <f t="shared" si="90"/>
        <v>0</v>
      </c>
      <c r="U664" s="22">
        <f t="shared" si="98"/>
        <v>0</v>
      </c>
      <c r="V664" s="22">
        <f t="shared" si="91"/>
        <v>0</v>
      </c>
      <c r="W664" s="22">
        <f t="shared" si="92"/>
        <v>0</v>
      </c>
      <c r="X664" s="21"/>
      <c r="Y664" s="23" t="str">
        <f t="shared" si="93"/>
        <v/>
      </c>
      <c r="Z664" s="21"/>
      <c r="AA664" s="23" t="str">
        <f t="shared" si="94"/>
        <v/>
      </c>
      <c r="AB664" s="21"/>
      <c r="AC664" s="23" t="str">
        <f t="shared" si="95"/>
        <v/>
      </c>
      <c r="AD66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65" spans="1:30" x14ac:dyDescent="0.45">
      <c r="A665" s="35" t="str">
        <f>IF('Prediction Log'!A665=0, "",'Prediction Log'!A665)</f>
        <v/>
      </c>
      <c r="B665" s="14" t="str">
        <f>IF('Prediction Log'!B665=0, "",'Prediction Log'!B665)</f>
        <v/>
      </c>
      <c r="C665" s="14" t="str">
        <f>IF('Prediction Log'!C665=0, "",'Prediction Log'!C665)</f>
        <v/>
      </c>
      <c r="D665" s="14" t="str">
        <f>IF('Prediction Log'!D665=0, "",'Prediction Log'!D665)</f>
        <v/>
      </c>
      <c r="E665" s="14" t="str">
        <f>IF('Prediction Log'!E665=0, "",'Prediction Log'!E665)</f>
        <v/>
      </c>
      <c r="F665" s="14" t="str">
        <f>IF('Prediction Log'!F665=0, "",'Prediction Log'!F665)</f>
        <v/>
      </c>
      <c r="G665" s="12" t="str">
        <f>IF(AND(Games!I665="",Games!J665=""),"",IF(ISTEXT(Games!J665), "Side",Games!I665))</f>
        <v/>
      </c>
      <c r="H665" s="12" t="str">
        <f>IF(Table1[[#This Row],[Bet]]="Spread", Games!K665, "")</f>
        <v/>
      </c>
      <c r="I665" s="19" t="str">
        <f>IF(ISTEXT(Games!J665), Games!J665, "")</f>
        <v/>
      </c>
      <c r="J665" s="19" t="str">
        <f>IF(Table1[[#This Row],[Bet]]="Spread", Table1[[#This Row],[Spread]],"")</f>
        <v/>
      </c>
      <c r="K665" s="19"/>
      <c r="L665" s="20"/>
      <c r="M665" s="20"/>
      <c r="N665" s="20"/>
      <c r="O665" s="20"/>
      <c r="P665" s="20"/>
      <c r="Q665" s="20"/>
      <c r="R665" s="22">
        <f t="shared" si="96"/>
        <v>0</v>
      </c>
      <c r="S665" s="22">
        <f t="shared" si="97"/>
        <v>0</v>
      </c>
      <c r="T665" s="22">
        <f t="shared" si="90"/>
        <v>0</v>
      </c>
      <c r="U665" s="22">
        <f t="shared" si="98"/>
        <v>0</v>
      </c>
      <c r="V665" s="22">
        <f t="shared" si="91"/>
        <v>0</v>
      </c>
      <c r="W665" s="22">
        <f t="shared" si="92"/>
        <v>0</v>
      </c>
      <c r="X665" s="21"/>
      <c r="Y665" s="23" t="str">
        <f t="shared" si="93"/>
        <v/>
      </c>
      <c r="Z665" s="21"/>
      <c r="AA665" s="23" t="str">
        <f t="shared" si="94"/>
        <v/>
      </c>
      <c r="AB665" s="21"/>
      <c r="AC665" s="23" t="str">
        <f t="shared" si="95"/>
        <v/>
      </c>
      <c r="AD66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66" spans="1:30" x14ac:dyDescent="0.45">
      <c r="A666" s="35" t="str">
        <f>IF('Prediction Log'!A666=0, "",'Prediction Log'!A666)</f>
        <v/>
      </c>
      <c r="B666" s="14" t="str">
        <f>IF('Prediction Log'!B666=0, "",'Prediction Log'!B666)</f>
        <v/>
      </c>
      <c r="C666" s="14" t="str">
        <f>IF('Prediction Log'!C666=0, "",'Prediction Log'!C666)</f>
        <v/>
      </c>
      <c r="D666" s="14" t="str">
        <f>IF('Prediction Log'!D666=0, "",'Prediction Log'!D666)</f>
        <v/>
      </c>
      <c r="E666" s="14" t="str">
        <f>IF('Prediction Log'!E666=0, "",'Prediction Log'!E666)</f>
        <v/>
      </c>
      <c r="F666" s="14" t="str">
        <f>IF('Prediction Log'!F666=0, "",'Prediction Log'!F666)</f>
        <v/>
      </c>
      <c r="G666" s="12" t="str">
        <f>IF(AND(Games!I666="",Games!J666=""),"",IF(ISTEXT(Games!J666), "Side",Games!I666))</f>
        <v/>
      </c>
      <c r="H666" s="12" t="str">
        <f>IF(Table1[[#This Row],[Bet]]="Spread", Games!K666, "")</f>
        <v/>
      </c>
      <c r="I666" s="19" t="str">
        <f>IF(ISTEXT(Games!J666), Games!J666, "")</f>
        <v/>
      </c>
      <c r="J666" s="19" t="str">
        <f>IF(Table1[[#This Row],[Bet]]="Spread", Table1[[#This Row],[Spread]],"")</f>
        <v/>
      </c>
      <c r="K666" s="19"/>
      <c r="L666" s="20"/>
      <c r="M666" s="20"/>
      <c r="N666" s="20"/>
      <c r="O666" s="20"/>
      <c r="P666" s="20"/>
      <c r="Q666" s="20"/>
      <c r="R666" s="22">
        <f t="shared" si="96"/>
        <v>0</v>
      </c>
      <c r="S666" s="22">
        <f t="shared" si="97"/>
        <v>0</v>
      </c>
      <c r="T666" s="22">
        <f t="shared" si="90"/>
        <v>0</v>
      </c>
      <c r="U666" s="22">
        <f t="shared" si="98"/>
        <v>0</v>
      </c>
      <c r="V666" s="22">
        <f t="shared" si="91"/>
        <v>0</v>
      </c>
      <c r="W666" s="22">
        <f t="shared" si="92"/>
        <v>0</v>
      </c>
      <c r="X666" s="21"/>
      <c r="Y666" s="23" t="str">
        <f t="shared" si="93"/>
        <v/>
      </c>
      <c r="Z666" s="21"/>
      <c r="AA666" s="23" t="str">
        <f t="shared" si="94"/>
        <v/>
      </c>
      <c r="AB666" s="21"/>
      <c r="AC666" s="23" t="str">
        <f t="shared" si="95"/>
        <v/>
      </c>
      <c r="AD66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67" spans="1:30" x14ac:dyDescent="0.45">
      <c r="A667" s="35" t="str">
        <f>IF('Prediction Log'!A667=0, "",'Prediction Log'!A667)</f>
        <v/>
      </c>
      <c r="B667" s="14" t="str">
        <f>IF('Prediction Log'!B667=0, "",'Prediction Log'!B667)</f>
        <v/>
      </c>
      <c r="C667" s="14" t="str">
        <f>IF('Prediction Log'!C667=0, "",'Prediction Log'!C667)</f>
        <v/>
      </c>
      <c r="D667" s="14" t="str">
        <f>IF('Prediction Log'!D667=0, "",'Prediction Log'!D667)</f>
        <v/>
      </c>
      <c r="E667" s="14" t="str">
        <f>IF('Prediction Log'!E667=0, "",'Prediction Log'!E667)</f>
        <v/>
      </c>
      <c r="F667" s="14" t="str">
        <f>IF('Prediction Log'!F667=0, "",'Prediction Log'!F667)</f>
        <v/>
      </c>
      <c r="G667" s="12" t="str">
        <f>IF(AND(Games!I667="",Games!J667=""),"",IF(ISTEXT(Games!J667), "Side",Games!I667))</f>
        <v/>
      </c>
      <c r="H667" s="12" t="str">
        <f>IF(Table1[[#This Row],[Bet]]="Spread", Games!K667, "")</f>
        <v/>
      </c>
      <c r="I667" s="19" t="str">
        <f>IF(ISTEXT(Games!J667), Games!J667, "")</f>
        <v/>
      </c>
      <c r="J667" s="19" t="str">
        <f>IF(Table1[[#This Row],[Bet]]="Spread", Table1[[#This Row],[Spread]],"")</f>
        <v/>
      </c>
      <c r="K667" s="19"/>
      <c r="L667" s="20"/>
      <c r="M667" s="20"/>
      <c r="N667" s="20"/>
      <c r="O667" s="20"/>
      <c r="P667" s="20"/>
      <c r="Q667" s="20"/>
      <c r="R667" s="22">
        <f t="shared" si="96"/>
        <v>0</v>
      </c>
      <c r="S667" s="22">
        <f t="shared" si="97"/>
        <v>0</v>
      </c>
      <c r="T667" s="22">
        <f t="shared" si="90"/>
        <v>0</v>
      </c>
      <c r="U667" s="22">
        <f t="shared" si="98"/>
        <v>0</v>
      </c>
      <c r="V667" s="22">
        <f t="shared" si="91"/>
        <v>0</v>
      </c>
      <c r="W667" s="22">
        <f t="shared" si="92"/>
        <v>0</v>
      </c>
      <c r="X667" s="21"/>
      <c r="Y667" s="23" t="str">
        <f t="shared" si="93"/>
        <v/>
      </c>
      <c r="Z667" s="21"/>
      <c r="AA667" s="23" t="str">
        <f t="shared" si="94"/>
        <v/>
      </c>
      <c r="AB667" s="21"/>
      <c r="AC667" s="23" t="str">
        <f t="shared" si="95"/>
        <v/>
      </c>
      <c r="AD66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68" spans="1:30" x14ac:dyDescent="0.45">
      <c r="A668" s="35" t="str">
        <f>IF('Prediction Log'!A668=0, "",'Prediction Log'!A668)</f>
        <v/>
      </c>
      <c r="B668" s="14" t="str">
        <f>IF('Prediction Log'!B668=0, "",'Prediction Log'!B668)</f>
        <v/>
      </c>
      <c r="C668" s="14" t="str">
        <f>IF('Prediction Log'!C668=0, "",'Prediction Log'!C668)</f>
        <v/>
      </c>
      <c r="D668" s="14" t="str">
        <f>IF('Prediction Log'!D668=0, "",'Prediction Log'!D668)</f>
        <v/>
      </c>
      <c r="E668" s="14" t="str">
        <f>IF('Prediction Log'!E668=0, "",'Prediction Log'!E668)</f>
        <v/>
      </c>
      <c r="F668" s="14" t="str">
        <f>IF('Prediction Log'!F668=0, "",'Prediction Log'!F668)</f>
        <v/>
      </c>
      <c r="G668" s="12" t="str">
        <f>IF(AND(Games!I668="",Games!J668=""),"",IF(ISTEXT(Games!J668), "Side",Games!I668))</f>
        <v/>
      </c>
      <c r="H668" s="12" t="str">
        <f>IF(Table1[[#This Row],[Bet]]="Spread", Games!K668, "")</f>
        <v/>
      </c>
      <c r="I668" s="19" t="str">
        <f>IF(ISTEXT(Games!J668), Games!J668, "")</f>
        <v/>
      </c>
      <c r="J668" s="19" t="str">
        <f>IF(Table1[[#This Row],[Bet]]="Spread", Table1[[#This Row],[Spread]],"")</f>
        <v/>
      </c>
      <c r="K668" s="19"/>
      <c r="L668" s="20"/>
      <c r="M668" s="20"/>
      <c r="N668" s="20"/>
      <c r="O668" s="20"/>
      <c r="P668" s="20"/>
      <c r="Q668" s="20"/>
      <c r="R668" s="22">
        <f t="shared" si="96"/>
        <v>0</v>
      </c>
      <c r="S668" s="22">
        <f t="shared" si="97"/>
        <v>0</v>
      </c>
      <c r="T668" s="22">
        <f t="shared" si="90"/>
        <v>0</v>
      </c>
      <c r="U668" s="22">
        <f t="shared" si="98"/>
        <v>0</v>
      </c>
      <c r="V668" s="22">
        <f t="shared" si="91"/>
        <v>0</v>
      </c>
      <c r="W668" s="22">
        <f t="shared" si="92"/>
        <v>0</v>
      </c>
      <c r="X668" s="21"/>
      <c r="Y668" s="23" t="str">
        <f t="shared" si="93"/>
        <v/>
      </c>
      <c r="Z668" s="21"/>
      <c r="AA668" s="23" t="str">
        <f t="shared" si="94"/>
        <v/>
      </c>
      <c r="AB668" s="21"/>
      <c r="AC668" s="23" t="str">
        <f t="shared" si="95"/>
        <v/>
      </c>
      <c r="AD66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69" spans="1:30" x14ac:dyDescent="0.45">
      <c r="A669" s="35" t="str">
        <f>IF('Prediction Log'!A669=0, "",'Prediction Log'!A669)</f>
        <v/>
      </c>
      <c r="B669" s="14" t="str">
        <f>IF('Prediction Log'!B669=0, "",'Prediction Log'!B669)</f>
        <v/>
      </c>
      <c r="C669" s="14" t="str">
        <f>IF('Prediction Log'!C669=0, "",'Prediction Log'!C669)</f>
        <v/>
      </c>
      <c r="D669" s="14" t="str">
        <f>IF('Prediction Log'!D669=0, "",'Prediction Log'!D669)</f>
        <v/>
      </c>
      <c r="E669" s="14" t="str">
        <f>IF('Prediction Log'!E669=0, "",'Prediction Log'!E669)</f>
        <v/>
      </c>
      <c r="F669" s="14" t="str">
        <f>IF('Prediction Log'!F669=0, "",'Prediction Log'!F669)</f>
        <v/>
      </c>
      <c r="G669" s="12" t="str">
        <f>IF(AND(Games!I669="",Games!J669=""),"",IF(ISTEXT(Games!J669), "Side",Games!I669))</f>
        <v/>
      </c>
      <c r="H669" s="12" t="str">
        <f>IF(Table1[[#This Row],[Bet]]="Spread", Games!K669, "")</f>
        <v/>
      </c>
      <c r="I669" s="19" t="str">
        <f>IF(ISTEXT(Games!J669), Games!J669, "")</f>
        <v/>
      </c>
      <c r="J669" s="19" t="str">
        <f>IF(Table1[[#This Row],[Bet]]="Spread", Table1[[#This Row],[Spread]],"")</f>
        <v/>
      </c>
      <c r="K669" s="19"/>
      <c r="L669" s="20"/>
      <c r="M669" s="20"/>
      <c r="N669" s="20"/>
      <c r="O669" s="20"/>
      <c r="P669" s="20"/>
      <c r="Q669" s="20"/>
      <c r="R669" s="22">
        <f t="shared" si="96"/>
        <v>0</v>
      </c>
      <c r="S669" s="22">
        <f t="shared" si="97"/>
        <v>0</v>
      </c>
      <c r="T669" s="22">
        <f t="shared" si="90"/>
        <v>0</v>
      </c>
      <c r="U669" s="22">
        <f t="shared" si="98"/>
        <v>0</v>
      </c>
      <c r="V669" s="22">
        <f t="shared" si="91"/>
        <v>0</v>
      </c>
      <c r="W669" s="22">
        <f t="shared" si="92"/>
        <v>0</v>
      </c>
      <c r="X669" s="21"/>
      <c r="Y669" s="23" t="str">
        <f t="shared" si="93"/>
        <v/>
      </c>
      <c r="Z669" s="21"/>
      <c r="AA669" s="23" t="str">
        <f t="shared" si="94"/>
        <v/>
      </c>
      <c r="AB669" s="21"/>
      <c r="AC669" s="23" t="str">
        <f t="shared" si="95"/>
        <v/>
      </c>
      <c r="AD66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70" spans="1:30" x14ac:dyDescent="0.45">
      <c r="A670" s="35" t="str">
        <f>IF('Prediction Log'!A670=0, "",'Prediction Log'!A670)</f>
        <v/>
      </c>
      <c r="B670" s="14" t="str">
        <f>IF('Prediction Log'!B670=0, "",'Prediction Log'!B670)</f>
        <v/>
      </c>
      <c r="C670" s="14" t="str">
        <f>IF('Prediction Log'!C670=0, "",'Prediction Log'!C670)</f>
        <v/>
      </c>
      <c r="D670" s="14" t="str">
        <f>IF('Prediction Log'!D670=0, "",'Prediction Log'!D670)</f>
        <v/>
      </c>
      <c r="E670" s="14" t="str">
        <f>IF('Prediction Log'!E670=0, "",'Prediction Log'!E670)</f>
        <v/>
      </c>
      <c r="F670" s="14" t="str">
        <f>IF('Prediction Log'!F670=0, "",'Prediction Log'!F670)</f>
        <v/>
      </c>
      <c r="G670" s="12" t="str">
        <f>IF(AND(Games!I670="",Games!J670=""),"",IF(ISTEXT(Games!J670), "Side",Games!I670))</f>
        <v/>
      </c>
      <c r="H670" s="12" t="str">
        <f>IF(Table1[[#This Row],[Bet]]="Spread", Games!K670, "")</f>
        <v/>
      </c>
      <c r="I670" s="19" t="str">
        <f>IF(ISTEXT(Games!J670), Games!J670, "")</f>
        <v/>
      </c>
      <c r="J670" s="19" t="str">
        <f>IF(Table1[[#This Row],[Bet]]="Spread", Table1[[#This Row],[Spread]],"")</f>
        <v/>
      </c>
      <c r="K670" s="19"/>
      <c r="L670" s="20"/>
      <c r="M670" s="20"/>
      <c r="N670" s="20"/>
      <c r="O670" s="20"/>
      <c r="P670" s="20"/>
      <c r="Q670" s="20"/>
      <c r="R670" s="22">
        <f t="shared" si="96"/>
        <v>0</v>
      </c>
      <c r="S670" s="22">
        <f t="shared" si="97"/>
        <v>0</v>
      </c>
      <c r="T670" s="22">
        <f t="shared" si="90"/>
        <v>0</v>
      </c>
      <c r="U670" s="22">
        <f t="shared" si="98"/>
        <v>0</v>
      </c>
      <c r="V670" s="22">
        <f t="shared" si="91"/>
        <v>0</v>
      </c>
      <c r="W670" s="22">
        <f t="shared" si="92"/>
        <v>0</v>
      </c>
      <c r="X670" s="21"/>
      <c r="Y670" s="23" t="str">
        <f t="shared" si="93"/>
        <v/>
      </c>
      <c r="Z670" s="21"/>
      <c r="AA670" s="23" t="str">
        <f t="shared" si="94"/>
        <v/>
      </c>
      <c r="AB670" s="21"/>
      <c r="AC670" s="23" t="str">
        <f t="shared" si="95"/>
        <v/>
      </c>
      <c r="AD67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71" spans="1:30" x14ac:dyDescent="0.45">
      <c r="A671" s="35" t="str">
        <f>IF('Prediction Log'!A671=0, "",'Prediction Log'!A671)</f>
        <v/>
      </c>
      <c r="B671" s="14" t="str">
        <f>IF('Prediction Log'!B671=0, "",'Prediction Log'!B671)</f>
        <v/>
      </c>
      <c r="C671" s="14" t="str">
        <f>IF('Prediction Log'!C671=0, "",'Prediction Log'!C671)</f>
        <v/>
      </c>
      <c r="D671" s="14" t="str">
        <f>IF('Prediction Log'!D671=0, "",'Prediction Log'!D671)</f>
        <v/>
      </c>
      <c r="E671" s="14" t="str">
        <f>IF('Prediction Log'!E671=0, "",'Prediction Log'!E671)</f>
        <v/>
      </c>
      <c r="F671" s="14" t="str">
        <f>IF('Prediction Log'!F671=0, "",'Prediction Log'!F671)</f>
        <v/>
      </c>
      <c r="G671" s="12" t="str">
        <f>IF(AND(Games!I671="",Games!J671=""),"",IF(ISTEXT(Games!J671), "Side",Games!I671))</f>
        <v/>
      </c>
      <c r="H671" s="12" t="str">
        <f>IF(Table1[[#This Row],[Bet]]="Spread", Games!K671, "")</f>
        <v/>
      </c>
      <c r="I671" s="19" t="str">
        <f>IF(ISTEXT(Games!J671), Games!J671, "")</f>
        <v/>
      </c>
      <c r="J671" s="19" t="str">
        <f>IF(Table1[[#This Row],[Bet]]="Spread", Table1[[#This Row],[Spread]],"")</f>
        <v/>
      </c>
      <c r="K671" s="19"/>
      <c r="L671" s="20"/>
      <c r="M671" s="20"/>
      <c r="N671" s="20"/>
      <c r="O671" s="20"/>
      <c r="P671" s="20"/>
      <c r="Q671" s="20"/>
      <c r="R671" s="22">
        <f t="shared" si="96"/>
        <v>0</v>
      </c>
      <c r="S671" s="22">
        <f t="shared" si="97"/>
        <v>0</v>
      </c>
      <c r="T671" s="22">
        <f t="shared" si="90"/>
        <v>0</v>
      </c>
      <c r="U671" s="22">
        <f t="shared" si="98"/>
        <v>0</v>
      </c>
      <c r="V671" s="22">
        <f t="shared" si="91"/>
        <v>0</v>
      </c>
      <c r="W671" s="22">
        <f t="shared" si="92"/>
        <v>0</v>
      </c>
      <c r="X671" s="21"/>
      <c r="Y671" s="23" t="str">
        <f t="shared" si="93"/>
        <v/>
      </c>
      <c r="Z671" s="21"/>
      <c r="AA671" s="23" t="str">
        <f t="shared" si="94"/>
        <v/>
      </c>
      <c r="AB671" s="21"/>
      <c r="AC671" s="23" t="str">
        <f t="shared" si="95"/>
        <v/>
      </c>
      <c r="AD67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72" spans="1:30" x14ac:dyDescent="0.45">
      <c r="A672" s="35" t="str">
        <f>IF('Prediction Log'!A672=0, "",'Prediction Log'!A672)</f>
        <v/>
      </c>
      <c r="B672" s="14" t="str">
        <f>IF('Prediction Log'!B672=0, "",'Prediction Log'!B672)</f>
        <v/>
      </c>
      <c r="C672" s="14" t="str">
        <f>IF('Prediction Log'!C672=0, "",'Prediction Log'!C672)</f>
        <v/>
      </c>
      <c r="D672" s="14" t="str">
        <f>IF('Prediction Log'!D672=0, "",'Prediction Log'!D672)</f>
        <v/>
      </c>
      <c r="E672" s="14" t="str">
        <f>IF('Prediction Log'!E672=0, "",'Prediction Log'!E672)</f>
        <v/>
      </c>
      <c r="F672" s="14" t="str">
        <f>IF('Prediction Log'!F672=0, "",'Prediction Log'!F672)</f>
        <v/>
      </c>
      <c r="G672" s="12" t="str">
        <f>IF(AND(Games!I672="",Games!J672=""),"",IF(ISTEXT(Games!J672), "Side",Games!I672))</f>
        <v/>
      </c>
      <c r="H672" s="12" t="str">
        <f>IF(Table1[[#This Row],[Bet]]="Spread", Games!K672, "")</f>
        <v/>
      </c>
      <c r="I672" s="19" t="str">
        <f>IF(ISTEXT(Games!J672), Games!J672, "")</f>
        <v/>
      </c>
      <c r="J672" s="19" t="str">
        <f>IF(Table1[[#This Row],[Bet]]="Spread", Table1[[#This Row],[Spread]],"")</f>
        <v/>
      </c>
      <c r="K672" s="19"/>
      <c r="L672" s="20"/>
      <c r="M672" s="20"/>
      <c r="N672" s="20"/>
      <c r="O672" s="20"/>
      <c r="P672" s="20"/>
      <c r="Q672" s="20"/>
      <c r="R672" s="22">
        <f t="shared" si="96"/>
        <v>0</v>
      </c>
      <c r="S672" s="22">
        <f t="shared" si="97"/>
        <v>0</v>
      </c>
      <c r="T672" s="22">
        <f t="shared" si="90"/>
        <v>0</v>
      </c>
      <c r="U672" s="22">
        <f t="shared" si="98"/>
        <v>0</v>
      </c>
      <c r="V672" s="22">
        <f t="shared" si="91"/>
        <v>0</v>
      </c>
      <c r="W672" s="22">
        <f t="shared" si="92"/>
        <v>0</v>
      </c>
      <c r="X672" s="21"/>
      <c r="Y672" s="23" t="str">
        <f t="shared" si="93"/>
        <v/>
      </c>
      <c r="Z672" s="21"/>
      <c r="AA672" s="23" t="str">
        <f t="shared" si="94"/>
        <v/>
      </c>
      <c r="AB672" s="21"/>
      <c r="AC672" s="23" t="str">
        <f t="shared" si="95"/>
        <v/>
      </c>
      <c r="AD67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73" spans="1:30" x14ac:dyDescent="0.45">
      <c r="A673" s="35" t="str">
        <f>IF('Prediction Log'!A673=0, "",'Prediction Log'!A673)</f>
        <v/>
      </c>
      <c r="B673" s="14" t="str">
        <f>IF('Prediction Log'!B673=0, "",'Prediction Log'!B673)</f>
        <v/>
      </c>
      <c r="C673" s="14" t="str">
        <f>IF('Prediction Log'!C673=0, "",'Prediction Log'!C673)</f>
        <v/>
      </c>
      <c r="D673" s="14" t="str">
        <f>IF('Prediction Log'!D673=0, "",'Prediction Log'!D673)</f>
        <v/>
      </c>
      <c r="E673" s="14" t="str">
        <f>IF('Prediction Log'!E673=0, "",'Prediction Log'!E673)</f>
        <v/>
      </c>
      <c r="F673" s="14" t="str">
        <f>IF('Prediction Log'!F673=0, "",'Prediction Log'!F673)</f>
        <v/>
      </c>
      <c r="G673" s="12" t="str">
        <f>IF(AND(Games!I673="",Games!J673=""),"",IF(ISTEXT(Games!J673), "Side",Games!I673))</f>
        <v/>
      </c>
      <c r="H673" s="12" t="str">
        <f>IF(Table1[[#This Row],[Bet]]="Spread", Games!K673, "")</f>
        <v/>
      </c>
      <c r="I673" s="19" t="str">
        <f>IF(ISTEXT(Games!J673), Games!J673, "")</f>
        <v/>
      </c>
      <c r="J673" s="19" t="str">
        <f>IF(Table1[[#This Row],[Bet]]="Spread", Table1[[#This Row],[Spread]],"")</f>
        <v/>
      </c>
      <c r="K673" s="19"/>
      <c r="L673" s="20"/>
      <c r="M673" s="20"/>
      <c r="N673" s="20"/>
      <c r="O673" s="20"/>
      <c r="P673" s="20"/>
      <c r="Q673" s="20"/>
      <c r="R673" s="22">
        <f t="shared" si="96"/>
        <v>0</v>
      </c>
      <c r="S673" s="22">
        <f t="shared" si="97"/>
        <v>0</v>
      </c>
      <c r="T673" s="22">
        <f t="shared" si="90"/>
        <v>0</v>
      </c>
      <c r="U673" s="22">
        <f t="shared" si="98"/>
        <v>0</v>
      </c>
      <c r="V673" s="22">
        <f t="shared" si="91"/>
        <v>0</v>
      </c>
      <c r="W673" s="22">
        <f t="shared" si="92"/>
        <v>0</v>
      </c>
      <c r="X673" s="21"/>
      <c r="Y673" s="23" t="str">
        <f t="shared" si="93"/>
        <v/>
      </c>
      <c r="Z673" s="21"/>
      <c r="AA673" s="23" t="str">
        <f t="shared" si="94"/>
        <v/>
      </c>
      <c r="AB673" s="21"/>
      <c r="AC673" s="23" t="str">
        <f t="shared" si="95"/>
        <v/>
      </c>
      <c r="AD67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74" spans="1:30" x14ac:dyDescent="0.45">
      <c r="A674" s="35" t="str">
        <f>IF('Prediction Log'!A674=0, "",'Prediction Log'!A674)</f>
        <v/>
      </c>
      <c r="B674" s="14" t="str">
        <f>IF('Prediction Log'!B674=0, "",'Prediction Log'!B674)</f>
        <v/>
      </c>
      <c r="C674" s="14" t="str">
        <f>IF('Prediction Log'!C674=0, "",'Prediction Log'!C674)</f>
        <v/>
      </c>
      <c r="D674" s="14" t="str">
        <f>IF('Prediction Log'!D674=0, "",'Prediction Log'!D674)</f>
        <v/>
      </c>
      <c r="E674" s="14" t="str">
        <f>IF('Prediction Log'!E674=0, "",'Prediction Log'!E674)</f>
        <v/>
      </c>
      <c r="F674" s="14" t="str">
        <f>IF('Prediction Log'!F674=0, "",'Prediction Log'!F674)</f>
        <v/>
      </c>
      <c r="G674" s="12" t="str">
        <f>IF(AND(Games!I674="",Games!J674=""),"",IF(ISTEXT(Games!J674), "Side",Games!I674))</f>
        <v/>
      </c>
      <c r="H674" s="12" t="str">
        <f>IF(Table1[[#This Row],[Bet]]="Spread", Games!K674, "")</f>
        <v/>
      </c>
      <c r="I674" s="19" t="str">
        <f>IF(ISTEXT(Games!J674), Games!J674, "")</f>
        <v/>
      </c>
      <c r="J674" s="19" t="str">
        <f>IF(Table1[[#This Row],[Bet]]="Spread", Table1[[#This Row],[Spread]],"")</f>
        <v/>
      </c>
      <c r="K674" s="19"/>
      <c r="L674" s="20"/>
      <c r="M674" s="20"/>
      <c r="N674" s="20"/>
      <c r="O674" s="20"/>
      <c r="P674" s="20"/>
      <c r="Q674" s="20"/>
      <c r="R674" s="22">
        <f t="shared" si="96"/>
        <v>0</v>
      </c>
      <c r="S674" s="22">
        <f t="shared" si="97"/>
        <v>0</v>
      </c>
      <c r="T674" s="22">
        <f t="shared" si="90"/>
        <v>0</v>
      </c>
      <c r="U674" s="22">
        <f t="shared" si="98"/>
        <v>0</v>
      </c>
      <c r="V674" s="22">
        <f t="shared" si="91"/>
        <v>0</v>
      </c>
      <c r="W674" s="22">
        <f t="shared" si="92"/>
        <v>0</v>
      </c>
      <c r="X674" s="21"/>
      <c r="Y674" s="23" t="str">
        <f t="shared" si="93"/>
        <v/>
      </c>
      <c r="Z674" s="21"/>
      <c r="AA674" s="23" t="str">
        <f t="shared" si="94"/>
        <v/>
      </c>
      <c r="AB674" s="21"/>
      <c r="AC674" s="23" t="str">
        <f t="shared" si="95"/>
        <v/>
      </c>
      <c r="AD67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75" spans="1:30" x14ac:dyDescent="0.45">
      <c r="A675" s="35" t="str">
        <f>IF('Prediction Log'!A675=0, "",'Prediction Log'!A675)</f>
        <v/>
      </c>
      <c r="B675" s="14" t="str">
        <f>IF('Prediction Log'!B675=0, "",'Prediction Log'!B675)</f>
        <v/>
      </c>
      <c r="C675" s="14" t="str">
        <f>IF('Prediction Log'!C675=0, "",'Prediction Log'!C675)</f>
        <v/>
      </c>
      <c r="D675" s="14" t="str">
        <f>IF('Prediction Log'!D675=0, "",'Prediction Log'!D675)</f>
        <v/>
      </c>
      <c r="E675" s="14" t="str">
        <f>IF('Prediction Log'!E675=0, "",'Prediction Log'!E675)</f>
        <v/>
      </c>
      <c r="F675" s="14" t="str">
        <f>IF('Prediction Log'!F675=0, "",'Prediction Log'!F675)</f>
        <v/>
      </c>
      <c r="G675" s="12" t="str">
        <f>IF(AND(Games!I675="",Games!J675=""),"",IF(ISTEXT(Games!J675), "Side",Games!I675))</f>
        <v/>
      </c>
      <c r="H675" s="12" t="str">
        <f>IF(Table1[[#This Row],[Bet]]="Spread", Games!K675, "")</f>
        <v/>
      </c>
      <c r="I675" s="19" t="str">
        <f>IF(ISTEXT(Games!J675), Games!J675, "")</f>
        <v/>
      </c>
      <c r="J675" s="19" t="str">
        <f>IF(Table1[[#This Row],[Bet]]="Spread", Table1[[#This Row],[Spread]],"")</f>
        <v/>
      </c>
      <c r="K675" s="19"/>
      <c r="L675" s="20"/>
      <c r="M675" s="20"/>
      <c r="N675" s="20"/>
      <c r="O675" s="20"/>
      <c r="P675" s="20"/>
      <c r="Q675" s="20"/>
      <c r="R675" s="22">
        <f t="shared" si="96"/>
        <v>0</v>
      </c>
      <c r="S675" s="22">
        <f t="shared" si="97"/>
        <v>0</v>
      </c>
      <c r="T675" s="22">
        <f t="shared" si="90"/>
        <v>0</v>
      </c>
      <c r="U675" s="22">
        <f t="shared" si="98"/>
        <v>0</v>
      </c>
      <c r="V675" s="22">
        <f t="shared" si="91"/>
        <v>0</v>
      </c>
      <c r="W675" s="22">
        <f t="shared" si="92"/>
        <v>0</v>
      </c>
      <c r="X675" s="21"/>
      <c r="Y675" s="23" t="str">
        <f t="shared" si="93"/>
        <v/>
      </c>
      <c r="Z675" s="21"/>
      <c r="AA675" s="23" t="str">
        <f t="shared" si="94"/>
        <v/>
      </c>
      <c r="AB675" s="21"/>
      <c r="AC675" s="23" t="str">
        <f t="shared" si="95"/>
        <v/>
      </c>
      <c r="AD67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76" spans="1:30" x14ac:dyDescent="0.45">
      <c r="A676" s="35" t="str">
        <f>IF('Prediction Log'!A676=0, "",'Prediction Log'!A676)</f>
        <v/>
      </c>
      <c r="B676" s="14" t="str">
        <f>IF('Prediction Log'!B676=0, "",'Prediction Log'!B676)</f>
        <v/>
      </c>
      <c r="C676" s="14" t="str">
        <f>IF('Prediction Log'!C676=0, "",'Prediction Log'!C676)</f>
        <v/>
      </c>
      <c r="D676" s="14" t="str">
        <f>IF('Prediction Log'!D676=0, "",'Prediction Log'!D676)</f>
        <v/>
      </c>
      <c r="E676" s="14" t="str">
        <f>IF('Prediction Log'!E676=0, "",'Prediction Log'!E676)</f>
        <v/>
      </c>
      <c r="F676" s="14" t="str">
        <f>IF('Prediction Log'!F676=0, "",'Prediction Log'!F676)</f>
        <v/>
      </c>
      <c r="G676" s="12" t="str">
        <f>IF(AND(Games!I676="",Games!J676=""),"",IF(ISTEXT(Games!J676), "Side",Games!I676))</f>
        <v/>
      </c>
      <c r="H676" s="12" t="str">
        <f>IF(Table1[[#This Row],[Bet]]="Spread", Games!K676, "")</f>
        <v/>
      </c>
      <c r="I676" s="19" t="str">
        <f>IF(ISTEXT(Games!J676), Games!J676, "")</f>
        <v/>
      </c>
      <c r="J676" s="19" t="str">
        <f>IF(Table1[[#This Row],[Bet]]="Spread", Table1[[#This Row],[Spread]],"")</f>
        <v/>
      </c>
      <c r="K676" s="19"/>
      <c r="L676" s="20"/>
      <c r="M676" s="20"/>
      <c r="N676" s="20"/>
      <c r="O676" s="20"/>
      <c r="P676" s="20"/>
      <c r="Q676" s="20"/>
      <c r="R676" s="22">
        <f t="shared" si="96"/>
        <v>0</v>
      </c>
      <c r="S676" s="22">
        <f t="shared" si="97"/>
        <v>0</v>
      </c>
      <c r="T676" s="22">
        <f t="shared" si="90"/>
        <v>0</v>
      </c>
      <c r="U676" s="22">
        <f t="shared" si="98"/>
        <v>0</v>
      </c>
      <c r="V676" s="22">
        <f t="shared" si="91"/>
        <v>0</v>
      </c>
      <c r="W676" s="22">
        <f t="shared" si="92"/>
        <v>0</v>
      </c>
      <c r="X676" s="21"/>
      <c r="Y676" s="23" t="str">
        <f t="shared" si="93"/>
        <v/>
      </c>
      <c r="Z676" s="21"/>
      <c r="AA676" s="23" t="str">
        <f t="shared" si="94"/>
        <v/>
      </c>
      <c r="AB676" s="21"/>
      <c r="AC676" s="23" t="str">
        <f t="shared" si="95"/>
        <v/>
      </c>
      <c r="AD67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77" spans="1:30" x14ac:dyDescent="0.45">
      <c r="A677" s="35" t="str">
        <f>IF('Prediction Log'!A677=0, "",'Prediction Log'!A677)</f>
        <v/>
      </c>
      <c r="B677" s="14" t="str">
        <f>IF('Prediction Log'!B677=0, "",'Prediction Log'!B677)</f>
        <v/>
      </c>
      <c r="C677" s="14" t="str">
        <f>IF('Prediction Log'!C677=0, "",'Prediction Log'!C677)</f>
        <v/>
      </c>
      <c r="D677" s="14" t="str">
        <f>IF('Prediction Log'!D677=0, "",'Prediction Log'!D677)</f>
        <v/>
      </c>
      <c r="E677" s="14" t="str">
        <f>IF('Prediction Log'!E677=0, "",'Prediction Log'!E677)</f>
        <v/>
      </c>
      <c r="F677" s="14" t="str">
        <f>IF('Prediction Log'!F677=0, "",'Prediction Log'!F677)</f>
        <v/>
      </c>
      <c r="G677" s="12" t="str">
        <f>IF(AND(Games!I677="",Games!J677=""),"",IF(ISTEXT(Games!J677), "Side",Games!I677))</f>
        <v/>
      </c>
      <c r="H677" s="12" t="str">
        <f>IF(Table1[[#This Row],[Bet]]="Spread", Games!K677, "")</f>
        <v/>
      </c>
      <c r="I677" s="19" t="str">
        <f>IF(ISTEXT(Games!J677), Games!J677, "")</f>
        <v/>
      </c>
      <c r="J677" s="19" t="str">
        <f>IF(Table1[[#This Row],[Bet]]="Spread", Table1[[#This Row],[Spread]],"")</f>
        <v/>
      </c>
      <c r="K677" s="19"/>
      <c r="L677" s="20"/>
      <c r="M677" s="20"/>
      <c r="N677" s="20"/>
      <c r="O677" s="20"/>
      <c r="P677" s="20"/>
      <c r="Q677" s="20"/>
      <c r="R677" s="22">
        <f t="shared" si="96"/>
        <v>0</v>
      </c>
      <c r="S677" s="22">
        <f t="shared" si="97"/>
        <v>0</v>
      </c>
      <c r="T677" s="22">
        <f t="shared" si="90"/>
        <v>0</v>
      </c>
      <c r="U677" s="22">
        <f t="shared" si="98"/>
        <v>0</v>
      </c>
      <c r="V677" s="22">
        <f t="shared" si="91"/>
        <v>0</v>
      </c>
      <c r="W677" s="22">
        <f t="shared" si="92"/>
        <v>0</v>
      </c>
      <c r="X677" s="21"/>
      <c r="Y677" s="23" t="str">
        <f t="shared" si="93"/>
        <v/>
      </c>
      <c r="Z677" s="21"/>
      <c r="AA677" s="23" t="str">
        <f t="shared" si="94"/>
        <v/>
      </c>
      <c r="AB677" s="21"/>
      <c r="AC677" s="23" t="str">
        <f t="shared" si="95"/>
        <v/>
      </c>
      <c r="AD67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78" spans="1:30" x14ac:dyDescent="0.45">
      <c r="A678" s="35" t="str">
        <f>IF('Prediction Log'!A678=0, "",'Prediction Log'!A678)</f>
        <v/>
      </c>
      <c r="B678" s="14" t="str">
        <f>IF('Prediction Log'!B678=0, "",'Prediction Log'!B678)</f>
        <v/>
      </c>
      <c r="C678" s="14" t="str">
        <f>IF('Prediction Log'!C678=0, "",'Prediction Log'!C678)</f>
        <v/>
      </c>
      <c r="D678" s="14" t="str">
        <f>IF('Prediction Log'!D678=0, "",'Prediction Log'!D678)</f>
        <v/>
      </c>
      <c r="E678" s="14" t="str">
        <f>IF('Prediction Log'!E678=0, "",'Prediction Log'!E678)</f>
        <v/>
      </c>
      <c r="F678" s="14" t="str">
        <f>IF('Prediction Log'!F678=0, "",'Prediction Log'!F678)</f>
        <v/>
      </c>
      <c r="G678" s="12" t="str">
        <f>IF(AND(Games!I678="",Games!J678=""),"",IF(ISTEXT(Games!J678), "Side",Games!I678))</f>
        <v/>
      </c>
      <c r="H678" s="12" t="str">
        <f>IF(Table1[[#This Row],[Bet]]="Spread", Games!K678, "")</f>
        <v/>
      </c>
      <c r="I678" s="19" t="str">
        <f>IF(ISTEXT(Games!J678), Games!J678, "")</f>
        <v/>
      </c>
      <c r="J678" s="19" t="str">
        <f>IF(Table1[[#This Row],[Bet]]="Spread", Table1[[#This Row],[Spread]],"")</f>
        <v/>
      </c>
      <c r="K678" s="19"/>
      <c r="L678" s="20"/>
      <c r="M678" s="20"/>
      <c r="N678" s="20"/>
      <c r="O678" s="20"/>
      <c r="P678" s="20"/>
      <c r="Q678" s="20"/>
      <c r="R678" s="22">
        <f t="shared" si="96"/>
        <v>0</v>
      </c>
      <c r="S678" s="22">
        <f t="shared" si="97"/>
        <v>0</v>
      </c>
      <c r="T678" s="22">
        <f t="shared" si="90"/>
        <v>0</v>
      </c>
      <c r="U678" s="22">
        <f t="shared" si="98"/>
        <v>0</v>
      </c>
      <c r="V678" s="22">
        <f t="shared" si="91"/>
        <v>0</v>
      </c>
      <c r="W678" s="22">
        <f t="shared" si="92"/>
        <v>0</v>
      </c>
      <c r="X678" s="21"/>
      <c r="Y678" s="23" t="str">
        <f t="shared" si="93"/>
        <v/>
      </c>
      <c r="Z678" s="21"/>
      <c r="AA678" s="23" t="str">
        <f t="shared" si="94"/>
        <v/>
      </c>
      <c r="AB678" s="21"/>
      <c r="AC678" s="23" t="str">
        <f t="shared" si="95"/>
        <v/>
      </c>
      <c r="AD67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79" spans="1:30" x14ac:dyDescent="0.45">
      <c r="A679" s="35" t="str">
        <f>IF('Prediction Log'!A679=0, "",'Prediction Log'!A679)</f>
        <v/>
      </c>
      <c r="B679" s="14" t="str">
        <f>IF('Prediction Log'!B679=0, "",'Prediction Log'!B679)</f>
        <v/>
      </c>
      <c r="C679" s="14" t="str">
        <f>IF('Prediction Log'!C679=0, "",'Prediction Log'!C679)</f>
        <v/>
      </c>
      <c r="D679" s="14" t="str">
        <f>IF('Prediction Log'!D679=0, "",'Prediction Log'!D679)</f>
        <v/>
      </c>
      <c r="E679" s="14" t="str">
        <f>IF('Prediction Log'!E679=0, "",'Prediction Log'!E679)</f>
        <v/>
      </c>
      <c r="F679" s="14" t="str">
        <f>IF('Prediction Log'!F679=0, "",'Prediction Log'!F679)</f>
        <v/>
      </c>
      <c r="G679" s="12" t="str">
        <f>IF(AND(Games!I679="",Games!J679=""),"",IF(ISTEXT(Games!J679), "Side",Games!I679))</f>
        <v/>
      </c>
      <c r="H679" s="12" t="str">
        <f>IF(Table1[[#This Row],[Bet]]="Spread", Games!K679, "")</f>
        <v/>
      </c>
      <c r="I679" s="19" t="str">
        <f>IF(ISTEXT(Games!J679), Games!J679, "")</f>
        <v/>
      </c>
      <c r="J679" s="19" t="str">
        <f>IF(Table1[[#This Row],[Bet]]="Spread", Table1[[#This Row],[Spread]],"")</f>
        <v/>
      </c>
      <c r="K679" s="19"/>
      <c r="L679" s="20"/>
      <c r="M679" s="20"/>
      <c r="N679" s="20"/>
      <c r="O679" s="20"/>
      <c r="P679" s="20"/>
      <c r="Q679" s="20"/>
      <c r="R679" s="22">
        <f t="shared" si="96"/>
        <v>0</v>
      </c>
      <c r="S679" s="22">
        <f t="shared" si="97"/>
        <v>0</v>
      </c>
      <c r="T679" s="22">
        <f t="shared" si="90"/>
        <v>0</v>
      </c>
      <c r="U679" s="22">
        <f t="shared" si="98"/>
        <v>0</v>
      </c>
      <c r="V679" s="22">
        <f t="shared" si="91"/>
        <v>0</v>
      </c>
      <c r="W679" s="22">
        <f t="shared" si="92"/>
        <v>0</v>
      </c>
      <c r="X679" s="21"/>
      <c r="Y679" s="23" t="str">
        <f t="shared" si="93"/>
        <v/>
      </c>
      <c r="Z679" s="21"/>
      <c r="AA679" s="23" t="str">
        <f t="shared" si="94"/>
        <v/>
      </c>
      <c r="AB679" s="21"/>
      <c r="AC679" s="23" t="str">
        <f t="shared" si="95"/>
        <v/>
      </c>
      <c r="AD67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80" spans="1:30" x14ac:dyDescent="0.45">
      <c r="A680" s="35" t="str">
        <f>IF('Prediction Log'!A680=0, "",'Prediction Log'!A680)</f>
        <v/>
      </c>
      <c r="B680" s="14" t="str">
        <f>IF('Prediction Log'!B680=0, "",'Prediction Log'!B680)</f>
        <v/>
      </c>
      <c r="C680" s="14" t="str">
        <f>IF('Prediction Log'!C680=0, "",'Prediction Log'!C680)</f>
        <v/>
      </c>
      <c r="D680" s="14" t="str">
        <f>IF('Prediction Log'!D680=0, "",'Prediction Log'!D680)</f>
        <v/>
      </c>
      <c r="E680" s="14" t="str">
        <f>IF('Prediction Log'!E680=0, "",'Prediction Log'!E680)</f>
        <v/>
      </c>
      <c r="F680" s="14" t="str">
        <f>IF('Prediction Log'!F680=0, "",'Prediction Log'!F680)</f>
        <v/>
      </c>
      <c r="G680" s="12" t="str">
        <f>IF(AND(Games!I680="",Games!J680=""),"",IF(ISTEXT(Games!J680), "Side",Games!I680))</f>
        <v/>
      </c>
      <c r="H680" s="12" t="str">
        <f>IF(Table1[[#This Row],[Bet]]="Spread", Games!K680, "")</f>
        <v/>
      </c>
      <c r="I680" s="19" t="str">
        <f>IF(ISTEXT(Games!J680), Games!J680, "")</f>
        <v/>
      </c>
      <c r="J680" s="19" t="str">
        <f>IF(Table1[[#This Row],[Bet]]="Spread", Table1[[#This Row],[Spread]],"")</f>
        <v/>
      </c>
      <c r="K680" s="19"/>
      <c r="L680" s="20"/>
      <c r="M680" s="20"/>
      <c r="N680" s="20"/>
      <c r="O680" s="20"/>
      <c r="P680" s="20"/>
      <c r="Q680" s="20"/>
      <c r="R680" s="22">
        <f t="shared" si="96"/>
        <v>0</v>
      </c>
      <c r="S680" s="22">
        <f t="shared" si="97"/>
        <v>0</v>
      </c>
      <c r="T680" s="22">
        <f t="shared" si="90"/>
        <v>0</v>
      </c>
      <c r="U680" s="22">
        <f t="shared" si="98"/>
        <v>0</v>
      </c>
      <c r="V680" s="22">
        <f t="shared" si="91"/>
        <v>0</v>
      </c>
      <c r="W680" s="22">
        <f t="shared" si="92"/>
        <v>0</v>
      </c>
      <c r="X680" s="21"/>
      <c r="Y680" s="23" t="str">
        <f t="shared" si="93"/>
        <v/>
      </c>
      <c r="Z680" s="21"/>
      <c r="AA680" s="23" t="str">
        <f t="shared" si="94"/>
        <v/>
      </c>
      <c r="AB680" s="21"/>
      <c r="AC680" s="23" t="str">
        <f t="shared" si="95"/>
        <v/>
      </c>
      <c r="AD68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81" spans="1:30" x14ac:dyDescent="0.45">
      <c r="A681" s="35" t="str">
        <f>IF('Prediction Log'!A681=0, "",'Prediction Log'!A681)</f>
        <v/>
      </c>
      <c r="B681" s="14" t="str">
        <f>IF('Prediction Log'!B681=0, "",'Prediction Log'!B681)</f>
        <v/>
      </c>
      <c r="C681" s="14" t="str">
        <f>IF('Prediction Log'!C681=0, "",'Prediction Log'!C681)</f>
        <v/>
      </c>
      <c r="D681" s="14" t="str">
        <f>IF('Prediction Log'!D681=0, "",'Prediction Log'!D681)</f>
        <v/>
      </c>
      <c r="E681" s="14" t="str">
        <f>IF('Prediction Log'!E681=0, "",'Prediction Log'!E681)</f>
        <v/>
      </c>
      <c r="F681" s="14" t="str">
        <f>IF('Prediction Log'!F681=0, "",'Prediction Log'!F681)</f>
        <v/>
      </c>
      <c r="G681" s="12" t="str">
        <f>IF(AND(Games!I681="",Games!J681=""),"",IF(ISTEXT(Games!J681), "Side",Games!I681))</f>
        <v/>
      </c>
      <c r="H681" s="12" t="str">
        <f>IF(Table1[[#This Row],[Bet]]="Spread", Games!K681, "")</f>
        <v/>
      </c>
      <c r="I681" s="19" t="str">
        <f>IF(ISTEXT(Games!J681), Games!J681, "")</f>
        <v/>
      </c>
      <c r="J681" s="19" t="str">
        <f>IF(Table1[[#This Row],[Bet]]="Spread", Table1[[#This Row],[Spread]],"")</f>
        <v/>
      </c>
      <c r="K681" s="19"/>
      <c r="L681" s="20"/>
      <c r="M681" s="20"/>
      <c r="N681" s="20"/>
      <c r="O681" s="20"/>
      <c r="P681" s="20"/>
      <c r="Q681" s="20"/>
      <c r="R681" s="22">
        <f t="shared" si="96"/>
        <v>0</v>
      </c>
      <c r="S681" s="22">
        <f t="shared" si="97"/>
        <v>0</v>
      </c>
      <c r="T681" s="22">
        <f t="shared" si="90"/>
        <v>0</v>
      </c>
      <c r="U681" s="22">
        <f t="shared" si="98"/>
        <v>0</v>
      </c>
      <c r="V681" s="22">
        <f t="shared" si="91"/>
        <v>0</v>
      </c>
      <c r="W681" s="22">
        <f t="shared" si="92"/>
        <v>0</v>
      </c>
      <c r="X681" s="21"/>
      <c r="Y681" s="23" t="str">
        <f t="shared" si="93"/>
        <v/>
      </c>
      <c r="Z681" s="21"/>
      <c r="AA681" s="23" t="str">
        <f t="shared" si="94"/>
        <v/>
      </c>
      <c r="AB681" s="21"/>
      <c r="AC681" s="23" t="str">
        <f t="shared" si="95"/>
        <v/>
      </c>
      <c r="AD68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82" spans="1:30" x14ac:dyDescent="0.45">
      <c r="A682" s="35" t="str">
        <f>IF('Prediction Log'!A682=0, "",'Prediction Log'!A682)</f>
        <v/>
      </c>
      <c r="B682" s="14" t="str">
        <f>IF('Prediction Log'!B682=0, "",'Prediction Log'!B682)</f>
        <v/>
      </c>
      <c r="C682" s="14" t="str">
        <f>IF('Prediction Log'!C682=0, "",'Prediction Log'!C682)</f>
        <v/>
      </c>
      <c r="D682" s="14" t="str">
        <f>IF('Prediction Log'!D682=0, "",'Prediction Log'!D682)</f>
        <v/>
      </c>
      <c r="E682" s="14" t="str">
        <f>IF('Prediction Log'!E682=0, "",'Prediction Log'!E682)</f>
        <v/>
      </c>
      <c r="F682" s="14" t="str">
        <f>IF('Prediction Log'!F682=0, "",'Prediction Log'!F682)</f>
        <v/>
      </c>
      <c r="G682" s="12" t="str">
        <f>IF(AND(Games!I682="",Games!J682=""),"",IF(ISTEXT(Games!J682), "Side",Games!I682))</f>
        <v/>
      </c>
      <c r="H682" s="12" t="str">
        <f>IF(Table1[[#This Row],[Bet]]="Spread", Games!K682, "")</f>
        <v/>
      </c>
      <c r="I682" s="19" t="str">
        <f>IF(ISTEXT(Games!J682), Games!J682, "")</f>
        <v/>
      </c>
      <c r="J682" s="19" t="str">
        <f>IF(Table1[[#This Row],[Bet]]="Spread", Table1[[#This Row],[Spread]],"")</f>
        <v/>
      </c>
      <c r="K682" s="19"/>
      <c r="L682" s="20"/>
      <c r="M682" s="20"/>
      <c r="N682" s="20"/>
      <c r="O682" s="20"/>
      <c r="P682" s="20"/>
      <c r="Q682" s="20"/>
      <c r="R682" s="22">
        <f t="shared" si="96"/>
        <v>0</v>
      </c>
      <c r="S682" s="22">
        <f t="shared" si="97"/>
        <v>0</v>
      </c>
      <c r="T682" s="22">
        <f t="shared" si="90"/>
        <v>0</v>
      </c>
      <c r="U682" s="22">
        <f t="shared" si="98"/>
        <v>0</v>
      </c>
      <c r="V682" s="22">
        <f t="shared" si="91"/>
        <v>0</v>
      </c>
      <c r="W682" s="22">
        <f t="shared" si="92"/>
        <v>0</v>
      </c>
      <c r="X682" s="21"/>
      <c r="Y682" s="23" t="str">
        <f t="shared" si="93"/>
        <v/>
      </c>
      <c r="Z682" s="21"/>
      <c r="AA682" s="23" t="str">
        <f t="shared" si="94"/>
        <v/>
      </c>
      <c r="AB682" s="21"/>
      <c r="AC682" s="23" t="str">
        <f t="shared" si="95"/>
        <v/>
      </c>
      <c r="AD68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83" spans="1:30" x14ac:dyDescent="0.45">
      <c r="A683" s="35" t="str">
        <f>IF('Prediction Log'!A683=0, "",'Prediction Log'!A683)</f>
        <v/>
      </c>
      <c r="B683" s="14" t="str">
        <f>IF('Prediction Log'!B683=0, "",'Prediction Log'!B683)</f>
        <v/>
      </c>
      <c r="C683" s="14" t="str">
        <f>IF('Prediction Log'!C683=0, "",'Prediction Log'!C683)</f>
        <v/>
      </c>
      <c r="D683" s="14" t="str">
        <f>IF('Prediction Log'!D683=0, "",'Prediction Log'!D683)</f>
        <v/>
      </c>
      <c r="E683" s="14" t="str">
        <f>IF('Prediction Log'!E683=0, "",'Prediction Log'!E683)</f>
        <v/>
      </c>
      <c r="F683" s="14" t="str">
        <f>IF('Prediction Log'!F683=0, "",'Prediction Log'!F683)</f>
        <v/>
      </c>
      <c r="G683" s="12" t="str">
        <f>IF(AND(Games!I683="",Games!J683=""),"",IF(ISTEXT(Games!J683), "Side",Games!I683))</f>
        <v/>
      </c>
      <c r="H683" s="12" t="str">
        <f>IF(Table1[[#This Row],[Bet]]="Spread", Games!K683, "")</f>
        <v/>
      </c>
      <c r="I683" s="19" t="str">
        <f>IF(ISTEXT(Games!J683), Games!J683, "")</f>
        <v/>
      </c>
      <c r="J683" s="19" t="str">
        <f>IF(Table1[[#This Row],[Bet]]="Spread", Table1[[#This Row],[Spread]],"")</f>
        <v/>
      </c>
      <c r="K683" s="19"/>
      <c r="L683" s="20"/>
      <c r="M683" s="20"/>
      <c r="N683" s="20"/>
      <c r="O683" s="20"/>
      <c r="P683" s="20"/>
      <c r="Q683" s="20"/>
      <c r="R683" s="22">
        <f t="shared" si="96"/>
        <v>0</v>
      </c>
      <c r="S683" s="22">
        <f t="shared" si="97"/>
        <v>0</v>
      </c>
      <c r="T683" s="22">
        <f t="shared" si="90"/>
        <v>0</v>
      </c>
      <c r="U683" s="22">
        <f t="shared" si="98"/>
        <v>0</v>
      </c>
      <c r="V683" s="22">
        <f t="shared" si="91"/>
        <v>0</v>
      </c>
      <c r="W683" s="22">
        <f t="shared" si="92"/>
        <v>0</v>
      </c>
      <c r="X683" s="21"/>
      <c r="Y683" s="23" t="str">
        <f t="shared" si="93"/>
        <v/>
      </c>
      <c r="Z683" s="21"/>
      <c r="AA683" s="23" t="str">
        <f t="shared" si="94"/>
        <v/>
      </c>
      <c r="AB683" s="21"/>
      <c r="AC683" s="23" t="str">
        <f t="shared" si="95"/>
        <v/>
      </c>
      <c r="AD68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84" spans="1:30" x14ac:dyDescent="0.45">
      <c r="A684" s="35" t="str">
        <f>IF('Prediction Log'!A684=0, "",'Prediction Log'!A684)</f>
        <v/>
      </c>
      <c r="B684" s="14" t="str">
        <f>IF('Prediction Log'!B684=0, "",'Prediction Log'!B684)</f>
        <v/>
      </c>
      <c r="C684" s="14" t="str">
        <f>IF('Prediction Log'!C684=0, "",'Prediction Log'!C684)</f>
        <v/>
      </c>
      <c r="D684" s="14" t="str">
        <f>IF('Prediction Log'!D684=0, "",'Prediction Log'!D684)</f>
        <v/>
      </c>
      <c r="E684" s="14" t="str">
        <f>IF('Prediction Log'!E684=0, "",'Prediction Log'!E684)</f>
        <v/>
      </c>
      <c r="F684" s="14" t="str">
        <f>IF('Prediction Log'!F684=0, "",'Prediction Log'!F684)</f>
        <v/>
      </c>
      <c r="G684" s="12" t="str">
        <f>IF(AND(Games!I684="",Games!J684=""),"",IF(ISTEXT(Games!J684), "Side",Games!I684))</f>
        <v/>
      </c>
      <c r="H684" s="12" t="str">
        <f>IF(Table1[[#This Row],[Bet]]="Spread", Games!K684, "")</f>
        <v/>
      </c>
      <c r="I684" s="19" t="str">
        <f>IF(ISTEXT(Games!J684), Games!J684, "")</f>
        <v/>
      </c>
      <c r="J684" s="19" t="str">
        <f>IF(Table1[[#This Row],[Bet]]="Spread", Table1[[#This Row],[Spread]],"")</f>
        <v/>
      </c>
      <c r="K684" s="19"/>
      <c r="L684" s="20"/>
      <c r="M684" s="20"/>
      <c r="N684" s="20"/>
      <c r="O684" s="20"/>
      <c r="P684" s="20"/>
      <c r="Q684" s="20"/>
      <c r="R684" s="22">
        <f t="shared" si="96"/>
        <v>0</v>
      </c>
      <c r="S684" s="22">
        <f t="shared" si="97"/>
        <v>0</v>
      </c>
      <c r="T684" s="22">
        <f t="shared" si="90"/>
        <v>0</v>
      </c>
      <c r="U684" s="22">
        <f t="shared" si="98"/>
        <v>0</v>
      </c>
      <c r="V684" s="22">
        <f t="shared" si="91"/>
        <v>0</v>
      </c>
      <c r="W684" s="22">
        <f t="shared" si="92"/>
        <v>0</v>
      </c>
      <c r="X684" s="21"/>
      <c r="Y684" s="23" t="str">
        <f t="shared" si="93"/>
        <v/>
      </c>
      <c r="Z684" s="21"/>
      <c r="AA684" s="23" t="str">
        <f t="shared" si="94"/>
        <v/>
      </c>
      <c r="AB684" s="21"/>
      <c r="AC684" s="23" t="str">
        <f t="shared" si="95"/>
        <v/>
      </c>
      <c r="AD68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85" spans="1:30" x14ac:dyDescent="0.45">
      <c r="A685" s="35" t="str">
        <f>IF('Prediction Log'!A685=0, "",'Prediction Log'!A685)</f>
        <v/>
      </c>
      <c r="B685" s="14" t="str">
        <f>IF('Prediction Log'!B685=0, "",'Prediction Log'!B685)</f>
        <v/>
      </c>
      <c r="C685" s="14" t="str">
        <f>IF('Prediction Log'!C685=0, "",'Prediction Log'!C685)</f>
        <v/>
      </c>
      <c r="D685" s="14" t="str">
        <f>IF('Prediction Log'!D685=0, "",'Prediction Log'!D685)</f>
        <v/>
      </c>
      <c r="E685" s="14" t="str">
        <f>IF('Prediction Log'!E685=0, "",'Prediction Log'!E685)</f>
        <v/>
      </c>
      <c r="F685" s="14" t="str">
        <f>IF('Prediction Log'!F685=0, "",'Prediction Log'!F685)</f>
        <v/>
      </c>
      <c r="G685" s="12" t="str">
        <f>IF(AND(Games!I685="",Games!J685=""),"",IF(ISTEXT(Games!J685), "Side",Games!I685))</f>
        <v/>
      </c>
      <c r="H685" s="12" t="str">
        <f>IF(Table1[[#This Row],[Bet]]="Spread", Games!K685, "")</f>
        <v/>
      </c>
      <c r="I685" s="19" t="str">
        <f>IF(ISTEXT(Games!J685), Games!J685, "")</f>
        <v/>
      </c>
      <c r="J685" s="19" t="str">
        <f>IF(Table1[[#This Row],[Bet]]="Spread", Table1[[#This Row],[Spread]],"")</f>
        <v/>
      </c>
      <c r="K685" s="19"/>
      <c r="L685" s="20"/>
      <c r="M685" s="20"/>
      <c r="N685" s="20"/>
      <c r="O685" s="20"/>
      <c r="P685" s="20"/>
      <c r="Q685" s="20"/>
      <c r="R685" s="22">
        <f t="shared" si="96"/>
        <v>0</v>
      </c>
      <c r="S685" s="22">
        <f t="shared" si="97"/>
        <v>0</v>
      </c>
      <c r="T685" s="22">
        <f t="shared" si="90"/>
        <v>0</v>
      </c>
      <c r="U685" s="22">
        <f t="shared" si="98"/>
        <v>0</v>
      </c>
      <c r="V685" s="22">
        <f t="shared" si="91"/>
        <v>0</v>
      </c>
      <c r="W685" s="22">
        <f t="shared" si="92"/>
        <v>0</v>
      </c>
      <c r="X685" s="21"/>
      <c r="Y685" s="23" t="str">
        <f t="shared" si="93"/>
        <v/>
      </c>
      <c r="Z685" s="21"/>
      <c r="AA685" s="23" t="str">
        <f t="shared" si="94"/>
        <v/>
      </c>
      <c r="AB685" s="21"/>
      <c r="AC685" s="23" t="str">
        <f t="shared" si="95"/>
        <v/>
      </c>
      <c r="AD68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86" spans="1:30" x14ac:dyDescent="0.45">
      <c r="A686" s="35" t="str">
        <f>IF('Prediction Log'!A686=0, "",'Prediction Log'!A686)</f>
        <v/>
      </c>
      <c r="B686" s="14" t="str">
        <f>IF('Prediction Log'!B686=0, "",'Prediction Log'!B686)</f>
        <v/>
      </c>
      <c r="C686" s="14" t="str">
        <f>IF('Prediction Log'!C686=0, "",'Prediction Log'!C686)</f>
        <v/>
      </c>
      <c r="D686" s="14" t="str">
        <f>IF('Prediction Log'!D686=0, "",'Prediction Log'!D686)</f>
        <v/>
      </c>
      <c r="E686" s="14" t="str">
        <f>IF('Prediction Log'!E686=0, "",'Prediction Log'!E686)</f>
        <v/>
      </c>
      <c r="F686" s="14" t="str">
        <f>IF('Prediction Log'!F686=0, "",'Prediction Log'!F686)</f>
        <v/>
      </c>
      <c r="G686" s="12" t="str">
        <f>IF(AND(Games!I686="",Games!J686=""),"",IF(ISTEXT(Games!J686), "Side",Games!I686))</f>
        <v/>
      </c>
      <c r="H686" s="12" t="str">
        <f>IF(Table1[[#This Row],[Bet]]="Spread", Games!K686, "")</f>
        <v/>
      </c>
      <c r="I686" s="19" t="str">
        <f>IF(ISTEXT(Games!J686), Games!J686, "")</f>
        <v/>
      </c>
      <c r="J686" s="19" t="str">
        <f>IF(Table1[[#This Row],[Bet]]="Spread", Table1[[#This Row],[Spread]],"")</f>
        <v/>
      </c>
      <c r="K686" s="19"/>
      <c r="L686" s="20"/>
      <c r="M686" s="20"/>
      <c r="N686" s="20"/>
      <c r="O686" s="20"/>
      <c r="P686" s="20"/>
      <c r="Q686" s="20"/>
      <c r="R686" s="22">
        <f t="shared" si="96"/>
        <v>0</v>
      </c>
      <c r="S686" s="22">
        <f t="shared" si="97"/>
        <v>0</v>
      </c>
      <c r="T686" s="22">
        <f t="shared" si="90"/>
        <v>0</v>
      </c>
      <c r="U686" s="22">
        <f t="shared" si="98"/>
        <v>0</v>
      </c>
      <c r="V686" s="22">
        <f t="shared" si="91"/>
        <v>0</v>
      </c>
      <c r="W686" s="22">
        <f t="shared" si="92"/>
        <v>0</v>
      </c>
      <c r="X686" s="21"/>
      <c r="Y686" s="23" t="str">
        <f t="shared" si="93"/>
        <v/>
      </c>
      <c r="Z686" s="21"/>
      <c r="AA686" s="23" t="str">
        <f t="shared" si="94"/>
        <v/>
      </c>
      <c r="AB686" s="21"/>
      <c r="AC686" s="23" t="str">
        <f t="shared" si="95"/>
        <v/>
      </c>
      <c r="AD68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87" spans="1:30" x14ac:dyDescent="0.45">
      <c r="A687" s="35" t="str">
        <f>IF('Prediction Log'!A687=0, "",'Prediction Log'!A687)</f>
        <v/>
      </c>
      <c r="B687" s="14" t="str">
        <f>IF('Prediction Log'!B687=0, "",'Prediction Log'!B687)</f>
        <v/>
      </c>
      <c r="C687" s="14" t="str">
        <f>IF('Prediction Log'!C687=0, "",'Prediction Log'!C687)</f>
        <v/>
      </c>
      <c r="D687" s="14" t="str">
        <f>IF('Prediction Log'!D687=0, "",'Prediction Log'!D687)</f>
        <v/>
      </c>
      <c r="E687" s="14" t="str">
        <f>IF('Prediction Log'!E687=0, "",'Prediction Log'!E687)</f>
        <v/>
      </c>
      <c r="F687" s="14" t="str">
        <f>IF('Prediction Log'!F687=0, "",'Prediction Log'!F687)</f>
        <v/>
      </c>
      <c r="G687" s="12" t="str">
        <f>IF(AND(Games!I687="",Games!J687=""),"",IF(ISTEXT(Games!J687), "Side",Games!I687))</f>
        <v/>
      </c>
      <c r="H687" s="12" t="str">
        <f>IF(Table1[[#This Row],[Bet]]="Spread", Games!K687, "")</f>
        <v/>
      </c>
      <c r="I687" s="19" t="str">
        <f>IF(ISTEXT(Games!J687), Games!J687, "")</f>
        <v/>
      </c>
      <c r="J687" s="19" t="str">
        <f>IF(Table1[[#This Row],[Bet]]="Spread", Table1[[#This Row],[Spread]],"")</f>
        <v/>
      </c>
      <c r="K687" s="19"/>
      <c r="L687" s="20"/>
      <c r="M687" s="20"/>
      <c r="N687" s="20"/>
      <c r="O687" s="20"/>
      <c r="P687" s="20"/>
      <c r="Q687" s="20"/>
      <c r="R687" s="22">
        <f t="shared" si="96"/>
        <v>0</v>
      </c>
      <c r="S687" s="22">
        <f t="shared" si="97"/>
        <v>0</v>
      </c>
      <c r="T687" s="22">
        <f t="shared" si="90"/>
        <v>0</v>
      </c>
      <c r="U687" s="22">
        <f t="shared" si="98"/>
        <v>0</v>
      </c>
      <c r="V687" s="22">
        <f t="shared" si="91"/>
        <v>0</v>
      </c>
      <c r="W687" s="22">
        <f t="shared" si="92"/>
        <v>0</v>
      </c>
      <c r="X687" s="21"/>
      <c r="Y687" s="23" t="str">
        <f t="shared" si="93"/>
        <v/>
      </c>
      <c r="Z687" s="21"/>
      <c r="AA687" s="23" t="str">
        <f t="shared" si="94"/>
        <v/>
      </c>
      <c r="AB687" s="21"/>
      <c r="AC687" s="23" t="str">
        <f t="shared" si="95"/>
        <v/>
      </c>
      <c r="AD68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88" spans="1:30" x14ac:dyDescent="0.45">
      <c r="A688" s="35" t="str">
        <f>IF('Prediction Log'!A688=0, "",'Prediction Log'!A688)</f>
        <v/>
      </c>
      <c r="B688" s="14" t="str">
        <f>IF('Prediction Log'!B688=0, "",'Prediction Log'!B688)</f>
        <v/>
      </c>
      <c r="C688" s="14" t="str">
        <f>IF('Prediction Log'!C688=0, "",'Prediction Log'!C688)</f>
        <v/>
      </c>
      <c r="D688" s="14" t="str">
        <f>IF('Prediction Log'!D688=0, "",'Prediction Log'!D688)</f>
        <v/>
      </c>
      <c r="E688" s="14" t="str">
        <f>IF('Prediction Log'!E688=0, "",'Prediction Log'!E688)</f>
        <v/>
      </c>
      <c r="F688" s="14" t="str">
        <f>IF('Prediction Log'!F688=0, "",'Prediction Log'!F688)</f>
        <v/>
      </c>
      <c r="G688" s="12" t="str">
        <f>IF(AND(Games!I688="",Games!J688=""),"",IF(ISTEXT(Games!J688), "Side",Games!I688))</f>
        <v/>
      </c>
      <c r="H688" s="12" t="str">
        <f>IF(Table1[[#This Row],[Bet]]="Spread", Games!K688, "")</f>
        <v/>
      </c>
      <c r="I688" s="19" t="str">
        <f>IF(ISTEXT(Games!J688), Games!J688, "")</f>
        <v/>
      </c>
      <c r="J688" s="19" t="str">
        <f>IF(Table1[[#This Row],[Bet]]="Spread", Table1[[#This Row],[Spread]],"")</f>
        <v/>
      </c>
      <c r="K688" s="19"/>
      <c r="L688" s="20"/>
      <c r="M688" s="20"/>
      <c r="N688" s="20"/>
      <c r="O688" s="20"/>
      <c r="P688" s="20"/>
      <c r="Q688" s="20"/>
      <c r="R688" s="22">
        <f t="shared" si="96"/>
        <v>0</v>
      </c>
      <c r="S688" s="22">
        <f t="shared" si="97"/>
        <v>0</v>
      </c>
      <c r="T688" s="22">
        <f t="shared" si="90"/>
        <v>0</v>
      </c>
      <c r="U688" s="22">
        <f t="shared" si="98"/>
        <v>0</v>
      </c>
      <c r="V688" s="22">
        <f t="shared" si="91"/>
        <v>0</v>
      </c>
      <c r="W688" s="22">
        <f t="shared" si="92"/>
        <v>0</v>
      </c>
      <c r="X688" s="21"/>
      <c r="Y688" s="23" t="str">
        <f t="shared" si="93"/>
        <v/>
      </c>
      <c r="Z688" s="21"/>
      <c r="AA688" s="23" t="str">
        <f t="shared" si="94"/>
        <v/>
      </c>
      <c r="AB688" s="21"/>
      <c r="AC688" s="23" t="str">
        <f t="shared" si="95"/>
        <v/>
      </c>
      <c r="AD68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89" spans="1:30" x14ac:dyDescent="0.45">
      <c r="A689" s="35" t="str">
        <f>IF('Prediction Log'!A689=0, "",'Prediction Log'!A689)</f>
        <v/>
      </c>
      <c r="B689" s="14" t="str">
        <f>IF('Prediction Log'!B689=0, "",'Prediction Log'!B689)</f>
        <v/>
      </c>
      <c r="C689" s="14" t="str">
        <f>IF('Prediction Log'!C689=0, "",'Prediction Log'!C689)</f>
        <v/>
      </c>
      <c r="D689" s="14" t="str">
        <f>IF('Prediction Log'!D689=0, "",'Prediction Log'!D689)</f>
        <v/>
      </c>
      <c r="E689" s="14" t="str">
        <f>IF('Prediction Log'!E689=0, "",'Prediction Log'!E689)</f>
        <v/>
      </c>
      <c r="F689" s="14" t="str">
        <f>IF('Prediction Log'!F689=0, "",'Prediction Log'!F689)</f>
        <v/>
      </c>
      <c r="G689" s="12" t="str">
        <f>IF(AND(Games!I689="",Games!J689=""),"",IF(ISTEXT(Games!J689), "Side",Games!I689))</f>
        <v/>
      </c>
      <c r="H689" s="12" t="str">
        <f>IF(Table1[[#This Row],[Bet]]="Spread", Games!K689, "")</f>
        <v/>
      </c>
      <c r="I689" s="19" t="str">
        <f>IF(ISTEXT(Games!J689), Games!J689, "")</f>
        <v/>
      </c>
      <c r="J689" s="19" t="str">
        <f>IF(Table1[[#This Row],[Bet]]="Spread", Table1[[#This Row],[Spread]],"")</f>
        <v/>
      </c>
      <c r="K689" s="19"/>
      <c r="L689" s="20"/>
      <c r="M689" s="20"/>
      <c r="N689" s="20"/>
      <c r="O689" s="20"/>
      <c r="P689" s="20"/>
      <c r="Q689" s="20"/>
      <c r="R689" s="22">
        <f t="shared" si="96"/>
        <v>0</v>
      </c>
      <c r="S689" s="22">
        <f t="shared" si="97"/>
        <v>0</v>
      </c>
      <c r="T689" s="22">
        <f t="shared" si="90"/>
        <v>0</v>
      </c>
      <c r="U689" s="22">
        <f t="shared" si="98"/>
        <v>0</v>
      </c>
      <c r="V689" s="22">
        <f t="shared" si="91"/>
        <v>0</v>
      </c>
      <c r="W689" s="22">
        <f t="shared" si="92"/>
        <v>0</v>
      </c>
      <c r="X689" s="21"/>
      <c r="Y689" s="23" t="str">
        <f t="shared" si="93"/>
        <v/>
      </c>
      <c r="Z689" s="21"/>
      <c r="AA689" s="23" t="str">
        <f t="shared" si="94"/>
        <v/>
      </c>
      <c r="AB689" s="21"/>
      <c r="AC689" s="23" t="str">
        <f t="shared" si="95"/>
        <v/>
      </c>
      <c r="AD68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90" spans="1:30" x14ac:dyDescent="0.45">
      <c r="A690" s="35" t="str">
        <f>IF('Prediction Log'!A690=0, "",'Prediction Log'!A690)</f>
        <v/>
      </c>
      <c r="B690" s="14" t="str">
        <f>IF('Prediction Log'!B690=0, "",'Prediction Log'!B690)</f>
        <v/>
      </c>
      <c r="C690" s="14" t="str">
        <f>IF('Prediction Log'!C690=0, "",'Prediction Log'!C690)</f>
        <v/>
      </c>
      <c r="D690" s="14" t="str">
        <f>IF('Prediction Log'!D690=0, "",'Prediction Log'!D690)</f>
        <v/>
      </c>
      <c r="E690" s="14" t="str">
        <f>IF('Prediction Log'!E690=0, "",'Prediction Log'!E690)</f>
        <v/>
      </c>
      <c r="F690" s="14" t="str">
        <f>IF('Prediction Log'!F690=0, "",'Prediction Log'!F690)</f>
        <v/>
      </c>
      <c r="G690" s="12" t="str">
        <f>IF(AND(Games!I690="",Games!J690=""),"",IF(ISTEXT(Games!J690), "Side",Games!I690))</f>
        <v/>
      </c>
      <c r="H690" s="12" t="str">
        <f>IF(Table1[[#This Row],[Bet]]="Spread", Games!K690, "")</f>
        <v/>
      </c>
      <c r="I690" s="19" t="str">
        <f>IF(ISTEXT(Games!J690), Games!J690, "")</f>
        <v/>
      </c>
      <c r="J690" s="19" t="str">
        <f>IF(Table1[[#This Row],[Bet]]="Spread", Table1[[#This Row],[Spread]],"")</f>
        <v/>
      </c>
      <c r="K690" s="19"/>
      <c r="L690" s="20"/>
      <c r="M690" s="20"/>
      <c r="N690" s="20"/>
      <c r="O690" s="20"/>
      <c r="P690" s="20"/>
      <c r="Q690" s="20"/>
      <c r="R690" s="22">
        <f t="shared" si="96"/>
        <v>0</v>
      </c>
      <c r="S690" s="22">
        <f t="shared" si="97"/>
        <v>0</v>
      </c>
      <c r="T690" s="22">
        <f t="shared" si="90"/>
        <v>0</v>
      </c>
      <c r="U690" s="22">
        <f t="shared" si="98"/>
        <v>0</v>
      </c>
      <c r="V690" s="22">
        <f t="shared" si="91"/>
        <v>0</v>
      </c>
      <c r="W690" s="22">
        <f t="shared" si="92"/>
        <v>0</v>
      </c>
      <c r="X690" s="21"/>
      <c r="Y690" s="23" t="str">
        <f t="shared" si="93"/>
        <v/>
      </c>
      <c r="Z690" s="21"/>
      <c r="AA690" s="23" t="str">
        <f t="shared" si="94"/>
        <v/>
      </c>
      <c r="AB690" s="21"/>
      <c r="AC690" s="23" t="str">
        <f t="shared" si="95"/>
        <v/>
      </c>
      <c r="AD69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91" spans="1:30" x14ac:dyDescent="0.45">
      <c r="A691" s="35" t="str">
        <f>IF('Prediction Log'!A691=0, "",'Prediction Log'!A691)</f>
        <v/>
      </c>
      <c r="B691" s="14" t="str">
        <f>IF('Prediction Log'!B691=0, "",'Prediction Log'!B691)</f>
        <v/>
      </c>
      <c r="C691" s="14" t="str">
        <f>IF('Prediction Log'!C691=0, "",'Prediction Log'!C691)</f>
        <v/>
      </c>
      <c r="D691" s="14" t="str">
        <f>IF('Prediction Log'!D691=0, "",'Prediction Log'!D691)</f>
        <v/>
      </c>
      <c r="E691" s="14" t="str">
        <f>IF('Prediction Log'!E691=0, "",'Prediction Log'!E691)</f>
        <v/>
      </c>
      <c r="F691" s="14" t="str">
        <f>IF('Prediction Log'!F691=0, "",'Prediction Log'!F691)</f>
        <v/>
      </c>
      <c r="G691" s="12" t="str">
        <f>IF(AND(Games!I691="",Games!J691=""),"",IF(ISTEXT(Games!J691), "Side",Games!I691))</f>
        <v/>
      </c>
      <c r="H691" s="12" t="str">
        <f>IF(Table1[[#This Row],[Bet]]="Spread", Games!K691, "")</f>
        <v/>
      </c>
      <c r="I691" s="19" t="str">
        <f>IF(ISTEXT(Games!J691), Games!J691, "")</f>
        <v/>
      </c>
      <c r="J691" s="19" t="str">
        <f>IF(Table1[[#This Row],[Bet]]="Spread", Table1[[#This Row],[Spread]],"")</f>
        <v/>
      </c>
      <c r="K691" s="19"/>
      <c r="L691" s="20"/>
      <c r="M691" s="20"/>
      <c r="N691" s="20"/>
      <c r="O691" s="20"/>
      <c r="P691" s="20"/>
      <c r="Q691" s="20"/>
      <c r="R691" s="22">
        <f t="shared" si="96"/>
        <v>0</v>
      </c>
      <c r="S691" s="22">
        <f t="shared" si="97"/>
        <v>0</v>
      </c>
      <c r="T691" s="22">
        <f t="shared" si="90"/>
        <v>0</v>
      </c>
      <c r="U691" s="22">
        <f t="shared" si="98"/>
        <v>0</v>
      </c>
      <c r="V691" s="22">
        <f t="shared" si="91"/>
        <v>0</v>
      </c>
      <c r="W691" s="22">
        <f t="shared" si="92"/>
        <v>0</v>
      </c>
      <c r="X691" s="21"/>
      <c r="Y691" s="23" t="str">
        <f t="shared" si="93"/>
        <v/>
      </c>
      <c r="Z691" s="21"/>
      <c r="AA691" s="23" t="str">
        <f t="shared" si="94"/>
        <v/>
      </c>
      <c r="AB691" s="21"/>
      <c r="AC691" s="23" t="str">
        <f t="shared" si="95"/>
        <v/>
      </c>
      <c r="AD69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92" spans="1:30" x14ac:dyDescent="0.45">
      <c r="A692" s="35" t="str">
        <f>IF('Prediction Log'!A692=0, "",'Prediction Log'!A692)</f>
        <v/>
      </c>
      <c r="B692" s="14" t="str">
        <f>IF('Prediction Log'!B692=0, "",'Prediction Log'!B692)</f>
        <v/>
      </c>
      <c r="C692" s="14" t="str">
        <f>IF('Prediction Log'!C692=0, "",'Prediction Log'!C692)</f>
        <v/>
      </c>
      <c r="D692" s="14" t="str">
        <f>IF('Prediction Log'!D692=0, "",'Prediction Log'!D692)</f>
        <v/>
      </c>
      <c r="E692" s="14" t="str">
        <f>IF('Prediction Log'!E692=0, "",'Prediction Log'!E692)</f>
        <v/>
      </c>
      <c r="F692" s="14" t="str">
        <f>IF('Prediction Log'!F692=0, "",'Prediction Log'!F692)</f>
        <v/>
      </c>
      <c r="G692" s="12" t="str">
        <f>IF(AND(Games!I692="",Games!J692=""),"",IF(ISTEXT(Games!J692), "Side",Games!I692))</f>
        <v/>
      </c>
      <c r="H692" s="12" t="str">
        <f>IF(Table1[[#This Row],[Bet]]="Spread", Games!K692, "")</f>
        <v/>
      </c>
      <c r="I692" s="19" t="str">
        <f>IF(ISTEXT(Games!J692), Games!J692, "")</f>
        <v/>
      </c>
      <c r="J692" s="19" t="str">
        <f>IF(Table1[[#This Row],[Bet]]="Spread", Table1[[#This Row],[Spread]],"")</f>
        <v/>
      </c>
      <c r="K692" s="19"/>
      <c r="L692" s="20"/>
      <c r="M692" s="20"/>
      <c r="N692" s="20"/>
      <c r="O692" s="20"/>
      <c r="P692" s="20"/>
      <c r="Q692" s="20"/>
      <c r="R692" s="22">
        <f t="shared" si="96"/>
        <v>0</v>
      </c>
      <c r="S692" s="22">
        <f t="shared" si="97"/>
        <v>0</v>
      </c>
      <c r="T692" s="22">
        <f t="shared" si="90"/>
        <v>0</v>
      </c>
      <c r="U692" s="22">
        <f t="shared" si="98"/>
        <v>0</v>
      </c>
      <c r="V692" s="22">
        <f t="shared" si="91"/>
        <v>0</v>
      </c>
      <c r="W692" s="22">
        <f t="shared" si="92"/>
        <v>0</v>
      </c>
      <c r="X692" s="21"/>
      <c r="Y692" s="23" t="str">
        <f t="shared" si="93"/>
        <v/>
      </c>
      <c r="Z692" s="21"/>
      <c r="AA692" s="23" t="str">
        <f t="shared" si="94"/>
        <v/>
      </c>
      <c r="AB692" s="21"/>
      <c r="AC692" s="23" t="str">
        <f t="shared" si="95"/>
        <v/>
      </c>
      <c r="AD69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93" spans="1:30" x14ac:dyDescent="0.45">
      <c r="A693" s="35" t="str">
        <f>IF('Prediction Log'!A693=0, "",'Prediction Log'!A693)</f>
        <v/>
      </c>
      <c r="B693" s="14" t="str">
        <f>IF('Prediction Log'!B693=0, "",'Prediction Log'!B693)</f>
        <v/>
      </c>
      <c r="C693" s="14" t="str">
        <f>IF('Prediction Log'!C693=0, "",'Prediction Log'!C693)</f>
        <v/>
      </c>
      <c r="D693" s="14" t="str">
        <f>IF('Prediction Log'!D693=0, "",'Prediction Log'!D693)</f>
        <v/>
      </c>
      <c r="E693" s="14" t="str">
        <f>IF('Prediction Log'!E693=0, "",'Prediction Log'!E693)</f>
        <v/>
      </c>
      <c r="F693" s="14" t="str">
        <f>IF('Prediction Log'!F693=0, "",'Prediction Log'!F693)</f>
        <v/>
      </c>
      <c r="G693" s="12" t="str">
        <f>IF(AND(Games!I693="",Games!J693=""),"",IF(ISTEXT(Games!J693), "Side",Games!I693))</f>
        <v/>
      </c>
      <c r="H693" s="12" t="str">
        <f>IF(Table1[[#This Row],[Bet]]="Spread", Games!K693, "")</f>
        <v/>
      </c>
      <c r="I693" s="19" t="str">
        <f>IF(ISTEXT(Games!J693), Games!J693, "")</f>
        <v/>
      </c>
      <c r="J693" s="19" t="str">
        <f>IF(Table1[[#This Row],[Bet]]="Spread", Table1[[#This Row],[Spread]],"")</f>
        <v/>
      </c>
      <c r="K693" s="19"/>
      <c r="L693" s="20"/>
      <c r="M693" s="20"/>
      <c r="N693" s="20"/>
      <c r="O693" s="20"/>
      <c r="P693" s="20"/>
      <c r="Q693" s="20"/>
      <c r="R693" s="22">
        <f t="shared" si="96"/>
        <v>0</v>
      </c>
      <c r="S693" s="22">
        <f t="shared" si="97"/>
        <v>0</v>
      </c>
      <c r="T693" s="22">
        <f t="shared" si="90"/>
        <v>0</v>
      </c>
      <c r="U693" s="22">
        <f t="shared" si="98"/>
        <v>0</v>
      </c>
      <c r="V693" s="22">
        <f t="shared" si="91"/>
        <v>0</v>
      </c>
      <c r="W693" s="22">
        <f t="shared" si="92"/>
        <v>0</v>
      </c>
      <c r="X693" s="21"/>
      <c r="Y693" s="23" t="str">
        <f t="shared" si="93"/>
        <v/>
      </c>
      <c r="Z693" s="21"/>
      <c r="AA693" s="23" t="str">
        <f t="shared" si="94"/>
        <v/>
      </c>
      <c r="AB693" s="21"/>
      <c r="AC693" s="23" t="str">
        <f t="shared" si="95"/>
        <v/>
      </c>
      <c r="AD69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94" spans="1:30" x14ac:dyDescent="0.45">
      <c r="A694" s="35" t="str">
        <f>IF('Prediction Log'!A694=0, "",'Prediction Log'!A694)</f>
        <v/>
      </c>
      <c r="B694" s="14" t="str">
        <f>IF('Prediction Log'!B694=0, "",'Prediction Log'!B694)</f>
        <v/>
      </c>
      <c r="C694" s="14" t="str">
        <f>IF('Prediction Log'!C694=0, "",'Prediction Log'!C694)</f>
        <v/>
      </c>
      <c r="D694" s="14" t="str">
        <f>IF('Prediction Log'!D694=0, "",'Prediction Log'!D694)</f>
        <v/>
      </c>
      <c r="E694" s="14" t="str">
        <f>IF('Prediction Log'!E694=0, "",'Prediction Log'!E694)</f>
        <v/>
      </c>
      <c r="F694" s="14" t="str">
        <f>IF('Prediction Log'!F694=0, "",'Prediction Log'!F694)</f>
        <v/>
      </c>
      <c r="G694" s="12" t="str">
        <f>IF(AND(Games!I694="",Games!J694=""),"",IF(ISTEXT(Games!J694), "Side",Games!I694))</f>
        <v/>
      </c>
      <c r="H694" s="12" t="str">
        <f>IF(Table1[[#This Row],[Bet]]="Spread", Games!K694, "")</f>
        <v/>
      </c>
      <c r="I694" s="19" t="str">
        <f>IF(ISTEXT(Games!J694), Games!J694, "")</f>
        <v/>
      </c>
      <c r="J694" s="19" t="str">
        <f>IF(Table1[[#This Row],[Bet]]="Spread", Table1[[#This Row],[Spread]],"")</f>
        <v/>
      </c>
      <c r="K694" s="19"/>
      <c r="L694" s="20"/>
      <c r="M694" s="20"/>
      <c r="N694" s="20"/>
      <c r="O694" s="20"/>
      <c r="P694" s="20"/>
      <c r="Q694" s="20"/>
      <c r="R694" s="22">
        <f t="shared" si="96"/>
        <v>0</v>
      </c>
      <c r="S694" s="22">
        <f t="shared" si="97"/>
        <v>0</v>
      </c>
      <c r="T694" s="22">
        <f t="shared" si="90"/>
        <v>0</v>
      </c>
      <c r="U694" s="22">
        <f t="shared" si="98"/>
        <v>0</v>
      </c>
      <c r="V694" s="22">
        <f t="shared" si="91"/>
        <v>0</v>
      </c>
      <c r="W694" s="22">
        <f t="shared" si="92"/>
        <v>0</v>
      </c>
      <c r="X694" s="21"/>
      <c r="Y694" s="23" t="str">
        <f t="shared" si="93"/>
        <v/>
      </c>
      <c r="Z694" s="21"/>
      <c r="AA694" s="23" t="str">
        <f t="shared" si="94"/>
        <v/>
      </c>
      <c r="AB694" s="21"/>
      <c r="AC694" s="23" t="str">
        <f t="shared" si="95"/>
        <v/>
      </c>
      <c r="AD69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95" spans="1:30" x14ac:dyDescent="0.45">
      <c r="A695" s="35" t="str">
        <f>IF('Prediction Log'!A695=0, "",'Prediction Log'!A695)</f>
        <v/>
      </c>
      <c r="B695" s="14" t="str">
        <f>IF('Prediction Log'!B695=0, "",'Prediction Log'!B695)</f>
        <v/>
      </c>
      <c r="C695" s="14" t="str">
        <f>IF('Prediction Log'!C695=0, "",'Prediction Log'!C695)</f>
        <v/>
      </c>
      <c r="D695" s="14" t="str">
        <f>IF('Prediction Log'!D695=0, "",'Prediction Log'!D695)</f>
        <v/>
      </c>
      <c r="E695" s="14" t="str">
        <f>IF('Prediction Log'!E695=0, "",'Prediction Log'!E695)</f>
        <v/>
      </c>
      <c r="F695" s="14" t="str">
        <f>IF('Prediction Log'!F695=0, "",'Prediction Log'!F695)</f>
        <v/>
      </c>
      <c r="G695" s="12" t="str">
        <f>IF(AND(Games!I695="",Games!J695=""),"",IF(ISTEXT(Games!J695), "Side",Games!I695))</f>
        <v/>
      </c>
      <c r="H695" s="12" t="str">
        <f>IF(Table1[[#This Row],[Bet]]="Spread", Games!K695, "")</f>
        <v/>
      </c>
      <c r="I695" s="19" t="str">
        <f>IF(ISTEXT(Games!J695), Games!J695, "")</f>
        <v/>
      </c>
      <c r="J695" s="19" t="str">
        <f>IF(Table1[[#This Row],[Bet]]="Spread", Table1[[#This Row],[Spread]],"")</f>
        <v/>
      </c>
      <c r="K695" s="19"/>
      <c r="L695" s="20"/>
      <c r="M695" s="20"/>
      <c r="N695" s="20"/>
      <c r="O695" s="20"/>
      <c r="P695" s="20"/>
      <c r="Q695" s="20"/>
      <c r="R695" s="22">
        <f t="shared" si="96"/>
        <v>0</v>
      </c>
      <c r="S695" s="22">
        <f t="shared" si="97"/>
        <v>0</v>
      </c>
      <c r="T695" s="22">
        <f t="shared" si="90"/>
        <v>0</v>
      </c>
      <c r="U695" s="22">
        <f t="shared" si="98"/>
        <v>0</v>
      </c>
      <c r="V695" s="22">
        <f t="shared" si="91"/>
        <v>0</v>
      </c>
      <c r="W695" s="22">
        <f t="shared" si="92"/>
        <v>0</v>
      </c>
      <c r="X695" s="21"/>
      <c r="Y695" s="23" t="str">
        <f t="shared" si="93"/>
        <v/>
      </c>
      <c r="Z695" s="21"/>
      <c r="AA695" s="23" t="str">
        <f t="shared" si="94"/>
        <v/>
      </c>
      <c r="AB695" s="21"/>
      <c r="AC695" s="23" t="str">
        <f t="shared" si="95"/>
        <v/>
      </c>
      <c r="AD69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96" spans="1:30" x14ac:dyDescent="0.45">
      <c r="A696" s="35" t="str">
        <f>IF('Prediction Log'!A696=0, "",'Prediction Log'!A696)</f>
        <v/>
      </c>
      <c r="B696" s="14" t="str">
        <f>IF('Prediction Log'!B696=0, "",'Prediction Log'!B696)</f>
        <v/>
      </c>
      <c r="C696" s="14" t="str">
        <f>IF('Prediction Log'!C696=0, "",'Prediction Log'!C696)</f>
        <v/>
      </c>
      <c r="D696" s="14" t="str">
        <f>IF('Prediction Log'!D696=0, "",'Prediction Log'!D696)</f>
        <v/>
      </c>
      <c r="E696" s="14" t="str">
        <f>IF('Prediction Log'!E696=0, "",'Prediction Log'!E696)</f>
        <v/>
      </c>
      <c r="F696" s="14" t="str">
        <f>IF('Prediction Log'!F696=0, "",'Prediction Log'!F696)</f>
        <v/>
      </c>
      <c r="G696" s="12" t="str">
        <f>IF(AND(Games!I696="",Games!J696=""),"",IF(ISTEXT(Games!J696), "Side",Games!I696))</f>
        <v/>
      </c>
      <c r="H696" s="12" t="str">
        <f>IF(Table1[[#This Row],[Bet]]="Spread", Games!K696, "")</f>
        <v/>
      </c>
      <c r="I696" s="19" t="str">
        <f>IF(ISTEXT(Games!J696), Games!J696, "")</f>
        <v/>
      </c>
      <c r="J696" s="19" t="str">
        <f>IF(Table1[[#This Row],[Bet]]="Spread", Table1[[#This Row],[Spread]],"")</f>
        <v/>
      </c>
      <c r="K696" s="19"/>
      <c r="L696" s="20"/>
      <c r="M696" s="20"/>
      <c r="N696" s="20"/>
      <c r="O696" s="20"/>
      <c r="P696" s="20"/>
      <c r="Q696" s="20"/>
      <c r="R696" s="22">
        <f t="shared" si="96"/>
        <v>0</v>
      </c>
      <c r="S696" s="22">
        <f t="shared" si="97"/>
        <v>0</v>
      </c>
      <c r="T696" s="22">
        <f t="shared" si="90"/>
        <v>0</v>
      </c>
      <c r="U696" s="22">
        <f t="shared" si="98"/>
        <v>0</v>
      </c>
      <c r="V696" s="22">
        <f t="shared" si="91"/>
        <v>0</v>
      </c>
      <c r="W696" s="22">
        <f t="shared" si="92"/>
        <v>0</v>
      </c>
      <c r="X696" s="21"/>
      <c r="Y696" s="23" t="str">
        <f t="shared" si="93"/>
        <v/>
      </c>
      <c r="Z696" s="21"/>
      <c r="AA696" s="23" t="str">
        <f t="shared" si="94"/>
        <v/>
      </c>
      <c r="AB696" s="21"/>
      <c r="AC696" s="23" t="str">
        <f t="shared" si="95"/>
        <v/>
      </c>
      <c r="AD69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97" spans="1:30" x14ac:dyDescent="0.45">
      <c r="A697" s="35" t="str">
        <f>IF('Prediction Log'!A697=0, "",'Prediction Log'!A697)</f>
        <v/>
      </c>
      <c r="B697" s="14" t="str">
        <f>IF('Prediction Log'!B697=0, "",'Prediction Log'!B697)</f>
        <v/>
      </c>
      <c r="C697" s="14" t="str">
        <f>IF('Prediction Log'!C697=0, "",'Prediction Log'!C697)</f>
        <v/>
      </c>
      <c r="D697" s="14" t="str">
        <f>IF('Prediction Log'!D697=0, "",'Prediction Log'!D697)</f>
        <v/>
      </c>
      <c r="E697" s="14" t="str">
        <f>IF('Prediction Log'!E697=0, "",'Prediction Log'!E697)</f>
        <v/>
      </c>
      <c r="F697" s="14" t="str">
        <f>IF('Prediction Log'!F697=0, "",'Prediction Log'!F697)</f>
        <v/>
      </c>
      <c r="G697" s="12" t="str">
        <f>IF(AND(Games!I697="",Games!J697=""),"",IF(ISTEXT(Games!J697), "Side",Games!I697))</f>
        <v/>
      </c>
      <c r="H697" s="12" t="str">
        <f>IF(Table1[[#This Row],[Bet]]="Spread", Games!K697, "")</f>
        <v/>
      </c>
      <c r="I697" s="19" t="str">
        <f>IF(ISTEXT(Games!J697), Games!J697, "")</f>
        <v/>
      </c>
      <c r="J697" s="19" t="str">
        <f>IF(Table1[[#This Row],[Bet]]="Spread", Table1[[#This Row],[Spread]],"")</f>
        <v/>
      </c>
      <c r="K697" s="19"/>
      <c r="L697" s="20"/>
      <c r="M697" s="20"/>
      <c r="N697" s="20"/>
      <c r="O697" s="20"/>
      <c r="P697" s="20"/>
      <c r="Q697" s="20"/>
      <c r="R697" s="22">
        <f t="shared" si="96"/>
        <v>0</v>
      </c>
      <c r="S697" s="22">
        <f t="shared" si="97"/>
        <v>0</v>
      </c>
      <c r="T697" s="22">
        <f t="shared" si="90"/>
        <v>0</v>
      </c>
      <c r="U697" s="22">
        <f t="shared" si="98"/>
        <v>0</v>
      </c>
      <c r="V697" s="22">
        <f t="shared" si="91"/>
        <v>0</v>
      </c>
      <c r="W697" s="22">
        <f t="shared" si="92"/>
        <v>0</v>
      </c>
      <c r="X697" s="21"/>
      <c r="Y697" s="23" t="str">
        <f t="shared" si="93"/>
        <v/>
      </c>
      <c r="Z697" s="21"/>
      <c r="AA697" s="23" t="str">
        <f t="shared" si="94"/>
        <v/>
      </c>
      <c r="AB697" s="21"/>
      <c r="AC697" s="23" t="str">
        <f t="shared" si="95"/>
        <v/>
      </c>
      <c r="AD69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98" spans="1:30" x14ac:dyDescent="0.45">
      <c r="A698" s="35" t="str">
        <f>IF('Prediction Log'!A698=0, "",'Prediction Log'!A698)</f>
        <v/>
      </c>
      <c r="B698" s="14" t="str">
        <f>IF('Prediction Log'!B698=0, "",'Prediction Log'!B698)</f>
        <v/>
      </c>
      <c r="C698" s="14" t="str">
        <f>IF('Prediction Log'!C698=0, "",'Prediction Log'!C698)</f>
        <v/>
      </c>
      <c r="D698" s="14" t="str">
        <f>IF('Prediction Log'!D698=0, "",'Prediction Log'!D698)</f>
        <v/>
      </c>
      <c r="E698" s="14" t="str">
        <f>IF('Prediction Log'!E698=0, "",'Prediction Log'!E698)</f>
        <v/>
      </c>
      <c r="F698" s="14" t="str">
        <f>IF('Prediction Log'!F698=0, "",'Prediction Log'!F698)</f>
        <v/>
      </c>
      <c r="G698" s="12" t="str">
        <f>IF(AND(Games!I698="",Games!J698=""),"",IF(ISTEXT(Games!J698), "Side",Games!I698))</f>
        <v/>
      </c>
      <c r="H698" s="12" t="str">
        <f>IF(Table1[[#This Row],[Bet]]="Spread", Games!K698, "")</f>
        <v/>
      </c>
      <c r="I698" s="19" t="str">
        <f>IF(ISTEXT(Games!J698), Games!J698, "")</f>
        <v/>
      </c>
      <c r="J698" s="19" t="str">
        <f>IF(Table1[[#This Row],[Bet]]="Spread", Table1[[#This Row],[Spread]],"")</f>
        <v/>
      </c>
      <c r="K698" s="19"/>
      <c r="L698" s="20"/>
      <c r="M698" s="20"/>
      <c r="N698" s="20"/>
      <c r="O698" s="20"/>
      <c r="P698" s="20"/>
      <c r="Q698" s="20"/>
      <c r="R698" s="22">
        <f t="shared" si="96"/>
        <v>0</v>
      </c>
      <c r="S698" s="22">
        <f t="shared" si="97"/>
        <v>0</v>
      </c>
      <c r="T698" s="22">
        <f t="shared" si="90"/>
        <v>0</v>
      </c>
      <c r="U698" s="22">
        <f t="shared" si="98"/>
        <v>0</v>
      </c>
      <c r="V698" s="22">
        <f t="shared" si="91"/>
        <v>0</v>
      </c>
      <c r="W698" s="22">
        <f t="shared" si="92"/>
        <v>0</v>
      </c>
      <c r="X698" s="21"/>
      <c r="Y698" s="23" t="str">
        <f t="shared" si="93"/>
        <v/>
      </c>
      <c r="Z698" s="21"/>
      <c r="AA698" s="23" t="str">
        <f t="shared" si="94"/>
        <v/>
      </c>
      <c r="AB698" s="21"/>
      <c r="AC698" s="23" t="str">
        <f t="shared" si="95"/>
        <v/>
      </c>
      <c r="AD69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699" spans="1:30" x14ac:dyDescent="0.45">
      <c r="A699" s="35" t="str">
        <f>IF('Prediction Log'!A699=0, "",'Prediction Log'!A699)</f>
        <v/>
      </c>
      <c r="B699" s="14" t="str">
        <f>IF('Prediction Log'!B699=0, "",'Prediction Log'!B699)</f>
        <v/>
      </c>
      <c r="C699" s="14" t="str">
        <f>IF('Prediction Log'!C699=0, "",'Prediction Log'!C699)</f>
        <v/>
      </c>
      <c r="D699" s="14" t="str">
        <f>IF('Prediction Log'!D699=0, "",'Prediction Log'!D699)</f>
        <v/>
      </c>
      <c r="E699" s="14" t="str">
        <f>IF('Prediction Log'!E699=0, "",'Prediction Log'!E699)</f>
        <v/>
      </c>
      <c r="F699" s="14" t="str">
        <f>IF('Prediction Log'!F699=0, "",'Prediction Log'!F699)</f>
        <v/>
      </c>
      <c r="G699" s="12" t="str">
        <f>IF(AND(Games!I699="",Games!J699=""),"",IF(ISTEXT(Games!J699), "Side",Games!I699))</f>
        <v/>
      </c>
      <c r="H699" s="12" t="str">
        <f>IF(Table1[[#This Row],[Bet]]="Spread", Games!K699, "")</f>
        <v/>
      </c>
      <c r="I699" s="19" t="str">
        <f>IF(ISTEXT(Games!J699), Games!J699, "")</f>
        <v/>
      </c>
      <c r="J699" s="19" t="str">
        <f>IF(Table1[[#This Row],[Bet]]="Spread", Table1[[#This Row],[Spread]],"")</f>
        <v/>
      </c>
      <c r="K699" s="19"/>
      <c r="L699" s="20"/>
      <c r="M699" s="20"/>
      <c r="N699" s="20"/>
      <c r="O699" s="20"/>
      <c r="P699" s="20"/>
      <c r="Q699" s="20"/>
      <c r="R699" s="22">
        <f t="shared" si="96"/>
        <v>0</v>
      </c>
      <c r="S699" s="22">
        <f t="shared" si="97"/>
        <v>0</v>
      </c>
      <c r="T699" s="22">
        <f t="shared" si="90"/>
        <v>0</v>
      </c>
      <c r="U699" s="22">
        <f t="shared" si="98"/>
        <v>0</v>
      </c>
      <c r="V699" s="22">
        <f t="shared" si="91"/>
        <v>0</v>
      </c>
      <c r="W699" s="22">
        <f t="shared" si="92"/>
        <v>0</v>
      </c>
      <c r="X699" s="21"/>
      <c r="Y699" s="23" t="str">
        <f t="shared" si="93"/>
        <v/>
      </c>
      <c r="Z699" s="21"/>
      <c r="AA699" s="23" t="str">
        <f t="shared" si="94"/>
        <v/>
      </c>
      <c r="AB699" s="21"/>
      <c r="AC699" s="23" t="str">
        <f t="shared" si="95"/>
        <v/>
      </c>
      <c r="AD69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00" spans="1:30" x14ac:dyDescent="0.45">
      <c r="A700" s="35" t="str">
        <f>IF('Prediction Log'!A700=0, "",'Prediction Log'!A700)</f>
        <v/>
      </c>
      <c r="B700" s="14" t="str">
        <f>IF('Prediction Log'!B700=0, "",'Prediction Log'!B700)</f>
        <v/>
      </c>
      <c r="C700" s="14" t="str">
        <f>IF('Prediction Log'!C700=0, "",'Prediction Log'!C700)</f>
        <v/>
      </c>
      <c r="D700" s="14" t="str">
        <f>IF('Prediction Log'!D700=0, "",'Prediction Log'!D700)</f>
        <v/>
      </c>
      <c r="E700" s="14" t="str">
        <f>IF('Prediction Log'!E700=0, "",'Prediction Log'!E700)</f>
        <v/>
      </c>
      <c r="F700" s="14" t="str">
        <f>IF('Prediction Log'!F700=0, "",'Prediction Log'!F700)</f>
        <v/>
      </c>
      <c r="G700" s="12" t="str">
        <f>IF(AND(Games!I700="",Games!J700=""),"",IF(ISTEXT(Games!J700), "Side",Games!I700))</f>
        <v/>
      </c>
      <c r="H700" s="12" t="str">
        <f>IF(Table1[[#This Row],[Bet]]="Spread", Games!K700, "")</f>
        <v/>
      </c>
      <c r="I700" s="19" t="str">
        <f>IF(ISTEXT(Games!J700), Games!J700, "")</f>
        <v/>
      </c>
      <c r="J700" s="19" t="str">
        <f>IF(Table1[[#This Row],[Bet]]="Spread", Table1[[#This Row],[Spread]],"")</f>
        <v/>
      </c>
      <c r="K700" s="19"/>
      <c r="L700" s="20"/>
      <c r="M700" s="20"/>
      <c r="N700" s="20"/>
      <c r="O700" s="20"/>
      <c r="P700" s="20"/>
      <c r="Q700" s="20"/>
      <c r="R700" s="22">
        <f t="shared" si="96"/>
        <v>0</v>
      </c>
      <c r="S700" s="22">
        <f t="shared" si="97"/>
        <v>0</v>
      </c>
      <c r="T700" s="22">
        <f t="shared" si="90"/>
        <v>0</v>
      </c>
      <c r="U700" s="22">
        <f t="shared" si="98"/>
        <v>0</v>
      </c>
      <c r="V700" s="22">
        <f t="shared" si="91"/>
        <v>0</v>
      </c>
      <c r="W700" s="22">
        <f t="shared" si="92"/>
        <v>0</v>
      </c>
      <c r="X700" s="21"/>
      <c r="Y700" s="23" t="str">
        <f t="shared" si="93"/>
        <v/>
      </c>
      <c r="Z700" s="21"/>
      <c r="AA700" s="23" t="str">
        <f t="shared" si="94"/>
        <v/>
      </c>
      <c r="AB700" s="21"/>
      <c r="AC700" s="23" t="str">
        <f t="shared" si="95"/>
        <v/>
      </c>
      <c r="AD70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01" spans="1:30" x14ac:dyDescent="0.45">
      <c r="A701" s="35" t="str">
        <f>IF('Prediction Log'!A701=0, "",'Prediction Log'!A701)</f>
        <v/>
      </c>
      <c r="B701" s="14" t="str">
        <f>IF('Prediction Log'!B701=0, "",'Prediction Log'!B701)</f>
        <v/>
      </c>
      <c r="C701" s="14" t="str">
        <f>IF('Prediction Log'!C701=0, "",'Prediction Log'!C701)</f>
        <v/>
      </c>
      <c r="D701" s="14" t="str">
        <f>IF('Prediction Log'!D701=0, "",'Prediction Log'!D701)</f>
        <v/>
      </c>
      <c r="E701" s="14" t="str">
        <f>IF('Prediction Log'!E701=0, "",'Prediction Log'!E701)</f>
        <v/>
      </c>
      <c r="F701" s="14" t="str">
        <f>IF('Prediction Log'!F701=0, "",'Prediction Log'!F701)</f>
        <v/>
      </c>
      <c r="G701" s="12" t="str">
        <f>IF(AND(Games!I701="",Games!J701=""),"",IF(ISTEXT(Games!J701), "Side",Games!I701))</f>
        <v/>
      </c>
      <c r="H701" s="12" t="str">
        <f>IF(Table1[[#This Row],[Bet]]="Spread", Games!K701, "")</f>
        <v/>
      </c>
      <c r="I701" s="19" t="str">
        <f>IF(ISTEXT(Games!J701), Games!J701, "")</f>
        <v/>
      </c>
      <c r="J701" s="19" t="str">
        <f>IF(Table1[[#This Row],[Bet]]="Spread", Table1[[#This Row],[Spread]],"")</f>
        <v/>
      </c>
      <c r="K701" s="19"/>
      <c r="L701" s="20"/>
      <c r="M701" s="20"/>
      <c r="N701" s="20"/>
      <c r="O701" s="20"/>
      <c r="P701" s="20"/>
      <c r="Q701" s="20"/>
      <c r="R701" s="22">
        <f t="shared" si="96"/>
        <v>0</v>
      </c>
      <c r="S701" s="22">
        <f t="shared" si="97"/>
        <v>0</v>
      </c>
      <c r="T701" s="22">
        <f t="shared" si="90"/>
        <v>0</v>
      </c>
      <c r="U701" s="22">
        <f t="shared" si="98"/>
        <v>0</v>
      </c>
      <c r="V701" s="22">
        <f t="shared" si="91"/>
        <v>0</v>
      </c>
      <c r="W701" s="22">
        <f t="shared" si="92"/>
        <v>0</v>
      </c>
      <c r="X701" s="21"/>
      <c r="Y701" s="23" t="str">
        <f t="shared" si="93"/>
        <v/>
      </c>
      <c r="Z701" s="21"/>
      <c r="AA701" s="23" t="str">
        <f t="shared" si="94"/>
        <v/>
      </c>
      <c r="AB701" s="21"/>
      <c r="AC701" s="23" t="str">
        <f t="shared" si="95"/>
        <v/>
      </c>
      <c r="AD70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02" spans="1:30" x14ac:dyDescent="0.45">
      <c r="A702" s="35" t="str">
        <f>IF('Prediction Log'!A702=0, "",'Prediction Log'!A702)</f>
        <v/>
      </c>
      <c r="B702" s="14" t="str">
        <f>IF('Prediction Log'!B702=0, "",'Prediction Log'!B702)</f>
        <v/>
      </c>
      <c r="C702" s="14" t="str">
        <f>IF('Prediction Log'!C702=0, "",'Prediction Log'!C702)</f>
        <v/>
      </c>
      <c r="D702" s="14" t="str">
        <f>IF('Prediction Log'!D702=0, "",'Prediction Log'!D702)</f>
        <v/>
      </c>
      <c r="E702" s="14" t="str">
        <f>IF('Prediction Log'!E702=0, "",'Prediction Log'!E702)</f>
        <v/>
      </c>
      <c r="F702" s="14" t="str">
        <f>IF('Prediction Log'!F702=0, "",'Prediction Log'!F702)</f>
        <v/>
      </c>
      <c r="G702" s="12" t="str">
        <f>IF(AND(Games!I702="",Games!J702=""),"",IF(ISTEXT(Games!J702), "Side",Games!I702))</f>
        <v/>
      </c>
      <c r="H702" s="12" t="str">
        <f>IF(Table1[[#This Row],[Bet]]="Spread", Games!K702, "")</f>
        <v/>
      </c>
      <c r="I702" s="19" t="str">
        <f>IF(ISTEXT(Games!J702), Games!J702, "")</f>
        <v/>
      </c>
      <c r="J702" s="19" t="str">
        <f>IF(Table1[[#This Row],[Bet]]="Spread", Table1[[#This Row],[Spread]],"")</f>
        <v/>
      </c>
      <c r="K702" s="19"/>
      <c r="L702" s="20"/>
      <c r="M702" s="20"/>
      <c r="N702" s="20"/>
      <c r="O702" s="20"/>
      <c r="P702" s="20"/>
      <c r="Q702" s="20"/>
      <c r="R702" s="22">
        <f t="shared" si="96"/>
        <v>0</v>
      </c>
      <c r="S702" s="22">
        <f t="shared" si="97"/>
        <v>0</v>
      </c>
      <c r="T702" s="22">
        <f t="shared" si="90"/>
        <v>0</v>
      </c>
      <c r="U702" s="22">
        <f t="shared" si="98"/>
        <v>0</v>
      </c>
      <c r="V702" s="22">
        <f t="shared" si="91"/>
        <v>0</v>
      </c>
      <c r="W702" s="22">
        <f t="shared" si="92"/>
        <v>0</v>
      </c>
      <c r="X702" s="21"/>
      <c r="Y702" s="23" t="str">
        <f t="shared" si="93"/>
        <v/>
      </c>
      <c r="Z702" s="21"/>
      <c r="AA702" s="23" t="str">
        <f t="shared" si="94"/>
        <v/>
      </c>
      <c r="AB702" s="21"/>
      <c r="AC702" s="23" t="str">
        <f t="shared" si="95"/>
        <v/>
      </c>
      <c r="AD70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03" spans="1:30" x14ac:dyDescent="0.45">
      <c r="A703" s="35" t="str">
        <f>IF('Prediction Log'!A703=0, "",'Prediction Log'!A703)</f>
        <v/>
      </c>
      <c r="B703" s="14" t="str">
        <f>IF('Prediction Log'!B703=0, "",'Prediction Log'!B703)</f>
        <v/>
      </c>
      <c r="C703" s="14" t="str">
        <f>IF('Prediction Log'!C703=0, "",'Prediction Log'!C703)</f>
        <v/>
      </c>
      <c r="D703" s="14" t="str">
        <f>IF('Prediction Log'!D703=0, "",'Prediction Log'!D703)</f>
        <v/>
      </c>
      <c r="E703" s="14" t="str">
        <f>IF('Prediction Log'!E703=0, "",'Prediction Log'!E703)</f>
        <v/>
      </c>
      <c r="F703" s="14" t="str">
        <f>IF('Prediction Log'!F703=0, "",'Prediction Log'!F703)</f>
        <v/>
      </c>
      <c r="G703" s="12" t="str">
        <f>IF(AND(Games!I703="",Games!J703=""),"",IF(ISTEXT(Games!J703), "Side",Games!I703))</f>
        <v/>
      </c>
      <c r="H703" s="12" t="str">
        <f>IF(Table1[[#This Row],[Bet]]="Spread", Games!K703, "")</f>
        <v/>
      </c>
      <c r="I703" s="19" t="str">
        <f>IF(ISTEXT(Games!J703), Games!J703, "")</f>
        <v/>
      </c>
      <c r="J703" s="19" t="str">
        <f>IF(Table1[[#This Row],[Bet]]="Spread", Table1[[#This Row],[Spread]],"")</f>
        <v/>
      </c>
      <c r="K703" s="19"/>
      <c r="L703" s="20"/>
      <c r="M703" s="20"/>
      <c r="N703" s="20"/>
      <c r="O703" s="20"/>
      <c r="P703" s="20"/>
      <c r="Q703" s="20"/>
      <c r="R703" s="22">
        <f t="shared" si="96"/>
        <v>0</v>
      </c>
      <c r="S703" s="22">
        <f t="shared" si="97"/>
        <v>0</v>
      </c>
      <c r="T703" s="22">
        <f t="shared" si="90"/>
        <v>0</v>
      </c>
      <c r="U703" s="22">
        <f t="shared" si="98"/>
        <v>0</v>
      </c>
      <c r="V703" s="22">
        <f t="shared" si="91"/>
        <v>0</v>
      </c>
      <c r="W703" s="22">
        <f t="shared" si="92"/>
        <v>0</v>
      </c>
      <c r="X703" s="21"/>
      <c r="Y703" s="23" t="str">
        <f t="shared" si="93"/>
        <v/>
      </c>
      <c r="Z703" s="21"/>
      <c r="AA703" s="23" t="str">
        <f t="shared" si="94"/>
        <v/>
      </c>
      <c r="AB703" s="21"/>
      <c r="AC703" s="23" t="str">
        <f t="shared" si="95"/>
        <v/>
      </c>
      <c r="AD70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04" spans="1:30" x14ac:dyDescent="0.45">
      <c r="A704" s="35" t="str">
        <f>IF('Prediction Log'!A704=0, "",'Prediction Log'!A704)</f>
        <v/>
      </c>
      <c r="B704" s="14" t="str">
        <f>IF('Prediction Log'!B704=0, "",'Prediction Log'!B704)</f>
        <v/>
      </c>
      <c r="C704" s="14" t="str">
        <f>IF('Prediction Log'!C704=0, "",'Prediction Log'!C704)</f>
        <v/>
      </c>
      <c r="D704" s="14" t="str">
        <f>IF('Prediction Log'!D704=0, "",'Prediction Log'!D704)</f>
        <v/>
      </c>
      <c r="E704" s="14" t="str">
        <f>IF('Prediction Log'!E704=0, "",'Prediction Log'!E704)</f>
        <v/>
      </c>
      <c r="F704" s="14" t="str">
        <f>IF('Prediction Log'!F704=0, "",'Prediction Log'!F704)</f>
        <v/>
      </c>
      <c r="G704" s="12" t="str">
        <f>IF(AND(Games!I704="",Games!J704=""),"",IF(ISTEXT(Games!J704), "Side",Games!I704))</f>
        <v/>
      </c>
      <c r="H704" s="12" t="str">
        <f>IF(Table1[[#This Row],[Bet]]="Spread", Games!K704, "")</f>
        <v/>
      </c>
      <c r="I704" s="19" t="str">
        <f>IF(ISTEXT(Games!J704), Games!J704, "")</f>
        <v/>
      </c>
      <c r="J704" s="19" t="str">
        <f>IF(Table1[[#This Row],[Bet]]="Spread", Table1[[#This Row],[Spread]],"")</f>
        <v/>
      </c>
      <c r="K704" s="19"/>
      <c r="L704" s="20"/>
      <c r="M704" s="20"/>
      <c r="N704" s="20"/>
      <c r="O704" s="20"/>
      <c r="P704" s="20"/>
      <c r="Q704" s="20"/>
      <c r="R704" s="22">
        <f t="shared" si="96"/>
        <v>0</v>
      </c>
      <c r="S704" s="22">
        <f t="shared" si="97"/>
        <v>0</v>
      </c>
      <c r="T704" s="22">
        <f t="shared" si="90"/>
        <v>0</v>
      </c>
      <c r="U704" s="22">
        <f t="shared" si="98"/>
        <v>0</v>
      </c>
      <c r="V704" s="22">
        <f t="shared" si="91"/>
        <v>0</v>
      </c>
      <c r="W704" s="22">
        <f t="shared" si="92"/>
        <v>0</v>
      </c>
      <c r="X704" s="21"/>
      <c r="Y704" s="23" t="str">
        <f t="shared" si="93"/>
        <v/>
      </c>
      <c r="Z704" s="21"/>
      <c r="AA704" s="23" t="str">
        <f t="shared" si="94"/>
        <v/>
      </c>
      <c r="AB704" s="21"/>
      <c r="AC704" s="23" t="str">
        <f t="shared" si="95"/>
        <v/>
      </c>
      <c r="AD70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05" spans="1:30" x14ac:dyDescent="0.45">
      <c r="A705" s="35" t="str">
        <f>IF('Prediction Log'!A705=0, "",'Prediction Log'!A705)</f>
        <v/>
      </c>
      <c r="B705" s="14" t="str">
        <f>IF('Prediction Log'!B705=0, "",'Prediction Log'!B705)</f>
        <v/>
      </c>
      <c r="C705" s="14" t="str">
        <f>IF('Prediction Log'!C705=0, "",'Prediction Log'!C705)</f>
        <v/>
      </c>
      <c r="D705" s="14" t="str">
        <f>IF('Prediction Log'!D705=0, "",'Prediction Log'!D705)</f>
        <v/>
      </c>
      <c r="E705" s="14" t="str">
        <f>IF('Prediction Log'!E705=0, "",'Prediction Log'!E705)</f>
        <v/>
      </c>
      <c r="F705" s="14" t="str">
        <f>IF('Prediction Log'!F705=0, "",'Prediction Log'!F705)</f>
        <v/>
      </c>
      <c r="G705" s="12" t="str">
        <f>IF(AND(Games!I705="",Games!J705=""),"",IF(ISTEXT(Games!J705), "Side",Games!I705))</f>
        <v/>
      </c>
      <c r="H705" s="12" t="str">
        <f>IF(Table1[[#This Row],[Bet]]="Spread", Games!K705, "")</f>
        <v/>
      </c>
      <c r="I705" s="19" t="str">
        <f>IF(ISTEXT(Games!J705), Games!J705, "")</f>
        <v/>
      </c>
      <c r="J705" s="19" t="str">
        <f>IF(Table1[[#This Row],[Bet]]="Spread", Table1[[#This Row],[Spread]],"")</f>
        <v/>
      </c>
      <c r="K705" s="19"/>
      <c r="L705" s="20"/>
      <c r="M705" s="20"/>
      <c r="N705" s="20"/>
      <c r="O705" s="20"/>
      <c r="P705" s="20"/>
      <c r="Q705" s="20"/>
      <c r="R705" s="22">
        <f t="shared" si="96"/>
        <v>0</v>
      </c>
      <c r="S705" s="22">
        <f t="shared" si="97"/>
        <v>0</v>
      </c>
      <c r="T705" s="22">
        <f t="shared" si="90"/>
        <v>0</v>
      </c>
      <c r="U705" s="22">
        <f t="shared" si="98"/>
        <v>0</v>
      </c>
      <c r="V705" s="22">
        <f t="shared" si="91"/>
        <v>0</v>
      </c>
      <c r="W705" s="22">
        <f t="shared" si="92"/>
        <v>0</v>
      </c>
      <c r="X705" s="21"/>
      <c r="Y705" s="23" t="str">
        <f t="shared" si="93"/>
        <v/>
      </c>
      <c r="Z705" s="21"/>
      <c r="AA705" s="23" t="str">
        <f t="shared" si="94"/>
        <v/>
      </c>
      <c r="AB705" s="21"/>
      <c r="AC705" s="23" t="str">
        <f t="shared" si="95"/>
        <v/>
      </c>
      <c r="AD70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06" spans="1:30" x14ac:dyDescent="0.45">
      <c r="A706" s="35" t="str">
        <f>IF('Prediction Log'!A706=0, "",'Prediction Log'!A706)</f>
        <v/>
      </c>
      <c r="B706" s="14" t="str">
        <f>IF('Prediction Log'!B706=0, "",'Prediction Log'!B706)</f>
        <v/>
      </c>
      <c r="C706" s="14" t="str">
        <f>IF('Prediction Log'!C706=0, "",'Prediction Log'!C706)</f>
        <v/>
      </c>
      <c r="D706" s="14" t="str">
        <f>IF('Prediction Log'!D706=0, "",'Prediction Log'!D706)</f>
        <v/>
      </c>
      <c r="E706" s="14" t="str">
        <f>IF('Prediction Log'!E706=0, "",'Prediction Log'!E706)</f>
        <v/>
      </c>
      <c r="F706" s="14" t="str">
        <f>IF('Prediction Log'!F706=0, "",'Prediction Log'!F706)</f>
        <v/>
      </c>
      <c r="G706" s="12" t="str">
        <f>IF(AND(Games!I706="",Games!J706=""),"",IF(ISTEXT(Games!J706), "Side",Games!I706))</f>
        <v/>
      </c>
      <c r="H706" s="12" t="str">
        <f>IF(Table1[[#This Row],[Bet]]="Spread", Games!K706, "")</f>
        <v/>
      </c>
      <c r="I706" s="19" t="str">
        <f>IF(ISTEXT(Games!J706), Games!J706, "")</f>
        <v/>
      </c>
      <c r="J706" s="19" t="str">
        <f>IF(Table1[[#This Row],[Bet]]="Spread", Table1[[#This Row],[Spread]],"")</f>
        <v/>
      </c>
      <c r="K706" s="19"/>
      <c r="L706" s="20"/>
      <c r="M706" s="20"/>
      <c r="N706" s="20"/>
      <c r="O706" s="20"/>
      <c r="P706" s="20"/>
      <c r="Q706" s="20"/>
      <c r="R706" s="22">
        <f t="shared" si="96"/>
        <v>0</v>
      </c>
      <c r="S706" s="22">
        <f t="shared" si="97"/>
        <v>0</v>
      </c>
      <c r="T706" s="22">
        <f t="shared" ref="T706:T769" si="99">M706+IF(P706&lt;0, (M706/(P706/-100)), M706*(P706/100))</f>
        <v>0</v>
      </c>
      <c r="U706" s="22">
        <f t="shared" si="98"/>
        <v>0</v>
      </c>
      <c r="V706" s="22">
        <f t="shared" ref="V706:V769" si="100">N706+IF(Q706&lt;0, (N706/(Q706/-100)), N706*(Q706/100))</f>
        <v>0</v>
      </c>
      <c r="W706" s="22">
        <f t="shared" ref="W706:W769" si="101">Q706-N706</f>
        <v>0</v>
      </c>
      <c r="X706" s="21"/>
      <c r="Y706" s="23" t="str">
        <f t="shared" ref="Y706:Y769" si="102">IF(X706="W", S706, IF(X706="L",-L706, ""))</f>
        <v/>
      </c>
      <c r="Z706" s="21"/>
      <c r="AA706" s="23" t="str">
        <f t="shared" ref="AA706:AA769" si="103">IF(Z706="W", U706, IF(Z706="L",-N706, ""))</f>
        <v/>
      </c>
      <c r="AB706" s="21"/>
      <c r="AC706" s="23" t="str">
        <f t="shared" ref="AC706:AC769" si="104">IF(AB706="W", W706, IF(AB706="L",-P706, ""))</f>
        <v/>
      </c>
      <c r="AD70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07" spans="1:30" x14ac:dyDescent="0.45">
      <c r="A707" s="35" t="str">
        <f>IF('Prediction Log'!A707=0, "",'Prediction Log'!A707)</f>
        <v/>
      </c>
      <c r="B707" s="14" t="str">
        <f>IF('Prediction Log'!B707=0, "",'Prediction Log'!B707)</f>
        <v/>
      </c>
      <c r="C707" s="14" t="str">
        <f>IF('Prediction Log'!C707=0, "",'Prediction Log'!C707)</f>
        <v/>
      </c>
      <c r="D707" s="14" t="str">
        <f>IF('Prediction Log'!D707=0, "",'Prediction Log'!D707)</f>
        <v/>
      </c>
      <c r="E707" s="14" t="str">
        <f>IF('Prediction Log'!E707=0, "",'Prediction Log'!E707)</f>
        <v/>
      </c>
      <c r="F707" s="14" t="str">
        <f>IF('Prediction Log'!F707=0, "",'Prediction Log'!F707)</f>
        <v/>
      </c>
      <c r="G707" s="12" t="str">
        <f>IF(AND(Games!I707="",Games!J707=""),"",IF(ISTEXT(Games!J707), "Side",Games!I707))</f>
        <v/>
      </c>
      <c r="H707" s="12" t="str">
        <f>IF(Table1[[#This Row],[Bet]]="Spread", Games!K707, "")</f>
        <v/>
      </c>
      <c r="I707" s="19" t="str">
        <f>IF(ISTEXT(Games!J707), Games!J707, "")</f>
        <v/>
      </c>
      <c r="J707" s="19" t="str">
        <f>IF(Table1[[#This Row],[Bet]]="Spread", Table1[[#This Row],[Spread]],"")</f>
        <v/>
      </c>
      <c r="K707" s="19"/>
      <c r="L707" s="20"/>
      <c r="M707" s="20"/>
      <c r="N707" s="20"/>
      <c r="O707" s="20"/>
      <c r="P707" s="20"/>
      <c r="Q707" s="20"/>
      <c r="R707" s="22">
        <f t="shared" ref="R707:R770" si="105">L707+IF(O707&lt;0, (L707/(O707/-100)), L707*(O707/100))</f>
        <v>0</v>
      </c>
      <c r="S707" s="22">
        <f t="shared" ref="S707:S770" si="106">R707-L707</f>
        <v>0</v>
      </c>
      <c r="T707" s="22">
        <f t="shared" si="99"/>
        <v>0</v>
      </c>
      <c r="U707" s="22">
        <f t="shared" ref="U707:U770" si="107">T707-M707</f>
        <v>0</v>
      </c>
      <c r="V707" s="22">
        <f t="shared" si="100"/>
        <v>0</v>
      </c>
      <c r="W707" s="22">
        <f t="shared" si="101"/>
        <v>0</v>
      </c>
      <c r="X707" s="21"/>
      <c r="Y707" s="23" t="str">
        <f t="shared" si="102"/>
        <v/>
      </c>
      <c r="Z707" s="21"/>
      <c r="AA707" s="23" t="str">
        <f t="shared" si="103"/>
        <v/>
      </c>
      <c r="AB707" s="21"/>
      <c r="AC707" s="23" t="str">
        <f t="shared" si="104"/>
        <v/>
      </c>
      <c r="AD70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08" spans="1:30" x14ac:dyDescent="0.45">
      <c r="A708" s="35" t="str">
        <f>IF('Prediction Log'!A708=0, "",'Prediction Log'!A708)</f>
        <v/>
      </c>
      <c r="B708" s="14" t="str">
        <f>IF('Prediction Log'!B708=0, "",'Prediction Log'!B708)</f>
        <v/>
      </c>
      <c r="C708" s="14" t="str">
        <f>IF('Prediction Log'!C708=0, "",'Prediction Log'!C708)</f>
        <v/>
      </c>
      <c r="D708" s="14" t="str">
        <f>IF('Prediction Log'!D708=0, "",'Prediction Log'!D708)</f>
        <v/>
      </c>
      <c r="E708" s="14" t="str">
        <f>IF('Prediction Log'!E708=0, "",'Prediction Log'!E708)</f>
        <v/>
      </c>
      <c r="F708" s="14" t="str">
        <f>IF('Prediction Log'!F708=0, "",'Prediction Log'!F708)</f>
        <v/>
      </c>
      <c r="G708" s="12" t="str">
        <f>IF(AND(Games!I708="",Games!J708=""),"",IF(ISTEXT(Games!J708), "Side",Games!I708))</f>
        <v/>
      </c>
      <c r="H708" s="12" t="str">
        <f>IF(Table1[[#This Row],[Bet]]="Spread", Games!K708, "")</f>
        <v/>
      </c>
      <c r="I708" s="19" t="str">
        <f>IF(ISTEXT(Games!J708), Games!J708, "")</f>
        <v/>
      </c>
      <c r="J708" s="19" t="str">
        <f>IF(Table1[[#This Row],[Bet]]="Spread", Table1[[#This Row],[Spread]],"")</f>
        <v/>
      </c>
      <c r="K708" s="19"/>
      <c r="L708" s="20"/>
      <c r="M708" s="20"/>
      <c r="N708" s="20"/>
      <c r="O708" s="20"/>
      <c r="P708" s="20"/>
      <c r="Q708" s="20"/>
      <c r="R708" s="22">
        <f t="shared" si="105"/>
        <v>0</v>
      </c>
      <c r="S708" s="22">
        <f t="shared" si="106"/>
        <v>0</v>
      </c>
      <c r="T708" s="22">
        <f t="shared" si="99"/>
        <v>0</v>
      </c>
      <c r="U708" s="22">
        <f t="shared" si="107"/>
        <v>0</v>
      </c>
      <c r="V708" s="22">
        <f t="shared" si="100"/>
        <v>0</v>
      </c>
      <c r="W708" s="22">
        <f t="shared" si="101"/>
        <v>0</v>
      </c>
      <c r="X708" s="21"/>
      <c r="Y708" s="23" t="str">
        <f t="shared" si="102"/>
        <v/>
      </c>
      <c r="Z708" s="21"/>
      <c r="AA708" s="23" t="str">
        <f t="shared" si="103"/>
        <v/>
      </c>
      <c r="AB708" s="21"/>
      <c r="AC708" s="23" t="str">
        <f t="shared" si="104"/>
        <v/>
      </c>
      <c r="AD70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09" spans="1:30" x14ac:dyDescent="0.45">
      <c r="A709" s="35" t="str">
        <f>IF('Prediction Log'!A709=0, "",'Prediction Log'!A709)</f>
        <v/>
      </c>
      <c r="B709" s="14" t="str">
        <f>IF('Prediction Log'!B709=0, "",'Prediction Log'!B709)</f>
        <v/>
      </c>
      <c r="C709" s="14" t="str">
        <f>IF('Prediction Log'!C709=0, "",'Prediction Log'!C709)</f>
        <v/>
      </c>
      <c r="D709" s="14" t="str">
        <f>IF('Prediction Log'!D709=0, "",'Prediction Log'!D709)</f>
        <v/>
      </c>
      <c r="E709" s="14" t="str">
        <f>IF('Prediction Log'!E709=0, "",'Prediction Log'!E709)</f>
        <v/>
      </c>
      <c r="F709" s="14" t="str">
        <f>IF('Prediction Log'!F709=0, "",'Prediction Log'!F709)</f>
        <v/>
      </c>
      <c r="G709" s="12" t="str">
        <f>IF(AND(Games!I709="",Games!J709=""),"",IF(ISTEXT(Games!J709), "Side",Games!I709))</f>
        <v/>
      </c>
      <c r="H709" s="12" t="str">
        <f>IF(Table1[[#This Row],[Bet]]="Spread", Games!K709, "")</f>
        <v/>
      </c>
      <c r="I709" s="19" t="str">
        <f>IF(ISTEXT(Games!J709), Games!J709, "")</f>
        <v/>
      </c>
      <c r="J709" s="19" t="str">
        <f>IF(Table1[[#This Row],[Bet]]="Spread", Table1[[#This Row],[Spread]],"")</f>
        <v/>
      </c>
      <c r="K709" s="19"/>
      <c r="L709" s="20"/>
      <c r="M709" s="20"/>
      <c r="N709" s="20"/>
      <c r="O709" s="20"/>
      <c r="P709" s="20"/>
      <c r="Q709" s="20"/>
      <c r="R709" s="22">
        <f t="shared" si="105"/>
        <v>0</v>
      </c>
      <c r="S709" s="22">
        <f t="shared" si="106"/>
        <v>0</v>
      </c>
      <c r="T709" s="22">
        <f t="shared" si="99"/>
        <v>0</v>
      </c>
      <c r="U709" s="22">
        <f t="shared" si="107"/>
        <v>0</v>
      </c>
      <c r="V709" s="22">
        <f t="shared" si="100"/>
        <v>0</v>
      </c>
      <c r="W709" s="22">
        <f t="shared" si="101"/>
        <v>0</v>
      </c>
      <c r="X709" s="21"/>
      <c r="Y709" s="23" t="str">
        <f t="shared" si="102"/>
        <v/>
      </c>
      <c r="Z709" s="21"/>
      <c r="AA709" s="23" t="str">
        <f t="shared" si="103"/>
        <v/>
      </c>
      <c r="AB709" s="21"/>
      <c r="AC709" s="23" t="str">
        <f t="shared" si="104"/>
        <v/>
      </c>
      <c r="AD70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10" spans="1:30" x14ac:dyDescent="0.45">
      <c r="A710" s="35" t="str">
        <f>IF('Prediction Log'!A710=0, "",'Prediction Log'!A710)</f>
        <v/>
      </c>
      <c r="B710" s="14" t="str">
        <f>IF('Prediction Log'!B710=0, "",'Prediction Log'!B710)</f>
        <v/>
      </c>
      <c r="C710" s="14" t="str">
        <f>IF('Prediction Log'!C710=0, "",'Prediction Log'!C710)</f>
        <v/>
      </c>
      <c r="D710" s="14" t="str">
        <f>IF('Prediction Log'!D710=0, "",'Prediction Log'!D710)</f>
        <v/>
      </c>
      <c r="E710" s="14" t="str">
        <f>IF('Prediction Log'!E710=0, "",'Prediction Log'!E710)</f>
        <v/>
      </c>
      <c r="F710" s="14" t="str">
        <f>IF('Prediction Log'!F710=0, "",'Prediction Log'!F710)</f>
        <v/>
      </c>
      <c r="G710" s="12" t="str">
        <f>IF(AND(Games!I710="",Games!J710=""),"",IF(ISTEXT(Games!J710), "Side",Games!I710))</f>
        <v/>
      </c>
      <c r="H710" s="12" t="str">
        <f>IF(Table1[[#This Row],[Bet]]="Spread", Games!K710, "")</f>
        <v/>
      </c>
      <c r="I710" s="19" t="str">
        <f>IF(ISTEXT(Games!J710), Games!J710, "")</f>
        <v/>
      </c>
      <c r="J710" s="19" t="str">
        <f>IF(Table1[[#This Row],[Bet]]="Spread", Table1[[#This Row],[Spread]],"")</f>
        <v/>
      </c>
      <c r="K710" s="19"/>
      <c r="L710" s="20"/>
      <c r="M710" s="20"/>
      <c r="N710" s="20"/>
      <c r="O710" s="20"/>
      <c r="P710" s="20"/>
      <c r="Q710" s="20"/>
      <c r="R710" s="22">
        <f t="shared" si="105"/>
        <v>0</v>
      </c>
      <c r="S710" s="22">
        <f t="shared" si="106"/>
        <v>0</v>
      </c>
      <c r="T710" s="22">
        <f t="shared" si="99"/>
        <v>0</v>
      </c>
      <c r="U710" s="22">
        <f t="shared" si="107"/>
        <v>0</v>
      </c>
      <c r="V710" s="22">
        <f t="shared" si="100"/>
        <v>0</v>
      </c>
      <c r="W710" s="22">
        <f t="shared" si="101"/>
        <v>0</v>
      </c>
      <c r="X710" s="21"/>
      <c r="Y710" s="23" t="str">
        <f t="shared" si="102"/>
        <v/>
      </c>
      <c r="Z710" s="21"/>
      <c r="AA710" s="23" t="str">
        <f t="shared" si="103"/>
        <v/>
      </c>
      <c r="AB710" s="21"/>
      <c r="AC710" s="23" t="str">
        <f t="shared" si="104"/>
        <v/>
      </c>
      <c r="AD71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11" spans="1:30" x14ac:dyDescent="0.45">
      <c r="A711" s="35" t="str">
        <f>IF('Prediction Log'!A711=0, "",'Prediction Log'!A711)</f>
        <v/>
      </c>
      <c r="B711" s="14" t="str">
        <f>IF('Prediction Log'!B711=0, "",'Prediction Log'!B711)</f>
        <v/>
      </c>
      <c r="C711" s="14" t="str">
        <f>IF('Prediction Log'!C711=0, "",'Prediction Log'!C711)</f>
        <v/>
      </c>
      <c r="D711" s="14" t="str">
        <f>IF('Prediction Log'!D711=0, "",'Prediction Log'!D711)</f>
        <v/>
      </c>
      <c r="E711" s="14" t="str">
        <f>IF('Prediction Log'!E711=0, "",'Prediction Log'!E711)</f>
        <v/>
      </c>
      <c r="F711" s="14" t="str">
        <f>IF('Prediction Log'!F711=0, "",'Prediction Log'!F711)</f>
        <v/>
      </c>
      <c r="G711" s="12" t="str">
        <f>IF(AND(Games!I711="",Games!J711=""),"",IF(ISTEXT(Games!J711), "Side",Games!I711))</f>
        <v/>
      </c>
      <c r="H711" s="12" t="str">
        <f>IF(Table1[[#This Row],[Bet]]="Spread", Games!K711, "")</f>
        <v/>
      </c>
      <c r="I711" s="19" t="str">
        <f>IF(ISTEXT(Games!J711), Games!J711, "")</f>
        <v/>
      </c>
      <c r="J711" s="19" t="str">
        <f>IF(Table1[[#This Row],[Bet]]="Spread", Table1[[#This Row],[Spread]],"")</f>
        <v/>
      </c>
      <c r="K711" s="19"/>
      <c r="L711" s="20"/>
      <c r="M711" s="20"/>
      <c r="N711" s="20"/>
      <c r="O711" s="20"/>
      <c r="P711" s="20"/>
      <c r="Q711" s="20"/>
      <c r="R711" s="22">
        <f t="shared" si="105"/>
        <v>0</v>
      </c>
      <c r="S711" s="22">
        <f t="shared" si="106"/>
        <v>0</v>
      </c>
      <c r="T711" s="22">
        <f t="shared" si="99"/>
        <v>0</v>
      </c>
      <c r="U711" s="22">
        <f t="shared" si="107"/>
        <v>0</v>
      </c>
      <c r="V711" s="22">
        <f t="shared" si="100"/>
        <v>0</v>
      </c>
      <c r="W711" s="22">
        <f t="shared" si="101"/>
        <v>0</v>
      </c>
      <c r="X711" s="21"/>
      <c r="Y711" s="23" t="str">
        <f t="shared" si="102"/>
        <v/>
      </c>
      <c r="Z711" s="21"/>
      <c r="AA711" s="23" t="str">
        <f t="shared" si="103"/>
        <v/>
      </c>
      <c r="AB711" s="21"/>
      <c r="AC711" s="23" t="str">
        <f t="shared" si="104"/>
        <v/>
      </c>
      <c r="AD71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12" spans="1:30" x14ac:dyDescent="0.45">
      <c r="A712" s="35" t="str">
        <f>IF('Prediction Log'!A712=0, "",'Prediction Log'!A712)</f>
        <v/>
      </c>
      <c r="B712" s="14" t="str">
        <f>IF('Prediction Log'!B712=0, "",'Prediction Log'!B712)</f>
        <v/>
      </c>
      <c r="C712" s="14" t="str">
        <f>IF('Prediction Log'!C712=0, "",'Prediction Log'!C712)</f>
        <v/>
      </c>
      <c r="D712" s="14" t="str">
        <f>IF('Prediction Log'!D712=0, "",'Prediction Log'!D712)</f>
        <v/>
      </c>
      <c r="E712" s="14" t="str">
        <f>IF('Prediction Log'!E712=0, "",'Prediction Log'!E712)</f>
        <v/>
      </c>
      <c r="F712" s="14" t="str">
        <f>IF('Prediction Log'!F712=0, "",'Prediction Log'!F712)</f>
        <v/>
      </c>
      <c r="G712" s="12" t="str">
        <f>IF(AND(Games!I712="",Games!J712=""),"",IF(ISTEXT(Games!J712), "Side",Games!I712))</f>
        <v/>
      </c>
      <c r="H712" s="12" t="str">
        <f>IF(Table1[[#This Row],[Bet]]="Spread", Games!K712, "")</f>
        <v/>
      </c>
      <c r="I712" s="19" t="str">
        <f>IF(ISTEXT(Games!J712), Games!J712, "")</f>
        <v/>
      </c>
      <c r="J712" s="19" t="str">
        <f>IF(Table1[[#This Row],[Bet]]="Spread", Table1[[#This Row],[Spread]],"")</f>
        <v/>
      </c>
      <c r="K712" s="19"/>
      <c r="L712" s="20"/>
      <c r="M712" s="20"/>
      <c r="N712" s="20"/>
      <c r="O712" s="20"/>
      <c r="P712" s="20"/>
      <c r="Q712" s="20"/>
      <c r="R712" s="22">
        <f t="shared" si="105"/>
        <v>0</v>
      </c>
      <c r="S712" s="22">
        <f t="shared" si="106"/>
        <v>0</v>
      </c>
      <c r="T712" s="22">
        <f t="shared" si="99"/>
        <v>0</v>
      </c>
      <c r="U712" s="22">
        <f t="shared" si="107"/>
        <v>0</v>
      </c>
      <c r="V712" s="22">
        <f t="shared" si="100"/>
        <v>0</v>
      </c>
      <c r="W712" s="22">
        <f t="shared" si="101"/>
        <v>0</v>
      </c>
      <c r="X712" s="21"/>
      <c r="Y712" s="23" t="str">
        <f t="shared" si="102"/>
        <v/>
      </c>
      <c r="Z712" s="21"/>
      <c r="AA712" s="23" t="str">
        <f t="shared" si="103"/>
        <v/>
      </c>
      <c r="AB712" s="21"/>
      <c r="AC712" s="23" t="str">
        <f t="shared" si="104"/>
        <v/>
      </c>
      <c r="AD71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13" spans="1:30" x14ac:dyDescent="0.45">
      <c r="A713" s="35" t="str">
        <f>IF('Prediction Log'!A713=0, "",'Prediction Log'!A713)</f>
        <v/>
      </c>
      <c r="B713" s="14" t="str">
        <f>IF('Prediction Log'!B713=0, "",'Prediction Log'!B713)</f>
        <v/>
      </c>
      <c r="C713" s="14" t="str">
        <f>IF('Prediction Log'!C713=0, "",'Prediction Log'!C713)</f>
        <v/>
      </c>
      <c r="D713" s="14" t="str">
        <f>IF('Prediction Log'!D713=0, "",'Prediction Log'!D713)</f>
        <v/>
      </c>
      <c r="E713" s="14" t="str">
        <f>IF('Prediction Log'!E713=0, "",'Prediction Log'!E713)</f>
        <v/>
      </c>
      <c r="F713" s="14" t="str">
        <f>IF('Prediction Log'!F713=0, "",'Prediction Log'!F713)</f>
        <v/>
      </c>
      <c r="G713" s="12" t="str">
        <f>IF(AND(Games!I713="",Games!J713=""),"",IF(ISTEXT(Games!J713), "Side",Games!I713))</f>
        <v/>
      </c>
      <c r="H713" s="12" t="str">
        <f>IF(Table1[[#This Row],[Bet]]="Spread", Games!K713, "")</f>
        <v/>
      </c>
      <c r="I713" s="19" t="str">
        <f>IF(ISTEXT(Games!J713), Games!J713, "")</f>
        <v/>
      </c>
      <c r="J713" s="19" t="str">
        <f>IF(Table1[[#This Row],[Bet]]="Spread", Table1[[#This Row],[Spread]],"")</f>
        <v/>
      </c>
      <c r="K713" s="19"/>
      <c r="L713" s="20"/>
      <c r="M713" s="20"/>
      <c r="N713" s="20"/>
      <c r="O713" s="20"/>
      <c r="P713" s="20"/>
      <c r="Q713" s="20"/>
      <c r="R713" s="22">
        <f t="shared" si="105"/>
        <v>0</v>
      </c>
      <c r="S713" s="22">
        <f t="shared" si="106"/>
        <v>0</v>
      </c>
      <c r="T713" s="22">
        <f t="shared" si="99"/>
        <v>0</v>
      </c>
      <c r="U713" s="22">
        <f t="shared" si="107"/>
        <v>0</v>
      </c>
      <c r="V713" s="22">
        <f t="shared" si="100"/>
        <v>0</v>
      </c>
      <c r="W713" s="22">
        <f t="shared" si="101"/>
        <v>0</v>
      </c>
      <c r="X713" s="21"/>
      <c r="Y713" s="23" t="str">
        <f t="shared" si="102"/>
        <v/>
      </c>
      <c r="Z713" s="21"/>
      <c r="AA713" s="23" t="str">
        <f t="shared" si="103"/>
        <v/>
      </c>
      <c r="AB713" s="21"/>
      <c r="AC713" s="23" t="str">
        <f t="shared" si="104"/>
        <v/>
      </c>
      <c r="AD71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14" spans="1:30" x14ac:dyDescent="0.45">
      <c r="A714" s="35" t="str">
        <f>IF('Prediction Log'!A714=0, "",'Prediction Log'!A714)</f>
        <v/>
      </c>
      <c r="B714" s="14" t="str">
        <f>IF('Prediction Log'!B714=0, "",'Prediction Log'!B714)</f>
        <v/>
      </c>
      <c r="C714" s="14" t="str">
        <f>IF('Prediction Log'!C714=0, "",'Prediction Log'!C714)</f>
        <v/>
      </c>
      <c r="D714" s="14" t="str">
        <f>IF('Prediction Log'!D714=0, "",'Prediction Log'!D714)</f>
        <v/>
      </c>
      <c r="E714" s="14" t="str">
        <f>IF('Prediction Log'!E714=0, "",'Prediction Log'!E714)</f>
        <v/>
      </c>
      <c r="F714" s="14" t="str">
        <f>IF('Prediction Log'!F714=0, "",'Prediction Log'!F714)</f>
        <v/>
      </c>
      <c r="G714" s="12" t="str">
        <f>IF(AND(Games!I714="",Games!J714=""),"",IF(ISTEXT(Games!J714), "Side",Games!I714))</f>
        <v/>
      </c>
      <c r="H714" s="12" t="str">
        <f>IF(Table1[[#This Row],[Bet]]="Spread", Games!K714, "")</f>
        <v/>
      </c>
      <c r="I714" s="19" t="str">
        <f>IF(ISTEXT(Games!J714), Games!J714, "")</f>
        <v/>
      </c>
      <c r="J714" s="19" t="str">
        <f>IF(Table1[[#This Row],[Bet]]="Spread", Table1[[#This Row],[Spread]],"")</f>
        <v/>
      </c>
      <c r="K714" s="19"/>
      <c r="L714" s="20"/>
      <c r="M714" s="20"/>
      <c r="N714" s="20"/>
      <c r="O714" s="20"/>
      <c r="P714" s="20"/>
      <c r="Q714" s="20"/>
      <c r="R714" s="22">
        <f t="shared" si="105"/>
        <v>0</v>
      </c>
      <c r="S714" s="22">
        <f t="shared" si="106"/>
        <v>0</v>
      </c>
      <c r="T714" s="22">
        <f t="shared" si="99"/>
        <v>0</v>
      </c>
      <c r="U714" s="22">
        <f t="shared" si="107"/>
        <v>0</v>
      </c>
      <c r="V714" s="22">
        <f t="shared" si="100"/>
        <v>0</v>
      </c>
      <c r="W714" s="22">
        <f t="shared" si="101"/>
        <v>0</v>
      </c>
      <c r="X714" s="21"/>
      <c r="Y714" s="23" t="str">
        <f t="shared" si="102"/>
        <v/>
      </c>
      <c r="Z714" s="21"/>
      <c r="AA714" s="23" t="str">
        <f t="shared" si="103"/>
        <v/>
      </c>
      <c r="AB714" s="21"/>
      <c r="AC714" s="23" t="str">
        <f t="shared" si="104"/>
        <v/>
      </c>
      <c r="AD71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15" spans="1:30" x14ac:dyDescent="0.45">
      <c r="A715" s="35" t="str">
        <f>IF('Prediction Log'!A715=0, "",'Prediction Log'!A715)</f>
        <v/>
      </c>
      <c r="B715" s="14" t="str">
        <f>IF('Prediction Log'!B715=0, "",'Prediction Log'!B715)</f>
        <v/>
      </c>
      <c r="C715" s="14" t="str">
        <f>IF('Prediction Log'!C715=0, "",'Prediction Log'!C715)</f>
        <v/>
      </c>
      <c r="D715" s="14" t="str">
        <f>IF('Prediction Log'!D715=0, "",'Prediction Log'!D715)</f>
        <v/>
      </c>
      <c r="E715" s="14" t="str">
        <f>IF('Prediction Log'!E715=0, "",'Prediction Log'!E715)</f>
        <v/>
      </c>
      <c r="F715" s="14" t="str">
        <f>IF('Prediction Log'!F715=0, "",'Prediction Log'!F715)</f>
        <v/>
      </c>
      <c r="G715" s="12" t="str">
        <f>IF(AND(Games!I715="",Games!J715=""),"",IF(ISTEXT(Games!J715), "Side",Games!I715))</f>
        <v/>
      </c>
      <c r="H715" s="12" t="str">
        <f>IF(Table1[[#This Row],[Bet]]="Spread", Games!K715, "")</f>
        <v/>
      </c>
      <c r="I715" s="19" t="str">
        <f>IF(ISTEXT(Games!J715), Games!J715, "")</f>
        <v/>
      </c>
      <c r="J715" s="19" t="str">
        <f>IF(Table1[[#This Row],[Bet]]="Spread", Table1[[#This Row],[Spread]],"")</f>
        <v/>
      </c>
      <c r="K715" s="19"/>
      <c r="L715" s="20"/>
      <c r="M715" s="20"/>
      <c r="N715" s="20"/>
      <c r="O715" s="20"/>
      <c r="P715" s="20"/>
      <c r="Q715" s="20"/>
      <c r="R715" s="22">
        <f t="shared" si="105"/>
        <v>0</v>
      </c>
      <c r="S715" s="22">
        <f t="shared" si="106"/>
        <v>0</v>
      </c>
      <c r="T715" s="22">
        <f t="shared" si="99"/>
        <v>0</v>
      </c>
      <c r="U715" s="22">
        <f t="shared" si="107"/>
        <v>0</v>
      </c>
      <c r="V715" s="22">
        <f t="shared" si="100"/>
        <v>0</v>
      </c>
      <c r="W715" s="22">
        <f t="shared" si="101"/>
        <v>0</v>
      </c>
      <c r="X715" s="21"/>
      <c r="Y715" s="23" t="str">
        <f t="shared" si="102"/>
        <v/>
      </c>
      <c r="Z715" s="21"/>
      <c r="AA715" s="23" t="str">
        <f t="shared" si="103"/>
        <v/>
      </c>
      <c r="AB715" s="21"/>
      <c r="AC715" s="23" t="str">
        <f t="shared" si="104"/>
        <v/>
      </c>
      <c r="AD71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16" spans="1:30" x14ac:dyDescent="0.45">
      <c r="A716" s="35" t="str">
        <f>IF('Prediction Log'!A716=0, "",'Prediction Log'!A716)</f>
        <v/>
      </c>
      <c r="B716" s="14" t="str">
        <f>IF('Prediction Log'!B716=0, "",'Prediction Log'!B716)</f>
        <v/>
      </c>
      <c r="C716" s="14" t="str">
        <f>IF('Prediction Log'!C716=0, "",'Prediction Log'!C716)</f>
        <v/>
      </c>
      <c r="D716" s="14" t="str">
        <f>IF('Prediction Log'!D716=0, "",'Prediction Log'!D716)</f>
        <v/>
      </c>
      <c r="E716" s="14" t="str">
        <f>IF('Prediction Log'!E716=0, "",'Prediction Log'!E716)</f>
        <v/>
      </c>
      <c r="F716" s="14" t="str">
        <f>IF('Prediction Log'!F716=0, "",'Prediction Log'!F716)</f>
        <v/>
      </c>
      <c r="G716" s="12" t="str">
        <f>IF(AND(Games!I716="",Games!J716=""),"",IF(ISTEXT(Games!J716), "Side",Games!I716))</f>
        <v/>
      </c>
      <c r="H716" s="12" t="str">
        <f>IF(Table1[[#This Row],[Bet]]="Spread", Games!K716, "")</f>
        <v/>
      </c>
      <c r="I716" s="19" t="str">
        <f>IF(ISTEXT(Games!J716), Games!J716, "")</f>
        <v/>
      </c>
      <c r="J716" s="19" t="str">
        <f>IF(Table1[[#This Row],[Bet]]="Spread", Table1[[#This Row],[Spread]],"")</f>
        <v/>
      </c>
      <c r="K716" s="19"/>
      <c r="L716" s="20"/>
      <c r="M716" s="20"/>
      <c r="N716" s="20"/>
      <c r="O716" s="20"/>
      <c r="P716" s="20"/>
      <c r="Q716" s="20"/>
      <c r="R716" s="22">
        <f t="shared" si="105"/>
        <v>0</v>
      </c>
      <c r="S716" s="22">
        <f t="shared" si="106"/>
        <v>0</v>
      </c>
      <c r="T716" s="22">
        <f t="shared" si="99"/>
        <v>0</v>
      </c>
      <c r="U716" s="22">
        <f t="shared" si="107"/>
        <v>0</v>
      </c>
      <c r="V716" s="22">
        <f t="shared" si="100"/>
        <v>0</v>
      </c>
      <c r="W716" s="22">
        <f t="shared" si="101"/>
        <v>0</v>
      </c>
      <c r="X716" s="21"/>
      <c r="Y716" s="23" t="str">
        <f t="shared" si="102"/>
        <v/>
      </c>
      <c r="Z716" s="21"/>
      <c r="AA716" s="23" t="str">
        <f t="shared" si="103"/>
        <v/>
      </c>
      <c r="AB716" s="21"/>
      <c r="AC716" s="23" t="str">
        <f t="shared" si="104"/>
        <v/>
      </c>
      <c r="AD71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17" spans="1:30" x14ac:dyDescent="0.45">
      <c r="A717" s="35" t="str">
        <f>IF('Prediction Log'!A717=0, "",'Prediction Log'!A717)</f>
        <v/>
      </c>
      <c r="B717" s="14" t="str">
        <f>IF('Prediction Log'!B717=0, "",'Prediction Log'!B717)</f>
        <v/>
      </c>
      <c r="C717" s="14" t="str">
        <f>IF('Prediction Log'!C717=0, "",'Prediction Log'!C717)</f>
        <v/>
      </c>
      <c r="D717" s="14" t="str">
        <f>IF('Prediction Log'!D717=0, "",'Prediction Log'!D717)</f>
        <v/>
      </c>
      <c r="E717" s="14" t="str">
        <f>IF('Prediction Log'!E717=0, "",'Prediction Log'!E717)</f>
        <v/>
      </c>
      <c r="F717" s="14" t="str">
        <f>IF('Prediction Log'!F717=0, "",'Prediction Log'!F717)</f>
        <v/>
      </c>
      <c r="G717" s="12" t="str">
        <f>IF(AND(Games!I717="",Games!J717=""),"",IF(ISTEXT(Games!J717), "Side",Games!I717))</f>
        <v/>
      </c>
      <c r="H717" s="12" t="str">
        <f>IF(Table1[[#This Row],[Bet]]="Spread", Games!K717, "")</f>
        <v/>
      </c>
      <c r="I717" s="19" t="str">
        <f>IF(ISTEXT(Games!J717), Games!J717, "")</f>
        <v/>
      </c>
      <c r="J717" s="19" t="str">
        <f>IF(Table1[[#This Row],[Bet]]="Spread", Table1[[#This Row],[Spread]],"")</f>
        <v/>
      </c>
      <c r="K717" s="19"/>
      <c r="L717" s="20"/>
      <c r="M717" s="20"/>
      <c r="N717" s="20"/>
      <c r="O717" s="20"/>
      <c r="P717" s="20"/>
      <c r="Q717" s="20"/>
      <c r="R717" s="22">
        <f t="shared" si="105"/>
        <v>0</v>
      </c>
      <c r="S717" s="22">
        <f t="shared" si="106"/>
        <v>0</v>
      </c>
      <c r="T717" s="22">
        <f t="shared" si="99"/>
        <v>0</v>
      </c>
      <c r="U717" s="22">
        <f t="shared" si="107"/>
        <v>0</v>
      </c>
      <c r="V717" s="22">
        <f t="shared" si="100"/>
        <v>0</v>
      </c>
      <c r="W717" s="22">
        <f t="shared" si="101"/>
        <v>0</v>
      </c>
      <c r="X717" s="21"/>
      <c r="Y717" s="23" t="str">
        <f t="shared" si="102"/>
        <v/>
      </c>
      <c r="Z717" s="21"/>
      <c r="AA717" s="23" t="str">
        <f t="shared" si="103"/>
        <v/>
      </c>
      <c r="AB717" s="21"/>
      <c r="AC717" s="23" t="str">
        <f t="shared" si="104"/>
        <v/>
      </c>
      <c r="AD71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18" spans="1:30" x14ac:dyDescent="0.45">
      <c r="A718" s="35" t="str">
        <f>IF('Prediction Log'!A718=0, "",'Prediction Log'!A718)</f>
        <v/>
      </c>
      <c r="B718" s="14" t="str">
        <f>IF('Prediction Log'!B718=0, "",'Prediction Log'!B718)</f>
        <v/>
      </c>
      <c r="C718" s="14" t="str">
        <f>IF('Prediction Log'!C718=0, "",'Prediction Log'!C718)</f>
        <v/>
      </c>
      <c r="D718" s="14" t="str">
        <f>IF('Prediction Log'!D718=0, "",'Prediction Log'!D718)</f>
        <v/>
      </c>
      <c r="E718" s="14" t="str">
        <f>IF('Prediction Log'!E718=0, "",'Prediction Log'!E718)</f>
        <v/>
      </c>
      <c r="F718" s="14" t="str">
        <f>IF('Prediction Log'!F718=0, "",'Prediction Log'!F718)</f>
        <v/>
      </c>
      <c r="G718" s="12" t="str">
        <f>IF(AND(Games!I718="",Games!J718=""),"",IF(ISTEXT(Games!J718), "Side",Games!I718))</f>
        <v/>
      </c>
      <c r="H718" s="12" t="str">
        <f>IF(Table1[[#This Row],[Bet]]="Spread", Games!K718, "")</f>
        <v/>
      </c>
      <c r="I718" s="19" t="str">
        <f>IF(ISTEXT(Games!J718), Games!J718, "")</f>
        <v/>
      </c>
      <c r="J718" s="19" t="str">
        <f>IF(Table1[[#This Row],[Bet]]="Spread", Table1[[#This Row],[Spread]],"")</f>
        <v/>
      </c>
      <c r="K718" s="19"/>
      <c r="L718" s="20"/>
      <c r="M718" s="20"/>
      <c r="N718" s="20"/>
      <c r="O718" s="20"/>
      <c r="P718" s="20"/>
      <c r="Q718" s="20"/>
      <c r="R718" s="22">
        <f t="shared" si="105"/>
        <v>0</v>
      </c>
      <c r="S718" s="22">
        <f t="shared" si="106"/>
        <v>0</v>
      </c>
      <c r="T718" s="22">
        <f t="shared" si="99"/>
        <v>0</v>
      </c>
      <c r="U718" s="22">
        <f t="shared" si="107"/>
        <v>0</v>
      </c>
      <c r="V718" s="22">
        <f t="shared" si="100"/>
        <v>0</v>
      </c>
      <c r="W718" s="22">
        <f t="shared" si="101"/>
        <v>0</v>
      </c>
      <c r="X718" s="21"/>
      <c r="Y718" s="23" t="str">
        <f t="shared" si="102"/>
        <v/>
      </c>
      <c r="Z718" s="21"/>
      <c r="AA718" s="23" t="str">
        <f t="shared" si="103"/>
        <v/>
      </c>
      <c r="AB718" s="21"/>
      <c r="AC718" s="23" t="str">
        <f t="shared" si="104"/>
        <v/>
      </c>
      <c r="AD71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19" spans="1:30" x14ac:dyDescent="0.45">
      <c r="A719" s="35" t="str">
        <f>IF('Prediction Log'!A719=0, "",'Prediction Log'!A719)</f>
        <v/>
      </c>
      <c r="B719" s="14" t="str">
        <f>IF('Prediction Log'!B719=0, "",'Prediction Log'!B719)</f>
        <v/>
      </c>
      <c r="C719" s="14" t="str">
        <f>IF('Prediction Log'!C719=0, "",'Prediction Log'!C719)</f>
        <v/>
      </c>
      <c r="D719" s="14" t="str">
        <f>IF('Prediction Log'!D719=0, "",'Prediction Log'!D719)</f>
        <v/>
      </c>
      <c r="E719" s="14" t="str">
        <f>IF('Prediction Log'!E719=0, "",'Prediction Log'!E719)</f>
        <v/>
      </c>
      <c r="F719" s="14" t="str">
        <f>IF('Prediction Log'!F719=0, "",'Prediction Log'!F719)</f>
        <v/>
      </c>
      <c r="G719" s="12" t="str">
        <f>IF(AND(Games!I719="",Games!J719=""),"",IF(ISTEXT(Games!J719), "Side",Games!I719))</f>
        <v/>
      </c>
      <c r="H719" s="12" t="str">
        <f>IF(Table1[[#This Row],[Bet]]="Spread", Games!K719, "")</f>
        <v/>
      </c>
      <c r="I719" s="19" t="str">
        <f>IF(ISTEXT(Games!J719), Games!J719, "")</f>
        <v/>
      </c>
      <c r="J719" s="19" t="str">
        <f>IF(Table1[[#This Row],[Bet]]="Spread", Table1[[#This Row],[Spread]],"")</f>
        <v/>
      </c>
      <c r="K719" s="19"/>
      <c r="L719" s="20"/>
      <c r="M719" s="20"/>
      <c r="N719" s="20"/>
      <c r="O719" s="20"/>
      <c r="P719" s="20"/>
      <c r="Q719" s="20"/>
      <c r="R719" s="22">
        <f t="shared" si="105"/>
        <v>0</v>
      </c>
      <c r="S719" s="22">
        <f t="shared" si="106"/>
        <v>0</v>
      </c>
      <c r="T719" s="22">
        <f t="shared" si="99"/>
        <v>0</v>
      </c>
      <c r="U719" s="22">
        <f t="shared" si="107"/>
        <v>0</v>
      </c>
      <c r="V719" s="22">
        <f t="shared" si="100"/>
        <v>0</v>
      </c>
      <c r="W719" s="22">
        <f t="shared" si="101"/>
        <v>0</v>
      </c>
      <c r="X719" s="21"/>
      <c r="Y719" s="23" t="str">
        <f t="shared" si="102"/>
        <v/>
      </c>
      <c r="Z719" s="21"/>
      <c r="AA719" s="23" t="str">
        <f t="shared" si="103"/>
        <v/>
      </c>
      <c r="AB719" s="21"/>
      <c r="AC719" s="23" t="str">
        <f t="shared" si="104"/>
        <v/>
      </c>
      <c r="AD71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20" spans="1:30" x14ac:dyDescent="0.45">
      <c r="A720" s="35" t="str">
        <f>IF('Prediction Log'!A720=0, "",'Prediction Log'!A720)</f>
        <v/>
      </c>
      <c r="B720" s="14" t="str">
        <f>IF('Prediction Log'!B720=0, "",'Prediction Log'!B720)</f>
        <v/>
      </c>
      <c r="C720" s="14" t="str">
        <f>IF('Prediction Log'!C720=0, "",'Prediction Log'!C720)</f>
        <v/>
      </c>
      <c r="D720" s="14" t="str">
        <f>IF('Prediction Log'!D720=0, "",'Prediction Log'!D720)</f>
        <v/>
      </c>
      <c r="E720" s="14" t="str">
        <f>IF('Prediction Log'!E720=0, "",'Prediction Log'!E720)</f>
        <v/>
      </c>
      <c r="F720" s="14" t="str">
        <f>IF('Prediction Log'!F720=0, "",'Prediction Log'!F720)</f>
        <v/>
      </c>
      <c r="G720" s="12" t="str">
        <f>IF(AND(Games!I720="",Games!J720=""),"",IF(ISTEXT(Games!J720), "Side",Games!I720))</f>
        <v/>
      </c>
      <c r="H720" s="12" t="str">
        <f>IF(Table1[[#This Row],[Bet]]="Spread", Games!K720, "")</f>
        <v/>
      </c>
      <c r="I720" s="19" t="str">
        <f>IF(ISTEXT(Games!J720), Games!J720, "")</f>
        <v/>
      </c>
      <c r="J720" s="19" t="str">
        <f>IF(Table1[[#This Row],[Bet]]="Spread", Table1[[#This Row],[Spread]],"")</f>
        <v/>
      </c>
      <c r="K720" s="19"/>
      <c r="L720" s="20"/>
      <c r="M720" s="20"/>
      <c r="N720" s="20"/>
      <c r="O720" s="20"/>
      <c r="P720" s="20"/>
      <c r="Q720" s="20"/>
      <c r="R720" s="22">
        <f t="shared" si="105"/>
        <v>0</v>
      </c>
      <c r="S720" s="22">
        <f t="shared" si="106"/>
        <v>0</v>
      </c>
      <c r="T720" s="22">
        <f t="shared" si="99"/>
        <v>0</v>
      </c>
      <c r="U720" s="22">
        <f t="shared" si="107"/>
        <v>0</v>
      </c>
      <c r="V720" s="22">
        <f t="shared" si="100"/>
        <v>0</v>
      </c>
      <c r="W720" s="22">
        <f t="shared" si="101"/>
        <v>0</v>
      </c>
      <c r="X720" s="21"/>
      <c r="Y720" s="23" t="str">
        <f t="shared" si="102"/>
        <v/>
      </c>
      <c r="Z720" s="21"/>
      <c r="AA720" s="23" t="str">
        <f t="shared" si="103"/>
        <v/>
      </c>
      <c r="AB720" s="21"/>
      <c r="AC720" s="23" t="str">
        <f t="shared" si="104"/>
        <v/>
      </c>
      <c r="AD72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21" spans="1:30" x14ac:dyDescent="0.45">
      <c r="A721" s="35" t="str">
        <f>IF('Prediction Log'!A721=0, "",'Prediction Log'!A721)</f>
        <v/>
      </c>
      <c r="B721" s="14" t="str">
        <f>IF('Prediction Log'!B721=0, "",'Prediction Log'!B721)</f>
        <v/>
      </c>
      <c r="C721" s="14" t="str">
        <f>IF('Prediction Log'!C721=0, "",'Prediction Log'!C721)</f>
        <v/>
      </c>
      <c r="D721" s="14" t="str">
        <f>IF('Prediction Log'!D721=0, "",'Prediction Log'!D721)</f>
        <v/>
      </c>
      <c r="E721" s="14" t="str">
        <f>IF('Prediction Log'!E721=0, "",'Prediction Log'!E721)</f>
        <v/>
      </c>
      <c r="F721" s="14" t="str">
        <f>IF('Prediction Log'!F721=0, "",'Prediction Log'!F721)</f>
        <v/>
      </c>
      <c r="G721" s="12" t="str">
        <f>IF(AND(Games!I721="",Games!J721=""),"",IF(ISTEXT(Games!J721), "Side",Games!I721))</f>
        <v/>
      </c>
      <c r="H721" s="12" t="str">
        <f>IF(Table1[[#This Row],[Bet]]="Spread", Games!K721, "")</f>
        <v/>
      </c>
      <c r="I721" s="19" t="str">
        <f>IF(ISTEXT(Games!J721), Games!J721, "")</f>
        <v/>
      </c>
      <c r="J721" s="19" t="str">
        <f>IF(Table1[[#This Row],[Bet]]="Spread", Table1[[#This Row],[Spread]],"")</f>
        <v/>
      </c>
      <c r="K721" s="19"/>
      <c r="L721" s="20"/>
      <c r="M721" s="20"/>
      <c r="N721" s="20"/>
      <c r="O721" s="20"/>
      <c r="P721" s="20"/>
      <c r="Q721" s="20"/>
      <c r="R721" s="22">
        <f t="shared" si="105"/>
        <v>0</v>
      </c>
      <c r="S721" s="22">
        <f t="shared" si="106"/>
        <v>0</v>
      </c>
      <c r="T721" s="22">
        <f t="shared" si="99"/>
        <v>0</v>
      </c>
      <c r="U721" s="22">
        <f t="shared" si="107"/>
        <v>0</v>
      </c>
      <c r="V721" s="22">
        <f t="shared" si="100"/>
        <v>0</v>
      </c>
      <c r="W721" s="22">
        <f t="shared" si="101"/>
        <v>0</v>
      </c>
      <c r="X721" s="21"/>
      <c r="Y721" s="23" t="str">
        <f t="shared" si="102"/>
        <v/>
      </c>
      <c r="Z721" s="21"/>
      <c r="AA721" s="23" t="str">
        <f t="shared" si="103"/>
        <v/>
      </c>
      <c r="AB721" s="21"/>
      <c r="AC721" s="23" t="str">
        <f t="shared" si="104"/>
        <v/>
      </c>
      <c r="AD72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22" spans="1:30" x14ac:dyDescent="0.45">
      <c r="A722" s="35" t="str">
        <f>IF('Prediction Log'!A722=0, "",'Prediction Log'!A722)</f>
        <v/>
      </c>
      <c r="B722" s="14" t="str">
        <f>IF('Prediction Log'!B722=0, "",'Prediction Log'!B722)</f>
        <v/>
      </c>
      <c r="C722" s="14" t="str">
        <f>IF('Prediction Log'!C722=0, "",'Prediction Log'!C722)</f>
        <v/>
      </c>
      <c r="D722" s="14" t="str">
        <f>IF('Prediction Log'!D722=0, "",'Prediction Log'!D722)</f>
        <v/>
      </c>
      <c r="E722" s="14" t="str">
        <f>IF('Prediction Log'!E722=0, "",'Prediction Log'!E722)</f>
        <v/>
      </c>
      <c r="F722" s="14" t="str">
        <f>IF('Prediction Log'!F722=0, "",'Prediction Log'!F722)</f>
        <v/>
      </c>
      <c r="G722" s="12" t="str">
        <f>IF(AND(Games!I722="",Games!J722=""),"",IF(ISTEXT(Games!J722), "Side",Games!I722))</f>
        <v/>
      </c>
      <c r="H722" s="12" t="str">
        <f>IF(Table1[[#This Row],[Bet]]="Spread", Games!K722, "")</f>
        <v/>
      </c>
      <c r="I722" s="19" t="str">
        <f>IF(ISTEXT(Games!J722), Games!J722, "")</f>
        <v/>
      </c>
      <c r="J722" s="19" t="str">
        <f>IF(Table1[[#This Row],[Bet]]="Spread", Table1[[#This Row],[Spread]],"")</f>
        <v/>
      </c>
      <c r="K722" s="19"/>
      <c r="L722" s="20"/>
      <c r="M722" s="20"/>
      <c r="N722" s="20"/>
      <c r="O722" s="20"/>
      <c r="P722" s="20"/>
      <c r="Q722" s="20"/>
      <c r="R722" s="22">
        <f t="shared" si="105"/>
        <v>0</v>
      </c>
      <c r="S722" s="22">
        <f t="shared" si="106"/>
        <v>0</v>
      </c>
      <c r="T722" s="22">
        <f t="shared" si="99"/>
        <v>0</v>
      </c>
      <c r="U722" s="22">
        <f t="shared" si="107"/>
        <v>0</v>
      </c>
      <c r="V722" s="22">
        <f t="shared" si="100"/>
        <v>0</v>
      </c>
      <c r="W722" s="22">
        <f t="shared" si="101"/>
        <v>0</v>
      </c>
      <c r="X722" s="21"/>
      <c r="Y722" s="23" t="str">
        <f t="shared" si="102"/>
        <v/>
      </c>
      <c r="Z722" s="21"/>
      <c r="AA722" s="23" t="str">
        <f t="shared" si="103"/>
        <v/>
      </c>
      <c r="AB722" s="21"/>
      <c r="AC722" s="23" t="str">
        <f t="shared" si="104"/>
        <v/>
      </c>
      <c r="AD72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23" spans="1:30" x14ac:dyDescent="0.45">
      <c r="A723" s="35" t="str">
        <f>IF('Prediction Log'!A723=0, "",'Prediction Log'!A723)</f>
        <v/>
      </c>
      <c r="B723" s="14" t="str">
        <f>IF('Prediction Log'!B723=0, "",'Prediction Log'!B723)</f>
        <v/>
      </c>
      <c r="C723" s="14" t="str">
        <f>IF('Prediction Log'!C723=0, "",'Prediction Log'!C723)</f>
        <v/>
      </c>
      <c r="D723" s="14" t="str">
        <f>IF('Prediction Log'!D723=0, "",'Prediction Log'!D723)</f>
        <v/>
      </c>
      <c r="E723" s="14" t="str">
        <f>IF('Prediction Log'!E723=0, "",'Prediction Log'!E723)</f>
        <v/>
      </c>
      <c r="F723" s="14" t="str">
        <f>IF('Prediction Log'!F723=0, "",'Prediction Log'!F723)</f>
        <v/>
      </c>
      <c r="G723" s="12" t="str">
        <f>IF(AND(Games!I723="",Games!J723=""),"",IF(ISTEXT(Games!J723), "Side",Games!I723))</f>
        <v/>
      </c>
      <c r="H723" s="12" t="str">
        <f>IF(Table1[[#This Row],[Bet]]="Spread", Games!K723, "")</f>
        <v/>
      </c>
      <c r="I723" s="19" t="str">
        <f>IF(ISTEXT(Games!J723), Games!J723, "")</f>
        <v/>
      </c>
      <c r="J723" s="19" t="str">
        <f>IF(Table1[[#This Row],[Bet]]="Spread", Table1[[#This Row],[Spread]],"")</f>
        <v/>
      </c>
      <c r="K723" s="19"/>
      <c r="L723" s="20"/>
      <c r="M723" s="20"/>
      <c r="N723" s="20"/>
      <c r="O723" s="20"/>
      <c r="P723" s="20"/>
      <c r="Q723" s="20"/>
      <c r="R723" s="22">
        <f t="shared" si="105"/>
        <v>0</v>
      </c>
      <c r="S723" s="22">
        <f t="shared" si="106"/>
        <v>0</v>
      </c>
      <c r="T723" s="22">
        <f t="shared" si="99"/>
        <v>0</v>
      </c>
      <c r="U723" s="22">
        <f t="shared" si="107"/>
        <v>0</v>
      </c>
      <c r="V723" s="22">
        <f t="shared" si="100"/>
        <v>0</v>
      </c>
      <c r="W723" s="22">
        <f t="shared" si="101"/>
        <v>0</v>
      </c>
      <c r="X723" s="21"/>
      <c r="Y723" s="23" t="str">
        <f t="shared" si="102"/>
        <v/>
      </c>
      <c r="Z723" s="21"/>
      <c r="AA723" s="23" t="str">
        <f t="shared" si="103"/>
        <v/>
      </c>
      <c r="AB723" s="21"/>
      <c r="AC723" s="23" t="str">
        <f t="shared" si="104"/>
        <v/>
      </c>
      <c r="AD72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24" spans="1:30" x14ac:dyDescent="0.45">
      <c r="A724" s="35" t="str">
        <f>IF('Prediction Log'!A724=0, "",'Prediction Log'!A724)</f>
        <v/>
      </c>
      <c r="B724" s="14" t="str">
        <f>IF('Prediction Log'!B724=0, "",'Prediction Log'!B724)</f>
        <v/>
      </c>
      <c r="C724" s="14" t="str">
        <f>IF('Prediction Log'!C724=0, "",'Prediction Log'!C724)</f>
        <v/>
      </c>
      <c r="D724" s="14" t="str">
        <f>IF('Prediction Log'!D724=0, "",'Prediction Log'!D724)</f>
        <v/>
      </c>
      <c r="E724" s="14" t="str">
        <f>IF('Prediction Log'!E724=0, "",'Prediction Log'!E724)</f>
        <v/>
      </c>
      <c r="F724" s="14" t="str">
        <f>IF('Prediction Log'!F724=0, "",'Prediction Log'!F724)</f>
        <v/>
      </c>
      <c r="G724" s="12" t="str">
        <f>IF(AND(Games!I724="",Games!J724=""),"",IF(ISTEXT(Games!J724), "Side",Games!I724))</f>
        <v/>
      </c>
      <c r="H724" s="12" t="str">
        <f>IF(Table1[[#This Row],[Bet]]="Spread", Games!K724, "")</f>
        <v/>
      </c>
      <c r="I724" s="19" t="str">
        <f>IF(ISTEXT(Games!J724), Games!J724, "")</f>
        <v/>
      </c>
      <c r="J724" s="19" t="str">
        <f>IF(Table1[[#This Row],[Bet]]="Spread", Table1[[#This Row],[Spread]],"")</f>
        <v/>
      </c>
      <c r="K724" s="19"/>
      <c r="L724" s="20"/>
      <c r="M724" s="20"/>
      <c r="N724" s="20"/>
      <c r="O724" s="20"/>
      <c r="P724" s="20"/>
      <c r="Q724" s="20"/>
      <c r="R724" s="22">
        <f t="shared" si="105"/>
        <v>0</v>
      </c>
      <c r="S724" s="22">
        <f t="shared" si="106"/>
        <v>0</v>
      </c>
      <c r="T724" s="22">
        <f t="shared" si="99"/>
        <v>0</v>
      </c>
      <c r="U724" s="22">
        <f t="shared" si="107"/>
        <v>0</v>
      </c>
      <c r="V724" s="22">
        <f t="shared" si="100"/>
        <v>0</v>
      </c>
      <c r="W724" s="22">
        <f t="shared" si="101"/>
        <v>0</v>
      </c>
      <c r="X724" s="21"/>
      <c r="Y724" s="23" t="str">
        <f t="shared" si="102"/>
        <v/>
      </c>
      <c r="Z724" s="21"/>
      <c r="AA724" s="23" t="str">
        <f t="shared" si="103"/>
        <v/>
      </c>
      <c r="AB724" s="21"/>
      <c r="AC724" s="23" t="str">
        <f t="shared" si="104"/>
        <v/>
      </c>
      <c r="AD72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25" spans="1:30" x14ac:dyDescent="0.45">
      <c r="A725" s="35" t="str">
        <f>IF('Prediction Log'!A725=0, "",'Prediction Log'!A725)</f>
        <v/>
      </c>
      <c r="B725" s="14" t="str">
        <f>IF('Prediction Log'!B725=0, "",'Prediction Log'!B725)</f>
        <v/>
      </c>
      <c r="C725" s="14" t="str">
        <f>IF('Prediction Log'!C725=0, "",'Prediction Log'!C725)</f>
        <v/>
      </c>
      <c r="D725" s="14" t="str">
        <f>IF('Prediction Log'!D725=0, "",'Prediction Log'!D725)</f>
        <v/>
      </c>
      <c r="E725" s="14" t="str">
        <f>IF('Prediction Log'!E725=0, "",'Prediction Log'!E725)</f>
        <v/>
      </c>
      <c r="F725" s="14" t="str">
        <f>IF('Prediction Log'!F725=0, "",'Prediction Log'!F725)</f>
        <v/>
      </c>
      <c r="G725" s="12" t="str">
        <f>IF(AND(Games!I725="",Games!J725=""),"",IF(ISTEXT(Games!J725), "Side",Games!I725))</f>
        <v/>
      </c>
      <c r="H725" s="12" t="str">
        <f>IF(Table1[[#This Row],[Bet]]="Spread", Games!K725, "")</f>
        <v/>
      </c>
      <c r="I725" s="19" t="str">
        <f>IF(ISTEXT(Games!J725), Games!J725, "")</f>
        <v/>
      </c>
      <c r="J725" s="19" t="str">
        <f>IF(Table1[[#This Row],[Bet]]="Spread", Table1[[#This Row],[Spread]],"")</f>
        <v/>
      </c>
      <c r="K725" s="19"/>
      <c r="L725" s="20"/>
      <c r="M725" s="20"/>
      <c r="N725" s="20"/>
      <c r="O725" s="20"/>
      <c r="P725" s="20"/>
      <c r="Q725" s="20"/>
      <c r="R725" s="22">
        <f t="shared" si="105"/>
        <v>0</v>
      </c>
      <c r="S725" s="22">
        <f t="shared" si="106"/>
        <v>0</v>
      </c>
      <c r="T725" s="22">
        <f t="shared" si="99"/>
        <v>0</v>
      </c>
      <c r="U725" s="22">
        <f t="shared" si="107"/>
        <v>0</v>
      </c>
      <c r="V725" s="22">
        <f t="shared" si="100"/>
        <v>0</v>
      </c>
      <c r="W725" s="22">
        <f t="shared" si="101"/>
        <v>0</v>
      </c>
      <c r="X725" s="21"/>
      <c r="Y725" s="23" t="str">
        <f t="shared" si="102"/>
        <v/>
      </c>
      <c r="Z725" s="21"/>
      <c r="AA725" s="23" t="str">
        <f t="shared" si="103"/>
        <v/>
      </c>
      <c r="AB725" s="21"/>
      <c r="AC725" s="23" t="str">
        <f t="shared" si="104"/>
        <v/>
      </c>
      <c r="AD72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26" spans="1:30" x14ac:dyDescent="0.45">
      <c r="A726" s="35" t="str">
        <f>IF('Prediction Log'!A726=0, "",'Prediction Log'!A726)</f>
        <v/>
      </c>
      <c r="B726" s="14" t="str">
        <f>IF('Prediction Log'!B726=0, "",'Prediction Log'!B726)</f>
        <v/>
      </c>
      <c r="C726" s="14" t="str">
        <f>IF('Prediction Log'!C726=0, "",'Prediction Log'!C726)</f>
        <v/>
      </c>
      <c r="D726" s="14" t="str">
        <f>IF('Prediction Log'!D726=0, "",'Prediction Log'!D726)</f>
        <v/>
      </c>
      <c r="E726" s="14" t="str">
        <f>IF('Prediction Log'!E726=0, "",'Prediction Log'!E726)</f>
        <v/>
      </c>
      <c r="F726" s="14" t="str">
        <f>IF('Prediction Log'!F726=0, "",'Prediction Log'!F726)</f>
        <v/>
      </c>
      <c r="G726" s="12" t="str">
        <f>IF(AND(Games!I726="",Games!J726=""),"",IF(ISTEXT(Games!J726), "Side",Games!I726))</f>
        <v/>
      </c>
      <c r="H726" s="12" t="str">
        <f>IF(Table1[[#This Row],[Bet]]="Spread", Games!K726, "")</f>
        <v/>
      </c>
      <c r="I726" s="19" t="str">
        <f>IF(ISTEXT(Games!J726), Games!J726, "")</f>
        <v/>
      </c>
      <c r="J726" s="19" t="str">
        <f>IF(Table1[[#This Row],[Bet]]="Spread", Table1[[#This Row],[Spread]],"")</f>
        <v/>
      </c>
      <c r="K726" s="19"/>
      <c r="L726" s="20"/>
      <c r="M726" s="20"/>
      <c r="N726" s="20"/>
      <c r="O726" s="20"/>
      <c r="P726" s="20"/>
      <c r="Q726" s="20"/>
      <c r="R726" s="22">
        <f t="shared" si="105"/>
        <v>0</v>
      </c>
      <c r="S726" s="22">
        <f t="shared" si="106"/>
        <v>0</v>
      </c>
      <c r="T726" s="22">
        <f t="shared" si="99"/>
        <v>0</v>
      </c>
      <c r="U726" s="22">
        <f t="shared" si="107"/>
        <v>0</v>
      </c>
      <c r="V726" s="22">
        <f t="shared" si="100"/>
        <v>0</v>
      </c>
      <c r="W726" s="22">
        <f t="shared" si="101"/>
        <v>0</v>
      </c>
      <c r="X726" s="21"/>
      <c r="Y726" s="23" t="str">
        <f t="shared" si="102"/>
        <v/>
      </c>
      <c r="Z726" s="21"/>
      <c r="AA726" s="23" t="str">
        <f t="shared" si="103"/>
        <v/>
      </c>
      <c r="AB726" s="21"/>
      <c r="AC726" s="23" t="str">
        <f t="shared" si="104"/>
        <v/>
      </c>
      <c r="AD72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27" spans="1:30" x14ac:dyDescent="0.45">
      <c r="A727" s="35" t="str">
        <f>IF('Prediction Log'!A727=0, "",'Prediction Log'!A727)</f>
        <v/>
      </c>
      <c r="B727" s="14" t="str">
        <f>IF('Prediction Log'!B727=0, "",'Prediction Log'!B727)</f>
        <v/>
      </c>
      <c r="C727" s="14" t="str">
        <f>IF('Prediction Log'!C727=0, "",'Prediction Log'!C727)</f>
        <v/>
      </c>
      <c r="D727" s="14" t="str">
        <f>IF('Prediction Log'!D727=0, "",'Prediction Log'!D727)</f>
        <v/>
      </c>
      <c r="E727" s="14" t="str">
        <f>IF('Prediction Log'!E727=0, "",'Prediction Log'!E727)</f>
        <v/>
      </c>
      <c r="F727" s="14" t="str">
        <f>IF('Prediction Log'!F727=0, "",'Prediction Log'!F727)</f>
        <v/>
      </c>
      <c r="G727" s="12" t="str">
        <f>IF(AND(Games!I727="",Games!J727=""),"",IF(ISTEXT(Games!J727), "Side",Games!I727))</f>
        <v/>
      </c>
      <c r="H727" s="12" t="str">
        <f>IF(Table1[[#This Row],[Bet]]="Spread", Games!K727, "")</f>
        <v/>
      </c>
      <c r="I727" s="19" t="str">
        <f>IF(ISTEXT(Games!J727), Games!J727, "")</f>
        <v/>
      </c>
      <c r="J727" s="19" t="str">
        <f>IF(Table1[[#This Row],[Bet]]="Spread", Table1[[#This Row],[Spread]],"")</f>
        <v/>
      </c>
      <c r="K727" s="19"/>
      <c r="L727" s="20"/>
      <c r="M727" s="20"/>
      <c r="N727" s="20"/>
      <c r="O727" s="20"/>
      <c r="P727" s="20"/>
      <c r="Q727" s="20"/>
      <c r="R727" s="22">
        <f t="shared" si="105"/>
        <v>0</v>
      </c>
      <c r="S727" s="22">
        <f t="shared" si="106"/>
        <v>0</v>
      </c>
      <c r="T727" s="22">
        <f t="shared" si="99"/>
        <v>0</v>
      </c>
      <c r="U727" s="22">
        <f t="shared" si="107"/>
        <v>0</v>
      </c>
      <c r="V727" s="22">
        <f t="shared" si="100"/>
        <v>0</v>
      </c>
      <c r="W727" s="22">
        <f t="shared" si="101"/>
        <v>0</v>
      </c>
      <c r="X727" s="21"/>
      <c r="Y727" s="23" t="str">
        <f t="shared" si="102"/>
        <v/>
      </c>
      <c r="Z727" s="21"/>
      <c r="AA727" s="23" t="str">
        <f t="shared" si="103"/>
        <v/>
      </c>
      <c r="AB727" s="21"/>
      <c r="AC727" s="23" t="str">
        <f t="shared" si="104"/>
        <v/>
      </c>
      <c r="AD72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28" spans="1:30" x14ac:dyDescent="0.45">
      <c r="A728" s="35" t="str">
        <f>IF('Prediction Log'!A728=0, "",'Prediction Log'!A728)</f>
        <v/>
      </c>
      <c r="B728" s="14" t="str">
        <f>IF('Prediction Log'!B728=0, "",'Prediction Log'!B728)</f>
        <v/>
      </c>
      <c r="C728" s="14" t="str">
        <f>IF('Prediction Log'!C728=0, "",'Prediction Log'!C728)</f>
        <v/>
      </c>
      <c r="D728" s="14" t="str">
        <f>IF('Prediction Log'!D728=0, "",'Prediction Log'!D728)</f>
        <v/>
      </c>
      <c r="E728" s="14" t="str">
        <f>IF('Prediction Log'!E728=0, "",'Prediction Log'!E728)</f>
        <v/>
      </c>
      <c r="F728" s="14" t="str">
        <f>IF('Prediction Log'!F728=0, "",'Prediction Log'!F728)</f>
        <v/>
      </c>
      <c r="G728" s="12" t="str">
        <f>IF(AND(Games!I728="",Games!J728=""),"",IF(ISTEXT(Games!J728), "Side",Games!I728))</f>
        <v/>
      </c>
      <c r="H728" s="12" t="str">
        <f>IF(Table1[[#This Row],[Bet]]="Spread", Games!K728, "")</f>
        <v/>
      </c>
      <c r="I728" s="19" t="str">
        <f>IF(ISTEXT(Games!J728), Games!J728, "")</f>
        <v/>
      </c>
      <c r="J728" s="19" t="str">
        <f>IF(Table1[[#This Row],[Bet]]="Spread", Table1[[#This Row],[Spread]],"")</f>
        <v/>
      </c>
      <c r="K728" s="19"/>
      <c r="L728" s="20"/>
      <c r="M728" s="20"/>
      <c r="N728" s="20"/>
      <c r="O728" s="20"/>
      <c r="P728" s="20"/>
      <c r="Q728" s="20"/>
      <c r="R728" s="22">
        <f t="shared" si="105"/>
        <v>0</v>
      </c>
      <c r="S728" s="22">
        <f t="shared" si="106"/>
        <v>0</v>
      </c>
      <c r="T728" s="22">
        <f t="shared" si="99"/>
        <v>0</v>
      </c>
      <c r="U728" s="22">
        <f t="shared" si="107"/>
        <v>0</v>
      </c>
      <c r="V728" s="22">
        <f t="shared" si="100"/>
        <v>0</v>
      </c>
      <c r="W728" s="22">
        <f t="shared" si="101"/>
        <v>0</v>
      </c>
      <c r="X728" s="21"/>
      <c r="Y728" s="23" t="str">
        <f t="shared" si="102"/>
        <v/>
      </c>
      <c r="Z728" s="21"/>
      <c r="AA728" s="23" t="str">
        <f t="shared" si="103"/>
        <v/>
      </c>
      <c r="AB728" s="21"/>
      <c r="AC728" s="23" t="str">
        <f t="shared" si="104"/>
        <v/>
      </c>
      <c r="AD72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29" spans="1:30" x14ac:dyDescent="0.45">
      <c r="A729" s="35" t="str">
        <f>IF('Prediction Log'!A729=0, "",'Prediction Log'!A729)</f>
        <v/>
      </c>
      <c r="B729" s="14" t="str">
        <f>IF('Prediction Log'!B729=0, "",'Prediction Log'!B729)</f>
        <v/>
      </c>
      <c r="C729" s="14" t="str">
        <f>IF('Prediction Log'!C729=0, "",'Prediction Log'!C729)</f>
        <v/>
      </c>
      <c r="D729" s="14" t="str">
        <f>IF('Prediction Log'!D729=0, "",'Prediction Log'!D729)</f>
        <v/>
      </c>
      <c r="E729" s="14" t="str">
        <f>IF('Prediction Log'!E729=0, "",'Prediction Log'!E729)</f>
        <v/>
      </c>
      <c r="F729" s="14" t="str">
        <f>IF('Prediction Log'!F729=0, "",'Prediction Log'!F729)</f>
        <v/>
      </c>
      <c r="G729" s="12" t="str">
        <f>IF(AND(Games!I729="",Games!J729=""),"",IF(ISTEXT(Games!J729), "Side",Games!I729))</f>
        <v/>
      </c>
      <c r="H729" s="12" t="str">
        <f>IF(Table1[[#This Row],[Bet]]="Spread", Games!K729, "")</f>
        <v/>
      </c>
      <c r="I729" s="19" t="str">
        <f>IF(ISTEXT(Games!J729), Games!J729, "")</f>
        <v/>
      </c>
      <c r="J729" s="19" t="str">
        <f>IF(Table1[[#This Row],[Bet]]="Spread", Table1[[#This Row],[Spread]],"")</f>
        <v/>
      </c>
      <c r="K729" s="19"/>
      <c r="L729" s="20"/>
      <c r="M729" s="20"/>
      <c r="N729" s="20"/>
      <c r="O729" s="20"/>
      <c r="P729" s="20"/>
      <c r="Q729" s="20"/>
      <c r="R729" s="22">
        <f t="shared" si="105"/>
        <v>0</v>
      </c>
      <c r="S729" s="22">
        <f t="shared" si="106"/>
        <v>0</v>
      </c>
      <c r="T729" s="22">
        <f t="shared" si="99"/>
        <v>0</v>
      </c>
      <c r="U729" s="22">
        <f t="shared" si="107"/>
        <v>0</v>
      </c>
      <c r="V729" s="22">
        <f t="shared" si="100"/>
        <v>0</v>
      </c>
      <c r="W729" s="22">
        <f t="shared" si="101"/>
        <v>0</v>
      </c>
      <c r="X729" s="21"/>
      <c r="Y729" s="23" t="str">
        <f t="shared" si="102"/>
        <v/>
      </c>
      <c r="Z729" s="21"/>
      <c r="AA729" s="23" t="str">
        <f t="shared" si="103"/>
        <v/>
      </c>
      <c r="AB729" s="21"/>
      <c r="AC729" s="23" t="str">
        <f t="shared" si="104"/>
        <v/>
      </c>
      <c r="AD72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30" spans="1:30" x14ac:dyDescent="0.45">
      <c r="A730" s="35" t="str">
        <f>IF('Prediction Log'!A730=0, "",'Prediction Log'!A730)</f>
        <v/>
      </c>
      <c r="B730" s="14" t="str">
        <f>IF('Prediction Log'!B730=0, "",'Prediction Log'!B730)</f>
        <v/>
      </c>
      <c r="C730" s="14" t="str">
        <f>IF('Prediction Log'!C730=0, "",'Prediction Log'!C730)</f>
        <v/>
      </c>
      <c r="D730" s="14" t="str">
        <f>IF('Prediction Log'!D730=0, "",'Prediction Log'!D730)</f>
        <v/>
      </c>
      <c r="E730" s="14" t="str">
        <f>IF('Prediction Log'!E730=0, "",'Prediction Log'!E730)</f>
        <v/>
      </c>
      <c r="F730" s="14" t="str">
        <f>IF('Prediction Log'!F730=0, "",'Prediction Log'!F730)</f>
        <v/>
      </c>
      <c r="G730" s="12" t="str">
        <f>IF(AND(Games!I730="",Games!J730=""),"",IF(ISTEXT(Games!J730), "Side",Games!I730))</f>
        <v/>
      </c>
      <c r="H730" s="12" t="str">
        <f>IF(Table1[[#This Row],[Bet]]="Spread", Games!K730, "")</f>
        <v/>
      </c>
      <c r="I730" s="19" t="str">
        <f>IF(ISTEXT(Games!J730), Games!J730, "")</f>
        <v/>
      </c>
      <c r="J730" s="19" t="str">
        <f>IF(Table1[[#This Row],[Bet]]="Spread", Table1[[#This Row],[Spread]],"")</f>
        <v/>
      </c>
      <c r="K730" s="19"/>
      <c r="L730" s="20"/>
      <c r="M730" s="20"/>
      <c r="N730" s="20"/>
      <c r="O730" s="20"/>
      <c r="P730" s="20"/>
      <c r="Q730" s="20"/>
      <c r="R730" s="22">
        <f t="shared" si="105"/>
        <v>0</v>
      </c>
      <c r="S730" s="22">
        <f t="shared" si="106"/>
        <v>0</v>
      </c>
      <c r="T730" s="22">
        <f t="shared" si="99"/>
        <v>0</v>
      </c>
      <c r="U730" s="22">
        <f t="shared" si="107"/>
        <v>0</v>
      </c>
      <c r="V730" s="22">
        <f t="shared" si="100"/>
        <v>0</v>
      </c>
      <c r="W730" s="22">
        <f t="shared" si="101"/>
        <v>0</v>
      </c>
      <c r="X730" s="21"/>
      <c r="Y730" s="23" t="str">
        <f t="shared" si="102"/>
        <v/>
      </c>
      <c r="Z730" s="21"/>
      <c r="AA730" s="23" t="str">
        <f t="shared" si="103"/>
        <v/>
      </c>
      <c r="AB730" s="21"/>
      <c r="AC730" s="23" t="str">
        <f t="shared" si="104"/>
        <v/>
      </c>
      <c r="AD73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31" spans="1:30" x14ac:dyDescent="0.45">
      <c r="A731" s="35" t="str">
        <f>IF('Prediction Log'!A731=0, "",'Prediction Log'!A731)</f>
        <v/>
      </c>
      <c r="B731" s="14" t="str">
        <f>IF('Prediction Log'!B731=0, "",'Prediction Log'!B731)</f>
        <v/>
      </c>
      <c r="C731" s="14" t="str">
        <f>IF('Prediction Log'!C731=0, "",'Prediction Log'!C731)</f>
        <v/>
      </c>
      <c r="D731" s="14" t="str">
        <f>IF('Prediction Log'!D731=0, "",'Prediction Log'!D731)</f>
        <v/>
      </c>
      <c r="E731" s="14" t="str">
        <f>IF('Prediction Log'!E731=0, "",'Prediction Log'!E731)</f>
        <v/>
      </c>
      <c r="F731" s="14" t="str">
        <f>IF('Prediction Log'!F731=0, "",'Prediction Log'!F731)</f>
        <v/>
      </c>
      <c r="G731" s="12" t="str">
        <f>IF(AND(Games!I731="",Games!J731=""),"",IF(ISTEXT(Games!J731), "Side",Games!I731))</f>
        <v/>
      </c>
      <c r="H731" s="12" t="str">
        <f>IF(Table1[[#This Row],[Bet]]="Spread", Games!K731, "")</f>
        <v/>
      </c>
      <c r="I731" s="19" t="str">
        <f>IF(ISTEXT(Games!J731), Games!J731, "")</f>
        <v/>
      </c>
      <c r="J731" s="19" t="str">
        <f>IF(Table1[[#This Row],[Bet]]="Spread", Table1[[#This Row],[Spread]],"")</f>
        <v/>
      </c>
      <c r="K731" s="19"/>
      <c r="L731" s="20"/>
      <c r="M731" s="20"/>
      <c r="N731" s="20"/>
      <c r="O731" s="20"/>
      <c r="P731" s="20"/>
      <c r="Q731" s="20"/>
      <c r="R731" s="22">
        <f t="shared" si="105"/>
        <v>0</v>
      </c>
      <c r="S731" s="22">
        <f t="shared" si="106"/>
        <v>0</v>
      </c>
      <c r="T731" s="22">
        <f t="shared" si="99"/>
        <v>0</v>
      </c>
      <c r="U731" s="22">
        <f t="shared" si="107"/>
        <v>0</v>
      </c>
      <c r="V731" s="22">
        <f t="shared" si="100"/>
        <v>0</v>
      </c>
      <c r="W731" s="22">
        <f t="shared" si="101"/>
        <v>0</v>
      </c>
      <c r="X731" s="21"/>
      <c r="Y731" s="23" t="str">
        <f t="shared" si="102"/>
        <v/>
      </c>
      <c r="Z731" s="21"/>
      <c r="AA731" s="23" t="str">
        <f t="shared" si="103"/>
        <v/>
      </c>
      <c r="AB731" s="21"/>
      <c r="AC731" s="23" t="str">
        <f t="shared" si="104"/>
        <v/>
      </c>
      <c r="AD73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32" spans="1:30" x14ac:dyDescent="0.45">
      <c r="A732" s="35" t="str">
        <f>IF('Prediction Log'!A732=0, "",'Prediction Log'!A732)</f>
        <v/>
      </c>
      <c r="B732" s="14" t="str">
        <f>IF('Prediction Log'!B732=0, "",'Prediction Log'!B732)</f>
        <v/>
      </c>
      <c r="C732" s="14" t="str">
        <f>IF('Prediction Log'!C732=0, "",'Prediction Log'!C732)</f>
        <v/>
      </c>
      <c r="D732" s="14" t="str">
        <f>IF('Prediction Log'!D732=0, "",'Prediction Log'!D732)</f>
        <v/>
      </c>
      <c r="E732" s="14" t="str">
        <f>IF('Prediction Log'!E732=0, "",'Prediction Log'!E732)</f>
        <v/>
      </c>
      <c r="F732" s="14" t="str">
        <f>IF('Prediction Log'!F732=0, "",'Prediction Log'!F732)</f>
        <v/>
      </c>
      <c r="G732" s="12" t="str">
        <f>IF(AND(Games!I732="",Games!J732=""),"",IF(ISTEXT(Games!J732), "Side",Games!I732))</f>
        <v/>
      </c>
      <c r="H732" s="12" t="str">
        <f>IF(Table1[[#This Row],[Bet]]="Spread", Games!K732, "")</f>
        <v/>
      </c>
      <c r="I732" s="19" t="str">
        <f>IF(ISTEXT(Games!J732), Games!J732, "")</f>
        <v/>
      </c>
      <c r="J732" s="19" t="str">
        <f>IF(Table1[[#This Row],[Bet]]="Spread", Table1[[#This Row],[Spread]],"")</f>
        <v/>
      </c>
      <c r="K732" s="19"/>
      <c r="L732" s="20"/>
      <c r="M732" s="20"/>
      <c r="N732" s="20"/>
      <c r="O732" s="20"/>
      <c r="P732" s="20"/>
      <c r="Q732" s="20"/>
      <c r="R732" s="22">
        <f t="shared" si="105"/>
        <v>0</v>
      </c>
      <c r="S732" s="22">
        <f t="shared" si="106"/>
        <v>0</v>
      </c>
      <c r="T732" s="22">
        <f t="shared" si="99"/>
        <v>0</v>
      </c>
      <c r="U732" s="22">
        <f t="shared" si="107"/>
        <v>0</v>
      </c>
      <c r="V732" s="22">
        <f t="shared" si="100"/>
        <v>0</v>
      </c>
      <c r="W732" s="22">
        <f t="shared" si="101"/>
        <v>0</v>
      </c>
      <c r="X732" s="21"/>
      <c r="Y732" s="23" t="str">
        <f t="shared" si="102"/>
        <v/>
      </c>
      <c r="Z732" s="21"/>
      <c r="AA732" s="23" t="str">
        <f t="shared" si="103"/>
        <v/>
      </c>
      <c r="AB732" s="21"/>
      <c r="AC732" s="23" t="str">
        <f t="shared" si="104"/>
        <v/>
      </c>
      <c r="AD73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33" spans="1:30" x14ac:dyDescent="0.45">
      <c r="A733" s="35" t="str">
        <f>IF('Prediction Log'!A733=0, "",'Prediction Log'!A733)</f>
        <v/>
      </c>
      <c r="B733" s="14" t="str">
        <f>IF('Prediction Log'!B733=0, "",'Prediction Log'!B733)</f>
        <v/>
      </c>
      <c r="C733" s="14" t="str">
        <f>IF('Prediction Log'!C733=0, "",'Prediction Log'!C733)</f>
        <v/>
      </c>
      <c r="D733" s="14" t="str">
        <f>IF('Prediction Log'!D733=0, "",'Prediction Log'!D733)</f>
        <v/>
      </c>
      <c r="E733" s="14" t="str">
        <f>IF('Prediction Log'!E733=0, "",'Prediction Log'!E733)</f>
        <v/>
      </c>
      <c r="F733" s="14" t="str">
        <f>IF('Prediction Log'!F733=0, "",'Prediction Log'!F733)</f>
        <v/>
      </c>
      <c r="G733" s="12" t="str">
        <f>IF(AND(Games!I733="",Games!J733=""),"",IF(ISTEXT(Games!J733), "Side",Games!I733))</f>
        <v/>
      </c>
      <c r="H733" s="12" t="str">
        <f>IF(Table1[[#This Row],[Bet]]="Spread", Games!K733, "")</f>
        <v/>
      </c>
      <c r="I733" s="19" t="str">
        <f>IF(ISTEXT(Games!J733), Games!J733, "")</f>
        <v/>
      </c>
      <c r="J733" s="19" t="str">
        <f>IF(Table1[[#This Row],[Bet]]="Spread", Table1[[#This Row],[Spread]],"")</f>
        <v/>
      </c>
      <c r="K733" s="19"/>
      <c r="L733" s="20"/>
      <c r="M733" s="20"/>
      <c r="N733" s="20"/>
      <c r="O733" s="20"/>
      <c r="P733" s="20"/>
      <c r="Q733" s="20"/>
      <c r="R733" s="22">
        <f t="shared" si="105"/>
        <v>0</v>
      </c>
      <c r="S733" s="22">
        <f t="shared" si="106"/>
        <v>0</v>
      </c>
      <c r="T733" s="22">
        <f t="shared" si="99"/>
        <v>0</v>
      </c>
      <c r="U733" s="22">
        <f t="shared" si="107"/>
        <v>0</v>
      </c>
      <c r="V733" s="22">
        <f t="shared" si="100"/>
        <v>0</v>
      </c>
      <c r="W733" s="22">
        <f t="shared" si="101"/>
        <v>0</v>
      </c>
      <c r="X733" s="21"/>
      <c r="Y733" s="23" t="str">
        <f t="shared" si="102"/>
        <v/>
      </c>
      <c r="Z733" s="21"/>
      <c r="AA733" s="23" t="str">
        <f t="shared" si="103"/>
        <v/>
      </c>
      <c r="AB733" s="21"/>
      <c r="AC733" s="23" t="str">
        <f t="shared" si="104"/>
        <v/>
      </c>
      <c r="AD73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34" spans="1:30" x14ac:dyDescent="0.45">
      <c r="A734" s="35" t="str">
        <f>IF('Prediction Log'!A734=0, "",'Prediction Log'!A734)</f>
        <v/>
      </c>
      <c r="B734" s="14" t="str">
        <f>IF('Prediction Log'!B734=0, "",'Prediction Log'!B734)</f>
        <v/>
      </c>
      <c r="C734" s="14" t="str">
        <f>IF('Prediction Log'!C734=0, "",'Prediction Log'!C734)</f>
        <v/>
      </c>
      <c r="D734" s="14" t="str">
        <f>IF('Prediction Log'!D734=0, "",'Prediction Log'!D734)</f>
        <v/>
      </c>
      <c r="E734" s="14" t="str">
        <f>IF('Prediction Log'!E734=0, "",'Prediction Log'!E734)</f>
        <v/>
      </c>
      <c r="F734" s="14" t="str">
        <f>IF('Prediction Log'!F734=0, "",'Prediction Log'!F734)</f>
        <v/>
      </c>
      <c r="G734" s="12" t="str">
        <f>IF(AND(Games!I734="",Games!J734=""),"",IF(ISTEXT(Games!J734), "Side",Games!I734))</f>
        <v/>
      </c>
      <c r="H734" s="12" t="str">
        <f>IF(Table1[[#This Row],[Bet]]="Spread", Games!K734, "")</f>
        <v/>
      </c>
      <c r="I734" s="19" t="str">
        <f>IF(ISTEXT(Games!J734), Games!J734, "")</f>
        <v/>
      </c>
      <c r="J734" s="19" t="str">
        <f>IF(Table1[[#This Row],[Bet]]="Spread", Table1[[#This Row],[Spread]],"")</f>
        <v/>
      </c>
      <c r="K734" s="19"/>
      <c r="L734" s="20"/>
      <c r="M734" s="20"/>
      <c r="N734" s="20"/>
      <c r="O734" s="20"/>
      <c r="P734" s="20"/>
      <c r="Q734" s="20"/>
      <c r="R734" s="22">
        <f t="shared" si="105"/>
        <v>0</v>
      </c>
      <c r="S734" s="22">
        <f t="shared" si="106"/>
        <v>0</v>
      </c>
      <c r="T734" s="22">
        <f t="shared" si="99"/>
        <v>0</v>
      </c>
      <c r="U734" s="22">
        <f t="shared" si="107"/>
        <v>0</v>
      </c>
      <c r="V734" s="22">
        <f t="shared" si="100"/>
        <v>0</v>
      </c>
      <c r="W734" s="22">
        <f t="shared" si="101"/>
        <v>0</v>
      </c>
      <c r="X734" s="21"/>
      <c r="Y734" s="23" t="str">
        <f t="shared" si="102"/>
        <v/>
      </c>
      <c r="Z734" s="21"/>
      <c r="AA734" s="23" t="str">
        <f t="shared" si="103"/>
        <v/>
      </c>
      <c r="AB734" s="21"/>
      <c r="AC734" s="23" t="str">
        <f t="shared" si="104"/>
        <v/>
      </c>
      <c r="AD73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35" spans="1:30" x14ac:dyDescent="0.45">
      <c r="A735" s="35" t="str">
        <f>IF('Prediction Log'!A735=0, "",'Prediction Log'!A735)</f>
        <v/>
      </c>
      <c r="B735" s="14" t="str">
        <f>IF('Prediction Log'!B735=0, "",'Prediction Log'!B735)</f>
        <v/>
      </c>
      <c r="C735" s="14" t="str">
        <f>IF('Prediction Log'!C735=0, "",'Prediction Log'!C735)</f>
        <v/>
      </c>
      <c r="D735" s="14" t="str">
        <f>IF('Prediction Log'!D735=0, "",'Prediction Log'!D735)</f>
        <v/>
      </c>
      <c r="E735" s="14" t="str">
        <f>IF('Prediction Log'!E735=0, "",'Prediction Log'!E735)</f>
        <v/>
      </c>
      <c r="F735" s="14" t="str">
        <f>IF('Prediction Log'!F735=0, "",'Prediction Log'!F735)</f>
        <v/>
      </c>
      <c r="G735" s="12" t="str">
        <f>IF(AND(Games!I735="",Games!J735=""),"",IF(ISTEXT(Games!J735), "Side",Games!I735))</f>
        <v/>
      </c>
      <c r="H735" s="12" t="str">
        <f>IF(Table1[[#This Row],[Bet]]="Spread", Games!K735, "")</f>
        <v/>
      </c>
      <c r="I735" s="19" t="str">
        <f>IF(ISTEXT(Games!J735), Games!J735, "")</f>
        <v/>
      </c>
      <c r="J735" s="19" t="str">
        <f>IF(Table1[[#This Row],[Bet]]="Spread", Table1[[#This Row],[Spread]],"")</f>
        <v/>
      </c>
      <c r="K735" s="19"/>
      <c r="L735" s="20"/>
      <c r="M735" s="20"/>
      <c r="N735" s="20"/>
      <c r="O735" s="20"/>
      <c r="P735" s="20"/>
      <c r="Q735" s="20"/>
      <c r="R735" s="22">
        <f t="shared" si="105"/>
        <v>0</v>
      </c>
      <c r="S735" s="22">
        <f t="shared" si="106"/>
        <v>0</v>
      </c>
      <c r="T735" s="22">
        <f t="shared" si="99"/>
        <v>0</v>
      </c>
      <c r="U735" s="22">
        <f t="shared" si="107"/>
        <v>0</v>
      </c>
      <c r="V735" s="22">
        <f t="shared" si="100"/>
        <v>0</v>
      </c>
      <c r="W735" s="22">
        <f t="shared" si="101"/>
        <v>0</v>
      </c>
      <c r="X735" s="21"/>
      <c r="Y735" s="23" t="str">
        <f t="shared" si="102"/>
        <v/>
      </c>
      <c r="Z735" s="21"/>
      <c r="AA735" s="23" t="str">
        <f t="shared" si="103"/>
        <v/>
      </c>
      <c r="AB735" s="21"/>
      <c r="AC735" s="23" t="str">
        <f t="shared" si="104"/>
        <v/>
      </c>
      <c r="AD73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36" spans="1:30" x14ac:dyDescent="0.45">
      <c r="A736" s="35" t="str">
        <f>IF('Prediction Log'!A736=0, "",'Prediction Log'!A736)</f>
        <v/>
      </c>
      <c r="B736" s="14" t="str">
        <f>IF('Prediction Log'!B736=0, "",'Prediction Log'!B736)</f>
        <v/>
      </c>
      <c r="C736" s="14" t="str">
        <f>IF('Prediction Log'!C736=0, "",'Prediction Log'!C736)</f>
        <v/>
      </c>
      <c r="D736" s="14" t="str">
        <f>IF('Prediction Log'!D736=0, "",'Prediction Log'!D736)</f>
        <v/>
      </c>
      <c r="E736" s="14" t="str">
        <f>IF('Prediction Log'!E736=0, "",'Prediction Log'!E736)</f>
        <v/>
      </c>
      <c r="F736" s="14" t="str">
        <f>IF('Prediction Log'!F736=0, "",'Prediction Log'!F736)</f>
        <v/>
      </c>
      <c r="G736" s="12" t="str">
        <f>IF(AND(Games!I736="",Games!J736=""),"",IF(ISTEXT(Games!J736), "Side",Games!I736))</f>
        <v/>
      </c>
      <c r="H736" s="12" t="str">
        <f>IF(Table1[[#This Row],[Bet]]="Spread", Games!K736, "")</f>
        <v/>
      </c>
      <c r="I736" s="19" t="str">
        <f>IF(ISTEXT(Games!J736), Games!J736, "")</f>
        <v/>
      </c>
      <c r="J736" s="19" t="str">
        <f>IF(Table1[[#This Row],[Bet]]="Spread", Table1[[#This Row],[Spread]],"")</f>
        <v/>
      </c>
      <c r="K736" s="19"/>
      <c r="L736" s="20"/>
      <c r="M736" s="20"/>
      <c r="N736" s="20"/>
      <c r="O736" s="20"/>
      <c r="P736" s="20"/>
      <c r="Q736" s="20"/>
      <c r="R736" s="22">
        <f t="shared" si="105"/>
        <v>0</v>
      </c>
      <c r="S736" s="22">
        <f t="shared" si="106"/>
        <v>0</v>
      </c>
      <c r="T736" s="22">
        <f t="shared" si="99"/>
        <v>0</v>
      </c>
      <c r="U736" s="22">
        <f t="shared" si="107"/>
        <v>0</v>
      </c>
      <c r="V736" s="22">
        <f t="shared" si="100"/>
        <v>0</v>
      </c>
      <c r="W736" s="22">
        <f t="shared" si="101"/>
        <v>0</v>
      </c>
      <c r="X736" s="21"/>
      <c r="Y736" s="23" t="str">
        <f t="shared" si="102"/>
        <v/>
      </c>
      <c r="Z736" s="21"/>
      <c r="AA736" s="23" t="str">
        <f t="shared" si="103"/>
        <v/>
      </c>
      <c r="AB736" s="21"/>
      <c r="AC736" s="23" t="str">
        <f t="shared" si="104"/>
        <v/>
      </c>
      <c r="AD73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37" spans="1:30" x14ac:dyDescent="0.45">
      <c r="A737" s="35" t="str">
        <f>IF('Prediction Log'!A737=0, "",'Prediction Log'!A737)</f>
        <v/>
      </c>
      <c r="B737" s="14" t="str">
        <f>IF('Prediction Log'!B737=0, "",'Prediction Log'!B737)</f>
        <v/>
      </c>
      <c r="C737" s="14" t="str">
        <f>IF('Prediction Log'!C737=0, "",'Prediction Log'!C737)</f>
        <v/>
      </c>
      <c r="D737" s="14" t="str">
        <f>IF('Prediction Log'!D737=0, "",'Prediction Log'!D737)</f>
        <v/>
      </c>
      <c r="E737" s="14" t="str">
        <f>IF('Prediction Log'!E737=0, "",'Prediction Log'!E737)</f>
        <v/>
      </c>
      <c r="F737" s="14" t="str">
        <f>IF('Prediction Log'!F737=0, "",'Prediction Log'!F737)</f>
        <v/>
      </c>
      <c r="G737" s="12" t="str">
        <f>IF(AND(Games!I737="",Games!J737=""),"",IF(ISTEXT(Games!J737), "Side",Games!I737))</f>
        <v/>
      </c>
      <c r="H737" s="12" t="str">
        <f>IF(Table1[[#This Row],[Bet]]="Spread", Games!K737, "")</f>
        <v/>
      </c>
      <c r="I737" s="19" t="str">
        <f>IF(ISTEXT(Games!J737), Games!J737, "")</f>
        <v/>
      </c>
      <c r="J737" s="19" t="str">
        <f>IF(Table1[[#This Row],[Bet]]="Spread", Table1[[#This Row],[Spread]],"")</f>
        <v/>
      </c>
      <c r="K737" s="19"/>
      <c r="L737" s="20"/>
      <c r="M737" s="20"/>
      <c r="N737" s="20"/>
      <c r="O737" s="20"/>
      <c r="P737" s="20"/>
      <c r="Q737" s="20"/>
      <c r="R737" s="22">
        <f t="shared" si="105"/>
        <v>0</v>
      </c>
      <c r="S737" s="22">
        <f t="shared" si="106"/>
        <v>0</v>
      </c>
      <c r="T737" s="22">
        <f t="shared" si="99"/>
        <v>0</v>
      </c>
      <c r="U737" s="22">
        <f t="shared" si="107"/>
        <v>0</v>
      </c>
      <c r="V737" s="22">
        <f t="shared" si="100"/>
        <v>0</v>
      </c>
      <c r="W737" s="22">
        <f t="shared" si="101"/>
        <v>0</v>
      </c>
      <c r="X737" s="21"/>
      <c r="Y737" s="23" t="str">
        <f t="shared" si="102"/>
        <v/>
      </c>
      <c r="Z737" s="21"/>
      <c r="AA737" s="23" t="str">
        <f t="shared" si="103"/>
        <v/>
      </c>
      <c r="AB737" s="21"/>
      <c r="AC737" s="23" t="str">
        <f t="shared" si="104"/>
        <v/>
      </c>
      <c r="AD73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38" spans="1:30" x14ac:dyDescent="0.45">
      <c r="A738" s="35" t="str">
        <f>IF('Prediction Log'!A738=0, "",'Prediction Log'!A738)</f>
        <v/>
      </c>
      <c r="B738" s="14" t="str">
        <f>IF('Prediction Log'!B738=0, "",'Prediction Log'!B738)</f>
        <v/>
      </c>
      <c r="C738" s="14" t="str">
        <f>IF('Prediction Log'!C738=0, "",'Prediction Log'!C738)</f>
        <v/>
      </c>
      <c r="D738" s="14" t="str">
        <f>IF('Prediction Log'!D738=0, "",'Prediction Log'!D738)</f>
        <v/>
      </c>
      <c r="E738" s="14" t="str">
        <f>IF('Prediction Log'!E738=0, "",'Prediction Log'!E738)</f>
        <v/>
      </c>
      <c r="F738" s="14" t="str">
        <f>IF('Prediction Log'!F738=0, "",'Prediction Log'!F738)</f>
        <v/>
      </c>
      <c r="G738" s="12" t="str">
        <f>IF(AND(Games!I738="",Games!J738=""),"",IF(ISTEXT(Games!J738), "Side",Games!I738))</f>
        <v/>
      </c>
      <c r="H738" s="12" t="str">
        <f>IF(Table1[[#This Row],[Bet]]="Spread", Games!K738, "")</f>
        <v/>
      </c>
      <c r="I738" s="19" t="str">
        <f>IF(ISTEXT(Games!J738), Games!J738, "")</f>
        <v/>
      </c>
      <c r="J738" s="19" t="str">
        <f>IF(Table1[[#This Row],[Bet]]="Spread", Table1[[#This Row],[Spread]],"")</f>
        <v/>
      </c>
      <c r="K738" s="19"/>
      <c r="L738" s="20"/>
      <c r="M738" s="20"/>
      <c r="N738" s="20"/>
      <c r="O738" s="20"/>
      <c r="P738" s="20"/>
      <c r="Q738" s="20"/>
      <c r="R738" s="22">
        <f t="shared" si="105"/>
        <v>0</v>
      </c>
      <c r="S738" s="22">
        <f t="shared" si="106"/>
        <v>0</v>
      </c>
      <c r="T738" s="22">
        <f t="shared" si="99"/>
        <v>0</v>
      </c>
      <c r="U738" s="22">
        <f t="shared" si="107"/>
        <v>0</v>
      </c>
      <c r="V738" s="22">
        <f t="shared" si="100"/>
        <v>0</v>
      </c>
      <c r="W738" s="22">
        <f t="shared" si="101"/>
        <v>0</v>
      </c>
      <c r="X738" s="21"/>
      <c r="Y738" s="23" t="str">
        <f t="shared" si="102"/>
        <v/>
      </c>
      <c r="Z738" s="21"/>
      <c r="AA738" s="23" t="str">
        <f t="shared" si="103"/>
        <v/>
      </c>
      <c r="AB738" s="21"/>
      <c r="AC738" s="23" t="str">
        <f t="shared" si="104"/>
        <v/>
      </c>
      <c r="AD73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39" spans="1:30" x14ac:dyDescent="0.45">
      <c r="A739" s="35" t="str">
        <f>IF('Prediction Log'!A739=0, "",'Prediction Log'!A739)</f>
        <v/>
      </c>
      <c r="B739" s="14" t="str">
        <f>IF('Prediction Log'!B739=0, "",'Prediction Log'!B739)</f>
        <v/>
      </c>
      <c r="C739" s="14" t="str">
        <f>IF('Prediction Log'!C739=0, "",'Prediction Log'!C739)</f>
        <v/>
      </c>
      <c r="D739" s="14" t="str">
        <f>IF('Prediction Log'!D739=0, "",'Prediction Log'!D739)</f>
        <v/>
      </c>
      <c r="E739" s="14" t="str">
        <f>IF('Prediction Log'!E739=0, "",'Prediction Log'!E739)</f>
        <v/>
      </c>
      <c r="F739" s="14" t="str">
        <f>IF('Prediction Log'!F739=0, "",'Prediction Log'!F739)</f>
        <v/>
      </c>
      <c r="G739" s="12" t="str">
        <f>IF(AND(Games!I739="",Games!J739=""),"",IF(ISTEXT(Games!J739), "Side",Games!I739))</f>
        <v/>
      </c>
      <c r="H739" s="12" t="str">
        <f>IF(Table1[[#This Row],[Bet]]="Spread", Games!K739, "")</f>
        <v/>
      </c>
      <c r="I739" s="19" t="str">
        <f>IF(ISTEXT(Games!J739), Games!J739, "")</f>
        <v/>
      </c>
      <c r="J739" s="19" t="str">
        <f>IF(Table1[[#This Row],[Bet]]="Spread", Table1[[#This Row],[Spread]],"")</f>
        <v/>
      </c>
      <c r="K739" s="19"/>
      <c r="L739" s="20"/>
      <c r="M739" s="20"/>
      <c r="N739" s="20"/>
      <c r="O739" s="20"/>
      <c r="P739" s="20"/>
      <c r="Q739" s="20"/>
      <c r="R739" s="22">
        <f t="shared" si="105"/>
        <v>0</v>
      </c>
      <c r="S739" s="22">
        <f t="shared" si="106"/>
        <v>0</v>
      </c>
      <c r="T739" s="22">
        <f t="shared" si="99"/>
        <v>0</v>
      </c>
      <c r="U739" s="22">
        <f t="shared" si="107"/>
        <v>0</v>
      </c>
      <c r="V739" s="22">
        <f t="shared" si="100"/>
        <v>0</v>
      </c>
      <c r="W739" s="22">
        <f t="shared" si="101"/>
        <v>0</v>
      </c>
      <c r="X739" s="21"/>
      <c r="Y739" s="23" t="str">
        <f t="shared" si="102"/>
        <v/>
      </c>
      <c r="Z739" s="21"/>
      <c r="AA739" s="23" t="str">
        <f t="shared" si="103"/>
        <v/>
      </c>
      <c r="AB739" s="21"/>
      <c r="AC739" s="23" t="str">
        <f t="shared" si="104"/>
        <v/>
      </c>
      <c r="AD73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40" spans="1:30" x14ac:dyDescent="0.45">
      <c r="A740" s="35" t="str">
        <f>IF('Prediction Log'!A740=0, "",'Prediction Log'!A740)</f>
        <v/>
      </c>
      <c r="B740" s="14" t="str">
        <f>IF('Prediction Log'!B740=0, "",'Prediction Log'!B740)</f>
        <v/>
      </c>
      <c r="C740" s="14" t="str">
        <f>IF('Prediction Log'!C740=0, "",'Prediction Log'!C740)</f>
        <v/>
      </c>
      <c r="D740" s="14" t="str">
        <f>IF('Prediction Log'!D740=0, "",'Prediction Log'!D740)</f>
        <v/>
      </c>
      <c r="E740" s="14" t="str">
        <f>IF('Prediction Log'!E740=0, "",'Prediction Log'!E740)</f>
        <v/>
      </c>
      <c r="F740" s="14" t="str">
        <f>IF('Prediction Log'!F740=0, "",'Prediction Log'!F740)</f>
        <v/>
      </c>
      <c r="G740" s="12" t="str">
        <f>IF(AND(Games!I740="",Games!J740=""),"",IF(ISTEXT(Games!J740), "Side",Games!I740))</f>
        <v/>
      </c>
      <c r="H740" s="12" t="str">
        <f>IF(Table1[[#This Row],[Bet]]="Spread", Games!K740, "")</f>
        <v/>
      </c>
      <c r="I740" s="19" t="str">
        <f>IF(ISTEXT(Games!J740), Games!J740, "")</f>
        <v/>
      </c>
      <c r="J740" s="19" t="str">
        <f>IF(Table1[[#This Row],[Bet]]="Spread", Table1[[#This Row],[Spread]],"")</f>
        <v/>
      </c>
      <c r="K740" s="19"/>
      <c r="L740" s="20"/>
      <c r="M740" s="20"/>
      <c r="N740" s="20"/>
      <c r="O740" s="20"/>
      <c r="P740" s="20"/>
      <c r="Q740" s="20"/>
      <c r="R740" s="22">
        <f t="shared" si="105"/>
        <v>0</v>
      </c>
      <c r="S740" s="22">
        <f t="shared" si="106"/>
        <v>0</v>
      </c>
      <c r="T740" s="22">
        <f t="shared" si="99"/>
        <v>0</v>
      </c>
      <c r="U740" s="22">
        <f t="shared" si="107"/>
        <v>0</v>
      </c>
      <c r="V740" s="22">
        <f t="shared" si="100"/>
        <v>0</v>
      </c>
      <c r="W740" s="22">
        <f t="shared" si="101"/>
        <v>0</v>
      </c>
      <c r="X740" s="21"/>
      <c r="Y740" s="23" t="str">
        <f t="shared" si="102"/>
        <v/>
      </c>
      <c r="Z740" s="21"/>
      <c r="AA740" s="23" t="str">
        <f t="shared" si="103"/>
        <v/>
      </c>
      <c r="AB740" s="21"/>
      <c r="AC740" s="23" t="str">
        <f t="shared" si="104"/>
        <v/>
      </c>
      <c r="AD74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41" spans="1:30" x14ac:dyDescent="0.45">
      <c r="A741" s="35" t="str">
        <f>IF('Prediction Log'!A741=0, "",'Prediction Log'!A741)</f>
        <v/>
      </c>
      <c r="B741" s="14" t="str">
        <f>IF('Prediction Log'!B741=0, "",'Prediction Log'!B741)</f>
        <v/>
      </c>
      <c r="C741" s="14" t="str">
        <f>IF('Prediction Log'!C741=0, "",'Prediction Log'!C741)</f>
        <v/>
      </c>
      <c r="D741" s="14" t="str">
        <f>IF('Prediction Log'!D741=0, "",'Prediction Log'!D741)</f>
        <v/>
      </c>
      <c r="E741" s="14" t="str">
        <f>IF('Prediction Log'!E741=0, "",'Prediction Log'!E741)</f>
        <v/>
      </c>
      <c r="F741" s="14" t="str">
        <f>IF('Prediction Log'!F741=0, "",'Prediction Log'!F741)</f>
        <v/>
      </c>
      <c r="G741" s="12" t="str">
        <f>IF(AND(Games!I741="",Games!J741=""),"",IF(ISTEXT(Games!J741), "Side",Games!I741))</f>
        <v/>
      </c>
      <c r="H741" s="12" t="str">
        <f>IF(Table1[[#This Row],[Bet]]="Spread", Games!K741, "")</f>
        <v/>
      </c>
      <c r="I741" s="19" t="str">
        <f>IF(ISTEXT(Games!J741), Games!J741, "")</f>
        <v/>
      </c>
      <c r="J741" s="19" t="str">
        <f>IF(Table1[[#This Row],[Bet]]="Spread", Table1[[#This Row],[Spread]],"")</f>
        <v/>
      </c>
      <c r="K741" s="19"/>
      <c r="L741" s="20"/>
      <c r="M741" s="20"/>
      <c r="N741" s="20"/>
      <c r="O741" s="20"/>
      <c r="P741" s="20"/>
      <c r="Q741" s="20"/>
      <c r="R741" s="22">
        <f t="shared" si="105"/>
        <v>0</v>
      </c>
      <c r="S741" s="22">
        <f t="shared" si="106"/>
        <v>0</v>
      </c>
      <c r="T741" s="22">
        <f t="shared" si="99"/>
        <v>0</v>
      </c>
      <c r="U741" s="22">
        <f t="shared" si="107"/>
        <v>0</v>
      </c>
      <c r="V741" s="22">
        <f t="shared" si="100"/>
        <v>0</v>
      </c>
      <c r="W741" s="22">
        <f t="shared" si="101"/>
        <v>0</v>
      </c>
      <c r="X741" s="21"/>
      <c r="Y741" s="23" t="str">
        <f t="shared" si="102"/>
        <v/>
      </c>
      <c r="Z741" s="21"/>
      <c r="AA741" s="23" t="str">
        <f t="shared" si="103"/>
        <v/>
      </c>
      <c r="AB741" s="21"/>
      <c r="AC741" s="23" t="str">
        <f t="shared" si="104"/>
        <v/>
      </c>
      <c r="AD74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42" spans="1:30" x14ac:dyDescent="0.45">
      <c r="A742" s="35" t="str">
        <f>IF('Prediction Log'!A742=0, "",'Prediction Log'!A742)</f>
        <v/>
      </c>
      <c r="B742" s="14" t="str">
        <f>IF('Prediction Log'!B742=0, "",'Prediction Log'!B742)</f>
        <v/>
      </c>
      <c r="C742" s="14" t="str">
        <f>IF('Prediction Log'!C742=0, "",'Prediction Log'!C742)</f>
        <v/>
      </c>
      <c r="D742" s="14" t="str">
        <f>IF('Prediction Log'!D742=0, "",'Prediction Log'!D742)</f>
        <v/>
      </c>
      <c r="E742" s="14" t="str">
        <f>IF('Prediction Log'!E742=0, "",'Prediction Log'!E742)</f>
        <v/>
      </c>
      <c r="F742" s="14" t="str">
        <f>IF('Prediction Log'!F742=0, "",'Prediction Log'!F742)</f>
        <v/>
      </c>
      <c r="G742" s="12" t="str">
        <f>IF(AND(Games!I742="",Games!J742=""),"",IF(ISTEXT(Games!J742), "Side",Games!I742))</f>
        <v/>
      </c>
      <c r="H742" s="12" t="str">
        <f>IF(Table1[[#This Row],[Bet]]="Spread", Games!K742, "")</f>
        <v/>
      </c>
      <c r="I742" s="19" t="str">
        <f>IF(ISTEXT(Games!J742), Games!J742, "")</f>
        <v/>
      </c>
      <c r="J742" s="19" t="str">
        <f>IF(Table1[[#This Row],[Bet]]="Spread", Table1[[#This Row],[Spread]],"")</f>
        <v/>
      </c>
      <c r="K742" s="19"/>
      <c r="L742" s="20"/>
      <c r="M742" s="20"/>
      <c r="N742" s="20"/>
      <c r="O742" s="20"/>
      <c r="P742" s="20"/>
      <c r="Q742" s="20"/>
      <c r="R742" s="22">
        <f t="shared" si="105"/>
        <v>0</v>
      </c>
      <c r="S742" s="22">
        <f t="shared" si="106"/>
        <v>0</v>
      </c>
      <c r="T742" s="22">
        <f t="shared" si="99"/>
        <v>0</v>
      </c>
      <c r="U742" s="22">
        <f t="shared" si="107"/>
        <v>0</v>
      </c>
      <c r="V742" s="22">
        <f t="shared" si="100"/>
        <v>0</v>
      </c>
      <c r="W742" s="22">
        <f t="shared" si="101"/>
        <v>0</v>
      </c>
      <c r="X742" s="21"/>
      <c r="Y742" s="23" t="str">
        <f t="shared" si="102"/>
        <v/>
      </c>
      <c r="Z742" s="21"/>
      <c r="AA742" s="23" t="str">
        <f t="shared" si="103"/>
        <v/>
      </c>
      <c r="AB742" s="21"/>
      <c r="AC742" s="23" t="str">
        <f t="shared" si="104"/>
        <v/>
      </c>
      <c r="AD74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43" spans="1:30" x14ac:dyDescent="0.45">
      <c r="A743" s="35" t="str">
        <f>IF('Prediction Log'!A743=0, "",'Prediction Log'!A743)</f>
        <v/>
      </c>
      <c r="B743" s="14" t="str">
        <f>IF('Prediction Log'!B743=0, "",'Prediction Log'!B743)</f>
        <v/>
      </c>
      <c r="C743" s="14" t="str">
        <f>IF('Prediction Log'!C743=0, "",'Prediction Log'!C743)</f>
        <v/>
      </c>
      <c r="D743" s="14" t="str">
        <f>IF('Prediction Log'!D743=0, "",'Prediction Log'!D743)</f>
        <v/>
      </c>
      <c r="E743" s="14" t="str">
        <f>IF('Prediction Log'!E743=0, "",'Prediction Log'!E743)</f>
        <v/>
      </c>
      <c r="F743" s="14" t="str">
        <f>IF('Prediction Log'!F743=0, "",'Prediction Log'!F743)</f>
        <v/>
      </c>
      <c r="G743" s="12" t="str">
        <f>IF(AND(Games!I743="",Games!J743=""),"",IF(ISTEXT(Games!J743), "Side",Games!I743))</f>
        <v/>
      </c>
      <c r="H743" s="12" t="str">
        <f>IF(Table1[[#This Row],[Bet]]="Spread", Games!K743, "")</f>
        <v/>
      </c>
      <c r="I743" s="19" t="str">
        <f>IF(ISTEXT(Games!J743), Games!J743, "")</f>
        <v/>
      </c>
      <c r="J743" s="19" t="str">
        <f>IF(Table1[[#This Row],[Bet]]="Spread", Table1[[#This Row],[Spread]],"")</f>
        <v/>
      </c>
      <c r="K743" s="19"/>
      <c r="L743" s="20"/>
      <c r="M743" s="20"/>
      <c r="N743" s="20"/>
      <c r="O743" s="20"/>
      <c r="P743" s="20"/>
      <c r="Q743" s="20"/>
      <c r="R743" s="22">
        <f t="shared" si="105"/>
        <v>0</v>
      </c>
      <c r="S743" s="22">
        <f t="shared" si="106"/>
        <v>0</v>
      </c>
      <c r="T743" s="22">
        <f t="shared" si="99"/>
        <v>0</v>
      </c>
      <c r="U743" s="22">
        <f t="shared" si="107"/>
        <v>0</v>
      </c>
      <c r="V743" s="22">
        <f t="shared" si="100"/>
        <v>0</v>
      </c>
      <c r="W743" s="22">
        <f t="shared" si="101"/>
        <v>0</v>
      </c>
      <c r="X743" s="21"/>
      <c r="Y743" s="23" t="str">
        <f t="shared" si="102"/>
        <v/>
      </c>
      <c r="Z743" s="21"/>
      <c r="AA743" s="23" t="str">
        <f t="shared" si="103"/>
        <v/>
      </c>
      <c r="AB743" s="21"/>
      <c r="AC743" s="23" t="str">
        <f t="shared" si="104"/>
        <v/>
      </c>
      <c r="AD74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44" spans="1:30" x14ac:dyDescent="0.45">
      <c r="A744" s="35" t="str">
        <f>IF('Prediction Log'!A744=0, "",'Prediction Log'!A744)</f>
        <v/>
      </c>
      <c r="B744" s="14" t="str">
        <f>IF('Prediction Log'!B744=0, "",'Prediction Log'!B744)</f>
        <v/>
      </c>
      <c r="C744" s="14" t="str">
        <f>IF('Prediction Log'!C744=0, "",'Prediction Log'!C744)</f>
        <v/>
      </c>
      <c r="D744" s="14" t="str">
        <f>IF('Prediction Log'!D744=0, "",'Prediction Log'!D744)</f>
        <v/>
      </c>
      <c r="E744" s="14" t="str">
        <f>IF('Prediction Log'!E744=0, "",'Prediction Log'!E744)</f>
        <v/>
      </c>
      <c r="F744" s="14" t="str">
        <f>IF('Prediction Log'!F744=0, "",'Prediction Log'!F744)</f>
        <v/>
      </c>
      <c r="G744" s="12" t="str">
        <f>IF(AND(Games!I744="",Games!J744=""),"",IF(ISTEXT(Games!J744), "Side",Games!I744))</f>
        <v/>
      </c>
      <c r="H744" s="12" t="str">
        <f>IF(Table1[[#This Row],[Bet]]="Spread", Games!K744, "")</f>
        <v/>
      </c>
      <c r="I744" s="19" t="str">
        <f>IF(ISTEXT(Games!J744), Games!J744, "")</f>
        <v/>
      </c>
      <c r="J744" s="19" t="str">
        <f>IF(Table1[[#This Row],[Bet]]="Spread", Table1[[#This Row],[Spread]],"")</f>
        <v/>
      </c>
      <c r="K744" s="19"/>
      <c r="L744" s="20"/>
      <c r="M744" s="20"/>
      <c r="N744" s="20"/>
      <c r="O744" s="20"/>
      <c r="P744" s="20"/>
      <c r="Q744" s="20"/>
      <c r="R744" s="22">
        <f t="shared" si="105"/>
        <v>0</v>
      </c>
      <c r="S744" s="22">
        <f t="shared" si="106"/>
        <v>0</v>
      </c>
      <c r="T744" s="22">
        <f t="shared" si="99"/>
        <v>0</v>
      </c>
      <c r="U744" s="22">
        <f t="shared" si="107"/>
        <v>0</v>
      </c>
      <c r="V744" s="22">
        <f t="shared" si="100"/>
        <v>0</v>
      </c>
      <c r="W744" s="22">
        <f t="shared" si="101"/>
        <v>0</v>
      </c>
      <c r="X744" s="21"/>
      <c r="Y744" s="23" t="str">
        <f t="shared" si="102"/>
        <v/>
      </c>
      <c r="Z744" s="21"/>
      <c r="AA744" s="23" t="str">
        <f t="shared" si="103"/>
        <v/>
      </c>
      <c r="AB744" s="21"/>
      <c r="AC744" s="23" t="str">
        <f t="shared" si="104"/>
        <v/>
      </c>
      <c r="AD74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45" spans="1:30" x14ac:dyDescent="0.45">
      <c r="A745" s="35" t="str">
        <f>IF('Prediction Log'!A745=0, "",'Prediction Log'!A745)</f>
        <v/>
      </c>
      <c r="B745" s="14" t="str">
        <f>IF('Prediction Log'!B745=0, "",'Prediction Log'!B745)</f>
        <v/>
      </c>
      <c r="C745" s="14" t="str">
        <f>IF('Prediction Log'!C745=0, "",'Prediction Log'!C745)</f>
        <v/>
      </c>
      <c r="D745" s="14" t="str">
        <f>IF('Prediction Log'!D745=0, "",'Prediction Log'!D745)</f>
        <v/>
      </c>
      <c r="E745" s="14" t="str">
        <f>IF('Prediction Log'!E745=0, "",'Prediction Log'!E745)</f>
        <v/>
      </c>
      <c r="F745" s="14" t="str">
        <f>IF('Prediction Log'!F745=0, "",'Prediction Log'!F745)</f>
        <v/>
      </c>
      <c r="G745" s="12" t="str">
        <f>IF(AND(Games!I745="",Games!J745=""),"",IF(ISTEXT(Games!J745), "Side",Games!I745))</f>
        <v/>
      </c>
      <c r="H745" s="12" t="str">
        <f>IF(Table1[[#This Row],[Bet]]="Spread", Games!K745, "")</f>
        <v/>
      </c>
      <c r="I745" s="19" t="str">
        <f>IF(ISTEXT(Games!J745), Games!J745, "")</f>
        <v/>
      </c>
      <c r="J745" s="19" t="str">
        <f>IF(Table1[[#This Row],[Bet]]="Spread", Table1[[#This Row],[Spread]],"")</f>
        <v/>
      </c>
      <c r="K745" s="19"/>
      <c r="L745" s="20"/>
      <c r="M745" s="20"/>
      <c r="N745" s="20"/>
      <c r="O745" s="20"/>
      <c r="P745" s="20"/>
      <c r="Q745" s="20"/>
      <c r="R745" s="22">
        <f t="shared" si="105"/>
        <v>0</v>
      </c>
      <c r="S745" s="22">
        <f t="shared" si="106"/>
        <v>0</v>
      </c>
      <c r="T745" s="22">
        <f t="shared" si="99"/>
        <v>0</v>
      </c>
      <c r="U745" s="22">
        <f t="shared" si="107"/>
        <v>0</v>
      </c>
      <c r="V745" s="22">
        <f t="shared" si="100"/>
        <v>0</v>
      </c>
      <c r="W745" s="22">
        <f t="shared" si="101"/>
        <v>0</v>
      </c>
      <c r="X745" s="21"/>
      <c r="Y745" s="23" t="str">
        <f t="shared" si="102"/>
        <v/>
      </c>
      <c r="Z745" s="21"/>
      <c r="AA745" s="23" t="str">
        <f t="shared" si="103"/>
        <v/>
      </c>
      <c r="AB745" s="21"/>
      <c r="AC745" s="23" t="str">
        <f t="shared" si="104"/>
        <v/>
      </c>
      <c r="AD74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46" spans="1:30" x14ac:dyDescent="0.45">
      <c r="A746" s="35" t="str">
        <f>IF('Prediction Log'!A746=0, "",'Prediction Log'!A746)</f>
        <v/>
      </c>
      <c r="B746" s="14" t="str">
        <f>IF('Prediction Log'!B746=0, "",'Prediction Log'!B746)</f>
        <v/>
      </c>
      <c r="C746" s="14" t="str">
        <f>IF('Prediction Log'!C746=0, "",'Prediction Log'!C746)</f>
        <v/>
      </c>
      <c r="D746" s="14" t="str">
        <f>IF('Prediction Log'!D746=0, "",'Prediction Log'!D746)</f>
        <v/>
      </c>
      <c r="E746" s="14" t="str">
        <f>IF('Prediction Log'!E746=0, "",'Prediction Log'!E746)</f>
        <v/>
      </c>
      <c r="F746" s="14" t="str">
        <f>IF('Prediction Log'!F746=0, "",'Prediction Log'!F746)</f>
        <v/>
      </c>
      <c r="G746" s="12" t="str">
        <f>IF(AND(Games!I746="",Games!J746=""),"",IF(ISTEXT(Games!J746), "Side",Games!I746))</f>
        <v/>
      </c>
      <c r="H746" s="12" t="str">
        <f>IF(Table1[[#This Row],[Bet]]="Spread", Games!K746, "")</f>
        <v/>
      </c>
      <c r="I746" s="19" t="str">
        <f>IF(ISTEXT(Games!J746), Games!J746, "")</f>
        <v/>
      </c>
      <c r="J746" s="19" t="str">
        <f>IF(Table1[[#This Row],[Bet]]="Spread", Table1[[#This Row],[Spread]],"")</f>
        <v/>
      </c>
      <c r="K746" s="19"/>
      <c r="L746" s="20"/>
      <c r="M746" s="20"/>
      <c r="N746" s="20"/>
      <c r="O746" s="20"/>
      <c r="P746" s="20"/>
      <c r="Q746" s="20"/>
      <c r="R746" s="22">
        <f t="shared" si="105"/>
        <v>0</v>
      </c>
      <c r="S746" s="22">
        <f t="shared" si="106"/>
        <v>0</v>
      </c>
      <c r="T746" s="22">
        <f t="shared" si="99"/>
        <v>0</v>
      </c>
      <c r="U746" s="22">
        <f t="shared" si="107"/>
        <v>0</v>
      </c>
      <c r="V746" s="22">
        <f t="shared" si="100"/>
        <v>0</v>
      </c>
      <c r="W746" s="22">
        <f t="shared" si="101"/>
        <v>0</v>
      </c>
      <c r="X746" s="21"/>
      <c r="Y746" s="23" t="str">
        <f t="shared" si="102"/>
        <v/>
      </c>
      <c r="Z746" s="21"/>
      <c r="AA746" s="23" t="str">
        <f t="shared" si="103"/>
        <v/>
      </c>
      <c r="AB746" s="21"/>
      <c r="AC746" s="23" t="str">
        <f t="shared" si="104"/>
        <v/>
      </c>
      <c r="AD74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47" spans="1:30" x14ac:dyDescent="0.45">
      <c r="A747" s="35" t="str">
        <f>IF('Prediction Log'!A747=0, "",'Prediction Log'!A747)</f>
        <v/>
      </c>
      <c r="B747" s="14" t="str">
        <f>IF('Prediction Log'!B747=0, "",'Prediction Log'!B747)</f>
        <v/>
      </c>
      <c r="C747" s="14" t="str">
        <f>IF('Prediction Log'!C747=0, "",'Prediction Log'!C747)</f>
        <v/>
      </c>
      <c r="D747" s="14" t="str">
        <f>IF('Prediction Log'!D747=0, "",'Prediction Log'!D747)</f>
        <v/>
      </c>
      <c r="E747" s="14" t="str">
        <f>IF('Prediction Log'!E747=0, "",'Prediction Log'!E747)</f>
        <v/>
      </c>
      <c r="F747" s="14" t="str">
        <f>IF('Prediction Log'!F747=0, "",'Prediction Log'!F747)</f>
        <v/>
      </c>
      <c r="G747" s="12" t="str">
        <f>IF(AND(Games!I747="",Games!J747=""),"",IF(ISTEXT(Games!J747), "Side",Games!I747))</f>
        <v/>
      </c>
      <c r="H747" s="12" t="str">
        <f>IF(Table1[[#This Row],[Bet]]="Spread", Games!K747, "")</f>
        <v/>
      </c>
      <c r="I747" s="19" t="str">
        <f>IF(ISTEXT(Games!J747), Games!J747, "")</f>
        <v/>
      </c>
      <c r="J747" s="19" t="str">
        <f>IF(Table1[[#This Row],[Bet]]="Spread", Table1[[#This Row],[Spread]],"")</f>
        <v/>
      </c>
      <c r="K747" s="19"/>
      <c r="L747" s="20"/>
      <c r="M747" s="20"/>
      <c r="N747" s="20"/>
      <c r="O747" s="20"/>
      <c r="P747" s="20"/>
      <c r="Q747" s="20"/>
      <c r="R747" s="22">
        <f t="shared" si="105"/>
        <v>0</v>
      </c>
      <c r="S747" s="22">
        <f t="shared" si="106"/>
        <v>0</v>
      </c>
      <c r="T747" s="22">
        <f t="shared" si="99"/>
        <v>0</v>
      </c>
      <c r="U747" s="22">
        <f t="shared" si="107"/>
        <v>0</v>
      </c>
      <c r="V747" s="22">
        <f t="shared" si="100"/>
        <v>0</v>
      </c>
      <c r="W747" s="22">
        <f t="shared" si="101"/>
        <v>0</v>
      </c>
      <c r="X747" s="21"/>
      <c r="Y747" s="23" t="str">
        <f t="shared" si="102"/>
        <v/>
      </c>
      <c r="Z747" s="21"/>
      <c r="AA747" s="23" t="str">
        <f t="shared" si="103"/>
        <v/>
      </c>
      <c r="AB747" s="21"/>
      <c r="AC747" s="23" t="str">
        <f t="shared" si="104"/>
        <v/>
      </c>
      <c r="AD74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48" spans="1:30" x14ac:dyDescent="0.45">
      <c r="A748" s="35" t="str">
        <f>IF('Prediction Log'!A748=0, "",'Prediction Log'!A748)</f>
        <v/>
      </c>
      <c r="B748" s="14" t="str">
        <f>IF('Prediction Log'!B748=0, "",'Prediction Log'!B748)</f>
        <v/>
      </c>
      <c r="C748" s="14" t="str">
        <f>IF('Prediction Log'!C748=0, "",'Prediction Log'!C748)</f>
        <v/>
      </c>
      <c r="D748" s="14" t="str">
        <f>IF('Prediction Log'!D748=0, "",'Prediction Log'!D748)</f>
        <v/>
      </c>
      <c r="E748" s="14" t="str">
        <f>IF('Prediction Log'!E748=0, "",'Prediction Log'!E748)</f>
        <v/>
      </c>
      <c r="F748" s="14" t="str">
        <f>IF('Prediction Log'!F748=0, "",'Prediction Log'!F748)</f>
        <v/>
      </c>
      <c r="G748" s="12" t="str">
        <f>IF(AND(Games!I748="",Games!J748=""),"",IF(ISTEXT(Games!J748), "Side",Games!I748))</f>
        <v/>
      </c>
      <c r="H748" s="12" t="str">
        <f>IF(Table1[[#This Row],[Bet]]="Spread", Games!K748, "")</f>
        <v/>
      </c>
      <c r="I748" s="19" t="str">
        <f>IF(ISTEXT(Games!J748), Games!J748, "")</f>
        <v/>
      </c>
      <c r="J748" s="19" t="str">
        <f>IF(Table1[[#This Row],[Bet]]="Spread", Table1[[#This Row],[Spread]],"")</f>
        <v/>
      </c>
      <c r="K748" s="19"/>
      <c r="L748" s="20"/>
      <c r="M748" s="20"/>
      <c r="N748" s="20"/>
      <c r="O748" s="20"/>
      <c r="P748" s="20"/>
      <c r="Q748" s="20"/>
      <c r="R748" s="22">
        <f t="shared" si="105"/>
        <v>0</v>
      </c>
      <c r="S748" s="22">
        <f t="shared" si="106"/>
        <v>0</v>
      </c>
      <c r="T748" s="22">
        <f t="shared" si="99"/>
        <v>0</v>
      </c>
      <c r="U748" s="22">
        <f t="shared" si="107"/>
        <v>0</v>
      </c>
      <c r="V748" s="22">
        <f t="shared" si="100"/>
        <v>0</v>
      </c>
      <c r="W748" s="22">
        <f t="shared" si="101"/>
        <v>0</v>
      </c>
      <c r="X748" s="21"/>
      <c r="Y748" s="23" t="str">
        <f t="shared" si="102"/>
        <v/>
      </c>
      <c r="Z748" s="21"/>
      <c r="AA748" s="23" t="str">
        <f t="shared" si="103"/>
        <v/>
      </c>
      <c r="AB748" s="21"/>
      <c r="AC748" s="23" t="str">
        <f t="shared" si="104"/>
        <v/>
      </c>
      <c r="AD74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49" spans="1:30" x14ac:dyDescent="0.45">
      <c r="A749" s="35" t="str">
        <f>IF('Prediction Log'!A749=0, "",'Prediction Log'!A749)</f>
        <v/>
      </c>
      <c r="B749" s="14" t="str">
        <f>IF('Prediction Log'!B749=0, "",'Prediction Log'!B749)</f>
        <v/>
      </c>
      <c r="C749" s="14" t="str">
        <f>IF('Prediction Log'!C749=0, "",'Prediction Log'!C749)</f>
        <v/>
      </c>
      <c r="D749" s="14" t="str">
        <f>IF('Prediction Log'!D749=0, "",'Prediction Log'!D749)</f>
        <v/>
      </c>
      <c r="E749" s="14" t="str">
        <f>IF('Prediction Log'!E749=0, "",'Prediction Log'!E749)</f>
        <v/>
      </c>
      <c r="F749" s="14" t="str">
        <f>IF('Prediction Log'!F749=0, "",'Prediction Log'!F749)</f>
        <v/>
      </c>
      <c r="G749" s="12" t="str">
        <f>IF(AND(Games!I749="",Games!J749=""),"",IF(ISTEXT(Games!J749), "Side",Games!I749))</f>
        <v/>
      </c>
      <c r="H749" s="12" t="str">
        <f>IF(Table1[[#This Row],[Bet]]="Spread", Games!K749, "")</f>
        <v/>
      </c>
      <c r="I749" s="19" t="str">
        <f>IF(ISTEXT(Games!J749), Games!J749, "")</f>
        <v/>
      </c>
      <c r="J749" s="19" t="str">
        <f>IF(Table1[[#This Row],[Bet]]="Spread", Table1[[#This Row],[Spread]],"")</f>
        <v/>
      </c>
      <c r="K749" s="19"/>
      <c r="L749" s="20"/>
      <c r="M749" s="20"/>
      <c r="N749" s="20"/>
      <c r="O749" s="20"/>
      <c r="P749" s="20"/>
      <c r="Q749" s="20"/>
      <c r="R749" s="22">
        <f t="shared" si="105"/>
        <v>0</v>
      </c>
      <c r="S749" s="22">
        <f t="shared" si="106"/>
        <v>0</v>
      </c>
      <c r="T749" s="22">
        <f t="shared" si="99"/>
        <v>0</v>
      </c>
      <c r="U749" s="22">
        <f t="shared" si="107"/>
        <v>0</v>
      </c>
      <c r="V749" s="22">
        <f t="shared" si="100"/>
        <v>0</v>
      </c>
      <c r="W749" s="22">
        <f t="shared" si="101"/>
        <v>0</v>
      </c>
      <c r="X749" s="21"/>
      <c r="Y749" s="23" t="str">
        <f t="shared" si="102"/>
        <v/>
      </c>
      <c r="Z749" s="21"/>
      <c r="AA749" s="23" t="str">
        <f t="shared" si="103"/>
        <v/>
      </c>
      <c r="AB749" s="21"/>
      <c r="AC749" s="23" t="str">
        <f t="shared" si="104"/>
        <v/>
      </c>
      <c r="AD74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50" spans="1:30" x14ac:dyDescent="0.45">
      <c r="A750" s="35" t="str">
        <f>IF('Prediction Log'!A750=0, "",'Prediction Log'!A750)</f>
        <v/>
      </c>
      <c r="B750" s="14" t="str">
        <f>IF('Prediction Log'!B750=0, "",'Prediction Log'!B750)</f>
        <v/>
      </c>
      <c r="C750" s="14" t="str">
        <f>IF('Prediction Log'!C750=0, "",'Prediction Log'!C750)</f>
        <v/>
      </c>
      <c r="D750" s="14" t="str">
        <f>IF('Prediction Log'!D750=0, "",'Prediction Log'!D750)</f>
        <v/>
      </c>
      <c r="E750" s="14" t="str">
        <f>IF('Prediction Log'!E750=0, "",'Prediction Log'!E750)</f>
        <v/>
      </c>
      <c r="F750" s="14" t="str">
        <f>IF('Prediction Log'!F750=0, "",'Prediction Log'!F750)</f>
        <v/>
      </c>
      <c r="G750" s="12" t="str">
        <f>IF(AND(Games!I750="",Games!J750=""),"",IF(ISTEXT(Games!J750), "Side",Games!I750))</f>
        <v/>
      </c>
      <c r="H750" s="12" t="str">
        <f>IF(Table1[[#This Row],[Bet]]="Spread", Games!K750, "")</f>
        <v/>
      </c>
      <c r="I750" s="19" t="str">
        <f>IF(ISTEXT(Games!J750), Games!J750, "")</f>
        <v/>
      </c>
      <c r="J750" s="19" t="str">
        <f>IF(Table1[[#This Row],[Bet]]="Spread", Table1[[#This Row],[Spread]],"")</f>
        <v/>
      </c>
      <c r="K750" s="19"/>
      <c r="L750" s="20"/>
      <c r="M750" s="20"/>
      <c r="N750" s="20"/>
      <c r="O750" s="20"/>
      <c r="P750" s="20"/>
      <c r="Q750" s="20"/>
      <c r="R750" s="22">
        <f t="shared" si="105"/>
        <v>0</v>
      </c>
      <c r="S750" s="22">
        <f t="shared" si="106"/>
        <v>0</v>
      </c>
      <c r="T750" s="22">
        <f t="shared" si="99"/>
        <v>0</v>
      </c>
      <c r="U750" s="22">
        <f t="shared" si="107"/>
        <v>0</v>
      </c>
      <c r="V750" s="22">
        <f t="shared" si="100"/>
        <v>0</v>
      </c>
      <c r="W750" s="22">
        <f t="shared" si="101"/>
        <v>0</v>
      </c>
      <c r="X750" s="21"/>
      <c r="Y750" s="23" t="str">
        <f t="shared" si="102"/>
        <v/>
      </c>
      <c r="Z750" s="21"/>
      <c r="AA750" s="23" t="str">
        <f t="shared" si="103"/>
        <v/>
      </c>
      <c r="AB750" s="21"/>
      <c r="AC750" s="23" t="str">
        <f t="shared" si="104"/>
        <v/>
      </c>
      <c r="AD75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51" spans="1:30" x14ac:dyDescent="0.45">
      <c r="A751" s="35" t="str">
        <f>IF('Prediction Log'!A751=0, "",'Prediction Log'!A751)</f>
        <v/>
      </c>
      <c r="B751" s="14" t="str">
        <f>IF('Prediction Log'!B751=0, "",'Prediction Log'!B751)</f>
        <v/>
      </c>
      <c r="C751" s="14" t="str">
        <f>IF('Prediction Log'!C751=0, "",'Prediction Log'!C751)</f>
        <v/>
      </c>
      <c r="D751" s="14" t="str">
        <f>IF('Prediction Log'!D751=0, "",'Prediction Log'!D751)</f>
        <v/>
      </c>
      <c r="E751" s="14" t="str">
        <f>IF('Prediction Log'!E751=0, "",'Prediction Log'!E751)</f>
        <v/>
      </c>
      <c r="F751" s="14" t="str">
        <f>IF('Prediction Log'!F751=0, "",'Prediction Log'!F751)</f>
        <v/>
      </c>
      <c r="G751" s="12" t="str">
        <f>IF(AND(Games!I751="",Games!J751=""),"",IF(ISTEXT(Games!J751), "Side",Games!I751))</f>
        <v/>
      </c>
      <c r="H751" s="12" t="str">
        <f>IF(Table1[[#This Row],[Bet]]="Spread", Games!K751, "")</f>
        <v/>
      </c>
      <c r="I751" s="19" t="str">
        <f>IF(ISTEXT(Games!J751), Games!J751, "")</f>
        <v/>
      </c>
      <c r="J751" s="19" t="str">
        <f>IF(Table1[[#This Row],[Bet]]="Spread", Table1[[#This Row],[Spread]],"")</f>
        <v/>
      </c>
      <c r="K751" s="19"/>
      <c r="L751" s="20"/>
      <c r="M751" s="20"/>
      <c r="N751" s="20"/>
      <c r="O751" s="20"/>
      <c r="P751" s="20"/>
      <c r="Q751" s="20"/>
      <c r="R751" s="22">
        <f t="shared" si="105"/>
        <v>0</v>
      </c>
      <c r="S751" s="22">
        <f t="shared" si="106"/>
        <v>0</v>
      </c>
      <c r="T751" s="22">
        <f t="shared" si="99"/>
        <v>0</v>
      </c>
      <c r="U751" s="22">
        <f t="shared" si="107"/>
        <v>0</v>
      </c>
      <c r="V751" s="22">
        <f t="shared" si="100"/>
        <v>0</v>
      </c>
      <c r="W751" s="22">
        <f t="shared" si="101"/>
        <v>0</v>
      </c>
      <c r="X751" s="21"/>
      <c r="Y751" s="23" t="str">
        <f t="shared" si="102"/>
        <v/>
      </c>
      <c r="Z751" s="21"/>
      <c r="AA751" s="23" t="str">
        <f t="shared" si="103"/>
        <v/>
      </c>
      <c r="AB751" s="21"/>
      <c r="AC751" s="23" t="str">
        <f t="shared" si="104"/>
        <v/>
      </c>
      <c r="AD75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52" spans="1:30" x14ac:dyDescent="0.45">
      <c r="A752" s="35" t="str">
        <f>IF('Prediction Log'!A752=0, "",'Prediction Log'!A752)</f>
        <v/>
      </c>
      <c r="B752" s="14" t="str">
        <f>IF('Prediction Log'!B752=0, "",'Prediction Log'!B752)</f>
        <v/>
      </c>
      <c r="C752" s="14" t="str">
        <f>IF('Prediction Log'!C752=0, "",'Prediction Log'!C752)</f>
        <v/>
      </c>
      <c r="D752" s="14" t="str">
        <f>IF('Prediction Log'!D752=0, "",'Prediction Log'!D752)</f>
        <v/>
      </c>
      <c r="E752" s="14" t="str">
        <f>IF('Prediction Log'!E752=0, "",'Prediction Log'!E752)</f>
        <v/>
      </c>
      <c r="F752" s="14" t="str">
        <f>IF('Prediction Log'!F752=0, "",'Prediction Log'!F752)</f>
        <v/>
      </c>
      <c r="G752" s="12" t="str">
        <f>IF(AND(Games!I752="",Games!J752=""),"",IF(ISTEXT(Games!J752), "Side",Games!I752))</f>
        <v/>
      </c>
      <c r="H752" s="12" t="str">
        <f>IF(Table1[[#This Row],[Bet]]="Spread", Games!K752, "")</f>
        <v/>
      </c>
      <c r="I752" s="19" t="str">
        <f>IF(ISTEXT(Games!J752), Games!J752, "")</f>
        <v/>
      </c>
      <c r="J752" s="19" t="str">
        <f>IF(Table1[[#This Row],[Bet]]="Spread", Table1[[#This Row],[Spread]],"")</f>
        <v/>
      </c>
      <c r="K752" s="19"/>
      <c r="L752" s="20"/>
      <c r="M752" s="20"/>
      <c r="N752" s="20"/>
      <c r="O752" s="20"/>
      <c r="P752" s="20"/>
      <c r="Q752" s="20"/>
      <c r="R752" s="22">
        <f t="shared" si="105"/>
        <v>0</v>
      </c>
      <c r="S752" s="22">
        <f t="shared" si="106"/>
        <v>0</v>
      </c>
      <c r="T752" s="22">
        <f t="shared" si="99"/>
        <v>0</v>
      </c>
      <c r="U752" s="22">
        <f t="shared" si="107"/>
        <v>0</v>
      </c>
      <c r="V752" s="22">
        <f t="shared" si="100"/>
        <v>0</v>
      </c>
      <c r="W752" s="22">
        <f t="shared" si="101"/>
        <v>0</v>
      </c>
      <c r="X752" s="21"/>
      <c r="Y752" s="23" t="str">
        <f t="shared" si="102"/>
        <v/>
      </c>
      <c r="Z752" s="21"/>
      <c r="AA752" s="23" t="str">
        <f t="shared" si="103"/>
        <v/>
      </c>
      <c r="AB752" s="21"/>
      <c r="AC752" s="23" t="str">
        <f t="shared" si="104"/>
        <v/>
      </c>
      <c r="AD75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53" spans="1:30" x14ac:dyDescent="0.45">
      <c r="A753" s="35" t="str">
        <f>IF('Prediction Log'!A753=0, "",'Prediction Log'!A753)</f>
        <v/>
      </c>
      <c r="B753" s="14" t="str">
        <f>IF('Prediction Log'!B753=0, "",'Prediction Log'!B753)</f>
        <v/>
      </c>
      <c r="C753" s="14" t="str">
        <f>IF('Prediction Log'!C753=0, "",'Prediction Log'!C753)</f>
        <v/>
      </c>
      <c r="D753" s="14" t="str">
        <f>IF('Prediction Log'!D753=0, "",'Prediction Log'!D753)</f>
        <v/>
      </c>
      <c r="E753" s="14" t="str">
        <f>IF('Prediction Log'!E753=0, "",'Prediction Log'!E753)</f>
        <v/>
      </c>
      <c r="F753" s="14" t="str">
        <f>IF('Prediction Log'!F753=0, "",'Prediction Log'!F753)</f>
        <v/>
      </c>
      <c r="G753" s="12" t="str">
        <f>IF(AND(Games!I753="",Games!J753=""),"",IF(ISTEXT(Games!J753), "Side",Games!I753))</f>
        <v/>
      </c>
      <c r="H753" s="12" t="str">
        <f>IF(Table1[[#This Row],[Bet]]="Spread", Games!K753, "")</f>
        <v/>
      </c>
      <c r="I753" s="19" t="str">
        <f>IF(ISTEXT(Games!J753), Games!J753, "")</f>
        <v/>
      </c>
      <c r="J753" s="19" t="str">
        <f>IF(Table1[[#This Row],[Bet]]="Spread", Table1[[#This Row],[Spread]],"")</f>
        <v/>
      </c>
      <c r="K753" s="19"/>
      <c r="L753" s="20"/>
      <c r="M753" s="20"/>
      <c r="N753" s="20"/>
      <c r="O753" s="20"/>
      <c r="P753" s="20"/>
      <c r="Q753" s="20"/>
      <c r="R753" s="22">
        <f t="shared" si="105"/>
        <v>0</v>
      </c>
      <c r="S753" s="22">
        <f t="shared" si="106"/>
        <v>0</v>
      </c>
      <c r="T753" s="22">
        <f t="shared" si="99"/>
        <v>0</v>
      </c>
      <c r="U753" s="22">
        <f t="shared" si="107"/>
        <v>0</v>
      </c>
      <c r="V753" s="22">
        <f t="shared" si="100"/>
        <v>0</v>
      </c>
      <c r="W753" s="22">
        <f t="shared" si="101"/>
        <v>0</v>
      </c>
      <c r="X753" s="21"/>
      <c r="Y753" s="23" t="str">
        <f t="shared" si="102"/>
        <v/>
      </c>
      <c r="Z753" s="21"/>
      <c r="AA753" s="23" t="str">
        <f t="shared" si="103"/>
        <v/>
      </c>
      <c r="AB753" s="21"/>
      <c r="AC753" s="23" t="str">
        <f t="shared" si="104"/>
        <v/>
      </c>
      <c r="AD75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54" spans="1:30" x14ac:dyDescent="0.45">
      <c r="A754" s="35" t="str">
        <f>IF('Prediction Log'!A754=0, "",'Prediction Log'!A754)</f>
        <v/>
      </c>
      <c r="B754" s="14" t="str">
        <f>IF('Prediction Log'!B754=0, "",'Prediction Log'!B754)</f>
        <v/>
      </c>
      <c r="C754" s="14" t="str">
        <f>IF('Prediction Log'!C754=0, "",'Prediction Log'!C754)</f>
        <v/>
      </c>
      <c r="D754" s="14" t="str">
        <f>IF('Prediction Log'!D754=0, "",'Prediction Log'!D754)</f>
        <v/>
      </c>
      <c r="E754" s="14" t="str">
        <f>IF('Prediction Log'!E754=0, "",'Prediction Log'!E754)</f>
        <v/>
      </c>
      <c r="F754" s="14" t="str">
        <f>IF('Prediction Log'!F754=0, "",'Prediction Log'!F754)</f>
        <v/>
      </c>
      <c r="G754" s="12" t="str">
        <f>IF(AND(Games!I754="",Games!J754=""),"",IF(ISTEXT(Games!J754), "Side",Games!I754))</f>
        <v/>
      </c>
      <c r="H754" s="12" t="str">
        <f>IF(Table1[[#This Row],[Bet]]="Spread", Games!K754, "")</f>
        <v/>
      </c>
      <c r="I754" s="19" t="str">
        <f>IF(ISTEXT(Games!J754), Games!J754, "")</f>
        <v/>
      </c>
      <c r="J754" s="19" t="str">
        <f>IF(Table1[[#This Row],[Bet]]="Spread", Table1[[#This Row],[Spread]],"")</f>
        <v/>
      </c>
      <c r="K754" s="19"/>
      <c r="L754" s="20"/>
      <c r="M754" s="20"/>
      <c r="N754" s="20"/>
      <c r="O754" s="20"/>
      <c r="P754" s="20"/>
      <c r="Q754" s="20"/>
      <c r="R754" s="22">
        <f t="shared" si="105"/>
        <v>0</v>
      </c>
      <c r="S754" s="22">
        <f t="shared" si="106"/>
        <v>0</v>
      </c>
      <c r="T754" s="22">
        <f t="shared" si="99"/>
        <v>0</v>
      </c>
      <c r="U754" s="22">
        <f t="shared" si="107"/>
        <v>0</v>
      </c>
      <c r="V754" s="22">
        <f t="shared" si="100"/>
        <v>0</v>
      </c>
      <c r="W754" s="22">
        <f t="shared" si="101"/>
        <v>0</v>
      </c>
      <c r="X754" s="21"/>
      <c r="Y754" s="23" t="str">
        <f t="shared" si="102"/>
        <v/>
      </c>
      <c r="Z754" s="21"/>
      <c r="AA754" s="23" t="str">
        <f t="shared" si="103"/>
        <v/>
      </c>
      <c r="AB754" s="21"/>
      <c r="AC754" s="23" t="str">
        <f t="shared" si="104"/>
        <v/>
      </c>
      <c r="AD75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55" spans="1:30" x14ac:dyDescent="0.45">
      <c r="A755" s="35" t="str">
        <f>IF('Prediction Log'!A755=0, "",'Prediction Log'!A755)</f>
        <v/>
      </c>
      <c r="B755" s="14" t="str">
        <f>IF('Prediction Log'!B755=0, "",'Prediction Log'!B755)</f>
        <v/>
      </c>
      <c r="C755" s="14" t="str">
        <f>IF('Prediction Log'!C755=0, "",'Prediction Log'!C755)</f>
        <v/>
      </c>
      <c r="D755" s="14" t="str">
        <f>IF('Prediction Log'!D755=0, "",'Prediction Log'!D755)</f>
        <v/>
      </c>
      <c r="E755" s="14" t="str">
        <f>IF('Prediction Log'!E755=0, "",'Prediction Log'!E755)</f>
        <v/>
      </c>
      <c r="F755" s="14" t="str">
        <f>IF('Prediction Log'!F755=0, "",'Prediction Log'!F755)</f>
        <v/>
      </c>
      <c r="G755" s="12" t="str">
        <f>IF(AND(Games!I755="",Games!J755=""),"",IF(ISTEXT(Games!J755), "Side",Games!I755))</f>
        <v/>
      </c>
      <c r="H755" s="12" t="str">
        <f>IF(Table1[[#This Row],[Bet]]="Spread", Games!K755, "")</f>
        <v/>
      </c>
      <c r="I755" s="19" t="str">
        <f>IF(ISTEXT(Games!J755), Games!J755, "")</f>
        <v/>
      </c>
      <c r="J755" s="19" t="str">
        <f>IF(Table1[[#This Row],[Bet]]="Spread", Table1[[#This Row],[Spread]],"")</f>
        <v/>
      </c>
      <c r="K755" s="19"/>
      <c r="L755" s="20"/>
      <c r="M755" s="20"/>
      <c r="N755" s="20"/>
      <c r="O755" s="20"/>
      <c r="P755" s="20"/>
      <c r="Q755" s="20"/>
      <c r="R755" s="22">
        <f t="shared" si="105"/>
        <v>0</v>
      </c>
      <c r="S755" s="22">
        <f t="shared" si="106"/>
        <v>0</v>
      </c>
      <c r="T755" s="22">
        <f t="shared" si="99"/>
        <v>0</v>
      </c>
      <c r="U755" s="22">
        <f t="shared" si="107"/>
        <v>0</v>
      </c>
      <c r="V755" s="22">
        <f t="shared" si="100"/>
        <v>0</v>
      </c>
      <c r="W755" s="22">
        <f t="shared" si="101"/>
        <v>0</v>
      </c>
      <c r="X755" s="21"/>
      <c r="Y755" s="23" t="str">
        <f t="shared" si="102"/>
        <v/>
      </c>
      <c r="Z755" s="21"/>
      <c r="AA755" s="23" t="str">
        <f t="shared" si="103"/>
        <v/>
      </c>
      <c r="AB755" s="21"/>
      <c r="AC755" s="23" t="str">
        <f t="shared" si="104"/>
        <v/>
      </c>
      <c r="AD75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56" spans="1:30" x14ac:dyDescent="0.45">
      <c r="A756" s="35" t="str">
        <f>IF('Prediction Log'!A756=0, "",'Prediction Log'!A756)</f>
        <v/>
      </c>
      <c r="B756" s="14" t="str">
        <f>IF('Prediction Log'!B756=0, "",'Prediction Log'!B756)</f>
        <v/>
      </c>
      <c r="C756" s="14" t="str">
        <f>IF('Prediction Log'!C756=0, "",'Prediction Log'!C756)</f>
        <v/>
      </c>
      <c r="D756" s="14" t="str">
        <f>IF('Prediction Log'!D756=0, "",'Prediction Log'!D756)</f>
        <v/>
      </c>
      <c r="E756" s="14" t="str">
        <f>IF('Prediction Log'!E756=0, "",'Prediction Log'!E756)</f>
        <v/>
      </c>
      <c r="F756" s="14" t="str">
        <f>IF('Prediction Log'!F756=0, "",'Prediction Log'!F756)</f>
        <v/>
      </c>
      <c r="G756" s="12" t="str">
        <f>IF(AND(Games!I756="",Games!J756=""),"",IF(ISTEXT(Games!J756), "Side",Games!I756))</f>
        <v/>
      </c>
      <c r="H756" s="12" t="str">
        <f>IF(Table1[[#This Row],[Bet]]="Spread", Games!K756, "")</f>
        <v/>
      </c>
      <c r="I756" s="19" t="str">
        <f>IF(ISTEXT(Games!J756), Games!J756, "")</f>
        <v/>
      </c>
      <c r="J756" s="19" t="str">
        <f>IF(Table1[[#This Row],[Bet]]="Spread", Table1[[#This Row],[Spread]],"")</f>
        <v/>
      </c>
      <c r="K756" s="19"/>
      <c r="L756" s="20"/>
      <c r="M756" s="20"/>
      <c r="N756" s="20"/>
      <c r="O756" s="20"/>
      <c r="P756" s="20"/>
      <c r="Q756" s="20"/>
      <c r="R756" s="22">
        <f t="shared" si="105"/>
        <v>0</v>
      </c>
      <c r="S756" s="22">
        <f t="shared" si="106"/>
        <v>0</v>
      </c>
      <c r="T756" s="22">
        <f t="shared" si="99"/>
        <v>0</v>
      </c>
      <c r="U756" s="22">
        <f t="shared" si="107"/>
        <v>0</v>
      </c>
      <c r="V756" s="22">
        <f t="shared" si="100"/>
        <v>0</v>
      </c>
      <c r="W756" s="22">
        <f t="shared" si="101"/>
        <v>0</v>
      </c>
      <c r="X756" s="21"/>
      <c r="Y756" s="23" t="str">
        <f t="shared" si="102"/>
        <v/>
      </c>
      <c r="Z756" s="21"/>
      <c r="AA756" s="23" t="str">
        <f t="shared" si="103"/>
        <v/>
      </c>
      <c r="AB756" s="21"/>
      <c r="AC756" s="23" t="str">
        <f t="shared" si="104"/>
        <v/>
      </c>
      <c r="AD75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57" spans="1:30" x14ac:dyDescent="0.45">
      <c r="A757" s="35" t="str">
        <f>IF('Prediction Log'!A757=0, "",'Prediction Log'!A757)</f>
        <v/>
      </c>
      <c r="B757" s="14" t="str">
        <f>IF('Prediction Log'!B757=0, "",'Prediction Log'!B757)</f>
        <v/>
      </c>
      <c r="C757" s="14" t="str">
        <f>IF('Prediction Log'!C757=0, "",'Prediction Log'!C757)</f>
        <v/>
      </c>
      <c r="D757" s="14" t="str">
        <f>IF('Prediction Log'!D757=0, "",'Prediction Log'!D757)</f>
        <v/>
      </c>
      <c r="E757" s="14" t="str">
        <f>IF('Prediction Log'!E757=0, "",'Prediction Log'!E757)</f>
        <v/>
      </c>
      <c r="F757" s="14" t="str">
        <f>IF('Prediction Log'!F757=0, "",'Prediction Log'!F757)</f>
        <v/>
      </c>
      <c r="G757" s="12" t="str">
        <f>IF(AND(Games!I757="",Games!J757=""),"",IF(ISTEXT(Games!J757), "Side",Games!I757))</f>
        <v/>
      </c>
      <c r="H757" s="12" t="str">
        <f>IF(Table1[[#This Row],[Bet]]="Spread", Games!K757, "")</f>
        <v/>
      </c>
      <c r="I757" s="19" t="str">
        <f>IF(ISTEXT(Games!J757), Games!J757, "")</f>
        <v/>
      </c>
      <c r="J757" s="19" t="str">
        <f>IF(Table1[[#This Row],[Bet]]="Spread", Table1[[#This Row],[Spread]],"")</f>
        <v/>
      </c>
      <c r="K757" s="19"/>
      <c r="L757" s="20"/>
      <c r="M757" s="20"/>
      <c r="N757" s="20"/>
      <c r="O757" s="20"/>
      <c r="P757" s="20"/>
      <c r="Q757" s="20"/>
      <c r="R757" s="22">
        <f t="shared" si="105"/>
        <v>0</v>
      </c>
      <c r="S757" s="22">
        <f t="shared" si="106"/>
        <v>0</v>
      </c>
      <c r="T757" s="22">
        <f t="shared" si="99"/>
        <v>0</v>
      </c>
      <c r="U757" s="22">
        <f t="shared" si="107"/>
        <v>0</v>
      </c>
      <c r="V757" s="22">
        <f t="shared" si="100"/>
        <v>0</v>
      </c>
      <c r="W757" s="22">
        <f t="shared" si="101"/>
        <v>0</v>
      </c>
      <c r="X757" s="21"/>
      <c r="Y757" s="23" t="str">
        <f t="shared" si="102"/>
        <v/>
      </c>
      <c r="Z757" s="21"/>
      <c r="AA757" s="23" t="str">
        <f t="shared" si="103"/>
        <v/>
      </c>
      <c r="AB757" s="21"/>
      <c r="AC757" s="23" t="str">
        <f t="shared" si="104"/>
        <v/>
      </c>
      <c r="AD75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58" spans="1:30" x14ac:dyDescent="0.45">
      <c r="A758" s="35" t="str">
        <f>IF('Prediction Log'!A758=0, "",'Prediction Log'!A758)</f>
        <v/>
      </c>
      <c r="B758" s="14" t="str">
        <f>IF('Prediction Log'!B758=0, "",'Prediction Log'!B758)</f>
        <v/>
      </c>
      <c r="C758" s="14" t="str">
        <f>IF('Prediction Log'!C758=0, "",'Prediction Log'!C758)</f>
        <v/>
      </c>
      <c r="D758" s="14" t="str">
        <f>IF('Prediction Log'!D758=0, "",'Prediction Log'!D758)</f>
        <v/>
      </c>
      <c r="E758" s="14" t="str">
        <f>IF('Prediction Log'!E758=0, "",'Prediction Log'!E758)</f>
        <v/>
      </c>
      <c r="F758" s="14" t="str">
        <f>IF('Prediction Log'!F758=0, "",'Prediction Log'!F758)</f>
        <v/>
      </c>
      <c r="G758" s="12" t="str">
        <f>IF(AND(Games!I758="",Games!J758=""),"",IF(ISTEXT(Games!J758), "Side",Games!I758))</f>
        <v/>
      </c>
      <c r="H758" s="12" t="str">
        <f>IF(Table1[[#This Row],[Bet]]="Spread", Games!K758, "")</f>
        <v/>
      </c>
      <c r="I758" s="19" t="str">
        <f>IF(ISTEXT(Games!J758), Games!J758, "")</f>
        <v/>
      </c>
      <c r="J758" s="19" t="str">
        <f>IF(Table1[[#This Row],[Bet]]="Spread", Table1[[#This Row],[Spread]],"")</f>
        <v/>
      </c>
      <c r="K758" s="19"/>
      <c r="L758" s="20"/>
      <c r="M758" s="20"/>
      <c r="N758" s="20"/>
      <c r="O758" s="20"/>
      <c r="P758" s="20"/>
      <c r="Q758" s="20"/>
      <c r="R758" s="22">
        <f t="shared" si="105"/>
        <v>0</v>
      </c>
      <c r="S758" s="22">
        <f t="shared" si="106"/>
        <v>0</v>
      </c>
      <c r="T758" s="22">
        <f t="shared" si="99"/>
        <v>0</v>
      </c>
      <c r="U758" s="22">
        <f t="shared" si="107"/>
        <v>0</v>
      </c>
      <c r="V758" s="22">
        <f t="shared" si="100"/>
        <v>0</v>
      </c>
      <c r="W758" s="22">
        <f t="shared" si="101"/>
        <v>0</v>
      </c>
      <c r="X758" s="21"/>
      <c r="Y758" s="23" t="str">
        <f t="shared" si="102"/>
        <v/>
      </c>
      <c r="Z758" s="21"/>
      <c r="AA758" s="23" t="str">
        <f t="shared" si="103"/>
        <v/>
      </c>
      <c r="AB758" s="21"/>
      <c r="AC758" s="23" t="str">
        <f t="shared" si="104"/>
        <v/>
      </c>
      <c r="AD75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59" spans="1:30" x14ac:dyDescent="0.45">
      <c r="A759" s="35" t="str">
        <f>IF('Prediction Log'!A759=0, "",'Prediction Log'!A759)</f>
        <v/>
      </c>
      <c r="B759" s="14" t="str">
        <f>IF('Prediction Log'!B759=0, "",'Prediction Log'!B759)</f>
        <v/>
      </c>
      <c r="C759" s="14" t="str">
        <f>IF('Prediction Log'!C759=0, "",'Prediction Log'!C759)</f>
        <v/>
      </c>
      <c r="D759" s="14" t="str">
        <f>IF('Prediction Log'!D759=0, "",'Prediction Log'!D759)</f>
        <v/>
      </c>
      <c r="E759" s="14" t="str">
        <f>IF('Prediction Log'!E759=0, "",'Prediction Log'!E759)</f>
        <v/>
      </c>
      <c r="F759" s="14" t="str">
        <f>IF('Prediction Log'!F759=0, "",'Prediction Log'!F759)</f>
        <v/>
      </c>
      <c r="G759" s="12" t="str">
        <f>IF(AND(Games!I759="",Games!J759=""),"",IF(ISTEXT(Games!J759), "Side",Games!I759))</f>
        <v/>
      </c>
      <c r="H759" s="12" t="str">
        <f>IF(Table1[[#This Row],[Bet]]="Spread", Games!K759, "")</f>
        <v/>
      </c>
      <c r="I759" s="19" t="str">
        <f>IF(ISTEXT(Games!J759), Games!J759, "")</f>
        <v/>
      </c>
      <c r="J759" s="19" t="str">
        <f>IF(Table1[[#This Row],[Bet]]="Spread", Table1[[#This Row],[Spread]],"")</f>
        <v/>
      </c>
      <c r="K759" s="19"/>
      <c r="L759" s="20"/>
      <c r="M759" s="20"/>
      <c r="N759" s="20"/>
      <c r="O759" s="20"/>
      <c r="P759" s="20"/>
      <c r="Q759" s="20"/>
      <c r="R759" s="22">
        <f t="shared" si="105"/>
        <v>0</v>
      </c>
      <c r="S759" s="22">
        <f t="shared" si="106"/>
        <v>0</v>
      </c>
      <c r="T759" s="22">
        <f t="shared" si="99"/>
        <v>0</v>
      </c>
      <c r="U759" s="22">
        <f t="shared" si="107"/>
        <v>0</v>
      </c>
      <c r="V759" s="22">
        <f t="shared" si="100"/>
        <v>0</v>
      </c>
      <c r="W759" s="22">
        <f t="shared" si="101"/>
        <v>0</v>
      </c>
      <c r="X759" s="21"/>
      <c r="Y759" s="23" t="str">
        <f t="shared" si="102"/>
        <v/>
      </c>
      <c r="Z759" s="21"/>
      <c r="AA759" s="23" t="str">
        <f t="shared" si="103"/>
        <v/>
      </c>
      <c r="AB759" s="21"/>
      <c r="AC759" s="23" t="str">
        <f t="shared" si="104"/>
        <v/>
      </c>
      <c r="AD75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60" spans="1:30" x14ac:dyDescent="0.45">
      <c r="A760" s="35" t="str">
        <f>IF('Prediction Log'!A760=0, "",'Prediction Log'!A760)</f>
        <v/>
      </c>
      <c r="B760" s="14" t="str">
        <f>IF('Prediction Log'!B760=0, "",'Prediction Log'!B760)</f>
        <v/>
      </c>
      <c r="C760" s="14" t="str">
        <f>IF('Prediction Log'!C760=0, "",'Prediction Log'!C760)</f>
        <v/>
      </c>
      <c r="D760" s="14" t="str">
        <f>IF('Prediction Log'!D760=0, "",'Prediction Log'!D760)</f>
        <v/>
      </c>
      <c r="E760" s="14" t="str">
        <f>IF('Prediction Log'!E760=0, "",'Prediction Log'!E760)</f>
        <v/>
      </c>
      <c r="F760" s="14" t="str">
        <f>IF('Prediction Log'!F760=0, "",'Prediction Log'!F760)</f>
        <v/>
      </c>
      <c r="G760" s="12" t="str">
        <f>IF(AND(Games!I760="",Games!J760=""),"",IF(ISTEXT(Games!J760), "Side",Games!I760))</f>
        <v/>
      </c>
      <c r="H760" s="12" t="str">
        <f>IF(Table1[[#This Row],[Bet]]="Spread", Games!K760, "")</f>
        <v/>
      </c>
      <c r="I760" s="19" t="str">
        <f>IF(ISTEXT(Games!J760), Games!J760, "")</f>
        <v/>
      </c>
      <c r="J760" s="19" t="str">
        <f>IF(Table1[[#This Row],[Bet]]="Spread", Table1[[#This Row],[Spread]],"")</f>
        <v/>
      </c>
      <c r="K760" s="19"/>
      <c r="L760" s="20"/>
      <c r="M760" s="20"/>
      <c r="N760" s="20"/>
      <c r="O760" s="20"/>
      <c r="P760" s="20"/>
      <c r="Q760" s="20"/>
      <c r="R760" s="22">
        <f t="shared" si="105"/>
        <v>0</v>
      </c>
      <c r="S760" s="22">
        <f t="shared" si="106"/>
        <v>0</v>
      </c>
      <c r="T760" s="22">
        <f t="shared" si="99"/>
        <v>0</v>
      </c>
      <c r="U760" s="22">
        <f t="shared" si="107"/>
        <v>0</v>
      </c>
      <c r="V760" s="22">
        <f t="shared" si="100"/>
        <v>0</v>
      </c>
      <c r="W760" s="22">
        <f t="shared" si="101"/>
        <v>0</v>
      </c>
      <c r="X760" s="21"/>
      <c r="Y760" s="23" t="str">
        <f t="shared" si="102"/>
        <v/>
      </c>
      <c r="Z760" s="21"/>
      <c r="AA760" s="23" t="str">
        <f t="shared" si="103"/>
        <v/>
      </c>
      <c r="AB760" s="21"/>
      <c r="AC760" s="23" t="str">
        <f t="shared" si="104"/>
        <v/>
      </c>
      <c r="AD76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61" spans="1:30" x14ac:dyDescent="0.45">
      <c r="A761" s="35" t="str">
        <f>IF('Prediction Log'!A761=0, "",'Prediction Log'!A761)</f>
        <v/>
      </c>
      <c r="B761" s="14" t="str">
        <f>IF('Prediction Log'!B761=0, "",'Prediction Log'!B761)</f>
        <v/>
      </c>
      <c r="C761" s="14" t="str">
        <f>IF('Prediction Log'!C761=0, "",'Prediction Log'!C761)</f>
        <v/>
      </c>
      <c r="D761" s="14" t="str">
        <f>IF('Prediction Log'!D761=0, "",'Prediction Log'!D761)</f>
        <v/>
      </c>
      <c r="E761" s="14" t="str">
        <f>IF('Prediction Log'!E761=0, "",'Prediction Log'!E761)</f>
        <v/>
      </c>
      <c r="F761" s="14" t="str">
        <f>IF('Prediction Log'!F761=0, "",'Prediction Log'!F761)</f>
        <v/>
      </c>
      <c r="G761" s="12" t="str">
        <f>IF(AND(Games!I761="",Games!J761=""),"",IF(ISTEXT(Games!J761), "Side",Games!I761))</f>
        <v/>
      </c>
      <c r="H761" s="12" t="str">
        <f>IF(Table1[[#This Row],[Bet]]="Spread", Games!K761, "")</f>
        <v/>
      </c>
      <c r="I761" s="19" t="str">
        <f>IF(ISTEXT(Games!J761), Games!J761, "")</f>
        <v/>
      </c>
      <c r="J761" s="19" t="str">
        <f>IF(Table1[[#This Row],[Bet]]="Spread", Table1[[#This Row],[Spread]],"")</f>
        <v/>
      </c>
      <c r="K761" s="19"/>
      <c r="L761" s="20"/>
      <c r="M761" s="20"/>
      <c r="N761" s="20"/>
      <c r="O761" s="20"/>
      <c r="P761" s="20"/>
      <c r="Q761" s="20"/>
      <c r="R761" s="22">
        <f t="shared" si="105"/>
        <v>0</v>
      </c>
      <c r="S761" s="22">
        <f t="shared" si="106"/>
        <v>0</v>
      </c>
      <c r="T761" s="22">
        <f t="shared" si="99"/>
        <v>0</v>
      </c>
      <c r="U761" s="22">
        <f t="shared" si="107"/>
        <v>0</v>
      </c>
      <c r="V761" s="22">
        <f t="shared" si="100"/>
        <v>0</v>
      </c>
      <c r="W761" s="22">
        <f t="shared" si="101"/>
        <v>0</v>
      </c>
      <c r="X761" s="21"/>
      <c r="Y761" s="23" t="str">
        <f t="shared" si="102"/>
        <v/>
      </c>
      <c r="Z761" s="21"/>
      <c r="AA761" s="23" t="str">
        <f t="shared" si="103"/>
        <v/>
      </c>
      <c r="AB761" s="21"/>
      <c r="AC761" s="23" t="str">
        <f t="shared" si="104"/>
        <v/>
      </c>
      <c r="AD76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62" spans="1:30" x14ac:dyDescent="0.45">
      <c r="A762" s="35" t="str">
        <f>IF('Prediction Log'!A762=0, "",'Prediction Log'!A762)</f>
        <v/>
      </c>
      <c r="B762" s="14" t="str">
        <f>IF('Prediction Log'!B762=0, "",'Prediction Log'!B762)</f>
        <v/>
      </c>
      <c r="C762" s="14" t="str">
        <f>IF('Prediction Log'!C762=0, "",'Prediction Log'!C762)</f>
        <v/>
      </c>
      <c r="D762" s="14" t="str">
        <f>IF('Prediction Log'!D762=0, "",'Prediction Log'!D762)</f>
        <v/>
      </c>
      <c r="E762" s="14" t="str">
        <f>IF('Prediction Log'!E762=0, "",'Prediction Log'!E762)</f>
        <v/>
      </c>
      <c r="F762" s="14" t="str">
        <f>IF('Prediction Log'!F762=0, "",'Prediction Log'!F762)</f>
        <v/>
      </c>
      <c r="G762" s="12" t="str">
        <f>IF(AND(Games!I762="",Games!J762=""),"",IF(ISTEXT(Games!J762), "Side",Games!I762))</f>
        <v/>
      </c>
      <c r="H762" s="12" t="str">
        <f>IF(Table1[[#This Row],[Bet]]="Spread", Games!K762, "")</f>
        <v/>
      </c>
      <c r="I762" s="19" t="str">
        <f>IF(ISTEXT(Games!J762), Games!J762, "")</f>
        <v/>
      </c>
      <c r="J762" s="19" t="str">
        <f>IF(Table1[[#This Row],[Bet]]="Spread", Table1[[#This Row],[Spread]],"")</f>
        <v/>
      </c>
      <c r="K762" s="19"/>
      <c r="L762" s="20"/>
      <c r="M762" s="20"/>
      <c r="N762" s="20"/>
      <c r="O762" s="20"/>
      <c r="P762" s="20"/>
      <c r="Q762" s="20"/>
      <c r="R762" s="22">
        <f t="shared" si="105"/>
        <v>0</v>
      </c>
      <c r="S762" s="22">
        <f t="shared" si="106"/>
        <v>0</v>
      </c>
      <c r="T762" s="22">
        <f t="shared" si="99"/>
        <v>0</v>
      </c>
      <c r="U762" s="22">
        <f t="shared" si="107"/>
        <v>0</v>
      </c>
      <c r="V762" s="22">
        <f t="shared" si="100"/>
        <v>0</v>
      </c>
      <c r="W762" s="22">
        <f t="shared" si="101"/>
        <v>0</v>
      </c>
      <c r="X762" s="21"/>
      <c r="Y762" s="23" t="str">
        <f t="shared" si="102"/>
        <v/>
      </c>
      <c r="Z762" s="21"/>
      <c r="AA762" s="23" t="str">
        <f t="shared" si="103"/>
        <v/>
      </c>
      <c r="AB762" s="21"/>
      <c r="AC762" s="23" t="str">
        <f t="shared" si="104"/>
        <v/>
      </c>
      <c r="AD76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63" spans="1:30" x14ac:dyDescent="0.45">
      <c r="A763" s="35" t="str">
        <f>IF('Prediction Log'!A763=0, "",'Prediction Log'!A763)</f>
        <v/>
      </c>
      <c r="B763" s="14" t="str">
        <f>IF('Prediction Log'!B763=0, "",'Prediction Log'!B763)</f>
        <v/>
      </c>
      <c r="C763" s="14" t="str">
        <f>IF('Prediction Log'!C763=0, "",'Prediction Log'!C763)</f>
        <v/>
      </c>
      <c r="D763" s="14" t="str">
        <f>IF('Prediction Log'!D763=0, "",'Prediction Log'!D763)</f>
        <v/>
      </c>
      <c r="E763" s="14" t="str">
        <f>IF('Prediction Log'!E763=0, "",'Prediction Log'!E763)</f>
        <v/>
      </c>
      <c r="F763" s="14" t="str">
        <f>IF('Prediction Log'!F763=0, "",'Prediction Log'!F763)</f>
        <v/>
      </c>
      <c r="G763" s="12" t="str">
        <f>IF(AND(Games!I763="",Games!J763=""),"",IF(ISTEXT(Games!J763), "Side",Games!I763))</f>
        <v/>
      </c>
      <c r="H763" s="12" t="str">
        <f>IF(Table1[[#This Row],[Bet]]="Spread", Games!K763, "")</f>
        <v/>
      </c>
      <c r="I763" s="19" t="str">
        <f>IF(ISTEXT(Games!J763), Games!J763, "")</f>
        <v/>
      </c>
      <c r="J763" s="19" t="str">
        <f>IF(Table1[[#This Row],[Bet]]="Spread", Table1[[#This Row],[Spread]],"")</f>
        <v/>
      </c>
      <c r="K763" s="19"/>
      <c r="L763" s="20"/>
      <c r="M763" s="20"/>
      <c r="N763" s="20"/>
      <c r="O763" s="20"/>
      <c r="P763" s="20"/>
      <c r="Q763" s="20"/>
      <c r="R763" s="22">
        <f t="shared" si="105"/>
        <v>0</v>
      </c>
      <c r="S763" s="22">
        <f t="shared" si="106"/>
        <v>0</v>
      </c>
      <c r="T763" s="22">
        <f t="shared" si="99"/>
        <v>0</v>
      </c>
      <c r="U763" s="22">
        <f t="shared" si="107"/>
        <v>0</v>
      </c>
      <c r="V763" s="22">
        <f t="shared" si="100"/>
        <v>0</v>
      </c>
      <c r="W763" s="22">
        <f t="shared" si="101"/>
        <v>0</v>
      </c>
      <c r="X763" s="21"/>
      <c r="Y763" s="23" t="str">
        <f t="shared" si="102"/>
        <v/>
      </c>
      <c r="Z763" s="21"/>
      <c r="AA763" s="23" t="str">
        <f t="shared" si="103"/>
        <v/>
      </c>
      <c r="AB763" s="21"/>
      <c r="AC763" s="23" t="str">
        <f t="shared" si="104"/>
        <v/>
      </c>
      <c r="AD76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64" spans="1:30" x14ac:dyDescent="0.45">
      <c r="A764" s="35" t="str">
        <f>IF('Prediction Log'!A764=0, "",'Prediction Log'!A764)</f>
        <v/>
      </c>
      <c r="B764" s="14" t="str">
        <f>IF('Prediction Log'!B764=0, "",'Prediction Log'!B764)</f>
        <v/>
      </c>
      <c r="C764" s="14" t="str">
        <f>IF('Prediction Log'!C764=0, "",'Prediction Log'!C764)</f>
        <v/>
      </c>
      <c r="D764" s="14" t="str">
        <f>IF('Prediction Log'!D764=0, "",'Prediction Log'!D764)</f>
        <v/>
      </c>
      <c r="E764" s="14" t="str">
        <f>IF('Prediction Log'!E764=0, "",'Prediction Log'!E764)</f>
        <v/>
      </c>
      <c r="F764" s="14" t="str">
        <f>IF('Prediction Log'!F764=0, "",'Prediction Log'!F764)</f>
        <v/>
      </c>
      <c r="G764" s="12" t="str">
        <f>IF(AND(Games!I764="",Games!J764=""),"",IF(ISTEXT(Games!J764), "Side",Games!I764))</f>
        <v/>
      </c>
      <c r="H764" s="12" t="str">
        <f>IF(Table1[[#This Row],[Bet]]="Spread", Games!K764, "")</f>
        <v/>
      </c>
      <c r="I764" s="19" t="str">
        <f>IF(ISTEXT(Games!J764), Games!J764, "")</f>
        <v/>
      </c>
      <c r="J764" s="19" t="str">
        <f>IF(Table1[[#This Row],[Bet]]="Spread", Table1[[#This Row],[Spread]],"")</f>
        <v/>
      </c>
      <c r="K764" s="19"/>
      <c r="L764" s="20"/>
      <c r="M764" s="20"/>
      <c r="N764" s="20"/>
      <c r="O764" s="20"/>
      <c r="P764" s="20"/>
      <c r="Q764" s="20"/>
      <c r="R764" s="22">
        <f t="shared" si="105"/>
        <v>0</v>
      </c>
      <c r="S764" s="22">
        <f t="shared" si="106"/>
        <v>0</v>
      </c>
      <c r="T764" s="22">
        <f t="shared" si="99"/>
        <v>0</v>
      </c>
      <c r="U764" s="22">
        <f t="shared" si="107"/>
        <v>0</v>
      </c>
      <c r="V764" s="22">
        <f t="shared" si="100"/>
        <v>0</v>
      </c>
      <c r="W764" s="22">
        <f t="shared" si="101"/>
        <v>0</v>
      </c>
      <c r="X764" s="21"/>
      <c r="Y764" s="23" t="str">
        <f t="shared" si="102"/>
        <v/>
      </c>
      <c r="Z764" s="21"/>
      <c r="AA764" s="23" t="str">
        <f t="shared" si="103"/>
        <v/>
      </c>
      <c r="AB764" s="21"/>
      <c r="AC764" s="23" t="str">
        <f t="shared" si="104"/>
        <v/>
      </c>
      <c r="AD76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65" spans="1:30" x14ac:dyDescent="0.45">
      <c r="A765" s="35" t="str">
        <f>IF('Prediction Log'!A765=0, "",'Prediction Log'!A765)</f>
        <v/>
      </c>
      <c r="B765" s="14" t="str">
        <f>IF('Prediction Log'!B765=0, "",'Prediction Log'!B765)</f>
        <v/>
      </c>
      <c r="C765" s="14" t="str">
        <f>IF('Prediction Log'!C765=0, "",'Prediction Log'!C765)</f>
        <v/>
      </c>
      <c r="D765" s="14" t="str">
        <f>IF('Prediction Log'!D765=0, "",'Prediction Log'!D765)</f>
        <v/>
      </c>
      <c r="E765" s="14" t="str">
        <f>IF('Prediction Log'!E765=0, "",'Prediction Log'!E765)</f>
        <v/>
      </c>
      <c r="F765" s="14" t="str">
        <f>IF('Prediction Log'!F765=0, "",'Prediction Log'!F765)</f>
        <v/>
      </c>
      <c r="G765" s="12" t="str">
        <f>IF(AND(Games!I765="",Games!J765=""),"",IF(ISTEXT(Games!J765), "Side",Games!I765))</f>
        <v/>
      </c>
      <c r="H765" s="12" t="str">
        <f>IF(Table1[[#This Row],[Bet]]="Spread", Games!K765, "")</f>
        <v/>
      </c>
      <c r="I765" s="19" t="str">
        <f>IF(ISTEXT(Games!J765), Games!J765, "")</f>
        <v/>
      </c>
      <c r="J765" s="19" t="str">
        <f>IF(Table1[[#This Row],[Bet]]="Spread", Table1[[#This Row],[Spread]],"")</f>
        <v/>
      </c>
      <c r="K765" s="19"/>
      <c r="L765" s="20"/>
      <c r="M765" s="20"/>
      <c r="N765" s="20"/>
      <c r="O765" s="20"/>
      <c r="P765" s="20"/>
      <c r="Q765" s="20"/>
      <c r="R765" s="22">
        <f t="shared" si="105"/>
        <v>0</v>
      </c>
      <c r="S765" s="22">
        <f t="shared" si="106"/>
        <v>0</v>
      </c>
      <c r="T765" s="22">
        <f t="shared" si="99"/>
        <v>0</v>
      </c>
      <c r="U765" s="22">
        <f t="shared" si="107"/>
        <v>0</v>
      </c>
      <c r="V765" s="22">
        <f t="shared" si="100"/>
        <v>0</v>
      </c>
      <c r="W765" s="22">
        <f t="shared" si="101"/>
        <v>0</v>
      </c>
      <c r="X765" s="21"/>
      <c r="Y765" s="23" t="str">
        <f t="shared" si="102"/>
        <v/>
      </c>
      <c r="Z765" s="21"/>
      <c r="AA765" s="23" t="str">
        <f t="shared" si="103"/>
        <v/>
      </c>
      <c r="AB765" s="21"/>
      <c r="AC765" s="23" t="str">
        <f t="shared" si="104"/>
        <v/>
      </c>
      <c r="AD76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66" spans="1:30" x14ac:dyDescent="0.45">
      <c r="A766" s="35" t="str">
        <f>IF('Prediction Log'!A766=0, "",'Prediction Log'!A766)</f>
        <v/>
      </c>
      <c r="B766" s="14" t="str">
        <f>IF('Prediction Log'!B766=0, "",'Prediction Log'!B766)</f>
        <v/>
      </c>
      <c r="C766" s="14" t="str">
        <f>IF('Prediction Log'!C766=0, "",'Prediction Log'!C766)</f>
        <v/>
      </c>
      <c r="D766" s="14" t="str">
        <f>IF('Prediction Log'!D766=0, "",'Prediction Log'!D766)</f>
        <v/>
      </c>
      <c r="E766" s="14" t="str">
        <f>IF('Prediction Log'!E766=0, "",'Prediction Log'!E766)</f>
        <v/>
      </c>
      <c r="F766" s="14" t="str">
        <f>IF('Prediction Log'!F766=0, "",'Prediction Log'!F766)</f>
        <v/>
      </c>
      <c r="G766" s="12" t="str">
        <f>IF(AND(Games!I766="",Games!J766=""),"",IF(ISTEXT(Games!J766), "Side",Games!I766))</f>
        <v/>
      </c>
      <c r="H766" s="12" t="str">
        <f>IF(Table1[[#This Row],[Bet]]="Spread", Games!K766, "")</f>
        <v/>
      </c>
      <c r="I766" s="19" t="str">
        <f>IF(ISTEXT(Games!J766), Games!J766, "")</f>
        <v/>
      </c>
      <c r="J766" s="19" t="str">
        <f>IF(Table1[[#This Row],[Bet]]="Spread", Table1[[#This Row],[Spread]],"")</f>
        <v/>
      </c>
      <c r="K766" s="19"/>
      <c r="L766" s="20"/>
      <c r="M766" s="20"/>
      <c r="N766" s="20"/>
      <c r="O766" s="20"/>
      <c r="P766" s="20"/>
      <c r="Q766" s="20"/>
      <c r="R766" s="22">
        <f t="shared" si="105"/>
        <v>0</v>
      </c>
      <c r="S766" s="22">
        <f t="shared" si="106"/>
        <v>0</v>
      </c>
      <c r="T766" s="22">
        <f t="shared" si="99"/>
        <v>0</v>
      </c>
      <c r="U766" s="22">
        <f t="shared" si="107"/>
        <v>0</v>
      </c>
      <c r="V766" s="22">
        <f t="shared" si="100"/>
        <v>0</v>
      </c>
      <c r="W766" s="22">
        <f t="shared" si="101"/>
        <v>0</v>
      </c>
      <c r="X766" s="21"/>
      <c r="Y766" s="23" t="str">
        <f t="shared" si="102"/>
        <v/>
      </c>
      <c r="Z766" s="21"/>
      <c r="AA766" s="23" t="str">
        <f t="shared" si="103"/>
        <v/>
      </c>
      <c r="AB766" s="21"/>
      <c r="AC766" s="23" t="str">
        <f t="shared" si="104"/>
        <v/>
      </c>
      <c r="AD76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67" spans="1:30" x14ac:dyDescent="0.45">
      <c r="A767" s="35" t="str">
        <f>IF('Prediction Log'!A767=0, "",'Prediction Log'!A767)</f>
        <v/>
      </c>
      <c r="B767" s="14" t="str">
        <f>IF('Prediction Log'!B767=0, "",'Prediction Log'!B767)</f>
        <v/>
      </c>
      <c r="C767" s="14" t="str">
        <f>IF('Prediction Log'!C767=0, "",'Prediction Log'!C767)</f>
        <v/>
      </c>
      <c r="D767" s="14" t="str">
        <f>IF('Prediction Log'!D767=0, "",'Prediction Log'!D767)</f>
        <v/>
      </c>
      <c r="E767" s="14" t="str">
        <f>IF('Prediction Log'!E767=0, "",'Prediction Log'!E767)</f>
        <v/>
      </c>
      <c r="F767" s="14" t="str">
        <f>IF('Prediction Log'!F767=0, "",'Prediction Log'!F767)</f>
        <v/>
      </c>
      <c r="G767" s="12" t="str">
        <f>IF(AND(Games!I767="",Games!J767=""),"",IF(ISTEXT(Games!J767), "Side",Games!I767))</f>
        <v/>
      </c>
      <c r="H767" s="12" t="str">
        <f>IF(Table1[[#This Row],[Bet]]="Spread", Games!K767, "")</f>
        <v/>
      </c>
      <c r="I767" s="19" t="str">
        <f>IF(ISTEXT(Games!J767), Games!J767, "")</f>
        <v/>
      </c>
      <c r="J767" s="19" t="str">
        <f>IF(Table1[[#This Row],[Bet]]="Spread", Table1[[#This Row],[Spread]],"")</f>
        <v/>
      </c>
      <c r="K767" s="19"/>
      <c r="L767" s="20"/>
      <c r="M767" s="20"/>
      <c r="N767" s="20"/>
      <c r="O767" s="20"/>
      <c r="P767" s="20"/>
      <c r="Q767" s="20"/>
      <c r="R767" s="22">
        <f t="shared" si="105"/>
        <v>0</v>
      </c>
      <c r="S767" s="22">
        <f t="shared" si="106"/>
        <v>0</v>
      </c>
      <c r="T767" s="22">
        <f t="shared" si="99"/>
        <v>0</v>
      </c>
      <c r="U767" s="22">
        <f t="shared" si="107"/>
        <v>0</v>
      </c>
      <c r="V767" s="22">
        <f t="shared" si="100"/>
        <v>0</v>
      </c>
      <c r="W767" s="22">
        <f t="shared" si="101"/>
        <v>0</v>
      </c>
      <c r="X767" s="21"/>
      <c r="Y767" s="23" t="str">
        <f t="shared" si="102"/>
        <v/>
      </c>
      <c r="Z767" s="21"/>
      <c r="AA767" s="23" t="str">
        <f t="shared" si="103"/>
        <v/>
      </c>
      <c r="AB767" s="21"/>
      <c r="AC767" s="23" t="str">
        <f t="shared" si="104"/>
        <v/>
      </c>
      <c r="AD76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68" spans="1:30" x14ac:dyDescent="0.45">
      <c r="A768" s="35" t="str">
        <f>IF('Prediction Log'!A768=0, "",'Prediction Log'!A768)</f>
        <v/>
      </c>
      <c r="B768" s="14" t="str">
        <f>IF('Prediction Log'!B768=0, "",'Prediction Log'!B768)</f>
        <v/>
      </c>
      <c r="C768" s="14" t="str">
        <f>IF('Prediction Log'!C768=0, "",'Prediction Log'!C768)</f>
        <v/>
      </c>
      <c r="D768" s="14" t="str">
        <f>IF('Prediction Log'!D768=0, "",'Prediction Log'!D768)</f>
        <v/>
      </c>
      <c r="E768" s="14" t="str">
        <f>IF('Prediction Log'!E768=0, "",'Prediction Log'!E768)</f>
        <v/>
      </c>
      <c r="F768" s="14" t="str">
        <f>IF('Prediction Log'!F768=0, "",'Prediction Log'!F768)</f>
        <v/>
      </c>
      <c r="G768" s="12" t="str">
        <f>IF(AND(Games!I768="",Games!J768=""),"",IF(ISTEXT(Games!J768), "Side",Games!I768))</f>
        <v/>
      </c>
      <c r="H768" s="12" t="str">
        <f>IF(Table1[[#This Row],[Bet]]="Spread", Games!K768, "")</f>
        <v/>
      </c>
      <c r="I768" s="19" t="str">
        <f>IF(ISTEXT(Games!J768), Games!J768, "")</f>
        <v/>
      </c>
      <c r="J768" s="19" t="str">
        <f>IF(Table1[[#This Row],[Bet]]="Spread", Table1[[#This Row],[Spread]],"")</f>
        <v/>
      </c>
      <c r="K768" s="19"/>
      <c r="L768" s="20"/>
      <c r="M768" s="20"/>
      <c r="N768" s="20"/>
      <c r="O768" s="20"/>
      <c r="P768" s="20"/>
      <c r="Q768" s="20"/>
      <c r="R768" s="22">
        <f t="shared" si="105"/>
        <v>0</v>
      </c>
      <c r="S768" s="22">
        <f t="shared" si="106"/>
        <v>0</v>
      </c>
      <c r="T768" s="22">
        <f t="shared" si="99"/>
        <v>0</v>
      </c>
      <c r="U768" s="22">
        <f t="shared" si="107"/>
        <v>0</v>
      </c>
      <c r="V768" s="22">
        <f t="shared" si="100"/>
        <v>0</v>
      </c>
      <c r="W768" s="22">
        <f t="shared" si="101"/>
        <v>0</v>
      </c>
      <c r="X768" s="21"/>
      <c r="Y768" s="23" t="str">
        <f t="shared" si="102"/>
        <v/>
      </c>
      <c r="Z768" s="21"/>
      <c r="AA768" s="23" t="str">
        <f t="shared" si="103"/>
        <v/>
      </c>
      <c r="AB768" s="21"/>
      <c r="AC768" s="23" t="str">
        <f t="shared" si="104"/>
        <v/>
      </c>
      <c r="AD76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69" spans="1:30" x14ac:dyDescent="0.45">
      <c r="A769" s="35" t="str">
        <f>IF('Prediction Log'!A769=0, "",'Prediction Log'!A769)</f>
        <v/>
      </c>
      <c r="B769" s="14" t="str">
        <f>IF('Prediction Log'!B769=0, "",'Prediction Log'!B769)</f>
        <v/>
      </c>
      <c r="C769" s="14" t="str">
        <f>IF('Prediction Log'!C769=0, "",'Prediction Log'!C769)</f>
        <v/>
      </c>
      <c r="D769" s="14" t="str">
        <f>IF('Prediction Log'!D769=0, "",'Prediction Log'!D769)</f>
        <v/>
      </c>
      <c r="E769" s="14" t="str">
        <f>IF('Prediction Log'!E769=0, "",'Prediction Log'!E769)</f>
        <v/>
      </c>
      <c r="F769" s="14" t="str">
        <f>IF('Prediction Log'!F769=0, "",'Prediction Log'!F769)</f>
        <v/>
      </c>
      <c r="G769" s="12" t="str">
        <f>IF(AND(Games!I769="",Games!J769=""),"",IF(ISTEXT(Games!J769), "Side",Games!I769))</f>
        <v/>
      </c>
      <c r="H769" s="12" t="str">
        <f>IF(Table1[[#This Row],[Bet]]="Spread", Games!K769, "")</f>
        <v/>
      </c>
      <c r="I769" s="19" t="str">
        <f>IF(ISTEXT(Games!J769), Games!J769, "")</f>
        <v/>
      </c>
      <c r="J769" s="19" t="str">
        <f>IF(Table1[[#This Row],[Bet]]="Spread", Table1[[#This Row],[Spread]],"")</f>
        <v/>
      </c>
      <c r="K769" s="19"/>
      <c r="L769" s="20"/>
      <c r="M769" s="20"/>
      <c r="N769" s="20"/>
      <c r="O769" s="20"/>
      <c r="P769" s="20"/>
      <c r="Q769" s="20"/>
      <c r="R769" s="22">
        <f t="shared" si="105"/>
        <v>0</v>
      </c>
      <c r="S769" s="22">
        <f t="shared" si="106"/>
        <v>0</v>
      </c>
      <c r="T769" s="22">
        <f t="shared" si="99"/>
        <v>0</v>
      </c>
      <c r="U769" s="22">
        <f t="shared" si="107"/>
        <v>0</v>
      </c>
      <c r="V769" s="22">
        <f t="shared" si="100"/>
        <v>0</v>
      </c>
      <c r="W769" s="22">
        <f t="shared" si="101"/>
        <v>0</v>
      </c>
      <c r="X769" s="21"/>
      <c r="Y769" s="23" t="str">
        <f t="shared" si="102"/>
        <v/>
      </c>
      <c r="Z769" s="21"/>
      <c r="AA769" s="23" t="str">
        <f t="shared" si="103"/>
        <v/>
      </c>
      <c r="AB769" s="21"/>
      <c r="AC769" s="23" t="str">
        <f t="shared" si="104"/>
        <v/>
      </c>
      <c r="AD76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70" spans="1:30" x14ac:dyDescent="0.45">
      <c r="A770" s="35" t="str">
        <f>IF('Prediction Log'!A770=0, "",'Prediction Log'!A770)</f>
        <v/>
      </c>
      <c r="B770" s="14" t="str">
        <f>IF('Prediction Log'!B770=0, "",'Prediction Log'!B770)</f>
        <v/>
      </c>
      <c r="C770" s="14" t="str">
        <f>IF('Prediction Log'!C770=0, "",'Prediction Log'!C770)</f>
        <v/>
      </c>
      <c r="D770" s="14" t="str">
        <f>IF('Prediction Log'!D770=0, "",'Prediction Log'!D770)</f>
        <v/>
      </c>
      <c r="E770" s="14" t="str">
        <f>IF('Prediction Log'!E770=0, "",'Prediction Log'!E770)</f>
        <v/>
      </c>
      <c r="F770" s="14" t="str">
        <f>IF('Prediction Log'!F770=0, "",'Prediction Log'!F770)</f>
        <v/>
      </c>
      <c r="G770" s="12" t="str">
        <f>IF(AND(Games!I770="",Games!J770=""),"",IF(ISTEXT(Games!J770), "Side",Games!I770))</f>
        <v/>
      </c>
      <c r="H770" s="12" t="str">
        <f>IF(Table1[[#This Row],[Bet]]="Spread", Games!K770, "")</f>
        <v/>
      </c>
      <c r="I770" s="19" t="str">
        <f>IF(ISTEXT(Games!J770), Games!J770, "")</f>
        <v/>
      </c>
      <c r="J770" s="19" t="str">
        <f>IF(Table1[[#This Row],[Bet]]="Spread", Table1[[#This Row],[Spread]],"")</f>
        <v/>
      </c>
      <c r="K770" s="19"/>
      <c r="L770" s="20"/>
      <c r="M770" s="20"/>
      <c r="N770" s="20"/>
      <c r="O770" s="20"/>
      <c r="P770" s="20"/>
      <c r="Q770" s="20"/>
      <c r="R770" s="22">
        <f t="shared" si="105"/>
        <v>0</v>
      </c>
      <c r="S770" s="22">
        <f t="shared" si="106"/>
        <v>0</v>
      </c>
      <c r="T770" s="22">
        <f t="shared" ref="T770:T833" si="108">M770+IF(P770&lt;0, (M770/(P770/-100)), M770*(P770/100))</f>
        <v>0</v>
      </c>
      <c r="U770" s="22">
        <f t="shared" si="107"/>
        <v>0</v>
      </c>
      <c r="V770" s="22">
        <f t="shared" ref="V770:V833" si="109">N770+IF(Q770&lt;0, (N770/(Q770/-100)), N770*(Q770/100))</f>
        <v>0</v>
      </c>
      <c r="W770" s="22">
        <f t="shared" ref="W770:W833" si="110">Q770-N770</f>
        <v>0</v>
      </c>
      <c r="X770" s="21"/>
      <c r="Y770" s="23" t="str">
        <f t="shared" ref="Y770:Y833" si="111">IF(X770="W", S770, IF(X770="L",-L770, ""))</f>
        <v/>
      </c>
      <c r="Z770" s="21"/>
      <c r="AA770" s="23" t="str">
        <f t="shared" ref="AA770:AA833" si="112">IF(Z770="W", U770, IF(Z770="L",-N770, ""))</f>
        <v/>
      </c>
      <c r="AB770" s="21"/>
      <c r="AC770" s="23" t="str">
        <f t="shared" ref="AC770:AC833" si="113">IF(AB770="W", W770, IF(AB770="L",-P770, ""))</f>
        <v/>
      </c>
      <c r="AD77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71" spans="1:30" x14ac:dyDescent="0.45">
      <c r="A771" s="35" t="str">
        <f>IF('Prediction Log'!A771=0, "",'Prediction Log'!A771)</f>
        <v/>
      </c>
      <c r="B771" s="14" t="str">
        <f>IF('Prediction Log'!B771=0, "",'Prediction Log'!B771)</f>
        <v/>
      </c>
      <c r="C771" s="14" t="str">
        <f>IF('Prediction Log'!C771=0, "",'Prediction Log'!C771)</f>
        <v/>
      </c>
      <c r="D771" s="14" t="str">
        <f>IF('Prediction Log'!D771=0, "",'Prediction Log'!D771)</f>
        <v/>
      </c>
      <c r="E771" s="14" t="str">
        <f>IF('Prediction Log'!E771=0, "",'Prediction Log'!E771)</f>
        <v/>
      </c>
      <c r="F771" s="14" t="str">
        <f>IF('Prediction Log'!F771=0, "",'Prediction Log'!F771)</f>
        <v/>
      </c>
      <c r="G771" s="12" t="str">
        <f>IF(AND(Games!I771="",Games!J771=""),"",IF(ISTEXT(Games!J771), "Side",Games!I771))</f>
        <v/>
      </c>
      <c r="H771" s="12" t="str">
        <f>IF(Table1[[#This Row],[Bet]]="Spread", Games!K771, "")</f>
        <v/>
      </c>
      <c r="I771" s="19" t="str">
        <f>IF(ISTEXT(Games!J771), Games!J771, "")</f>
        <v/>
      </c>
      <c r="J771" s="19" t="str">
        <f>IF(Table1[[#This Row],[Bet]]="Spread", Table1[[#This Row],[Spread]],"")</f>
        <v/>
      </c>
      <c r="K771" s="19"/>
      <c r="L771" s="20"/>
      <c r="M771" s="20"/>
      <c r="N771" s="20"/>
      <c r="O771" s="20"/>
      <c r="P771" s="20"/>
      <c r="Q771" s="20"/>
      <c r="R771" s="22">
        <f t="shared" ref="R771:R834" si="114">L771+IF(O771&lt;0, (L771/(O771/-100)), L771*(O771/100))</f>
        <v>0</v>
      </c>
      <c r="S771" s="22">
        <f t="shared" ref="S771:S834" si="115">R771-L771</f>
        <v>0</v>
      </c>
      <c r="T771" s="22">
        <f t="shared" si="108"/>
        <v>0</v>
      </c>
      <c r="U771" s="22">
        <f t="shared" ref="U771:U834" si="116">T771-M771</f>
        <v>0</v>
      </c>
      <c r="V771" s="22">
        <f t="shared" si="109"/>
        <v>0</v>
      </c>
      <c r="W771" s="22">
        <f t="shared" si="110"/>
        <v>0</v>
      </c>
      <c r="X771" s="21"/>
      <c r="Y771" s="23" t="str">
        <f t="shared" si="111"/>
        <v/>
      </c>
      <c r="Z771" s="21"/>
      <c r="AA771" s="23" t="str">
        <f t="shared" si="112"/>
        <v/>
      </c>
      <c r="AB771" s="21"/>
      <c r="AC771" s="23" t="str">
        <f t="shared" si="113"/>
        <v/>
      </c>
      <c r="AD77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72" spans="1:30" x14ac:dyDescent="0.45">
      <c r="A772" s="35" t="str">
        <f>IF('Prediction Log'!A772=0, "",'Prediction Log'!A772)</f>
        <v/>
      </c>
      <c r="B772" s="14" t="str">
        <f>IF('Prediction Log'!B772=0, "",'Prediction Log'!B772)</f>
        <v/>
      </c>
      <c r="C772" s="14" t="str">
        <f>IF('Prediction Log'!C772=0, "",'Prediction Log'!C772)</f>
        <v/>
      </c>
      <c r="D772" s="14" t="str">
        <f>IF('Prediction Log'!D772=0, "",'Prediction Log'!D772)</f>
        <v/>
      </c>
      <c r="E772" s="14" t="str">
        <f>IF('Prediction Log'!E772=0, "",'Prediction Log'!E772)</f>
        <v/>
      </c>
      <c r="F772" s="14" t="str">
        <f>IF('Prediction Log'!F772=0, "",'Prediction Log'!F772)</f>
        <v/>
      </c>
      <c r="G772" s="12" t="str">
        <f>IF(AND(Games!I772="",Games!J772=""),"",IF(ISTEXT(Games!J772), "Side",Games!I772))</f>
        <v/>
      </c>
      <c r="H772" s="12" t="str">
        <f>IF(Table1[[#This Row],[Bet]]="Spread", Games!K772, "")</f>
        <v/>
      </c>
      <c r="I772" s="19" t="str">
        <f>IF(ISTEXT(Games!J772), Games!J772, "")</f>
        <v/>
      </c>
      <c r="J772" s="19" t="str">
        <f>IF(Table1[[#This Row],[Bet]]="Spread", Table1[[#This Row],[Spread]],"")</f>
        <v/>
      </c>
      <c r="K772" s="19"/>
      <c r="L772" s="20"/>
      <c r="M772" s="20"/>
      <c r="N772" s="20"/>
      <c r="O772" s="20"/>
      <c r="P772" s="20"/>
      <c r="Q772" s="20"/>
      <c r="R772" s="22">
        <f t="shared" si="114"/>
        <v>0</v>
      </c>
      <c r="S772" s="22">
        <f t="shared" si="115"/>
        <v>0</v>
      </c>
      <c r="T772" s="22">
        <f t="shared" si="108"/>
        <v>0</v>
      </c>
      <c r="U772" s="22">
        <f t="shared" si="116"/>
        <v>0</v>
      </c>
      <c r="V772" s="22">
        <f t="shared" si="109"/>
        <v>0</v>
      </c>
      <c r="W772" s="22">
        <f t="shared" si="110"/>
        <v>0</v>
      </c>
      <c r="X772" s="21"/>
      <c r="Y772" s="23" t="str">
        <f t="shared" si="111"/>
        <v/>
      </c>
      <c r="Z772" s="21"/>
      <c r="AA772" s="23" t="str">
        <f t="shared" si="112"/>
        <v/>
      </c>
      <c r="AB772" s="21"/>
      <c r="AC772" s="23" t="str">
        <f t="shared" si="113"/>
        <v/>
      </c>
      <c r="AD77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73" spans="1:30" x14ac:dyDescent="0.45">
      <c r="A773" s="35" t="str">
        <f>IF('Prediction Log'!A773=0, "",'Prediction Log'!A773)</f>
        <v/>
      </c>
      <c r="B773" s="14" t="str">
        <f>IF('Prediction Log'!B773=0, "",'Prediction Log'!B773)</f>
        <v/>
      </c>
      <c r="C773" s="14" t="str">
        <f>IF('Prediction Log'!C773=0, "",'Prediction Log'!C773)</f>
        <v/>
      </c>
      <c r="D773" s="14" t="str">
        <f>IF('Prediction Log'!D773=0, "",'Prediction Log'!D773)</f>
        <v/>
      </c>
      <c r="E773" s="14" t="str">
        <f>IF('Prediction Log'!E773=0, "",'Prediction Log'!E773)</f>
        <v/>
      </c>
      <c r="F773" s="14" t="str">
        <f>IF('Prediction Log'!F773=0, "",'Prediction Log'!F773)</f>
        <v/>
      </c>
      <c r="G773" s="12" t="str">
        <f>IF(AND(Games!I773="",Games!J773=""),"",IF(ISTEXT(Games!J773), "Side",Games!I773))</f>
        <v/>
      </c>
      <c r="H773" s="12" t="str">
        <f>IF(Table1[[#This Row],[Bet]]="Spread", Games!K773, "")</f>
        <v/>
      </c>
      <c r="I773" s="19" t="str">
        <f>IF(ISTEXT(Games!J773), Games!J773, "")</f>
        <v/>
      </c>
      <c r="J773" s="19" t="str">
        <f>IF(Table1[[#This Row],[Bet]]="Spread", Table1[[#This Row],[Spread]],"")</f>
        <v/>
      </c>
      <c r="K773" s="19"/>
      <c r="L773" s="20"/>
      <c r="M773" s="20"/>
      <c r="N773" s="20"/>
      <c r="O773" s="20"/>
      <c r="P773" s="20"/>
      <c r="Q773" s="20"/>
      <c r="R773" s="22">
        <f t="shared" si="114"/>
        <v>0</v>
      </c>
      <c r="S773" s="22">
        <f t="shared" si="115"/>
        <v>0</v>
      </c>
      <c r="T773" s="22">
        <f t="shared" si="108"/>
        <v>0</v>
      </c>
      <c r="U773" s="22">
        <f t="shared" si="116"/>
        <v>0</v>
      </c>
      <c r="V773" s="22">
        <f t="shared" si="109"/>
        <v>0</v>
      </c>
      <c r="W773" s="22">
        <f t="shared" si="110"/>
        <v>0</v>
      </c>
      <c r="X773" s="21"/>
      <c r="Y773" s="23" t="str">
        <f t="shared" si="111"/>
        <v/>
      </c>
      <c r="Z773" s="21"/>
      <c r="AA773" s="23" t="str">
        <f t="shared" si="112"/>
        <v/>
      </c>
      <c r="AB773" s="21"/>
      <c r="AC773" s="23" t="str">
        <f t="shared" si="113"/>
        <v/>
      </c>
      <c r="AD77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74" spans="1:30" x14ac:dyDescent="0.45">
      <c r="A774" s="35" t="str">
        <f>IF('Prediction Log'!A774=0, "",'Prediction Log'!A774)</f>
        <v/>
      </c>
      <c r="B774" s="14" t="str">
        <f>IF('Prediction Log'!B774=0, "",'Prediction Log'!B774)</f>
        <v/>
      </c>
      <c r="C774" s="14" t="str">
        <f>IF('Prediction Log'!C774=0, "",'Prediction Log'!C774)</f>
        <v/>
      </c>
      <c r="D774" s="14" t="str">
        <f>IF('Prediction Log'!D774=0, "",'Prediction Log'!D774)</f>
        <v/>
      </c>
      <c r="E774" s="14" t="str">
        <f>IF('Prediction Log'!E774=0, "",'Prediction Log'!E774)</f>
        <v/>
      </c>
      <c r="F774" s="14" t="str">
        <f>IF('Prediction Log'!F774=0, "",'Prediction Log'!F774)</f>
        <v/>
      </c>
      <c r="G774" s="12" t="str">
        <f>IF(AND(Games!I774="",Games!J774=""),"",IF(ISTEXT(Games!J774), "Side",Games!I774))</f>
        <v/>
      </c>
      <c r="H774" s="12" t="str">
        <f>IF(Table1[[#This Row],[Bet]]="Spread", Games!K774, "")</f>
        <v/>
      </c>
      <c r="I774" s="19" t="str">
        <f>IF(ISTEXT(Games!J774), Games!J774, "")</f>
        <v/>
      </c>
      <c r="J774" s="19" t="str">
        <f>IF(Table1[[#This Row],[Bet]]="Spread", Table1[[#This Row],[Spread]],"")</f>
        <v/>
      </c>
      <c r="K774" s="19"/>
      <c r="L774" s="20"/>
      <c r="M774" s="20"/>
      <c r="N774" s="20"/>
      <c r="O774" s="20"/>
      <c r="P774" s="20"/>
      <c r="Q774" s="20"/>
      <c r="R774" s="22">
        <f t="shared" si="114"/>
        <v>0</v>
      </c>
      <c r="S774" s="22">
        <f t="shared" si="115"/>
        <v>0</v>
      </c>
      <c r="T774" s="22">
        <f t="shared" si="108"/>
        <v>0</v>
      </c>
      <c r="U774" s="22">
        <f t="shared" si="116"/>
        <v>0</v>
      </c>
      <c r="V774" s="22">
        <f t="shared" si="109"/>
        <v>0</v>
      </c>
      <c r="W774" s="22">
        <f t="shared" si="110"/>
        <v>0</v>
      </c>
      <c r="X774" s="21"/>
      <c r="Y774" s="23" t="str">
        <f t="shared" si="111"/>
        <v/>
      </c>
      <c r="Z774" s="21"/>
      <c r="AA774" s="23" t="str">
        <f t="shared" si="112"/>
        <v/>
      </c>
      <c r="AB774" s="21"/>
      <c r="AC774" s="23" t="str">
        <f t="shared" si="113"/>
        <v/>
      </c>
      <c r="AD77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75" spans="1:30" x14ac:dyDescent="0.45">
      <c r="A775" s="35" t="str">
        <f>IF('Prediction Log'!A775=0, "",'Prediction Log'!A775)</f>
        <v/>
      </c>
      <c r="B775" s="14" t="str">
        <f>IF('Prediction Log'!B775=0, "",'Prediction Log'!B775)</f>
        <v/>
      </c>
      <c r="C775" s="14" t="str">
        <f>IF('Prediction Log'!C775=0, "",'Prediction Log'!C775)</f>
        <v/>
      </c>
      <c r="D775" s="14" t="str">
        <f>IF('Prediction Log'!D775=0, "",'Prediction Log'!D775)</f>
        <v/>
      </c>
      <c r="E775" s="14" t="str">
        <f>IF('Prediction Log'!E775=0, "",'Prediction Log'!E775)</f>
        <v/>
      </c>
      <c r="F775" s="14" t="str">
        <f>IF('Prediction Log'!F775=0, "",'Prediction Log'!F775)</f>
        <v/>
      </c>
      <c r="G775" s="12" t="str">
        <f>IF(AND(Games!I775="",Games!J775=""),"",IF(ISTEXT(Games!J775), "Side",Games!I775))</f>
        <v/>
      </c>
      <c r="H775" s="12" t="str">
        <f>IF(Table1[[#This Row],[Bet]]="Spread", Games!K775, "")</f>
        <v/>
      </c>
      <c r="I775" s="19" t="str">
        <f>IF(ISTEXT(Games!J775), Games!J775, "")</f>
        <v/>
      </c>
      <c r="J775" s="19" t="str">
        <f>IF(Table1[[#This Row],[Bet]]="Spread", Table1[[#This Row],[Spread]],"")</f>
        <v/>
      </c>
      <c r="K775" s="19"/>
      <c r="L775" s="20"/>
      <c r="M775" s="20"/>
      <c r="N775" s="20"/>
      <c r="O775" s="20"/>
      <c r="P775" s="20"/>
      <c r="Q775" s="20"/>
      <c r="R775" s="22">
        <f t="shared" si="114"/>
        <v>0</v>
      </c>
      <c r="S775" s="22">
        <f t="shared" si="115"/>
        <v>0</v>
      </c>
      <c r="T775" s="22">
        <f t="shared" si="108"/>
        <v>0</v>
      </c>
      <c r="U775" s="22">
        <f t="shared" si="116"/>
        <v>0</v>
      </c>
      <c r="V775" s="22">
        <f t="shared" si="109"/>
        <v>0</v>
      </c>
      <c r="W775" s="22">
        <f t="shared" si="110"/>
        <v>0</v>
      </c>
      <c r="X775" s="21"/>
      <c r="Y775" s="23" t="str">
        <f t="shared" si="111"/>
        <v/>
      </c>
      <c r="Z775" s="21"/>
      <c r="AA775" s="23" t="str">
        <f t="shared" si="112"/>
        <v/>
      </c>
      <c r="AB775" s="21"/>
      <c r="AC775" s="23" t="str">
        <f t="shared" si="113"/>
        <v/>
      </c>
      <c r="AD77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76" spans="1:30" x14ac:dyDescent="0.45">
      <c r="A776" s="35" t="str">
        <f>IF('Prediction Log'!A776=0, "",'Prediction Log'!A776)</f>
        <v/>
      </c>
      <c r="B776" s="14" t="str">
        <f>IF('Prediction Log'!B776=0, "",'Prediction Log'!B776)</f>
        <v/>
      </c>
      <c r="C776" s="14" t="str">
        <f>IF('Prediction Log'!C776=0, "",'Prediction Log'!C776)</f>
        <v/>
      </c>
      <c r="D776" s="14" t="str">
        <f>IF('Prediction Log'!D776=0, "",'Prediction Log'!D776)</f>
        <v/>
      </c>
      <c r="E776" s="14" t="str">
        <f>IF('Prediction Log'!E776=0, "",'Prediction Log'!E776)</f>
        <v/>
      </c>
      <c r="F776" s="14" t="str">
        <f>IF('Prediction Log'!F776=0, "",'Prediction Log'!F776)</f>
        <v/>
      </c>
      <c r="G776" s="12" t="str">
        <f>IF(AND(Games!I776="",Games!J776=""),"",IF(ISTEXT(Games!J776), "Side",Games!I776))</f>
        <v/>
      </c>
      <c r="H776" s="12" t="str">
        <f>IF(Table1[[#This Row],[Bet]]="Spread", Games!K776, "")</f>
        <v/>
      </c>
      <c r="I776" s="19" t="str">
        <f>IF(ISTEXT(Games!J776), Games!J776, "")</f>
        <v/>
      </c>
      <c r="J776" s="19" t="str">
        <f>IF(Table1[[#This Row],[Bet]]="Spread", Table1[[#This Row],[Spread]],"")</f>
        <v/>
      </c>
      <c r="K776" s="19"/>
      <c r="L776" s="20"/>
      <c r="M776" s="20"/>
      <c r="N776" s="20"/>
      <c r="O776" s="20"/>
      <c r="P776" s="20"/>
      <c r="Q776" s="20"/>
      <c r="R776" s="22">
        <f t="shared" si="114"/>
        <v>0</v>
      </c>
      <c r="S776" s="22">
        <f t="shared" si="115"/>
        <v>0</v>
      </c>
      <c r="T776" s="22">
        <f t="shared" si="108"/>
        <v>0</v>
      </c>
      <c r="U776" s="22">
        <f t="shared" si="116"/>
        <v>0</v>
      </c>
      <c r="V776" s="22">
        <f t="shared" si="109"/>
        <v>0</v>
      </c>
      <c r="W776" s="22">
        <f t="shared" si="110"/>
        <v>0</v>
      </c>
      <c r="X776" s="21"/>
      <c r="Y776" s="23" t="str">
        <f t="shared" si="111"/>
        <v/>
      </c>
      <c r="Z776" s="21"/>
      <c r="AA776" s="23" t="str">
        <f t="shared" si="112"/>
        <v/>
      </c>
      <c r="AB776" s="21"/>
      <c r="AC776" s="23" t="str">
        <f t="shared" si="113"/>
        <v/>
      </c>
      <c r="AD77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77" spans="1:30" x14ac:dyDescent="0.45">
      <c r="A777" s="35" t="str">
        <f>IF('Prediction Log'!A777=0, "",'Prediction Log'!A777)</f>
        <v/>
      </c>
      <c r="B777" s="14" t="str">
        <f>IF('Prediction Log'!B777=0, "",'Prediction Log'!B777)</f>
        <v/>
      </c>
      <c r="C777" s="14" t="str">
        <f>IF('Prediction Log'!C777=0, "",'Prediction Log'!C777)</f>
        <v/>
      </c>
      <c r="D777" s="14" t="str">
        <f>IF('Prediction Log'!D777=0, "",'Prediction Log'!D777)</f>
        <v/>
      </c>
      <c r="E777" s="14" t="str">
        <f>IF('Prediction Log'!E777=0, "",'Prediction Log'!E777)</f>
        <v/>
      </c>
      <c r="F777" s="14" t="str">
        <f>IF('Prediction Log'!F777=0, "",'Prediction Log'!F777)</f>
        <v/>
      </c>
      <c r="G777" s="12" t="str">
        <f>IF(AND(Games!I777="",Games!J777=""),"",IF(ISTEXT(Games!J777), "Side",Games!I777))</f>
        <v/>
      </c>
      <c r="H777" s="12" t="str">
        <f>IF(Table1[[#This Row],[Bet]]="Spread", Games!K777, "")</f>
        <v/>
      </c>
      <c r="I777" s="19" t="str">
        <f>IF(ISTEXT(Games!J777), Games!J777, "")</f>
        <v/>
      </c>
      <c r="J777" s="19" t="str">
        <f>IF(Table1[[#This Row],[Bet]]="Spread", Table1[[#This Row],[Spread]],"")</f>
        <v/>
      </c>
      <c r="K777" s="19"/>
      <c r="L777" s="20"/>
      <c r="M777" s="20"/>
      <c r="N777" s="20"/>
      <c r="O777" s="20"/>
      <c r="P777" s="20"/>
      <c r="Q777" s="20"/>
      <c r="R777" s="22">
        <f t="shared" si="114"/>
        <v>0</v>
      </c>
      <c r="S777" s="22">
        <f t="shared" si="115"/>
        <v>0</v>
      </c>
      <c r="T777" s="22">
        <f t="shared" si="108"/>
        <v>0</v>
      </c>
      <c r="U777" s="22">
        <f t="shared" si="116"/>
        <v>0</v>
      </c>
      <c r="V777" s="22">
        <f t="shared" si="109"/>
        <v>0</v>
      </c>
      <c r="W777" s="22">
        <f t="shared" si="110"/>
        <v>0</v>
      </c>
      <c r="X777" s="21"/>
      <c r="Y777" s="23" t="str">
        <f t="shared" si="111"/>
        <v/>
      </c>
      <c r="Z777" s="21"/>
      <c r="AA777" s="23" t="str">
        <f t="shared" si="112"/>
        <v/>
      </c>
      <c r="AB777" s="21"/>
      <c r="AC777" s="23" t="str">
        <f t="shared" si="113"/>
        <v/>
      </c>
      <c r="AD77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78" spans="1:30" x14ac:dyDescent="0.45">
      <c r="A778" s="35" t="str">
        <f>IF('Prediction Log'!A778=0, "",'Prediction Log'!A778)</f>
        <v/>
      </c>
      <c r="B778" s="14" t="str">
        <f>IF('Prediction Log'!B778=0, "",'Prediction Log'!B778)</f>
        <v/>
      </c>
      <c r="C778" s="14" t="str">
        <f>IF('Prediction Log'!C778=0, "",'Prediction Log'!C778)</f>
        <v/>
      </c>
      <c r="D778" s="14" t="str">
        <f>IF('Prediction Log'!D778=0, "",'Prediction Log'!D778)</f>
        <v/>
      </c>
      <c r="E778" s="14" t="str">
        <f>IF('Prediction Log'!E778=0, "",'Prediction Log'!E778)</f>
        <v/>
      </c>
      <c r="F778" s="14" t="str">
        <f>IF('Prediction Log'!F778=0, "",'Prediction Log'!F778)</f>
        <v/>
      </c>
      <c r="G778" s="12" t="str">
        <f>IF(AND(Games!I778="",Games!J778=""),"",IF(ISTEXT(Games!J778), "Side",Games!I778))</f>
        <v/>
      </c>
      <c r="H778" s="12" t="str">
        <f>IF(Table1[[#This Row],[Bet]]="Spread", Games!K778, "")</f>
        <v/>
      </c>
      <c r="I778" s="19" t="str">
        <f>IF(ISTEXT(Games!J778), Games!J778, "")</f>
        <v/>
      </c>
      <c r="J778" s="19" t="str">
        <f>IF(Table1[[#This Row],[Bet]]="Spread", Table1[[#This Row],[Spread]],"")</f>
        <v/>
      </c>
      <c r="K778" s="19"/>
      <c r="L778" s="20"/>
      <c r="M778" s="20"/>
      <c r="N778" s="20"/>
      <c r="O778" s="20"/>
      <c r="P778" s="20"/>
      <c r="Q778" s="20"/>
      <c r="R778" s="22">
        <f t="shared" si="114"/>
        <v>0</v>
      </c>
      <c r="S778" s="22">
        <f t="shared" si="115"/>
        <v>0</v>
      </c>
      <c r="T778" s="22">
        <f t="shared" si="108"/>
        <v>0</v>
      </c>
      <c r="U778" s="22">
        <f t="shared" si="116"/>
        <v>0</v>
      </c>
      <c r="V778" s="22">
        <f t="shared" si="109"/>
        <v>0</v>
      </c>
      <c r="W778" s="22">
        <f t="shared" si="110"/>
        <v>0</v>
      </c>
      <c r="X778" s="21"/>
      <c r="Y778" s="23" t="str">
        <f t="shared" si="111"/>
        <v/>
      </c>
      <c r="Z778" s="21"/>
      <c r="AA778" s="23" t="str">
        <f t="shared" si="112"/>
        <v/>
      </c>
      <c r="AB778" s="21"/>
      <c r="AC778" s="23" t="str">
        <f t="shared" si="113"/>
        <v/>
      </c>
      <c r="AD77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79" spans="1:30" x14ac:dyDescent="0.45">
      <c r="A779" s="35" t="str">
        <f>IF('Prediction Log'!A779=0, "",'Prediction Log'!A779)</f>
        <v/>
      </c>
      <c r="B779" s="14" t="str">
        <f>IF('Prediction Log'!B779=0, "",'Prediction Log'!B779)</f>
        <v/>
      </c>
      <c r="C779" s="14" t="str">
        <f>IF('Prediction Log'!C779=0, "",'Prediction Log'!C779)</f>
        <v/>
      </c>
      <c r="D779" s="14" t="str">
        <f>IF('Prediction Log'!D779=0, "",'Prediction Log'!D779)</f>
        <v/>
      </c>
      <c r="E779" s="14" t="str">
        <f>IF('Prediction Log'!E779=0, "",'Prediction Log'!E779)</f>
        <v/>
      </c>
      <c r="F779" s="14" t="str">
        <f>IF('Prediction Log'!F779=0, "",'Prediction Log'!F779)</f>
        <v/>
      </c>
      <c r="G779" s="12" t="str">
        <f>IF(AND(Games!I779="",Games!J779=""),"",IF(ISTEXT(Games!J779), "Side",Games!I779))</f>
        <v/>
      </c>
      <c r="H779" s="12" t="str">
        <f>IF(Table1[[#This Row],[Bet]]="Spread", Games!K779, "")</f>
        <v/>
      </c>
      <c r="I779" s="19" t="str">
        <f>IF(ISTEXT(Games!J779), Games!J779, "")</f>
        <v/>
      </c>
      <c r="J779" s="19" t="str">
        <f>IF(Table1[[#This Row],[Bet]]="Spread", Table1[[#This Row],[Spread]],"")</f>
        <v/>
      </c>
      <c r="K779" s="19"/>
      <c r="L779" s="20"/>
      <c r="M779" s="20"/>
      <c r="N779" s="20"/>
      <c r="O779" s="20"/>
      <c r="P779" s="20"/>
      <c r="Q779" s="20"/>
      <c r="R779" s="22">
        <f t="shared" si="114"/>
        <v>0</v>
      </c>
      <c r="S779" s="22">
        <f t="shared" si="115"/>
        <v>0</v>
      </c>
      <c r="T779" s="22">
        <f t="shared" si="108"/>
        <v>0</v>
      </c>
      <c r="U779" s="22">
        <f t="shared" si="116"/>
        <v>0</v>
      </c>
      <c r="V779" s="22">
        <f t="shared" si="109"/>
        <v>0</v>
      </c>
      <c r="W779" s="22">
        <f t="shared" si="110"/>
        <v>0</v>
      </c>
      <c r="X779" s="21"/>
      <c r="Y779" s="23" t="str">
        <f t="shared" si="111"/>
        <v/>
      </c>
      <c r="Z779" s="21"/>
      <c r="AA779" s="23" t="str">
        <f t="shared" si="112"/>
        <v/>
      </c>
      <c r="AB779" s="21"/>
      <c r="AC779" s="23" t="str">
        <f t="shared" si="113"/>
        <v/>
      </c>
      <c r="AD77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80" spans="1:30" x14ac:dyDescent="0.45">
      <c r="A780" s="35" t="str">
        <f>IF('Prediction Log'!A780=0, "",'Prediction Log'!A780)</f>
        <v/>
      </c>
      <c r="B780" s="14" t="str">
        <f>IF('Prediction Log'!B780=0, "",'Prediction Log'!B780)</f>
        <v/>
      </c>
      <c r="C780" s="14" t="str">
        <f>IF('Prediction Log'!C780=0, "",'Prediction Log'!C780)</f>
        <v/>
      </c>
      <c r="D780" s="14" t="str">
        <f>IF('Prediction Log'!D780=0, "",'Prediction Log'!D780)</f>
        <v/>
      </c>
      <c r="E780" s="14" t="str">
        <f>IF('Prediction Log'!E780=0, "",'Prediction Log'!E780)</f>
        <v/>
      </c>
      <c r="F780" s="14" t="str">
        <f>IF('Prediction Log'!F780=0, "",'Prediction Log'!F780)</f>
        <v/>
      </c>
      <c r="G780" s="12" t="str">
        <f>IF(AND(Games!I780="",Games!J780=""),"",IF(ISTEXT(Games!J780), "Side",Games!I780))</f>
        <v/>
      </c>
      <c r="H780" s="12" t="str">
        <f>IF(Table1[[#This Row],[Bet]]="Spread", Games!K780, "")</f>
        <v/>
      </c>
      <c r="I780" s="19" t="str">
        <f>IF(ISTEXT(Games!J780), Games!J780, "")</f>
        <v/>
      </c>
      <c r="J780" s="19" t="str">
        <f>IF(Table1[[#This Row],[Bet]]="Spread", Table1[[#This Row],[Spread]],"")</f>
        <v/>
      </c>
      <c r="K780" s="19"/>
      <c r="L780" s="20"/>
      <c r="M780" s="20"/>
      <c r="N780" s="20"/>
      <c r="O780" s="20"/>
      <c r="P780" s="20"/>
      <c r="Q780" s="20"/>
      <c r="R780" s="22">
        <f t="shared" si="114"/>
        <v>0</v>
      </c>
      <c r="S780" s="22">
        <f t="shared" si="115"/>
        <v>0</v>
      </c>
      <c r="T780" s="22">
        <f t="shared" si="108"/>
        <v>0</v>
      </c>
      <c r="U780" s="22">
        <f t="shared" si="116"/>
        <v>0</v>
      </c>
      <c r="V780" s="22">
        <f t="shared" si="109"/>
        <v>0</v>
      </c>
      <c r="W780" s="22">
        <f t="shared" si="110"/>
        <v>0</v>
      </c>
      <c r="X780" s="21"/>
      <c r="Y780" s="23" t="str">
        <f t="shared" si="111"/>
        <v/>
      </c>
      <c r="Z780" s="21"/>
      <c r="AA780" s="23" t="str">
        <f t="shared" si="112"/>
        <v/>
      </c>
      <c r="AB780" s="21"/>
      <c r="AC780" s="23" t="str">
        <f t="shared" si="113"/>
        <v/>
      </c>
      <c r="AD78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81" spans="1:30" x14ac:dyDescent="0.45">
      <c r="A781" s="35" t="str">
        <f>IF('Prediction Log'!A781=0, "",'Prediction Log'!A781)</f>
        <v/>
      </c>
      <c r="B781" s="14" t="str">
        <f>IF('Prediction Log'!B781=0, "",'Prediction Log'!B781)</f>
        <v/>
      </c>
      <c r="C781" s="14" t="str">
        <f>IF('Prediction Log'!C781=0, "",'Prediction Log'!C781)</f>
        <v/>
      </c>
      <c r="D781" s="14" t="str">
        <f>IF('Prediction Log'!D781=0, "",'Prediction Log'!D781)</f>
        <v/>
      </c>
      <c r="E781" s="14" t="str">
        <f>IF('Prediction Log'!E781=0, "",'Prediction Log'!E781)</f>
        <v/>
      </c>
      <c r="F781" s="14" t="str">
        <f>IF('Prediction Log'!F781=0, "",'Prediction Log'!F781)</f>
        <v/>
      </c>
      <c r="G781" s="12" t="str">
        <f>IF(AND(Games!I781="",Games!J781=""),"",IF(ISTEXT(Games!J781), "Side",Games!I781))</f>
        <v/>
      </c>
      <c r="H781" s="12" t="str">
        <f>IF(Table1[[#This Row],[Bet]]="Spread", Games!K781, "")</f>
        <v/>
      </c>
      <c r="I781" s="19" t="str">
        <f>IF(ISTEXT(Games!J781), Games!J781, "")</f>
        <v/>
      </c>
      <c r="J781" s="19" t="str">
        <f>IF(Table1[[#This Row],[Bet]]="Spread", Table1[[#This Row],[Spread]],"")</f>
        <v/>
      </c>
      <c r="K781" s="19"/>
      <c r="L781" s="20"/>
      <c r="M781" s="20"/>
      <c r="N781" s="20"/>
      <c r="O781" s="20"/>
      <c r="P781" s="20"/>
      <c r="Q781" s="20"/>
      <c r="R781" s="22">
        <f t="shared" si="114"/>
        <v>0</v>
      </c>
      <c r="S781" s="22">
        <f t="shared" si="115"/>
        <v>0</v>
      </c>
      <c r="T781" s="22">
        <f t="shared" si="108"/>
        <v>0</v>
      </c>
      <c r="U781" s="22">
        <f t="shared" si="116"/>
        <v>0</v>
      </c>
      <c r="V781" s="22">
        <f t="shared" si="109"/>
        <v>0</v>
      </c>
      <c r="W781" s="22">
        <f t="shared" si="110"/>
        <v>0</v>
      </c>
      <c r="X781" s="21"/>
      <c r="Y781" s="23" t="str">
        <f t="shared" si="111"/>
        <v/>
      </c>
      <c r="Z781" s="21"/>
      <c r="AA781" s="23" t="str">
        <f t="shared" si="112"/>
        <v/>
      </c>
      <c r="AB781" s="21"/>
      <c r="AC781" s="23" t="str">
        <f t="shared" si="113"/>
        <v/>
      </c>
      <c r="AD78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82" spans="1:30" x14ac:dyDescent="0.45">
      <c r="A782" s="35" t="str">
        <f>IF('Prediction Log'!A782=0, "",'Prediction Log'!A782)</f>
        <v/>
      </c>
      <c r="B782" s="14" t="str">
        <f>IF('Prediction Log'!B782=0, "",'Prediction Log'!B782)</f>
        <v/>
      </c>
      <c r="C782" s="14" t="str">
        <f>IF('Prediction Log'!C782=0, "",'Prediction Log'!C782)</f>
        <v/>
      </c>
      <c r="D782" s="14" t="str">
        <f>IF('Prediction Log'!D782=0, "",'Prediction Log'!D782)</f>
        <v/>
      </c>
      <c r="E782" s="14" t="str">
        <f>IF('Prediction Log'!E782=0, "",'Prediction Log'!E782)</f>
        <v/>
      </c>
      <c r="F782" s="14" t="str">
        <f>IF('Prediction Log'!F782=0, "",'Prediction Log'!F782)</f>
        <v/>
      </c>
      <c r="G782" s="12" t="str">
        <f>IF(AND(Games!I782="",Games!J782=""),"",IF(ISTEXT(Games!J782), "Side",Games!I782))</f>
        <v/>
      </c>
      <c r="H782" s="12" t="str">
        <f>IF(Table1[[#This Row],[Bet]]="Spread", Games!K782, "")</f>
        <v/>
      </c>
      <c r="I782" s="19" t="str">
        <f>IF(ISTEXT(Games!J782), Games!J782, "")</f>
        <v/>
      </c>
      <c r="J782" s="19" t="str">
        <f>IF(Table1[[#This Row],[Bet]]="Spread", Table1[[#This Row],[Spread]],"")</f>
        <v/>
      </c>
      <c r="K782" s="19"/>
      <c r="L782" s="20"/>
      <c r="M782" s="20"/>
      <c r="N782" s="20"/>
      <c r="O782" s="20"/>
      <c r="P782" s="20"/>
      <c r="Q782" s="20"/>
      <c r="R782" s="22">
        <f t="shared" si="114"/>
        <v>0</v>
      </c>
      <c r="S782" s="22">
        <f t="shared" si="115"/>
        <v>0</v>
      </c>
      <c r="T782" s="22">
        <f t="shared" si="108"/>
        <v>0</v>
      </c>
      <c r="U782" s="22">
        <f t="shared" si="116"/>
        <v>0</v>
      </c>
      <c r="V782" s="22">
        <f t="shared" si="109"/>
        <v>0</v>
      </c>
      <c r="W782" s="22">
        <f t="shared" si="110"/>
        <v>0</v>
      </c>
      <c r="X782" s="21"/>
      <c r="Y782" s="23" t="str">
        <f t="shared" si="111"/>
        <v/>
      </c>
      <c r="Z782" s="21"/>
      <c r="AA782" s="23" t="str">
        <f t="shared" si="112"/>
        <v/>
      </c>
      <c r="AB782" s="21"/>
      <c r="AC782" s="23" t="str">
        <f t="shared" si="113"/>
        <v/>
      </c>
      <c r="AD78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83" spans="1:30" x14ac:dyDescent="0.45">
      <c r="A783" s="35" t="str">
        <f>IF('Prediction Log'!A783=0, "",'Prediction Log'!A783)</f>
        <v/>
      </c>
      <c r="B783" s="14" t="str">
        <f>IF('Prediction Log'!B783=0, "",'Prediction Log'!B783)</f>
        <v/>
      </c>
      <c r="C783" s="14" t="str">
        <f>IF('Prediction Log'!C783=0, "",'Prediction Log'!C783)</f>
        <v/>
      </c>
      <c r="D783" s="14" t="str">
        <f>IF('Prediction Log'!D783=0, "",'Prediction Log'!D783)</f>
        <v/>
      </c>
      <c r="E783" s="14" t="str">
        <f>IF('Prediction Log'!E783=0, "",'Prediction Log'!E783)</f>
        <v/>
      </c>
      <c r="F783" s="14" t="str">
        <f>IF('Prediction Log'!F783=0, "",'Prediction Log'!F783)</f>
        <v/>
      </c>
      <c r="G783" s="12" t="str">
        <f>IF(AND(Games!I783="",Games!J783=""),"",IF(ISTEXT(Games!J783), "Side",Games!I783))</f>
        <v/>
      </c>
      <c r="H783" s="12" t="str">
        <f>IF(Table1[[#This Row],[Bet]]="Spread", Games!K783, "")</f>
        <v/>
      </c>
      <c r="I783" s="19" t="str">
        <f>IF(ISTEXT(Games!J783), Games!J783, "")</f>
        <v/>
      </c>
      <c r="J783" s="19" t="str">
        <f>IF(Table1[[#This Row],[Bet]]="Spread", Table1[[#This Row],[Spread]],"")</f>
        <v/>
      </c>
      <c r="K783" s="19"/>
      <c r="L783" s="20"/>
      <c r="M783" s="20"/>
      <c r="N783" s="20"/>
      <c r="O783" s="20"/>
      <c r="P783" s="20"/>
      <c r="Q783" s="20"/>
      <c r="R783" s="22">
        <f t="shared" si="114"/>
        <v>0</v>
      </c>
      <c r="S783" s="22">
        <f t="shared" si="115"/>
        <v>0</v>
      </c>
      <c r="T783" s="22">
        <f t="shared" si="108"/>
        <v>0</v>
      </c>
      <c r="U783" s="22">
        <f t="shared" si="116"/>
        <v>0</v>
      </c>
      <c r="V783" s="22">
        <f t="shared" si="109"/>
        <v>0</v>
      </c>
      <c r="W783" s="22">
        <f t="shared" si="110"/>
        <v>0</v>
      </c>
      <c r="X783" s="21"/>
      <c r="Y783" s="23" t="str">
        <f t="shared" si="111"/>
        <v/>
      </c>
      <c r="Z783" s="21"/>
      <c r="AA783" s="23" t="str">
        <f t="shared" si="112"/>
        <v/>
      </c>
      <c r="AB783" s="21"/>
      <c r="AC783" s="23" t="str">
        <f t="shared" si="113"/>
        <v/>
      </c>
      <c r="AD78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84" spans="1:30" x14ac:dyDescent="0.45">
      <c r="A784" s="35" t="str">
        <f>IF('Prediction Log'!A784=0, "",'Prediction Log'!A784)</f>
        <v/>
      </c>
      <c r="B784" s="14" t="str">
        <f>IF('Prediction Log'!B784=0, "",'Prediction Log'!B784)</f>
        <v/>
      </c>
      <c r="C784" s="14" t="str">
        <f>IF('Prediction Log'!C784=0, "",'Prediction Log'!C784)</f>
        <v/>
      </c>
      <c r="D784" s="14" t="str">
        <f>IF('Prediction Log'!D784=0, "",'Prediction Log'!D784)</f>
        <v/>
      </c>
      <c r="E784" s="14" t="str">
        <f>IF('Prediction Log'!E784=0, "",'Prediction Log'!E784)</f>
        <v/>
      </c>
      <c r="F784" s="14" t="str">
        <f>IF('Prediction Log'!F784=0, "",'Prediction Log'!F784)</f>
        <v/>
      </c>
      <c r="G784" s="12" t="str">
        <f>IF(AND(Games!I784="",Games!J784=""),"",IF(ISTEXT(Games!J784), "Side",Games!I784))</f>
        <v/>
      </c>
      <c r="H784" s="12" t="str">
        <f>IF(Table1[[#This Row],[Bet]]="Spread", Games!K784, "")</f>
        <v/>
      </c>
      <c r="I784" s="19" t="str">
        <f>IF(ISTEXT(Games!J784), Games!J784, "")</f>
        <v/>
      </c>
      <c r="J784" s="19" t="str">
        <f>IF(Table1[[#This Row],[Bet]]="Spread", Table1[[#This Row],[Spread]],"")</f>
        <v/>
      </c>
      <c r="K784" s="19"/>
      <c r="L784" s="20"/>
      <c r="M784" s="20"/>
      <c r="N784" s="20"/>
      <c r="O784" s="20"/>
      <c r="P784" s="20"/>
      <c r="Q784" s="20"/>
      <c r="R784" s="22">
        <f t="shared" si="114"/>
        <v>0</v>
      </c>
      <c r="S784" s="22">
        <f t="shared" si="115"/>
        <v>0</v>
      </c>
      <c r="T784" s="22">
        <f t="shared" si="108"/>
        <v>0</v>
      </c>
      <c r="U784" s="22">
        <f t="shared" si="116"/>
        <v>0</v>
      </c>
      <c r="V784" s="22">
        <f t="shared" si="109"/>
        <v>0</v>
      </c>
      <c r="W784" s="22">
        <f t="shared" si="110"/>
        <v>0</v>
      </c>
      <c r="X784" s="21"/>
      <c r="Y784" s="23" t="str">
        <f t="shared" si="111"/>
        <v/>
      </c>
      <c r="Z784" s="21"/>
      <c r="AA784" s="23" t="str">
        <f t="shared" si="112"/>
        <v/>
      </c>
      <c r="AB784" s="21"/>
      <c r="AC784" s="23" t="str">
        <f t="shared" si="113"/>
        <v/>
      </c>
      <c r="AD78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85" spans="1:30" x14ac:dyDescent="0.45">
      <c r="A785" s="35" t="str">
        <f>IF('Prediction Log'!A785=0, "",'Prediction Log'!A785)</f>
        <v/>
      </c>
      <c r="B785" s="14" t="str">
        <f>IF('Prediction Log'!B785=0, "",'Prediction Log'!B785)</f>
        <v/>
      </c>
      <c r="C785" s="14" t="str">
        <f>IF('Prediction Log'!C785=0, "",'Prediction Log'!C785)</f>
        <v/>
      </c>
      <c r="D785" s="14" t="str">
        <f>IF('Prediction Log'!D785=0, "",'Prediction Log'!D785)</f>
        <v/>
      </c>
      <c r="E785" s="14" t="str">
        <f>IF('Prediction Log'!E785=0, "",'Prediction Log'!E785)</f>
        <v/>
      </c>
      <c r="F785" s="14" t="str">
        <f>IF('Prediction Log'!F785=0, "",'Prediction Log'!F785)</f>
        <v/>
      </c>
      <c r="G785" s="12" t="str">
        <f>IF(AND(Games!I785="",Games!J785=""),"",IF(ISTEXT(Games!J785), "Side",Games!I785))</f>
        <v/>
      </c>
      <c r="H785" s="12" t="str">
        <f>IF(Table1[[#This Row],[Bet]]="Spread", Games!K785, "")</f>
        <v/>
      </c>
      <c r="I785" s="19" t="str">
        <f>IF(ISTEXT(Games!J785), Games!J785, "")</f>
        <v/>
      </c>
      <c r="J785" s="19" t="str">
        <f>IF(Table1[[#This Row],[Bet]]="Spread", Table1[[#This Row],[Spread]],"")</f>
        <v/>
      </c>
      <c r="K785" s="19"/>
      <c r="L785" s="20"/>
      <c r="M785" s="20"/>
      <c r="N785" s="20"/>
      <c r="O785" s="20"/>
      <c r="P785" s="20"/>
      <c r="Q785" s="20"/>
      <c r="R785" s="22">
        <f t="shared" si="114"/>
        <v>0</v>
      </c>
      <c r="S785" s="22">
        <f t="shared" si="115"/>
        <v>0</v>
      </c>
      <c r="T785" s="22">
        <f t="shared" si="108"/>
        <v>0</v>
      </c>
      <c r="U785" s="22">
        <f t="shared" si="116"/>
        <v>0</v>
      </c>
      <c r="V785" s="22">
        <f t="shared" si="109"/>
        <v>0</v>
      </c>
      <c r="W785" s="22">
        <f t="shared" si="110"/>
        <v>0</v>
      </c>
      <c r="X785" s="21"/>
      <c r="Y785" s="23" t="str">
        <f t="shared" si="111"/>
        <v/>
      </c>
      <c r="Z785" s="21"/>
      <c r="AA785" s="23" t="str">
        <f t="shared" si="112"/>
        <v/>
      </c>
      <c r="AB785" s="21"/>
      <c r="AC785" s="23" t="str">
        <f t="shared" si="113"/>
        <v/>
      </c>
      <c r="AD78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86" spans="1:30" x14ac:dyDescent="0.45">
      <c r="A786" s="35" t="str">
        <f>IF('Prediction Log'!A786=0, "",'Prediction Log'!A786)</f>
        <v/>
      </c>
      <c r="B786" s="14" t="str">
        <f>IF('Prediction Log'!B786=0, "",'Prediction Log'!B786)</f>
        <v/>
      </c>
      <c r="C786" s="14" t="str">
        <f>IF('Prediction Log'!C786=0, "",'Prediction Log'!C786)</f>
        <v/>
      </c>
      <c r="D786" s="14" t="str">
        <f>IF('Prediction Log'!D786=0, "",'Prediction Log'!D786)</f>
        <v/>
      </c>
      <c r="E786" s="14" t="str">
        <f>IF('Prediction Log'!E786=0, "",'Prediction Log'!E786)</f>
        <v/>
      </c>
      <c r="F786" s="14" t="str">
        <f>IF('Prediction Log'!F786=0, "",'Prediction Log'!F786)</f>
        <v/>
      </c>
      <c r="G786" s="12" t="str">
        <f>IF(AND(Games!I786="",Games!J786=""),"",IF(ISTEXT(Games!J786), "Side",Games!I786))</f>
        <v/>
      </c>
      <c r="H786" s="12" t="str">
        <f>IF(Table1[[#This Row],[Bet]]="Spread", Games!K786, "")</f>
        <v/>
      </c>
      <c r="I786" s="19" t="str">
        <f>IF(ISTEXT(Games!J786), Games!J786, "")</f>
        <v/>
      </c>
      <c r="J786" s="19" t="str">
        <f>IF(Table1[[#This Row],[Bet]]="Spread", Table1[[#This Row],[Spread]],"")</f>
        <v/>
      </c>
      <c r="K786" s="19"/>
      <c r="L786" s="20"/>
      <c r="M786" s="20"/>
      <c r="N786" s="20"/>
      <c r="O786" s="20"/>
      <c r="P786" s="20"/>
      <c r="Q786" s="20"/>
      <c r="R786" s="22">
        <f t="shared" si="114"/>
        <v>0</v>
      </c>
      <c r="S786" s="22">
        <f t="shared" si="115"/>
        <v>0</v>
      </c>
      <c r="T786" s="22">
        <f t="shared" si="108"/>
        <v>0</v>
      </c>
      <c r="U786" s="22">
        <f t="shared" si="116"/>
        <v>0</v>
      </c>
      <c r="V786" s="22">
        <f t="shared" si="109"/>
        <v>0</v>
      </c>
      <c r="W786" s="22">
        <f t="shared" si="110"/>
        <v>0</v>
      </c>
      <c r="X786" s="21"/>
      <c r="Y786" s="23" t="str">
        <f t="shared" si="111"/>
        <v/>
      </c>
      <c r="Z786" s="21"/>
      <c r="AA786" s="23" t="str">
        <f t="shared" si="112"/>
        <v/>
      </c>
      <c r="AB786" s="21"/>
      <c r="AC786" s="23" t="str">
        <f t="shared" si="113"/>
        <v/>
      </c>
      <c r="AD78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87" spans="1:30" x14ac:dyDescent="0.45">
      <c r="A787" s="35" t="str">
        <f>IF('Prediction Log'!A787=0, "",'Prediction Log'!A787)</f>
        <v/>
      </c>
      <c r="B787" s="14" t="str">
        <f>IF('Prediction Log'!B787=0, "",'Prediction Log'!B787)</f>
        <v/>
      </c>
      <c r="C787" s="14" t="str">
        <f>IF('Prediction Log'!C787=0, "",'Prediction Log'!C787)</f>
        <v/>
      </c>
      <c r="D787" s="14" t="str">
        <f>IF('Prediction Log'!D787=0, "",'Prediction Log'!D787)</f>
        <v/>
      </c>
      <c r="E787" s="14" t="str">
        <f>IF('Prediction Log'!E787=0, "",'Prediction Log'!E787)</f>
        <v/>
      </c>
      <c r="F787" s="14" t="str">
        <f>IF('Prediction Log'!F787=0, "",'Prediction Log'!F787)</f>
        <v/>
      </c>
      <c r="G787" s="12" t="str">
        <f>IF(AND(Games!I787="",Games!J787=""),"",IF(ISTEXT(Games!J787), "Side",Games!I787))</f>
        <v/>
      </c>
      <c r="H787" s="12" t="str">
        <f>IF(Table1[[#This Row],[Bet]]="Spread", Games!K787, "")</f>
        <v/>
      </c>
      <c r="I787" s="19" t="str">
        <f>IF(ISTEXT(Games!J787), Games!J787, "")</f>
        <v/>
      </c>
      <c r="J787" s="19" t="str">
        <f>IF(Table1[[#This Row],[Bet]]="Spread", Table1[[#This Row],[Spread]],"")</f>
        <v/>
      </c>
      <c r="K787" s="19"/>
      <c r="L787" s="20"/>
      <c r="M787" s="20"/>
      <c r="N787" s="20"/>
      <c r="O787" s="20"/>
      <c r="P787" s="20"/>
      <c r="Q787" s="20"/>
      <c r="R787" s="22">
        <f t="shared" si="114"/>
        <v>0</v>
      </c>
      <c r="S787" s="22">
        <f t="shared" si="115"/>
        <v>0</v>
      </c>
      <c r="T787" s="22">
        <f t="shared" si="108"/>
        <v>0</v>
      </c>
      <c r="U787" s="22">
        <f t="shared" si="116"/>
        <v>0</v>
      </c>
      <c r="V787" s="22">
        <f t="shared" si="109"/>
        <v>0</v>
      </c>
      <c r="W787" s="22">
        <f t="shared" si="110"/>
        <v>0</v>
      </c>
      <c r="X787" s="21"/>
      <c r="Y787" s="23" t="str">
        <f t="shared" si="111"/>
        <v/>
      </c>
      <c r="Z787" s="21"/>
      <c r="AA787" s="23" t="str">
        <f t="shared" si="112"/>
        <v/>
      </c>
      <c r="AB787" s="21"/>
      <c r="AC787" s="23" t="str">
        <f t="shared" si="113"/>
        <v/>
      </c>
      <c r="AD78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88" spans="1:30" x14ac:dyDescent="0.45">
      <c r="A788" s="35" t="str">
        <f>IF('Prediction Log'!A788=0, "",'Prediction Log'!A788)</f>
        <v/>
      </c>
      <c r="B788" s="14" t="str">
        <f>IF('Prediction Log'!B788=0, "",'Prediction Log'!B788)</f>
        <v/>
      </c>
      <c r="C788" s="14" t="str">
        <f>IF('Prediction Log'!C788=0, "",'Prediction Log'!C788)</f>
        <v/>
      </c>
      <c r="D788" s="14" t="str">
        <f>IF('Prediction Log'!D788=0, "",'Prediction Log'!D788)</f>
        <v/>
      </c>
      <c r="E788" s="14" t="str">
        <f>IF('Prediction Log'!E788=0, "",'Prediction Log'!E788)</f>
        <v/>
      </c>
      <c r="F788" s="14" t="str">
        <f>IF('Prediction Log'!F788=0, "",'Prediction Log'!F788)</f>
        <v/>
      </c>
      <c r="G788" s="12" t="str">
        <f>IF(AND(Games!I788="",Games!J788=""),"",IF(ISTEXT(Games!J788), "Side",Games!I788))</f>
        <v/>
      </c>
      <c r="H788" s="12" t="str">
        <f>IF(Table1[[#This Row],[Bet]]="Spread", Games!K788, "")</f>
        <v/>
      </c>
      <c r="I788" s="19" t="str">
        <f>IF(ISTEXT(Games!J788), Games!J788, "")</f>
        <v/>
      </c>
      <c r="J788" s="19" t="str">
        <f>IF(Table1[[#This Row],[Bet]]="Spread", Table1[[#This Row],[Spread]],"")</f>
        <v/>
      </c>
      <c r="K788" s="19"/>
      <c r="L788" s="20"/>
      <c r="M788" s="20"/>
      <c r="N788" s="20"/>
      <c r="O788" s="20"/>
      <c r="P788" s="20"/>
      <c r="Q788" s="20"/>
      <c r="R788" s="22">
        <f t="shared" si="114"/>
        <v>0</v>
      </c>
      <c r="S788" s="22">
        <f t="shared" si="115"/>
        <v>0</v>
      </c>
      <c r="T788" s="22">
        <f t="shared" si="108"/>
        <v>0</v>
      </c>
      <c r="U788" s="22">
        <f t="shared" si="116"/>
        <v>0</v>
      </c>
      <c r="V788" s="22">
        <f t="shared" si="109"/>
        <v>0</v>
      </c>
      <c r="W788" s="22">
        <f t="shared" si="110"/>
        <v>0</v>
      </c>
      <c r="X788" s="21"/>
      <c r="Y788" s="23" t="str">
        <f t="shared" si="111"/>
        <v/>
      </c>
      <c r="Z788" s="21"/>
      <c r="AA788" s="23" t="str">
        <f t="shared" si="112"/>
        <v/>
      </c>
      <c r="AB788" s="21"/>
      <c r="AC788" s="23" t="str">
        <f t="shared" si="113"/>
        <v/>
      </c>
      <c r="AD78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89" spans="1:30" x14ac:dyDescent="0.45">
      <c r="A789" s="35" t="str">
        <f>IF('Prediction Log'!A789=0, "",'Prediction Log'!A789)</f>
        <v/>
      </c>
      <c r="B789" s="14" t="str">
        <f>IF('Prediction Log'!B789=0, "",'Prediction Log'!B789)</f>
        <v/>
      </c>
      <c r="C789" s="14" t="str">
        <f>IF('Prediction Log'!C789=0, "",'Prediction Log'!C789)</f>
        <v/>
      </c>
      <c r="D789" s="14" t="str">
        <f>IF('Prediction Log'!D789=0, "",'Prediction Log'!D789)</f>
        <v/>
      </c>
      <c r="E789" s="14" t="str">
        <f>IF('Prediction Log'!E789=0, "",'Prediction Log'!E789)</f>
        <v/>
      </c>
      <c r="F789" s="14" t="str">
        <f>IF('Prediction Log'!F789=0, "",'Prediction Log'!F789)</f>
        <v/>
      </c>
      <c r="G789" s="12" t="str">
        <f>IF(AND(Games!I789="",Games!J789=""),"",IF(ISTEXT(Games!J789), "Side",Games!I789))</f>
        <v/>
      </c>
      <c r="H789" s="12" t="str">
        <f>IF(Table1[[#This Row],[Bet]]="Spread", Games!K789, "")</f>
        <v/>
      </c>
      <c r="I789" s="19" t="str">
        <f>IF(ISTEXT(Games!J789), Games!J789, "")</f>
        <v/>
      </c>
      <c r="J789" s="19" t="str">
        <f>IF(Table1[[#This Row],[Bet]]="Spread", Table1[[#This Row],[Spread]],"")</f>
        <v/>
      </c>
      <c r="K789" s="19"/>
      <c r="L789" s="20"/>
      <c r="M789" s="20"/>
      <c r="N789" s="20"/>
      <c r="O789" s="20"/>
      <c r="P789" s="20"/>
      <c r="Q789" s="20"/>
      <c r="R789" s="22">
        <f t="shared" si="114"/>
        <v>0</v>
      </c>
      <c r="S789" s="22">
        <f t="shared" si="115"/>
        <v>0</v>
      </c>
      <c r="T789" s="22">
        <f t="shared" si="108"/>
        <v>0</v>
      </c>
      <c r="U789" s="22">
        <f t="shared" si="116"/>
        <v>0</v>
      </c>
      <c r="V789" s="22">
        <f t="shared" si="109"/>
        <v>0</v>
      </c>
      <c r="W789" s="22">
        <f t="shared" si="110"/>
        <v>0</v>
      </c>
      <c r="X789" s="21"/>
      <c r="Y789" s="23" t="str">
        <f t="shared" si="111"/>
        <v/>
      </c>
      <c r="Z789" s="21"/>
      <c r="AA789" s="23" t="str">
        <f t="shared" si="112"/>
        <v/>
      </c>
      <c r="AB789" s="21"/>
      <c r="AC789" s="23" t="str">
        <f t="shared" si="113"/>
        <v/>
      </c>
      <c r="AD78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90" spans="1:30" x14ac:dyDescent="0.45">
      <c r="A790" s="35" t="str">
        <f>IF('Prediction Log'!A790=0, "",'Prediction Log'!A790)</f>
        <v/>
      </c>
      <c r="B790" s="14" t="str">
        <f>IF('Prediction Log'!B790=0, "",'Prediction Log'!B790)</f>
        <v/>
      </c>
      <c r="C790" s="14" t="str">
        <f>IF('Prediction Log'!C790=0, "",'Prediction Log'!C790)</f>
        <v/>
      </c>
      <c r="D790" s="14" t="str">
        <f>IF('Prediction Log'!D790=0, "",'Prediction Log'!D790)</f>
        <v/>
      </c>
      <c r="E790" s="14" t="str">
        <f>IF('Prediction Log'!E790=0, "",'Prediction Log'!E790)</f>
        <v/>
      </c>
      <c r="F790" s="14" t="str">
        <f>IF('Prediction Log'!F790=0, "",'Prediction Log'!F790)</f>
        <v/>
      </c>
      <c r="G790" s="12" t="str">
        <f>IF(AND(Games!I790="",Games!J790=""),"",IF(ISTEXT(Games!J790), "Side",Games!I790))</f>
        <v/>
      </c>
      <c r="H790" s="12" t="str">
        <f>IF(Table1[[#This Row],[Bet]]="Spread", Games!K790, "")</f>
        <v/>
      </c>
      <c r="I790" s="19" t="str">
        <f>IF(ISTEXT(Games!J790), Games!J790, "")</f>
        <v/>
      </c>
      <c r="J790" s="19" t="str">
        <f>IF(Table1[[#This Row],[Bet]]="Spread", Table1[[#This Row],[Spread]],"")</f>
        <v/>
      </c>
      <c r="K790" s="19"/>
      <c r="L790" s="20"/>
      <c r="M790" s="20"/>
      <c r="N790" s="20"/>
      <c r="O790" s="20"/>
      <c r="P790" s="20"/>
      <c r="Q790" s="20"/>
      <c r="R790" s="22">
        <f t="shared" si="114"/>
        <v>0</v>
      </c>
      <c r="S790" s="22">
        <f t="shared" si="115"/>
        <v>0</v>
      </c>
      <c r="T790" s="22">
        <f t="shared" si="108"/>
        <v>0</v>
      </c>
      <c r="U790" s="22">
        <f t="shared" si="116"/>
        <v>0</v>
      </c>
      <c r="V790" s="22">
        <f t="shared" si="109"/>
        <v>0</v>
      </c>
      <c r="W790" s="22">
        <f t="shared" si="110"/>
        <v>0</v>
      </c>
      <c r="X790" s="21"/>
      <c r="Y790" s="23" t="str">
        <f t="shared" si="111"/>
        <v/>
      </c>
      <c r="Z790" s="21"/>
      <c r="AA790" s="23" t="str">
        <f t="shared" si="112"/>
        <v/>
      </c>
      <c r="AB790" s="21"/>
      <c r="AC790" s="23" t="str">
        <f t="shared" si="113"/>
        <v/>
      </c>
      <c r="AD79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91" spans="1:30" x14ac:dyDescent="0.45">
      <c r="A791" s="35" t="str">
        <f>IF('Prediction Log'!A791=0, "",'Prediction Log'!A791)</f>
        <v/>
      </c>
      <c r="B791" s="14" t="str">
        <f>IF('Prediction Log'!B791=0, "",'Prediction Log'!B791)</f>
        <v/>
      </c>
      <c r="C791" s="14" t="str">
        <f>IF('Prediction Log'!C791=0, "",'Prediction Log'!C791)</f>
        <v/>
      </c>
      <c r="D791" s="14" t="str">
        <f>IF('Prediction Log'!D791=0, "",'Prediction Log'!D791)</f>
        <v/>
      </c>
      <c r="E791" s="14" t="str">
        <f>IF('Prediction Log'!E791=0, "",'Prediction Log'!E791)</f>
        <v/>
      </c>
      <c r="F791" s="14" t="str">
        <f>IF('Prediction Log'!F791=0, "",'Prediction Log'!F791)</f>
        <v/>
      </c>
      <c r="G791" s="12" t="str">
        <f>IF(AND(Games!I791="",Games!J791=""),"",IF(ISTEXT(Games!J791), "Side",Games!I791))</f>
        <v/>
      </c>
      <c r="H791" s="12" t="str">
        <f>IF(Table1[[#This Row],[Bet]]="Spread", Games!K791, "")</f>
        <v/>
      </c>
      <c r="I791" s="19" t="str">
        <f>IF(ISTEXT(Games!J791), Games!J791, "")</f>
        <v/>
      </c>
      <c r="J791" s="19" t="str">
        <f>IF(Table1[[#This Row],[Bet]]="Spread", Table1[[#This Row],[Spread]],"")</f>
        <v/>
      </c>
      <c r="K791" s="19"/>
      <c r="L791" s="20"/>
      <c r="M791" s="20"/>
      <c r="N791" s="20"/>
      <c r="O791" s="20"/>
      <c r="P791" s="20"/>
      <c r="Q791" s="20"/>
      <c r="R791" s="22">
        <f t="shared" si="114"/>
        <v>0</v>
      </c>
      <c r="S791" s="22">
        <f t="shared" si="115"/>
        <v>0</v>
      </c>
      <c r="T791" s="22">
        <f t="shared" si="108"/>
        <v>0</v>
      </c>
      <c r="U791" s="22">
        <f t="shared" si="116"/>
        <v>0</v>
      </c>
      <c r="V791" s="22">
        <f t="shared" si="109"/>
        <v>0</v>
      </c>
      <c r="W791" s="22">
        <f t="shared" si="110"/>
        <v>0</v>
      </c>
      <c r="X791" s="21"/>
      <c r="Y791" s="23" t="str">
        <f t="shared" si="111"/>
        <v/>
      </c>
      <c r="Z791" s="21"/>
      <c r="AA791" s="23" t="str">
        <f t="shared" si="112"/>
        <v/>
      </c>
      <c r="AB791" s="21"/>
      <c r="AC791" s="23" t="str">
        <f t="shared" si="113"/>
        <v/>
      </c>
      <c r="AD79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92" spans="1:30" x14ac:dyDescent="0.45">
      <c r="A792" s="35" t="str">
        <f>IF('Prediction Log'!A792=0, "",'Prediction Log'!A792)</f>
        <v/>
      </c>
      <c r="B792" s="14" t="str">
        <f>IF('Prediction Log'!B792=0, "",'Prediction Log'!B792)</f>
        <v/>
      </c>
      <c r="C792" s="14" t="str">
        <f>IF('Prediction Log'!C792=0, "",'Prediction Log'!C792)</f>
        <v/>
      </c>
      <c r="D792" s="14" t="str">
        <f>IF('Prediction Log'!D792=0, "",'Prediction Log'!D792)</f>
        <v/>
      </c>
      <c r="E792" s="14" t="str">
        <f>IF('Prediction Log'!E792=0, "",'Prediction Log'!E792)</f>
        <v/>
      </c>
      <c r="F792" s="14" t="str">
        <f>IF('Prediction Log'!F792=0, "",'Prediction Log'!F792)</f>
        <v/>
      </c>
      <c r="G792" s="12" t="str">
        <f>IF(AND(Games!I792="",Games!J792=""),"",IF(ISTEXT(Games!J792), "Side",Games!I792))</f>
        <v/>
      </c>
      <c r="H792" s="12" t="str">
        <f>IF(Table1[[#This Row],[Bet]]="Spread", Games!K792, "")</f>
        <v/>
      </c>
      <c r="I792" s="19" t="str">
        <f>IF(ISTEXT(Games!J792), Games!J792, "")</f>
        <v/>
      </c>
      <c r="J792" s="19" t="str">
        <f>IF(Table1[[#This Row],[Bet]]="Spread", Table1[[#This Row],[Spread]],"")</f>
        <v/>
      </c>
      <c r="K792" s="19"/>
      <c r="L792" s="20"/>
      <c r="M792" s="20"/>
      <c r="N792" s="20"/>
      <c r="O792" s="20"/>
      <c r="P792" s="20"/>
      <c r="Q792" s="20"/>
      <c r="R792" s="22">
        <f t="shared" si="114"/>
        <v>0</v>
      </c>
      <c r="S792" s="22">
        <f t="shared" si="115"/>
        <v>0</v>
      </c>
      <c r="T792" s="22">
        <f t="shared" si="108"/>
        <v>0</v>
      </c>
      <c r="U792" s="22">
        <f t="shared" si="116"/>
        <v>0</v>
      </c>
      <c r="V792" s="22">
        <f t="shared" si="109"/>
        <v>0</v>
      </c>
      <c r="W792" s="22">
        <f t="shared" si="110"/>
        <v>0</v>
      </c>
      <c r="X792" s="21"/>
      <c r="Y792" s="23" t="str">
        <f t="shared" si="111"/>
        <v/>
      </c>
      <c r="Z792" s="21"/>
      <c r="AA792" s="23" t="str">
        <f t="shared" si="112"/>
        <v/>
      </c>
      <c r="AB792" s="21"/>
      <c r="AC792" s="23" t="str">
        <f t="shared" si="113"/>
        <v/>
      </c>
      <c r="AD79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93" spans="1:30" x14ac:dyDescent="0.45">
      <c r="A793" s="35" t="str">
        <f>IF('Prediction Log'!A793=0, "",'Prediction Log'!A793)</f>
        <v/>
      </c>
      <c r="B793" s="14" t="str">
        <f>IF('Prediction Log'!B793=0, "",'Prediction Log'!B793)</f>
        <v/>
      </c>
      <c r="C793" s="14" t="str">
        <f>IF('Prediction Log'!C793=0, "",'Prediction Log'!C793)</f>
        <v/>
      </c>
      <c r="D793" s="14" t="str">
        <f>IF('Prediction Log'!D793=0, "",'Prediction Log'!D793)</f>
        <v/>
      </c>
      <c r="E793" s="14" t="str">
        <f>IF('Prediction Log'!E793=0, "",'Prediction Log'!E793)</f>
        <v/>
      </c>
      <c r="F793" s="14" t="str">
        <f>IF('Prediction Log'!F793=0, "",'Prediction Log'!F793)</f>
        <v/>
      </c>
      <c r="G793" s="12" t="str">
        <f>IF(AND(Games!I793="",Games!J793=""),"",IF(ISTEXT(Games!J793), "Side",Games!I793))</f>
        <v/>
      </c>
      <c r="H793" s="12" t="str">
        <f>IF(Table1[[#This Row],[Bet]]="Spread", Games!K793, "")</f>
        <v/>
      </c>
      <c r="I793" s="19" t="str">
        <f>IF(ISTEXT(Games!J793), Games!J793, "")</f>
        <v/>
      </c>
      <c r="J793" s="19" t="str">
        <f>IF(Table1[[#This Row],[Bet]]="Spread", Table1[[#This Row],[Spread]],"")</f>
        <v/>
      </c>
      <c r="K793" s="19"/>
      <c r="L793" s="20"/>
      <c r="M793" s="20"/>
      <c r="N793" s="20"/>
      <c r="O793" s="20"/>
      <c r="P793" s="20"/>
      <c r="Q793" s="20"/>
      <c r="R793" s="22">
        <f t="shared" si="114"/>
        <v>0</v>
      </c>
      <c r="S793" s="22">
        <f t="shared" si="115"/>
        <v>0</v>
      </c>
      <c r="T793" s="22">
        <f t="shared" si="108"/>
        <v>0</v>
      </c>
      <c r="U793" s="22">
        <f t="shared" si="116"/>
        <v>0</v>
      </c>
      <c r="V793" s="22">
        <f t="shared" si="109"/>
        <v>0</v>
      </c>
      <c r="W793" s="22">
        <f t="shared" si="110"/>
        <v>0</v>
      </c>
      <c r="X793" s="21"/>
      <c r="Y793" s="23" t="str">
        <f t="shared" si="111"/>
        <v/>
      </c>
      <c r="Z793" s="21"/>
      <c r="AA793" s="23" t="str">
        <f t="shared" si="112"/>
        <v/>
      </c>
      <c r="AB793" s="21"/>
      <c r="AC793" s="23" t="str">
        <f t="shared" si="113"/>
        <v/>
      </c>
      <c r="AD79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94" spans="1:30" x14ac:dyDescent="0.45">
      <c r="A794" s="35" t="str">
        <f>IF('Prediction Log'!A794=0, "",'Prediction Log'!A794)</f>
        <v/>
      </c>
      <c r="B794" s="14" t="str">
        <f>IF('Prediction Log'!B794=0, "",'Prediction Log'!B794)</f>
        <v/>
      </c>
      <c r="C794" s="14" t="str">
        <f>IF('Prediction Log'!C794=0, "",'Prediction Log'!C794)</f>
        <v/>
      </c>
      <c r="D794" s="14" t="str">
        <f>IF('Prediction Log'!D794=0, "",'Prediction Log'!D794)</f>
        <v/>
      </c>
      <c r="E794" s="14" t="str">
        <f>IF('Prediction Log'!E794=0, "",'Prediction Log'!E794)</f>
        <v/>
      </c>
      <c r="F794" s="14" t="str">
        <f>IF('Prediction Log'!F794=0, "",'Prediction Log'!F794)</f>
        <v/>
      </c>
      <c r="G794" s="12" t="str">
        <f>IF(AND(Games!I794="",Games!J794=""),"",IF(ISTEXT(Games!J794), "Side",Games!I794))</f>
        <v/>
      </c>
      <c r="H794" s="12" t="str">
        <f>IF(Table1[[#This Row],[Bet]]="Spread", Games!K794, "")</f>
        <v/>
      </c>
      <c r="I794" s="19" t="str">
        <f>IF(ISTEXT(Games!J794), Games!J794, "")</f>
        <v/>
      </c>
      <c r="J794" s="19" t="str">
        <f>IF(Table1[[#This Row],[Bet]]="Spread", Table1[[#This Row],[Spread]],"")</f>
        <v/>
      </c>
      <c r="K794" s="19"/>
      <c r="L794" s="20"/>
      <c r="M794" s="20"/>
      <c r="N794" s="20"/>
      <c r="O794" s="20"/>
      <c r="P794" s="20"/>
      <c r="Q794" s="20"/>
      <c r="R794" s="22">
        <f t="shared" si="114"/>
        <v>0</v>
      </c>
      <c r="S794" s="22">
        <f t="shared" si="115"/>
        <v>0</v>
      </c>
      <c r="T794" s="22">
        <f t="shared" si="108"/>
        <v>0</v>
      </c>
      <c r="U794" s="22">
        <f t="shared" si="116"/>
        <v>0</v>
      </c>
      <c r="V794" s="22">
        <f t="shared" si="109"/>
        <v>0</v>
      </c>
      <c r="W794" s="22">
        <f t="shared" si="110"/>
        <v>0</v>
      </c>
      <c r="X794" s="21"/>
      <c r="Y794" s="23" t="str">
        <f t="shared" si="111"/>
        <v/>
      </c>
      <c r="Z794" s="21"/>
      <c r="AA794" s="23" t="str">
        <f t="shared" si="112"/>
        <v/>
      </c>
      <c r="AB794" s="21"/>
      <c r="AC794" s="23" t="str">
        <f t="shared" si="113"/>
        <v/>
      </c>
      <c r="AD79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95" spans="1:30" x14ac:dyDescent="0.45">
      <c r="A795" s="35" t="str">
        <f>IF('Prediction Log'!A795=0, "",'Prediction Log'!A795)</f>
        <v/>
      </c>
      <c r="B795" s="14" t="str">
        <f>IF('Prediction Log'!B795=0, "",'Prediction Log'!B795)</f>
        <v/>
      </c>
      <c r="C795" s="14" t="str">
        <f>IF('Prediction Log'!C795=0, "",'Prediction Log'!C795)</f>
        <v/>
      </c>
      <c r="D795" s="14" t="str">
        <f>IF('Prediction Log'!D795=0, "",'Prediction Log'!D795)</f>
        <v/>
      </c>
      <c r="E795" s="14" t="str">
        <f>IF('Prediction Log'!E795=0, "",'Prediction Log'!E795)</f>
        <v/>
      </c>
      <c r="F795" s="14" t="str">
        <f>IF('Prediction Log'!F795=0, "",'Prediction Log'!F795)</f>
        <v/>
      </c>
      <c r="G795" s="12" t="str">
        <f>IF(AND(Games!I795="",Games!J795=""),"",IF(ISTEXT(Games!J795), "Side",Games!I795))</f>
        <v/>
      </c>
      <c r="H795" s="12" t="str">
        <f>IF(Table1[[#This Row],[Bet]]="Spread", Games!K795, "")</f>
        <v/>
      </c>
      <c r="I795" s="19" t="str">
        <f>IF(ISTEXT(Games!J795), Games!J795, "")</f>
        <v/>
      </c>
      <c r="J795" s="19" t="str">
        <f>IF(Table1[[#This Row],[Bet]]="Spread", Table1[[#This Row],[Spread]],"")</f>
        <v/>
      </c>
      <c r="K795" s="19"/>
      <c r="L795" s="20"/>
      <c r="M795" s="20"/>
      <c r="N795" s="20"/>
      <c r="O795" s="20"/>
      <c r="P795" s="20"/>
      <c r="Q795" s="20"/>
      <c r="R795" s="22">
        <f t="shared" si="114"/>
        <v>0</v>
      </c>
      <c r="S795" s="22">
        <f t="shared" si="115"/>
        <v>0</v>
      </c>
      <c r="T795" s="22">
        <f t="shared" si="108"/>
        <v>0</v>
      </c>
      <c r="U795" s="22">
        <f t="shared" si="116"/>
        <v>0</v>
      </c>
      <c r="V795" s="22">
        <f t="shared" si="109"/>
        <v>0</v>
      </c>
      <c r="W795" s="22">
        <f t="shared" si="110"/>
        <v>0</v>
      </c>
      <c r="X795" s="21"/>
      <c r="Y795" s="23" t="str">
        <f t="shared" si="111"/>
        <v/>
      </c>
      <c r="Z795" s="21"/>
      <c r="AA795" s="23" t="str">
        <f t="shared" si="112"/>
        <v/>
      </c>
      <c r="AB795" s="21"/>
      <c r="AC795" s="23" t="str">
        <f t="shared" si="113"/>
        <v/>
      </c>
      <c r="AD79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96" spans="1:30" x14ac:dyDescent="0.45">
      <c r="A796" s="35" t="str">
        <f>IF('Prediction Log'!A796=0, "",'Prediction Log'!A796)</f>
        <v/>
      </c>
      <c r="B796" s="14" t="str">
        <f>IF('Prediction Log'!B796=0, "",'Prediction Log'!B796)</f>
        <v/>
      </c>
      <c r="C796" s="14" t="str">
        <f>IF('Prediction Log'!C796=0, "",'Prediction Log'!C796)</f>
        <v/>
      </c>
      <c r="D796" s="14" t="str">
        <f>IF('Prediction Log'!D796=0, "",'Prediction Log'!D796)</f>
        <v/>
      </c>
      <c r="E796" s="14" t="str">
        <f>IF('Prediction Log'!E796=0, "",'Prediction Log'!E796)</f>
        <v/>
      </c>
      <c r="F796" s="14" t="str">
        <f>IF('Prediction Log'!F796=0, "",'Prediction Log'!F796)</f>
        <v/>
      </c>
      <c r="G796" s="12" t="str">
        <f>IF(AND(Games!I796="",Games!J796=""),"",IF(ISTEXT(Games!J796), "Side",Games!I796))</f>
        <v/>
      </c>
      <c r="H796" s="12" t="str">
        <f>IF(Table1[[#This Row],[Bet]]="Spread", Games!K796, "")</f>
        <v/>
      </c>
      <c r="I796" s="19" t="str">
        <f>IF(ISTEXT(Games!J796), Games!J796, "")</f>
        <v/>
      </c>
      <c r="J796" s="19" t="str">
        <f>IF(Table1[[#This Row],[Bet]]="Spread", Table1[[#This Row],[Spread]],"")</f>
        <v/>
      </c>
      <c r="K796" s="19"/>
      <c r="L796" s="20"/>
      <c r="M796" s="20"/>
      <c r="N796" s="20"/>
      <c r="O796" s="20"/>
      <c r="P796" s="20"/>
      <c r="Q796" s="20"/>
      <c r="R796" s="22">
        <f t="shared" si="114"/>
        <v>0</v>
      </c>
      <c r="S796" s="22">
        <f t="shared" si="115"/>
        <v>0</v>
      </c>
      <c r="T796" s="22">
        <f t="shared" si="108"/>
        <v>0</v>
      </c>
      <c r="U796" s="22">
        <f t="shared" si="116"/>
        <v>0</v>
      </c>
      <c r="V796" s="22">
        <f t="shared" si="109"/>
        <v>0</v>
      </c>
      <c r="W796" s="22">
        <f t="shared" si="110"/>
        <v>0</v>
      </c>
      <c r="X796" s="21"/>
      <c r="Y796" s="23" t="str">
        <f t="shared" si="111"/>
        <v/>
      </c>
      <c r="Z796" s="21"/>
      <c r="AA796" s="23" t="str">
        <f t="shared" si="112"/>
        <v/>
      </c>
      <c r="AB796" s="21"/>
      <c r="AC796" s="23" t="str">
        <f t="shared" si="113"/>
        <v/>
      </c>
      <c r="AD79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97" spans="1:30" x14ac:dyDescent="0.45">
      <c r="A797" s="35" t="str">
        <f>IF('Prediction Log'!A797=0, "",'Prediction Log'!A797)</f>
        <v/>
      </c>
      <c r="B797" s="14" t="str">
        <f>IF('Prediction Log'!B797=0, "",'Prediction Log'!B797)</f>
        <v/>
      </c>
      <c r="C797" s="14" t="str">
        <f>IF('Prediction Log'!C797=0, "",'Prediction Log'!C797)</f>
        <v/>
      </c>
      <c r="D797" s="14" t="str">
        <f>IF('Prediction Log'!D797=0, "",'Prediction Log'!D797)</f>
        <v/>
      </c>
      <c r="E797" s="14" t="str">
        <f>IF('Prediction Log'!E797=0, "",'Prediction Log'!E797)</f>
        <v/>
      </c>
      <c r="F797" s="14" t="str">
        <f>IF('Prediction Log'!F797=0, "",'Prediction Log'!F797)</f>
        <v/>
      </c>
      <c r="G797" s="12" t="str">
        <f>IF(AND(Games!I797="",Games!J797=""),"",IF(ISTEXT(Games!J797), "Side",Games!I797))</f>
        <v/>
      </c>
      <c r="H797" s="12" t="str">
        <f>IF(Table1[[#This Row],[Bet]]="Spread", Games!K797, "")</f>
        <v/>
      </c>
      <c r="I797" s="19" t="str">
        <f>IF(ISTEXT(Games!J797), Games!J797, "")</f>
        <v/>
      </c>
      <c r="J797" s="19" t="str">
        <f>IF(Table1[[#This Row],[Bet]]="Spread", Table1[[#This Row],[Spread]],"")</f>
        <v/>
      </c>
      <c r="K797" s="19"/>
      <c r="L797" s="20"/>
      <c r="M797" s="20"/>
      <c r="N797" s="20"/>
      <c r="O797" s="20"/>
      <c r="P797" s="20"/>
      <c r="Q797" s="20"/>
      <c r="R797" s="22">
        <f t="shared" si="114"/>
        <v>0</v>
      </c>
      <c r="S797" s="22">
        <f t="shared" si="115"/>
        <v>0</v>
      </c>
      <c r="T797" s="22">
        <f t="shared" si="108"/>
        <v>0</v>
      </c>
      <c r="U797" s="22">
        <f t="shared" si="116"/>
        <v>0</v>
      </c>
      <c r="V797" s="22">
        <f t="shared" si="109"/>
        <v>0</v>
      </c>
      <c r="W797" s="22">
        <f t="shared" si="110"/>
        <v>0</v>
      </c>
      <c r="X797" s="21"/>
      <c r="Y797" s="23" t="str">
        <f t="shared" si="111"/>
        <v/>
      </c>
      <c r="Z797" s="21"/>
      <c r="AA797" s="23" t="str">
        <f t="shared" si="112"/>
        <v/>
      </c>
      <c r="AB797" s="21"/>
      <c r="AC797" s="23" t="str">
        <f t="shared" si="113"/>
        <v/>
      </c>
      <c r="AD79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98" spans="1:30" x14ac:dyDescent="0.45">
      <c r="A798" s="35" t="str">
        <f>IF('Prediction Log'!A798=0, "",'Prediction Log'!A798)</f>
        <v/>
      </c>
      <c r="B798" s="14" t="str">
        <f>IF('Prediction Log'!B798=0, "",'Prediction Log'!B798)</f>
        <v/>
      </c>
      <c r="C798" s="14" t="str">
        <f>IF('Prediction Log'!C798=0, "",'Prediction Log'!C798)</f>
        <v/>
      </c>
      <c r="D798" s="14" t="str">
        <f>IF('Prediction Log'!D798=0, "",'Prediction Log'!D798)</f>
        <v/>
      </c>
      <c r="E798" s="14" t="str">
        <f>IF('Prediction Log'!E798=0, "",'Prediction Log'!E798)</f>
        <v/>
      </c>
      <c r="F798" s="14" t="str">
        <f>IF('Prediction Log'!F798=0, "",'Prediction Log'!F798)</f>
        <v/>
      </c>
      <c r="G798" s="12" t="str">
        <f>IF(AND(Games!I798="",Games!J798=""),"",IF(ISTEXT(Games!J798), "Side",Games!I798))</f>
        <v/>
      </c>
      <c r="H798" s="12" t="str">
        <f>IF(Table1[[#This Row],[Bet]]="Spread", Games!K798, "")</f>
        <v/>
      </c>
      <c r="I798" s="19" t="str">
        <f>IF(ISTEXT(Games!J798), Games!J798, "")</f>
        <v/>
      </c>
      <c r="J798" s="19" t="str">
        <f>IF(Table1[[#This Row],[Bet]]="Spread", Table1[[#This Row],[Spread]],"")</f>
        <v/>
      </c>
      <c r="K798" s="19"/>
      <c r="L798" s="20"/>
      <c r="M798" s="20"/>
      <c r="N798" s="20"/>
      <c r="O798" s="20"/>
      <c r="P798" s="20"/>
      <c r="Q798" s="20"/>
      <c r="R798" s="22">
        <f t="shared" si="114"/>
        <v>0</v>
      </c>
      <c r="S798" s="22">
        <f t="shared" si="115"/>
        <v>0</v>
      </c>
      <c r="T798" s="22">
        <f t="shared" si="108"/>
        <v>0</v>
      </c>
      <c r="U798" s="22">
        <f t="shared" si="116"/>
        <v>0</v>
      </c>
      <c r="V798" s="22">
        <f t="shared" si="109"/>
        <v>0</v>
      </c>
      <c r="W798" s="22">
        <f t="shared" si="110"/>
        <v>0</v>
      </c>
      <c r="X798" s="21"/>
      <c r="Y798" s="23" t="str">
        <f t="shared" si="111"/>
        <v/>
      </c>
      <c r="Z798" s="21"/>
      <c r="AA798" s="23" t="str">
        <f t="shared" si="112"/>
        <v/>
      </c>
      <c r="AB798" s="21"/>
      <c r="AC798" s="23" t="str">
        <f t="shared" si="113"/>
        <v/>
      </c>
      <c r="AD79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799" spans="1:30" x14ac:dyDescent="0.45">
      <c r="A799" s="35" t="str">
        <f>IF('Prediction Log'!A799=0, "",'Prediction Log'!A799)</f>
        <v/>
      </c>
      <c r="B799" s="14" t="str">
        <f>IF('Prediction Log'!B799=0, "",'Prediction Log'!B799)</f>
        <v/>
      </c>
      <c r="C799" s="14" t="str">
        <f>IF('Prediction Log'!C799=0, "",'Prediction Log'!C799)</f>
        <v/>
      </c>
      <c r="D799" s="14" t="str">
        <f>IF('Prediction Log'!D799=0, "",'Prediction Log'!D799)</f>
        <v/>
      </c>
      <c r="E799" s="14" t="str">
        <f>IF('Prediction Log'!E799=0, "",'Prediction Log'!E799)</f>
        <v/>
      </c>
      <c r="F799" s="14" t="str">
        <f>IF('Prediction Log'!F799=0, "",'Prediction Log'!F799)</f>
        <v/>
      </c>
      <c r="G799" s="12" t="str">
        <f>IF(AND(Games!I799="",Games!J799=""),"",IF(ISTEXT(Games!J799), "Side",Games!I799))</f>
        <v/>
      </c>
      <c r="H799" s="12" t="str">
        <f>IF(Table1[[#This Row],[Bet]]="Spread", Games!K799, "")</f>
        <v/>
      </c>
      <c r="I799" s="19" t="str">
        <f>IF(ISTEXT(Games!J799), Games!J799, "")</f>
        <v/>
      </c>
      <c r="J799" s="19" t="str">
        <f>IF(Table1[[#This Row],[Bet]]="Spread", Table1[[#This Row],[Spread]],"")</f>
        <v/>
      </c>
      <c r="K799" s="19"/>
      <c r="L799" s="20"/>
      <c r="M799" s="20"/>
      <c r="N799" s="20"/>
      <c r="O799" s="20"/>
      <c r="P799" s="20"/>
      <c r="Q799" s="20"/>
      <c r="R799" s="22">
        <f t="shared" si="114"/>
        <v>0</v>
      </c>
      <c r="S799" s="22">
        <f t="shared" si="115"/>
        <v>0</v>
      </c>
      <c r="T799" s="22">
        <f t="shared" si="108"/>
        <v>0</v>
      </c>
      <c r="U799" s="22">
        <f t="shared" si="116"/>
        <v>0</v>
      </c>
      <c r="V799" s="22">
        <f t="shared" si="109"/>
        <v>0</v>
      </c>
      <c r="W799" s="22">
        <f t="shared" si="110"/>
        <v>0</v>
      </c>
      <c r="X799" s="21"/>
      <c r="Y799" s="23" t="str">
        <f t="shared" si="111"/>
        <v/>
      </c>
      <c r="Z799" s="21"/>
      <c r="AA799" s="23" t="str">
        <f t="shared" si="112"/>
        <v/>
      </c>
      <c r="AB799" s="21"/>
      <c r="AC799" s="23" t="str">
        <f t="shared" si="113"/>
        <v/>
      </c>
      <c r="AD79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00" spans="1:30" x14ac:dyDescent="0.45">
      <c r="A800" s="35" t="str">
        <f>IF('Prediction Log'!A800=0, "",'Prediction Log'!A800)</f>
        <v/>
      </c>
      <c r="B800" s="14" t="str">
        <f>IF('Prediction Log'!B800=0, "",'Prediction Log'!B800)</f>
        <v/>
      </c>
      <c r="C800" s="14" t="str">
        <f>IF('Prediction Log'!C800=0, "",'Prediction Log'!C800)</f>
        <v/>
      </c>
      <c r="D800" s="14" t="str">
        <f>IF('Prediction Log'!D800=0, "",'Prediction Log'!D800)</f>
        <v/>
      </c>
      <c r="E800" s="14" t="str">
        <f>IF('Prediction Log'!E800=0, "",'Prediction Log'!E800)</f>
        <v/>
      </c>
      <c r="F800" s="14" t="str">
        <f>IF('Prediction Log'!F800=0, "",'Prediction Log'!F800)</f>
        <v/>
      </c>
      <c r="G800" s="12" t="str">
        <f>IF(AND(Games!I800="",Games!J800=""),"",IF(ISTEXT(Games!J800), "Side",Games!I800))</f>
        <v/>
      </c>
      <c r="H800" s="12" t="str">
        <f>IF(Table1[[#This Row],[Bet]]="Spread", Games!K800, "")</f>
        <v/>
      </c>
      <c r="I800" s="19" t="str">
        <f>IF(ISTEXT(Games!J800), Games!J800, "")</f>
        <v/>
      </c>
      <c r="J800" s="19" t="str">
        <f>IF(Table1[[#This Row],[Bet]]="Spread", Table1[[#This Row],[Spread]],"")</f>
        <v/>
      </c>
      <c r="K800" s="19"/>
      <c r="L800" s="20"/>
      <c r="M800" s="20"/>
      <c r="N800" s="20"/>
      <c r="O800" s="20"/>
      <c r="P800" s="20"/>
      <c r="Q800" s="20"/>
      <c r="R800" s="22">
        <f t="shared" si="114"/>
        <v>0</v>
      </c>
      <c r="S800" s="22">
        <f t="shared" si="115"/>
        <v>0</v>
      </c>
      <c r="T800" s="22">
        <f t="shared" si="108"/>
        <v>0</v>
      </c>
      <c r="U800" s="22">
        <f t="shared" si="116"/>
        <v>0</v>
      </c>
      <c r="V800" s="22">
        <f t="shared" si="109"/>
        <v>0</v>
      </c>
      <c r="W800" s="22">
        <f t="shared" si="110"/>
        <v>0</v>
      </c>
      <c r="X800" s="21"/>
      <c r="Y800" s="23" t="str">
        <f t="shared" si="111"/>
        <v/>
      </c>
      <c r="Z800" s="21"/>
      <c r="AA800" s="23" t="str">
        <f t="shared" si="112"/>
        <v/>
      </c>
      <c r="AB800" s="21"/>
      <c r="AC800" s="23" t="str">
        <f t="shared" si="113"/>
        <v/>
      </c>
      <c r="AD80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01" spans="1:30" x14ac:dyDescent="0.45">
      <c r="A801" s="35" t="str">
        <f>IF('Prediction Log'!A801=0, "",'Prediction Log'!A801)</f>
        <v/>
      </c>
      <c r="B801" s="14" t="str">
        <f>IF('Prediction Log'!B801=0, "",'Prediction Log'!B801)</f>
        <v/>
      </c>
      <c r="C801" s="14" t="str">
        <f>IF('Prediction Log'!C801=0, "",'Prediction Log'!C801)</f>
        <v/>
      </c>
      <c r="D801" s="14" t="str">
        <f>IF('Prediction Log'!D801=0, "",'Prediction Log'!D801)</f>
        <v/>
      </c>
      <c r="E801" s="14" t="str">
        <f>IF('Prediction Log'!E801=0, "",'Prediction Log'!E801)</f>
        <v/>
      </c>
      <c r="F801" s="14" t="str">
        <f>IF('Prediction Log'!F801=0, "",'Prediction Log'!F801)</f>
        <v/>
      </c>
      <c r="G801" s="12" t="str">
        <f>IF(AND(Games!I801="",Games!J801=""),"",IF(ISTEXT(Games!J801), "Side",Games!I801))</f>
        <v/>
      </c>
      <c r="H801" s="12" t="str">
        <f>IF(Table1[[#This Row],[Bet]]="Spread", Games!K801, "")</f>
        <v/>
      </c>
      <c r="I801" s="19" t="str">
        <f>IF(ISTEXT(Games!J801), Games!J801, "")</f>
        <v/>
      </c>
      <c r="J801" s="19" t="str">
        <f>IF(Table1[[#This Row],[Bet]]="Spread", Table1[[#This Row],[Spread]],"")</f>
        <v/>
      </c>
      <c r="K801" s="19"/>
      <c r="L801" s="20"/>
      <c r="M801" s="20"/>
      <c r="N801" s="20"/>
      <c r="O801" s="20"/>
      <c r="P801" s="20"/>
      <c r="Q801" s="20"/>
      <c r="R801" s="22">
        <f t="shared" si="114"/>
        <v>0</v>
      </c>
      <c r="S801" s="22">
        <f t="shared" si="115"/>
        <v>0</v>
      </c>
      <c r="T801" s="22">
        <f t="shared" si="108"/>
        <v>0</v>
      </c>
      <c r="U801" s="22">
        <f t="shared" si="116"/>
        <v>0</v>
      </c>
      <c r="V801" s="22">
        <f t="shared" si="109"/>
        <v>0</v>
      </c>
      <c r="W801" s="22">
        <f t="shared" si="110"/>
        <v>0</v>
      </c>
      <c r="X801" s="21"/>
      <c r="Y801" s="23" t="str">
        <f t="shared" si="111"/>
        <v/>
      </c>
      <c r="Z801" s="21"/>
      <c r="AA801" s="23" t="str">
        <f t="shared" si="112"/>
        <v/>
      </c>
      <c r="AB801" s="21"/>
      <c r="AC801" s="23" t="str">
        <f t="shared" si="113"/>
        <v/>
      </c>
      <c r="AD80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02" spans="1:30" x14ac:dyDescent="0.45">
      <c r="A802" s="35" t="str">
        <f>IF('Prediction Log'!A802=0, "",'Prediction Log'!A802)</f>
        <v/>
      </c>
      <c r="B802" s="14" t="str">
        <f>IF('Prediction Log'!B802=0, "",'Prediction Log'!B802)</f>
        <v/>
      </c>
      <c r="C802" s="14" t="str">
        <f>IF('Prediction Log'!C802=0, "",'Prediction Log'!C802)</f>
        <v/>
      </c>
      <c r="D802" s="14" t="str">
        <f>IF('Prediction Log'!D802=0, "",'Prediction Log'!D802)</f>
        <v/>
      </c>
      <c r="E802" s="14" t="str">
        <f>IF('Prediction Log'!E802=0, "",'Prediction Log'!E802)</f>
        <v/>
      </c>
      <c r="F802" s="14" t="str">
        <f>IF('Prediction Log'!F802=0, "",'Prediction Log'!F802)</f>
        <v/>
      </c>
      <c r="G802" s="12" t="str">
        <f>IF(AND(Games!I802="",Games!J802=""),"",IF(ISTEXT(Games!J802), "Side",Games!I802))</f>
        <v/>
      </c>
      <c r="H802" s="12" t="str">
        <f>IF(Table1[[#This Row],[Bet]]="Spread", Games!K802, "")</f>
        <v/>
      </c>
      <c r="I802" s="19" t="str">
        <f>IF(ISTEXT(Games!J802), Games!J802, "")</f>
        <v/>
      </c>
      <c r="J802" s="19" t="str">
        <f>IF(Table1[[#This Row],[Bet]]="Spread", Table1[[#This Row],[Spread]],"")</f>
        <v/>
      </c>
      <c r="K802" s="19"/>
      <c r="L802" s="20"/>
      <c r="M802" s="20"/>
      <c r="N802" s="20"/>
      <c r="O802" s="20"/>
      <c r="P802" s="20"/>
      <c r="Q802" s="20"/>
      <c r="R802" s="22">
        <f t="shared" si="114"/>
        <v>0</v>
      </c>
      <c r="S802" s="22">
        <f t="shared" si="115"/>
        <v>0</v>
      </c>
      <c r="T802" s="22">
        <f t="shared" si="108"/>
        <v>0</v>
      </c>
      <c r="U802" s="22">
        <f t="shared" si="116"/>
        <v>0</v>
      </c>
      <c r="V802" s="22">
        <f t="shared" si="109"/>
        <v>0</v>
      </c>
      <c r="W802" s="22">
        <f t="shared" si="110"/>
        <v>0</v>
      </c>
      <c r="X802" s="21"/>
      <c r="Y802" s="23" t="str">
        <f t="shared" si="111"/>
        <v/>
      </c>
      <c r="Z802" s="21"/>
      <c r="AA802" s="23" t="str">
        <f t="shared" si="112"/>
        <v/>
      </c>
      <c r="AB802" s="21"/>
      <c r="AC802" s="23" t="str">
        <f t="shared" si="113"/>
        <v/>
      </c>
      <c r="AD80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03" spans="1:30" x14ac:dyDescent="0.45">
      <c r="A803" s="35" t="str">
        <f>IF('Prediction Log'!A803=0, "",'Prediction Log'!A803)</f>
        <v/>
      </c>
      <c r="B803" s="14" t="str">
        <f>IF('Prediction Log'!B803=0, "",'Prediction Log'!B803)</f>
        <v/>
      </c>
      <c r="C803" s="14" t="str">
        <f>IF('Prediction Log'!C803=0, "",'Prediction Log'!C803)</f>
        <v/>
      </c>
      <c r="D803" s="14" t="str">
        <f>IF('Prediction Log'!D803=0, "",'Prediction Log'!D803)</f>
        <v/>
      </c>
      <c r="E803" s="14" t="str">
        <f>IF('Prediction Log'!E803=0, "",'Prediction Log'!E803)</f>
        <v/>
      </c>
      <c r="F803" s="14" t="str">
        <f>IF('Prediction Log'!F803=0, "",'Prediction Log'!F803)</f>
        <v/>
      </c>
      <c r="G803" s="12" t="str">
        <f>IF(AND(Games!I803="",Games!J803=""),"",IF(ISTEXT(Games!J803), "Side",Games!I803))</f>
        <v/>
      </c>
      <c r="H803" s="12" t="str">
        <f>IF(Table1[[#This Row],[Bet]]="Spread", Games!K803, "")</f>
        <v/>
      </c>
      <c r="I803" s="19" t="str">
        <f>IF(ISTEXT(Games!J803), Games!J803, "")</f>
        <v/>
      </c>
      <c r="J803" s="19" t="str">
        <f>IF(Table1[[#This Row],[Bet]]="Spread", Table1[[#This Row],[Spread]],"")</f>
        <v/>
      </c>
      <c r="K803" s="19"/>
      <c r="L803" s="20"/>
      <c r="M803" s="20"/>
      <c r="N803" s="20"/>
      <c r="O803" s="20"/>
      <c r="P803" s="20"/>
      <c r="Q803" s="20"/>
      <c r="R803" s="22">
        <f t="shared" si="114"/>
        <v>0</v>
      </c>
      <c r="S803" s="22">
        <f t="shared" si="115"/>
        <v>0</v>
      </c>
      <c r="T803" s="22">
        <f t="shared" si="108"/>
        <v>0</v>
      </c>
      <c r="U803" s="22">
        <f t="shared" si="116"/>
        <v>0</v>
      </c>
      <c r="V803" s="22">
        <f t="shared" si="109"/>
        <v>0</v>
      </c>
      <c r="W803" s="22">
        <f t="shared" si="110"/>
        <v>0</v>
      </c>
      <c r="X803" s="21"/>
      <c r="Y803" s="23" t="str">
        <f t="shared" si="111"/>
        <v/>
      </c>
      <c r="Z803" s="21"/>
      <c r="AA803" s="23" t="str">
        <f t="shared" si="112"/>
        <v/>
      </c>
      <c r="AB803" s="21"/>
      <c r="AC803" s="23" t="str">
        <f t="shared" si="113"/>
        <v/>
      </c>
      <c r="AD80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04" spans="1:30" x14ac:dyDescent="0.45">
      <c r="A804" s="35" t="str">
        <f>IF('Prediction Log'!A804=0, "",'Prediction Log'!A804)</f>
        <v/>
      </c>
      <c r="B804" s="14" t="str">
        <f>IF('Prediction Log'!B804=0, "",'Prediction Log'!B804)</f>
        <v/>
      </c>
      <c r="C804" s="14" t="str">
        <f>IF('Prediction Log'!C804=0, "",'Prediction Log'!C804)</f>
        <v/>
      </c>
      <c r="D804" s="14" t="str">
        <f>IF('Prediction Log'!D804=0, "",'Prediction Log'!D804)</f>
        <v/>
      </c>
      <c r="E804" s="14" t="str">
        <f>IF('Prediction Log'!E804=0, "",'Prediction Log'!E804)</f>
        <v/>
      </c>
      <c r="F804" s="14" t="str">
        <f>IF('Prediction Log'!F804=0, "",'Prediction Log'!F804)</f>
        <v/>
      </c>
      <c r="G804" s="12" t="str">
        <f>IF(AND(Games!I804="",Games!J804=""),"",IF(ISTEXT(Games!J804), "Side",Games!I804))</f>
        <v/>
      </c>
      <c r="H804" s="12" t="str">
        <f>IF(Table1[[#This Row],[Bet]]="Spread", Games!K804, "")</f>
        <v/>
      </c>
      <c r="I804" s="19" t="str">
        <f>IF(ISTEXT(Games!J804), Games!J804, "")</f>
        <v/>
      </c>
      <c r="J804" s="19" t="str">
        <f>IF(Table1[[#This Row],[Bet]]="Spread", Table1[[#This Row],[Spread]],"")</f>
        <v/>
      </c>
      <c r="K804" s="19"/>
      <c r="L804" s="20"/>
      <c r="M804" s="20"/>
      <c r="N804" s="20"/>
      <c r="O804" s="20"/>
      <c r="P804" s="20"/>
      <c r="Q804" s="20"/>
      <c r="R804" s="22">
        <f t="shared" si="114"/>
        <v>0</v>
      </c>
      <c r="S804" s="22">
        <f t="shared" si="115"/>
        <v>0</v>
      </c>
      <c r="T804" s="22">
        <f t="shared" si="108"/>
        <v>0</v>
      </c>
      <c r="U804" s="22">
        <f t="shared" si="116"/>
        <v>0</v>
      </c>
      <c r="V804" s="22">
        <f t="shared" si="109"/>
        <v>0</v>
      </c>
      <c r="W804" s="22">
        <f t="shared" si="110"/>
        <v>0</v>
      </c>
      <c r="X804" s="21"/>
      <c r="Y804" s="23" t="str">
        <f t="shared" si="111"/>
        <v/>
      </c>
      <c r="Z804" s="21"/>
      <c r="AA804" s="23" t="str">
        <f t="shared" si="112"/>
        <v/>
      </c>
      <c r="AB804" s="21"/>
      <c r="AC804" s="23" t="str">
        <f t="shared" si="113"/>
        <v/>
      </c>
      <c r="AD80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05" spans="1:30" x14ac:dyDescent="0.45">
      <c r="A805" s="35" t="str">
        <f>IF('Prediction Log'!A805=0, "",'Prediction Log'!A805)</f>
        <v/>
      </c>
      <c r="B805" s="14" t="str">
        <f>IF('Prediction Log'!B805=0, "",'Prediction Log'!B805)</f>
        <v/>
      </c>
      <c r="C805" s="14" t="str">
        <f>IF('Prediction Log'!C805=0, "",'Prediction Log'!C805)</f>
        <v/>
      </c>
      <c r="D805" s="14" t="str">
        <f>IF('Prediction Log'!D805=0, "",'Prediction Log'!D805)</f>
        <v/>
      </c>
      <c r="E805" s="14" t="str">
        <f>IF('Prediction Log'!E805=0, "",'Prediction Log'!E805)</f>
        <v/>
      </c>
      <c r="F805" s="14" t="str">
        <f>IF('Prediction Log'!F805=0, "",'Prediction Log'!F805)</f>
        <v/>
      </c>
      <c r="G805" s="12" t="str">
        <f>IF(AND(Games!I805="",Games!J805=""),"",IF(ISTEXT(Games!J805), "Side",Games!I805))</f>
        <v/>
      </c>
      <c r="H805" s="12" t="str">
        <f>IF(Table1[[#This Row],[Bet]]="Spread", Games!K805, "")</f>
        <v/>
      </c>
      <c r="I805" s="19" t="str">
        <f>IF(ISTEXT(Games!J805), Games!J805, "")</f>
        <v/>
      </c>
      <c r="J805" s="19" t="str">
        <f>IF(Table1[[#This Row],[Bet]]="Spread", Table1[[#This Row],[Spread]],"")</f>
        <v/>
      </c>
      <c r="K805" s="19"/>
      <c r="L805" s="20"/>
      <c r="M805" s="20"/>
      <c r="N805" s="20"/>
      <c r="O805" s="20"/>
      <c r="P805" s="20"/>
      <c r="Q805" s="20"/>
      <c r="R805" s="22">
        <f t="shared" si="114"/>
        <v>0</v>
      </c>
      <c r="S805" s="22">
        <f t="shared" si="115"/>
        <v>0</v>
      </c>
      <c r="T805" s="22">
        <f t="shared" si="108"/>
        <v>0</v>
      </c>
      <c r="U805" s="22">
        <f t="shared" si="116"/>
        <v>0</v>
      </c>
      <c r="V805" s="22">
        <f t="shared" si="109"/>
        <v>0</v>
      </c>
      <c r="W805" s="22">
        <f t="shared" si="110"/>
        <v>0</v>
      </c>
      <c r="X805" s="21"/>
      <c r="Y805" s="23" t="str">
        <f t="shared" si="111"/>
        <v/>
      </c>
      <c r="Z805" s="21"/>
      <c r="AA805" s="23" t="str">
        <f t="shared" si="112"/>
        <v/>
      </c>
      <c r="AB805" s="21"/>
      <c r="AC805" s="23" t="str">
        <f t="shared" si="113"/>
        <v/>
      </c>
      <c r="AD80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06" spans="1:30" x14ac:dyDescent="0.45">
      <c r="A806" s="35" t="str">
        <f>IF('Prediction Log'!A806=0, "",'Prediction Log'!A806)</f>
        <v/>
      </c>
      <c r="B806" s="14" t="str">
        <f>IF('Prediction Log'!B806=0, "",'Prediction Log'!B806)</f>
        <v/>
      </c>
      <c r="C806" s="14" t="str">
        <f>IF('Prediction Log'!C806=0, "",'Prediction Log'!C806)</f>
        <v/>
      </c>
      <c r="D806" s="14" t="str">
        <f>IF('Prediction Log'!D806=0, "",'Prediction Log'!D806)</f>
        <v/>
      </c>
      <c r="E806" s="14" t="str">
        <f>IF('Prediction Log'!E806=0, "",'Prediction Log'!E806)</f>
        <v/>
      </c>
      <c r="F806" s="14" t="str">
        <f>IF('Prediction Log'!F806=0, "",'Prediction Log'!F806)</f>
        <v/>
      </c>
      <c r="G806" s="12" t="str">
        <f>IF(AND(Games!I806="",Games!J806=""),"",IF(ISTEXT(Games!J806), "Side",Games!I806))</f>
        <v/>
      </c>
      <c r="H806" s="12" t="str">
        <f>IF(Table1[[#This Row],[Bet]]="Spread", Games!K806, "")</f>
        <v/>
      </c>
      <c r="I806" s="19" t="str">
        <f>IF(ISTEXT(Games!J806), Games!J806, "")</f>
        <v/>
      </c>
      <c r="J806" s="19" t="str">
        <f>IF(Table1[[#This Row],[Bet]]="Spread", Table1[[#This Row],[Spread]],"")</f>
        <v/>
      </c>
      <c r="K806" s="19"/>
      <c r="L806" s="20"/>
      <c r="M806" s="20"/>
      <c r="N806" s="20"/>
      <c r="O806" s="20"/>
      <c r="P806" s="20"/>
      <c r="Q806" s="20"/>
      <c r="R806" s="22">
        <f t="shared" si="114"/>
        <v>0</v>
      </c>
      <c r="S806" s="22">
        <f t="shared" si="115"/>
        <v>0</v>
      </c>
      <c r="T806" s="22">
        <f t="shared" si="108"/>
        <v>0</v>
      </c>
      <c r="U806" s="22">
        <f t="shared" si="116"/>
        <v>0</v>
      </c>
      <c r="V806" s="22">
        <f t="shared" si="109"/>
        <v>0</v>
      </c>
      <c r="W806" s="22">
        <f t="shared" si="110"/>
        <v>0</v>
      </c>
      <c r="X806" s="21"/>
      <c r="Y806" s="23" t="str">
        <f t="shared" si="111"/>
        <v/>
      </c>
      <c r="Z806" s="21"/>
      <c r="AA806" s="23" t="str">
        <f t="shared" si="112"/>
        <v/>
      </c>
      <c r="AB806" s="21"/>
      <c r="AC806" s="23" t="str">
        <f t="shared" si="113"/>
        <v/>
      </c>
      <c r="AD80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07" spans="1:30" x14ac:dyDescent="0.45">
      <c r="A807" s="35" t="str">
        <f>IF('Prediction Log'!A807=0, "",'Prediction Log'!A807)</f>
        <v/>
      </c>
      <c r="B807" s="14" t="str">
        <f>IF('Prediction Log'!B807=0, "",'Prediction Log'!B807)</f>
        <v/>
      </c>
      <c r="C807" s="14" t="str">
        <f>IF('Prediction Log'!C807=0, "",'Prediction Log'!C807)</f>
        <v/>
      </c>
      <c r="D807" s="14" t="str">
        <f>IF('Prediction Log'!D807=0, "",'Prediction Log'!D807)</f>
        <v/>
      </c>
      <c r="E807" s="14" t="str">
        <f>IF('Prediction Log'!E807=0, "",'Prediction Log'!E807)</f>
        <v/>
      </c>
      <c r="F807" s="14" t="str">
        <f>IF('Prediction Log'!F807=0, "",'Prediction Log'!F807)</f>
        <v/>
      </c>
      <c r="G807" s="12" t="str">
        <f>IF(AND(Games!I807="",Games!J807=""),"",IF(ISTEXT(Games!J807), "Side",Games!I807))</f>
        <v/>
      </c>
      <c r="H807" s="12" t="str">
        <f>IF(Table1[[#This Row],[Bet]]="Spread", Games!K807, "")</f>
        <v/>
      </c>
      <c r="I807" s="19" t="str">
        <f>IF(ISTEXT(Games!J807), Games!J807, "")</f>
        <v/>
      </c>
      <c r="J807" s="19" t="str">
        <f>IF(Table1[[#This Row],[Bet]]="Spread", Table1[[#This Row],[Spread]],"")</f>
        <v/>
      </c>
      <c r="K807" s="19"/>
      <c r="L807" s="20"/>
      <c r="M807" s="20"/>
      <c r="N807" s="20"/>
      <c r="O807" s="20"/>
      <c r="P807" s="20"/>
      <c r="Q807" s="20"/>
      <c r="R807" s="22">
        <f t="shared" si="114"/>
        <v>0</v>
      </c>
      <c r="S807" s="22">
        <f t="shared" si="115"/>
        <v>0</v>
      </c>
      <c r="T807" s="22">
        <f t="shared" si="108"/>
        <v>0</v>
      </c>
      <c r="U807" s="22">
        <f t="shared" si="116"/>
        <v>0</v>
      </c>
      <c r="V807" s="22">
        <f t="shared" si="109"/>
        <v>0</v>
      </c>
      <c r="W807" s="22">
        <f t="shared" si="110"/>
        <v>0</v>
      </c>
      <c r="X807" s="21"/>
      <c r="Y807" s="23" t="str">
        <f t="shared" si="111"/>
        <v/>
      </c>
      <c r="Z807" s="21"/>
      <c r="AA807" s="23" t="str">
        <f t="shared" si="112"/>
        <v/>
      </c>
      <c r="AB807" s="21"/>
      <c r="AC807" s="23" t="str">
        <f t="shared" si="113"/>
        <v/>
      </c>
      <c r="AD80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08" spans="1:30" x14ac:dyDescent="0.45">
      <c r="A808" s="35" t="str">
        <f>IF('Prediction Log'!A808=0, "",'Prediction Log'!A808)</f>
        <v/>
      </c>
      <c r="B808" s="14" t="str">
        <f>IF('Prediction Log'!B808=0, "",'Prediction Log'!B808)</f>
        <v/>
      </c>
      <c r="C808" s="14" t="str">
        <f>IF('Prediction Log'!C808=0, "",'Prediction Log'!C808)</f>
        <v/>
      </c>
      <c r="D808" s="14" t="str">
        <f>IF('Prediction Log'!D808=0, "",'Prediction Log'!D808)</f>
        <v/>
      </c>
      <c r="E808" s="14" t="str">
        <f>IF('Prediction Log'!E808=0, "",'Prediction Log'!E808)</f>
        <v/>
      </c>
      <c r="F808" s="14" t="str">
        <f>IF('Prediction Log'!F808=0, "",'Prediction Log'!F808)</f>
        <v/>
      </c>
      <c r="G808" s="12" t="str">
        <f>IF(AND(Games!I808="",Games!J808=""),"",IF(ISTEXT(Games!J808), "Side",Games!I808))</f>
        <v/>
      </c>
      <c r="H808" s="12" t="str">
        <f>IF(Table1[[#This Row],[Bet]]="Spread", Games!K808, "")</f>
        <v/>
      </c>
      <c r="I808" s="19" t="str">
        <f>IF(ISTEXT(Games!J808), Games!J808, "")</f>
        <v/>
      </c>
      <c r="J808" s="19" t="str">
        <f>IF(Table1[[#This Row],[Bet]]="Spread", Table1[[#This Row],[Spread]],"")</f>
        <v/>
      </c>
      <c r="K808" s="19"/>
      <c r="L808" s="20"/>
      <c r="M808" s="20"/>
      <c r="N808" s="20"/>
      <c r="O808" s="20"/>
      <c r="P808" s="20"/>
      <c r="Q808" s="20"/>
      <c r="R808" s="22">
        <f t="shared" si="114"/>
        <v>0</v>
      </c>
      <c r="S808" s="22">
        <f t="shared" si="115"/>
        <v>0</v>
      </c>
      <c r="T808" s="22">
        <f t="shared" si="108"/>
        <v>0</v>
      </c>
      <c r="U808" s="22">
        <f t="shared" si="116"/>
        <v>0</v>
      </c>
      <c r="V808" s="22">
        <f t="shared" si="109"/>
        <v>0</v>
      </c>
      <c r="W808" s="22">
        <f t="shared" si="110"/>
        <v>0</v>
      </c>
      <c r="X808" s="21"/>
      <c r="Y808" s="23" t="str">
        <f t="shared" si="111"/>
        <v/>
      </c>
      <c r="Z808" s="21"/>
      <c r="AA808" s="23" t="str">
        <f t="shared" si="112"/>
        <v/>
      </c>
      <c r="AB808" s="21"/>
      <c r="AC808" s="23" t="str">
        <f t="shared" si="113"/>
        <v/>
      </c>
      <c r="AD80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09" spans="1:30" x14ac:dyDescent="0.45">
      <c r="A809" s="35" t="str">
        <f>IF('Prediction Log'!A809=0, "",'Prediction Log'!A809)</f>
        <v/>
      </c>
      <c r="B809" s="14" t="str">
        <f>IF('Prediction Log'!B809=0, "",'Prediction Log'!B809)</f>
        <v/>
      </c>
      <c r="C809" s="14" t="str">
        <f>IF('Prediction Log'!C809=0, "",'Prediction Log'!C809)</f>
        <v/>
      </c>
      <c r="D809" s="14" t="str">
        <f>IF('Prediction Log'!D809=0, "",'Prediction Log'!D809)</f>
        <v/>
      </c>
      <c r="E809" s="14" t="str">
        <f>IF('Prediction Log'!E809=0, "",'Prediction Log'!E809)</f>
        <v/>
      </c>
      <c r="F809" s="14" t="str">
        <f>IF('Prediction Log'!F809=0, "",'Prediction Log'!F809)</f>
        <v/>
      </c>
      <c r="G809" s="12" t="str">
        <f>IF(AND(Games!I809="",Games!J809=""),"",IF(ISTEXT(Games!J809), "Side",Games!I809))</f>
        <v/>
      </c>
      <c r="H809" s="12" t="str">
        <f>IF(Table1[[#This Row],[Bet]]="Spread", Games!K809, "")</f>
        <v/>
      </c>
      <c r="I809" s="19" t="str">
        <f>IF(ISTEXT(Games!J809), Games!J809, "")</f>
        <v/>
      </c>
      <c r="J809" s="19" t="str">
        <f>IF(Table1[[#This Row],[Bet]]="Spread", Table1[[#This Row],[Spread]],"")</f>
        <v/>
      </c>
      <c r="K809" s="19"/>
      <c r="L809" s="20"/>
      <c r="M809" s="20"/>
      <c r="N809" s="20"/>
      <c r="O809" s="20"/>
      <c r="P809" s="20"/>
      <c r="Q809" s="20"/>
      <c r="R809" s="22">
        <f t="shared" si="114"/>
        <v>0</v>
      </c>
      <c r="S809" s="22">
        <f t="shared" si="115"/>
        <v>0</v>
      </c>
      <c r="T809" s="22">
        <f t="shared" si="108"/>
        <v>0</v>
      </c>
      <c r="U809" s="22">
        <f t="shared" si="116"/>
        <v>0</v>
      </c>
      <c r="V809" s="22">
        <f t="shared" si="109"/>
        <v>0</v>
      </c>
      <c r="W809" s="22">
        <f t="shared" si="110"/>
        <v>0</v>
      </c>
      <c r="X809" s="21"/>
      <c r="Y809" s="23" t="str">
        <f t="shared" si="111"/>
        <v/>
      </c>
      <c r="Z809" s="21"/>
      <c r="AA809" s="23" t="str">
        <f t="shared" si="112"/>
        <v/>
      </c>
      <c r="AB809" s="21"/>
      <c r="AC809" s="23" t="str">
        <f t="shared" si="113"/>
        <v/>
      </c>
      <c r="AD80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10" spans="1:30" x14ac:dyDescent="0.45">
      <c r="A810" s="35" t="str">
        <f>IF('Prediction Log'!A810=0, "",'Prediction Log'!A810)</f>
        <v/>
      </c>
      <c r="B810" s="14" t="str">
        <f>IF('Prediction Log'!B810=0, "",'Prediction Log'!B810)</f>
        <v/>
      </c>
      <c r="C810" s="14" t="str">
        <f>IF('Prediction Log'!C810=0, "",'Prediction Log'!C810)</f>
        <v/>
      </c>
      <c r="D810" s="14" t="str">
        <f>IF('Prediction Log'!D810=0, "",'Prediction Log'!D810)</f>
        <v/>
      </c>
      <c r="E810" s="14" t="str">
        <f>IF('Prediction Log'!E810=0, "",'Prediction Log'!E810)</f>
        <v/>
      </c>
      <c r="F810" s="14" t="str">
        <f>IF('Prediction Log'!F810=0, "",'Prediction Log'!F810)</f>
        <v/>
      </c>
      <c r="G810" s="12" t="str">
        <f>IF(AND(Games!I810="",Games!J810=""),"",IF(ISTEXT(Games!J810), "Side",Games!I810))</f>
        <v/>
      </c>
      <c r="H810" s="12" t="str">
        <f>IF(Table1[[#This Row],[Bet]]="Spread", Games!K810, "")</f>
        <v/>
      </c>
      <c r="I810" s="19" t="str">
        <f>IF(ISTEXT(Games!J810), Games!J810, "")</f>
        <v/>
      </c>
      <c r="J810" s="19" t="str">
        <f>IF(Table1[[#This Row],[Bet]]="Spread", Table1[[#This Row],[Spread]],"")</f>
        <v/>
      </c>
      <c r="K810" s="19"/>
      <c r="L810" s="20"/>
      <c r="M810" s="20"/>
      <c r="N810" s="20"/>
      <c r="O810" s="20"/>
      <c r="P810" s="20"/>
      <c r="Q810" s="20"/>
      <c r="R810" s="22">
        <f t="shared" si="114"/>
        <v>0</v>
      </c>
      <c r="S810" s="22">
        <f t="shared" si="115"/>
        <v>0</v>
      </c>
      <c r="T810" s="22">
        <f t="shared" si="108"/>
        <v>0</v>
      </c>
      <c r="U810" s="22">
        <f t="shared" si="116"/>
        <v>0</v>
      </c>
      <c r="V810" s="22">
        <f t="shared" si="109"/>
        <v>0</v>
      </c>
      <c r="W810" s="22">
        <f t="shared" si="110"/>
        <v>0</v>
      </c>
      <c r="X810" s="21"/>
      <c r="Y810" s="23" t="str">
        <f t="shared" si="111"/>
        <v/>
      </c>
      <c r="Z810" s="21"/>
      <c r="AA810" s="23" t="str">
        <f t="shared" si="112"/>
        <v/>
      </c>
      <c r="AB810" s="21"/>
      <c r="AC810" s="23" t="str">
        <f t="shared" si="113"/>
        <v/>
      </c>
      <c r="AD81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11" spans="1:30" x14ac:dyDescent="0.45">
      <c r="A811" s="35" t="str">
        <f>IF('Prediction Log'!A811=0, "",'Prediction Log'!A811)</f>
        <v/>
      </c>
      <c r="B811" s="14" t="str">
        <f>IF('Prediction Log'!B811=0, "",'Prediction Log'!B811)</f>
        <v/>
      </c>
      <c r="C811" s="14" t="str">
        <f>IF('Prediction Log'!C811=0, "",'Prediction Log'!C811)</f>
        <v/>
      </c>
      <c r="D811" s="14" t="str">
        <f>IF('Prediction Log'!D811=0, "",'Prediction Log'!D811)</f>
        <v/>
      </c>
      <c r="E811" s="14" t="str">
        <f>IF('Prediction Log'!E811=0, "",'Prediction Log'!E811)</f>
        <v/>
      </c>
      <c r="F811" s="14" t="str">
        <f>IF('Prediction Log'!F811=0, "",'Prediction Log'!F811)</f>
        <v/>
      </c>
      <c r="G811" s="12" t="str">
        <f>IF(AND(Games!I811="",Games!J811=""),"",IF(ISTEXT(Games!J811), "Side",Games!I811))</f>
        <v/>
      </c>
      <c r="H811" s="12" t="str">
        <f>IF(Table1[[#This Row],[Bet]]="Spread", Games!K811, "")</f>
        <v/>
      </c>
      <c r="I811" s="19" t="str">
        <f>IF(ISTEXT(Games!J811), Games!J811, "")</f>
        <v/>
      </c>
      <c r="J811" s="19" t="str">
        <f>IF(Table1[[#This Row],[Bet]]="Spread", Table1[[#This Row],[Spread]],"")</f>
        <v/>
      </c>
      <c r="K811" s="19"/>
      <c r="L811" s="20"/>
      <c r="M811" s="20"/>
      <c r="N811" s="20"/>
      <c r="O811" s="20"/>
      <c r="P811" s="20"/>
      <c r="Q811" s="20"/>
      <c r="R811" s="22">
        <f t="shared" si="114"/>
        <v>0</v>
      </c>
      <c r="S811" s="22">
        <f t="shared" si="115"/>
        <v>0</v>
      </c>
      <c r="T811" s="22">
        <f t="shared" si="108"/>
        <v>0</v>
      </c>
      <c r="U811" s="22">
        <f t="shared" si="116"/>
        <v>0</v>
      </c>
      <c r="V811" s="22">
        <f t="shared" si="109"/>
        <v>0</v>
      </c>
      <c r="W811" s="22">
        <f t="shared" si="110"/>
        <v>0</v>
      </c>
      <c r="X811" s="21"/>
      <c r="Y811" s="23" t="str">
        <f t="shared" si="111"/>
        <v/>
      </c>
      <c r="Z811" s="21"/>
      <c r="AA811" s="23" t="str">
        <f t="shared" si="112"/>
        <v/>
      </c>
      <c r="AB811" s="21"/>
      <c r="AC811" s="23" t="str">
        <f t="shared" si="113"/>
        <v/>
      </c>
      <c r="AD81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12" spans="1:30" x14ac:dyDescent="0.45">
      <c r="A812" s="35" t="str">
        <f>IF('Prediction Log'!A812=0, "",'Prediction Log'!A812)</f>
        <v/>
      </c>
      <c r="B812" s="14" t="str">
        <f>IF('Prediction Log'!B812=0, "",'Prediction Log'!B812)</f>
        <v/>
      </c>
      <c r="C812" s="14" t="str">
        <f>IF('Prediction Log'!C812=0, "",'Prediction Log'!C812)</f>
        <v/>
      </c>
      <c r="D812" s="14" t="str">
        <f>IF('Prediction Log'!D812=0, "",'Prediction Log'!D812)</f>
        <v/>
      </c>
      <c r="E812" s="14" t="str">
        <f>IF('Prediction Log'!E812=0, "",'Prediction Log'!E812)</f>
        <v/>
      </c>
      <c r="F812" s="14" t="str">
        <f>IF('Prediction Log'!F812=0, "",'Prediction Log'!F812)</f>
        <v/>
      </c>
      <c r="G812" s="12" t="str">
        <f>IF(AND(Games!I812="",Games!J812=""),"",IF(ISTEXT(Games!J812), "Side",Games!I812))</f>
        <v/>
      </c>
      <c r="H812" s="12" t="str">
        <f>IF(Table1[[#This Row],[Bet]]="Spread", Games!K812, "")</f>
        <v/>
      </c>
      <c r="I812" s="19" t="str">
        <f>IF(ISTEXT(Games!J812), Games!J812, "")</f>
        <v/>
      </c>
      <c r="J812" s="19" t="str">
        <f>IF(Table1[[#This Row],[Bet]]="Spread", Table1[[#This Row],[Spread]],"")</f>
        <v/>
      </c>
      <c r="K812" s="19"/>
      <c r="L812" s="20"/>
      <c r="M812" s="20"/>
      <c r="N812" s="20"/>
      <c r="O812" s="20"/>
      <c r="P812" s="20"/>
      <c r="Q812" s="20"/>
      <c r="R812" s="22">
        <f t="shared" si="114"/>
        <v>0</v>
      </c>
      <c r="S812" s="22">
        <f t="shared" si="115"/>
        <v>0</v>
      </c>
      <c r="T812" s="22">
        <f t="shared" si="108"/>
        <v>0</v>
      </c>
      <c r="U812" s="22">
        <f t="shared" si="116"/>
        <v>0</v>
      </c>
      <c r="V812" s="22">
        <f t="shared" si="109"/>
        <v>0</v>
      </c>
      <c r="W812" s="22">
        <f t="shared" si="110"/>
        <v>0</v>
      </c>
      <c r="X812" s="21"/>
      <c r="Y812" s="23" t="str">
        <f t="shared" si="111"/>
        <v/>
      </c>
      <c r="Z812" s="21"/>
      <c r="AA812" s="23" t="str">
        <f t="shared" si="112"/>
        <v/>
      </c>
      <c r="AB812" s="21"/>
      <c r="AC812" s="23" t="str">
        <f t="shared" si="113"/>
        <v/>
      </c>
      <c r="AD81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13" spans="1:30" x14ac:dyDescent="0.45">
      <c r="A813" s="35" t="str">
        <f>IF('Prediction Log'!A813=0, "",'Prediction Log'!A813)</f>
        <v/>
      </c>
      <c r="B813" s="14" t="str">
        <f>IF('Prediction Log'!B813=0, "",'Prediction Log'!B813)</f>
        <v/>
      </c>
      <c r="C813" s="14" t="str">
        <f>IF('Prediction Log'!C813=0, "",'Prediction Log'!C813)</f>
        <v/>
      </c>
      <c r="D813" s="14" t="str">
        <f>IF('Prediction Log'!D813=0, "",'Prediction Log'!D813)</f>
        <v/>
      </c>
      <c r="E813" s="14" t="str">
        <f>IF('Prediction Log'!E813=0, "",'Prediction Log'!E813)</f>
        <v/>
      </c>
      <c r="F813" s="14" t="str">
        <f>IF('Prediction Log'!F813=0, "",'Prediction Log'!F813)</f>
        <v/>
      </c>
      <c r="G813" s="12" t="str">
        <f>IF(AND(Games!I813="",Games!J813=""),"",IF(ISTEXT(Games!J813), "Side",Games!I813))</f>
        <v/>
      </c>
      <c r="H813" s="12" t="str">
        <f>IF(Table1[[#This Row],[Bet]]="Spread", Games!K813, "")</f>
        <v/>
      </c>
      <c r="I813" s="19" t="str">
        <f>IF(ISTEXT(Games!J813), Games!J813, "")</f>
        <v/>
      </c>
      <c r="J813" s="19" t="str">
        <f>IF(Table1[[#This Row],[Bet]]="Spread", Table1[[#This Row],[Spread]],"")</f>
        <v/>
      </c>
      <c r="K813" s="19"/>
      <c r="L813" s="20"/>
      <c r="M813" s="20"/>
      <c r="N813" s="20"/>
      <c r="O813" s="20"/>
      <c r="P813" s="20"/>
      <c r="Q813" s="20"/>
      <c r="R813" s="22">
        <f t="shared" si="114"/>
        <v>0</v>
      </c>
      <c r="S813" s="22">
        <f t="shared" si="115"/>
        <v>0</v>
      </c>
      <c r="T813" s="22">
        <f t="shared" si="108"/>
        <v>0</v>
      </c>
      <c r="U813" s="22">
        <f t="shared" si="116"/>
        <v>0</v>
      </c>
      <c r="V813" s="22">
        <f t="shared" si="109"/>
        <v>0</v>
      </c>
      <c r="W813" s="22">
        <f t="shared" si="110"/>
        <v>0</v>
      </c>
      <c r="X813" s="21"/>
      <c r="Y813" s="23" t="str">
        <f t="shared" si="111"/>
        <v/>
      </c>
      <c r="Z813" s="21"/>
      <c r="AA813" s="23" t="str">
        <f t="shared" si="112"/>
        <v/>
      </c>
      <c r="AB813" s="21"/>
      <c r="AC813" s="23" t="str">
        <f t="shared" si="113"/>
        <v/>
      </c>
      <c r="AD81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14" spans="1:30" x14ac:dyDescent="0.45">
      <c r="A814" s="35" t="str">
        <f>IF('Prediction Log'!A814=0, "",'Prediction Log'!A814)</f>
        <v/>
      </c>
      <c r="B814" s="14" t="str">
        <f>IF('Prediction Log'!B814=0, "",'Prediction Log'!B814)</f>
        <v/>
      </c>
      <c r="C814" s="14" t="str">
        <f>IF('Prediction Log'!C814=0, "",'Prediction Log'!C814)</f>
        <v/>
      </c>
      <c r="D814" s="14" t="str">
        <f>IF('Prediction Log'!D814=0, "",'Prediction Log'!D814)</f>
        <v/>
      </c>
      <c r="E814" s="14" t="str">
        <f>IF('Prediction Log'!E814=0, "",'Prediction Log'!E814)</f>
        <v/>
      </c>
      <c r="F814" s="14" t="str">
        <f>IF('Prediction Log'!F814=0, "",'Prediction Log'!F814)</f>
        <v/>
      </c>
      <c r="G814" s="12" t="str">
        <f>IF(AND(Games!I814="",Games!J814=""),"",IF(ISTEXT(Games!J814), "Side",Games!I814))</f>
        <v/>
      </c>
      <c r="H814" s="12" t="str">
        <f>IF(Table1[[#This Row],[Bet]]="Spread", Games!K814, "")</f>
        <v/>
      </c>
      <c r="I814" s="19" t="str">
        <f>IF(ISTEXT(Games!J814), Games!J814, "")</f>
        <v/>
      </c>
      <c r="J814" s="19" t="str">
        <f>IF(Table1[[#This Row],[Bet]]="Spread", Table1[[#This Row],[Spread]],"")</f>
        <v/>
      </c>
      <c r="K814" s="19"/>
      <c r="L814" s="20"/>
      <c r="M814" s="20"/>
      <c r="N814" s="20"/>
      <c r="O814" s="20"/>
      <c r="P814" s="20"/>
      <c r="Q814" s="20"/>
      <c r="R814" s="22">
        <f t="shared" si="114"/>
        <v>0</v>
      </c>
      <c r="S814" s="22">
        <f t="shared" si="115"/>
        <v>0</v>
      </c>
      <c r="T814" s="22">
        <f t="shared" si="108"/>
        <v>0</v>
      </c>
      <c r="U814" s="22">
        <f t="shared" si="116"/>
        <v>0</v>
      </c>
      <c r="V814" s="22">
        <f t="shared" si="109"/>
        <v>0</v>
      </c>
      <c r="W814" s="22">
        <f t="shared" si="110"/>
        <v>0</v>
      </c>
      <c r="X814" s="21"/>
      <c r="Y814" s="23" t="str">
        <f t="shared" si="111"/>
        <v/>
      </c>
      <c r="Z814" s="21"/>
      <c r="AA814" s="23" t="str">
        <f t="shared" si="112"/>
        <v/>
      </c>
      <c r="AB814" s="21"/>
      <c r="AC814" s="23" t="str">
        <f t="shared" si="113"/>
        <v/>
      </c>
      <c r="AD81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15" spans="1:30" x14ac:dyDescent="0.45">
      <c r="A815" s="35" t="str">
        <f>IF('Prediction Log'!A815=0, "",'Prediction Log'!A815)</f>
        <v/>
      </c>
      <c r="B815" s="14" t="str">
        <f>IF('Prediction Log'!B815=0, "",'Prediction Log'!B815)</f>
        <v/>
      </c>
      <c r="C815" s="14" t="str">
        <f>IF('Prediction Log'!C815=0, "",'Prediction Log'!C815)</f>
        <v/>
      </c>
      <c r="D815" s="14" t="str">
        <f>IF('Prediction Log'!D815=0, "",'Prediction Log'!D815)</f>
        <v/>
      </c>
      <c r="E815" s="14" t="str">
        <f>IF('Prediction Log'!E815=0, "",'Prediction Log'!E815)</f>
        <v/>
      </c>
      <c r="F815" s="14" t="str">
        <f>IF('Prediction Log'!F815=0, "",'Prediction Log'!F815)</f>
        <v/>
      </c>
      <c r="G815" s="12" t="str">
        <f>IF(AND(Games!I815="",Games!J815=""),"",IF(ISTEXT(Games!J815), "Side",Games!I815))</f>
        <v/>
      </c>
      <c r="H815" s="12" t="str">
        <f>IF(Table1[[#This Row],[Bet]]="Spread", Games!K815, "")</f>
        <v/>
      </c>
      <c r="I815" s="19" t="str">
        <f>IF(ISTEXT(Games!J815), Games!J815, "")</f>
        <v/>
      </c>
      <c r="J815" s="19" t="str">
        <f>IF(Table1[[#This Row],[Bet]]="Spread", Table1[[#This Row],[Spread]],"")</f>
        <v/>
      </c>
      <c r="K815" s="19"/>
      <c r="L815" s="20"/>
      <c r="M815" s="20"/>
      <c r="N815" s="20"/>
      <c r="O815" s="20"/>
      <c r="P815" s="20"/>
      <c r="Q815" s="20"/>
      <c r="R815" s="22">
        <f t="shared" si="114"/>
        <v>0</v>
      </c>
      <c r="S815" s="22">
        <f t="shared" si="115"/>
        <v>0</v>
      </c>
      <c r="T815" s="22">
        <f t="shared" si="108"/>
        <v>0</v>
      </c>
      <c r="U815" s="22">
        <f t="shared" si="116"/>
        <v>0</v>
      </c>
      <c r="V815" s="22">
        <f t="shared" si="109"/>
        <v>0</v>
      </c>
      <c r="W815" s="22">
        <f t="shared" si="110"/>
        <v>0</v>
      </c>
      <c r="X815" s="21"/>
      <c r="Y815" s="23" t="str">
        <f t="shared" si="111"/>
        <v/>
      </c>
      <c r="Z815" s="21"/>
      <c r="AA815" s="23" t="str">
        <f t="shared" si="112"/>
        <v/>
      </c>
      <c r="AB815" s="21"/>
      <c r="AC815" s="23" t="str">
        <f t="shared" si="113"/>
        <v/>
      </c>
      <c r="AD81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16" spans="1:30" x14ac:dyDescent="0.45">
      <c r="A816" s="35" t="str">
        <f>IF('Prediction Log'!A816=0, "",'Prediction Log'!A816)</f>
        <v/>
      </c>
      <c r="B816" s="14" t="str">
        <f>IF('Prediction Log'!B816=0, "",'Prediction Log'!B816)</f>
        <v/>
      </c>
      <c r="C816" s="14" t="str">
        <f>IF('Prediction Log'!C816=0, "",'Prediction Log'!C816)</f>
        <v/>
      </c>
      <c r="D816" s="14" t="str">
        <f>IF('Prediction Log'!D816=0, "",'Prediction Log'!D816)</f>
        <v/>
      </c>
      <c r="E816" s="14" t="str">
        <f>IF('Prediction Log'!E816=0, "",'Prediction Log'!E816)</f>
        <v/>
      </c>
      <c r="F816" s="14" t="str">
        <f>IF('Prediction Log'!F816=0, "",'Prediction Log'!F816)</f>
        <v/>
      </c>
      <c r="G816" s="12" t="str">
        <f>IF(AND(Games!I816="",Games!J816=""),"",IF(ISTEXT(Games!J816), "Side",Games!I816))</f>
        <v/>
      </c>
      <c r="H816" s="12" t="str">
        <f>IF(Table1[[#This Row],[Bet]]="Spread", Games!K816, "")</f>
        <v/>
      </c>
      <c r="I816" s="19" t="str">
        <f>IF(ISTEXT(Games!J816), Games!J816, "")</f>
        <v/>
      </c>
      <c r="J816" s="19" t="str">
        <f>IF(Table1[[#This Row],[Bet]]="Spread", Table1[[#This Row],[Spread]],"")</f>
        <v/>
      </c>
      <c r="K816" s="19"/>
      <c r="L816" s="20"/>
      <c r="M816" s="20"/>
      <c r="N816" s="20"/>
      <c r="O816" s="20"/>
      <c r="P816" s="20"/>
      <c r="Q816" s="20"/>
      <c r="R816" s="22">
        <f t="shared" si="114"/>
        <v>0</v>
      </c>
      <c r="S816" s="22">
        <f t="shared" si="115"/>
        <v>0</v>
      </c>
      <c r="T816" s="22">
        <f t="shared" si="108"/>
        <v>0</v>
      </c>
      <c r="U816" s="22">
        <f t="shared" si="116"/>
        <v>0</v>
      </c>
      <c r="V816" s="22">
        <f t="shared" si="109"/>
        <v>0</v>
      </c>
      <c r="W816" s="22">
        <f t="shared" si="110"/>
        <v>0</v>
      </c>
      <c r="X816" s="21"/>
      <c r="Y816" s="23" t="str">
        <f t="shared" si="111"/>
        <v/>
      </c>
      <c r="Z816" s="21"/>
      <c r="AA816" s="23" t="str">
        <f t="shared" si="112"/>
        <v/>
      </c>
      <c r="AB816" s="21"/>
      <c r="AC816" s="23" t="str">
        <f t="shared" si="113"/>
        <v/>
      </c>
      <c r="AD81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17" spans="1:30" x14ac:dyDescent="0.45">
      <c r="A817" s="35" t="str">
        <f>IF('Prediction Log'!A817=0, "",'Prediction Log'!A817)</f>
        <v/>
      </c>
      <c r="B817" s="14" t="str">
        <f>IF('Prediction Log'!B817=0, "",'Prediction Log'!B817)</f>
        <v/>
      </c>
      <c r="C817" s="14" t="str">
        <f>IF('Prediction Log'!C817=0, "",'Prediction Log'!C817)</f>
        <v/>
      </c>
      <c r="D817" s="14" t="str">
        <f>IF('Prediction Log'!D817=0, "",'Prediction Log'!D817)</f>
        <v/>
      </c>
      <c r="E817" s="14" t="str">
        <f>IF('Prediction Log'!E817=0, "",'Prediction Log'!E817)</f>
        <v/>
      </c>
      <c r="F817" s="14" t="str">
        <f>IF('Prediction Log'!F817=0, "",'Prediction Log'!F817)</f>
        <v/>
      </c>
      <c r="G817" s="12" t="str">
        <f>IF(AND(Games!I817="",Games!J817=""),"",IF(ISTEXT(Games!J817), "Side",Games!I817))</f>
        <v/>
      </c>
      <c r="H817" s="12" t="str">
        <f>IF(Table1[[#This Row],[Bet]]="Spread", Games!K817, "")</f>
        <v/>
      </c>
      <c r="I817" s="19" t="str">
        <f>IF(ISTEXT(Games!J817), Games!J817, "")</f>
        <v/>
      </c>
      <c r="J817" s="19" t="str">
        <f>IF(Table1[[#This Row],[Bet]]="Spread", Table1[[#This Row],[Spread]],"")</f>
        <v/>
      </c>
      <c r="K817" s="19"/>
      <c r="L817" s="20"/>
      <c r="M817" s="20"/>
      <c r="N817" s="20"/>
      <c r="O817" s="20"/>
      <c r="P817" s="20"/>
      <c r="Q817" s="20"/>
      <c r="R817" s="22">
        <f t="shared" si="114"/>
        <v>0</v>
      </c>
      <c r="S817" s="22">
        <f t="shared" si="115"/>
        <v>0</v>
      </c>
      <c r="T817" s="22">
        <f t="shared" si="108"/>
        <v>0</v>
      </c>
      <c r="U817" s="22">
        <f t="shared" si="116"/>
        <v>0</v>
      </c>
      <c r="V817" s="22">
        <f t="shared" si="109"/>
        <v>0</v>
      </c>
      <c r="W817" s="22">
        <f t="shared" si="110"/>
        <v>0</v>
      </c>
      <c r="X817" s="21"/>
      <c r="Y817" s="23" t="str">
        <f t="shared" si="111"/>
        <v/>
      </c>
      <c r="Z817" s="21"/>
      <c r="AA817" s="23" t="str">
        <f t="shared" si="112"/>
        <v/>
      </c>
      <c r="AB817" s="21"/>
      <c r="AC817" s="23" t="str">
        <f t="shared" si="113"/>
        <v/>
      </c>
      <c r="AD81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18" spans="1:30" x14ac:dyDescent="0.45">
      <c r="A818" s="35" t="str">
        <f>IF('Prediction Log'!A818=0, "",'Prediction Log'!A818)</f>
        <v/>
      </c>
      <c r="B818" s="14" t="str">
        <f>IF('Prediction Log'!B818=0, "",'Prediction Log'!B818)</f>
        <v/>
      </c>
      <c r="C818" s="14" t="str">
        <f>IF('Prediction Log'!C818=0, "",'Prediction Log'!C818)</f>
        <v/>
      </c>
      <c r="D818" s="14" t="str">
        <f>IF('Prediction Log'!D818=0, "",'Prediction Log'!D818)</f>
        <v/>
      </c>
      <c r="E818" s="14" t="str">
        <f>IF('Prediction Log'!E818=0, "",'Prediction Log'!E818)</f>
        <v/>
      </c>
      <c r="F818" s="14" t="str">
        <f>IF('Prediction Log'!F818=0, "",'Prediction Log'!F818)</f>
        <v/>
      </c>
      <c r="G818" s="12" t="str">
        <f>IF(AND(Games!I818="",Games!J818=""),"",IF(ISTEXT(Games!J818), "Side",Games!I818))</f>
        <v/>
      </c>
      <c r="H818" s="12" t="str">
        <f>IF(Table1[[#This Row],[Bet]]="Spread", Games!K818, "")</f>
        <v/>
      </c>
      <c r="I818" s="19" t="str">
        <f>IF(ISTEXT(Games!J818), Games!J818, "")</f>
        <v/>
      </c>
      <c r="J818" s="19" t="str">
        <f>IF(Table1[[#This Row],[Bet]]="Spread", Table1[[#This Row],[Spread]],"")</f>
        <v/>
      </c>
      <c r="K818" s="19"/>
      <c r="L818" s="20"/>
      <c r="M818" s="20"/>
      <c r="N818" s="20"/>
      <c r="O818" s="20"/>
      <c r="P818" s="20"/>
      <c r="Q818" s="20"/>
      <c r="R818" s="22">
        <f t="shared" si="114"/>
        <v>0</v>
      </c>
      <c r="S818" s="22">
        <f t="shared" si="115"/>
        <v>0</v>
      </c>
      <c r="T818" s="22">
        <f t="shared" si="108"/>
        <v>0</v>
      </c>
      <c r="U818" s="22">
        <f t="shared" si="116"/>
        <v>0</v>
      </c>
      <c r="V818" s="22">
        <f t="shared" si="109"/>
        <v>0</v>
      </c>
      <c r="W818" s="22">
        <f t="shared" si="110"/>
        <v>0</v>
      </c>
      <c r="X818" s="21"/>
      <c r="Y818" s="23" t="str">
        <f t="shared" si="111"/>
        <v/>
      </c>
      <c r="Z818" s="21"/>
      <c r="AA818" s="23" t="str">
        <f t="shared" si="112"/>
        <v/>
      </c>
      <c r="AB818" s="21"/>
      <c r="AC818" s="23" t="str">
        <f t="shared" si="113"/>
        <v/>
      </c>
      <c r="AD81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19" spans="1:30" x14ac:dyDescent="0.45">
      <c r="A819" s="35" t="str">
        <f>IF('Prediction Log'!A819=0, "",'Prediction Log'!A819)</f>
        <v/>
      </c>
      <c r="B819" s="14" t="str">
        <f>IF('Prediction Log'!B819=0, "",'Prediction Log'!B819)</f>
        <v/>
      </c>
      <c r="C819" s="14" t="str">
        <f>IF('Prediction Log'!C819=0, "",'Prediction Log'!C819)</f>
        <v/>
      </c>
      <c r="D819" s="14" t="str">
        <f>IF('Prediction Log'!D819=0, "",'Prediction Log'!D819)</f>
        <v/>
      </c>
      <c r="E819" s="14" t="str">
        <f>IF('Prediction Log'!E819=0, "",'Prediction Log'!E819)</f>
        <v/>
      </c>
      <c r="F819" s="14" t="str">
        <f>IF('Prediction Log'!F819=0, "",'Prediction Log'!F819)</f>
        <v/>
      </c>
      <c r="G819" s="12" t="str">
        <f>IF(AND(Games!I819="",Games!J819=""),"",IF(ISTEXT(Games!J819), "Side",Games!I819))</f>
        <v/>
      </c>
      <c r="H819" s="12" t="str">
        <f>IF(Table1[[#This Row],[Bet]]="Spread", Games!K819, "")</f>
        <v/>
      </c>
      <c r="I819" s="19" t="str">
        <f>IF(ISTEXT(Games!J819), Games!J819, "")</f>
        <v/>
      </c>
      <c r="J819" s="19" t="str">
        <f>IF(Table1[[#This Row],[Bet]]="Spread", Table1[[#This Row],[Spread]],"")</f>
        <v/>
      </c>
      <c r="K819" s="19"/>
      <c r="L819" s="20"/>
      <c r="M819" s="20"/>
      <c r="N819" s="20"/>
      <c r="O819" s="20"/>
      <c r="P819" s="20"/>
      <c r="Q819" s="20"/>
      <c r="R819" s="22">
        <f t="shared" si="114"/>
        <v>0</v>
      </c>
      <c r="S819" s="22">
        <f t="shared" si="115"/>
        <v>0</v>
      </c>
      <c r="T819" s="22">
        <f t="shared" si="108"/>
        <v>0</v>
      </c>
      <c r="U819" s="22">
        <f t="shared" si="116"/>
        <v>0</v>
      </c>
      <c r="V819" s="22">
        <f t="shared" si="109"/>
        <v>0</v>
      </c>
      <c r="W819" s="22">
        <f t="shared" si="110"/>
        <v>0</v>
      </c>
      <c r="X819" s="21"/>
      <c r="Y819" s="23" t="str">
        <f t="shared" si="111"/>
        <v/>
      </c>
      <c r="Z819" s="21"/>
      <c r="AA819" s="23" t="str">
        <f t="shared" si="112"/>
        <v/>
      </c>
      <c r="AB819" s="21"/>
      <c r="AC819" s="23" t="str">
        <f t="shared" si="113"/>
        <v/>
      </c>
      <c r="AD81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20" spans="1:30" x14ac:dyDescent="0.45">
      <c r="A820" s="35" t="str">
        <f>IF('Prediction Log'!A820=0, "",'Prediction Log'!A820)</f>
        <v/>
      </c>
      <c r="B820" s="14" t="str">
        <f>IF('Prediction Log'!B820=0, "",'Prediction Log'!B820)</f>
        <v/>
      </c>
      <c r="C820" s="14" t="str">
        <f>IF('Prediction Log'!C820=0, "",'Prediction Log'!C820)</f>
        <v/>
      </c>
      <c r="D820" s="14" t="str">
        <f>IF('Prediction Log'!D820=0, "",'Prediction Log'!D820)</f>
        <v/>
      </c>
      <c r="E820" s="14" t="str">
        <f>IF('Prediction Log'!E820=0, "",'Prediction Log'!E820)</f>
        <v/>
      </c>
      <c r="F820" s="14" t="str">
        <f>IF('Prediction Log'!F820=0, "",'Prediction Log'!F820)</f>
        <v/>
      </c>
      <c r="G820" s="12" t="str">
        <f>IF(AND(Games!I820="",Games!J820=""),"",IF(ISTEXT(Games!J820), "Side",Games!I820))</f>
        <v/>
      </c>
      <c r="H820" s="12" t="str">
        <f>IF(Table1[[#This Row],[Bet]]="Spread", Games!K820, "")</f>
        <v/>
      </c>
      <c r="I820" s="19" t="str">
        <f>IF(ISTEXT(Games!J820), Games!J820, "")</f>
        <v/>
      </c>
      <c r="J820" s="19" t="str">
        <f>IF(Table1[[#This Row],[Bet]]="Spread", Table1[[#This Row],[Spread]],"")</f>
        <v/>
      </c>
      <c r="K820" s="19"/>
      <c r="L820" s="20"/>
      <c r="M820" s="20"/>
      <c r="N820" s="20"/>
      <c r="O820" s="20"/>
      <c r="P820" s="20"/>
      <c r="Q820" s="20"/>
      <c r="R820" s="22">
        <f t="shared" si="114"/>
        <v>0</v>
      </c>
      <c r="S820" s="22">
        <f t="shared" si="115"/>
        <v>0</v>
      </c>
      <c r="T820" s="22">
        <f t="shared" si="108"/>
        <v>0</v>
      </c>
      <c r="U820" s="22">
        <f t="shared" si="116"/>
        <v>0</v>
      </c>
      <c r="V820" s="22">
        <f t="shared" si="109"/>
        <v>0</v>
      </c>
      <c r="W820" s="22">
        <f t="shared" si="110"/>
        <v>0</v>
      </c>
      <c r="X820" s="21"/>
      <c r="Y820" s="23" t="str">
        <f t="shared" si="111"/>
        <v/>
      </c>
      <c r="Z820" s="21"/>
      <c r="AA820" s="23" t="str">
        <f t="shared" si="112"/>
        <v/>
      </c>
      <c r="AB820" s="21"/>
      <c r="AC820" s="23" t="str">
        <f t="shared" si="113"/>
        <v/>
      </c>
      <c r="AD82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21" spans="1:30" x14ac:dyDescent="0.45">
      <c r="A821" s="35" t="str">
        <f>IF('Prediction Log'!A821=0, "",'Prediction Log'!A821)</f>
        <v/>
      </c>
      <c r="B821" s="14" t="str">
        <f>IF('Prediction Log'!B821=0, "",'Prediction Log'!B821)</f>
        <v/>
      </c>
      <c r="C821" s="14" t="str">
        <f>IF('Prediction Log'!C821=0, "",'Prediction Log'!C821)</f>
        <v/>
      </c>
      <c r="D821" s="14" t="str">
        <f>IF('Prediction Log'!D821=0, "",'Prediction Log'!D821)</f>
        <v/>
      </c>
      <c r="E821" s="14" t="str">
        <f>IF('Prediction Log'!E821=0, "",'Prediction Log'!E821)</f>
        <v/>
      </c>
      <c r="F821" s="14" t="str">
        <f>IF('Prediction Log'!F821=0, "",'Prediction Log'!F821)</f>
        <v/>
      </c>
      <c r="G821" s="12" t="str">
        <f>IF(AND(Games!I821="",Games!J821=""),"",IF(ISTEXT(Games!J821), "Side",Games!I821))</f>
        <v/>
      </c>
      <c r="H821" s="12" t="str">
        <f>IF(Table1[[#This Row],[Bet]]="Spread", Games!K821, "")</f>
        <v/>
      </c>
      <c r="I821" s="19" t="str">
        <f>IF(ISTEXT(Games!J821), Games!J821, "")</f>
        <v/>
      </c>
      <c r="J821" s="19" t="str">
        <f>IF(Table1[[#This Row],[Bet]]="Spread", Table1[[#This Row],[Spread]],"")</f>
        <v/>
      </c>
      <c r="K821" s="19"/>
      <c r="L821" s="20"/>
      <c r="M821" s="20"/>
      <c r="N821" s="20"/>
      <c r="O821" s="20"/>
      <c r="P821" s="20"/>
      <c r="Q821" s="20"/>
      <c r="R821" s="22">
        <f t="shared" si="114"/>
        <v>0</v>
      </c>
      <c r="S821" s="22">
        <f t="shared" si="115"/>
        <v>0</v>
      </c>
      <c r="T821" s="22">
        <f t="shared" si="108"/>
        <v>0</v>
      </c>
      <c r="U821" s="22">
        <f t="shared" si="116"/>
        <v>0</v>
      </c>
      <c r="V821" s="22">
        <f t="shared" si="109"/>
        <v>0</v>
      </c>
      <c r="W821" s="22">
        <f t="shared" si="110"/>
        <v>0</v>
      </c>
      <c r="X821" s="21"/>
      <c r="Y821" s="23" t="str">
        <f t="shared" si="111"/>
        <v/>
      </c>
      <c r="Z821" s="21"/>
      <c r="AA821" s="23" t="str">
        <f t="shared" si="112"/>
        <v/>
      </c>
      <c r="AB821" s="21"/>
      <c r="AC821" s="23" t="str">
        <f t="shared" si="113"/>
        <v/>
      </c>
      <c r="AD82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22" spans="1:30" x14ac:dyDescent="0.45">
      <c r="A822" s="35" t="str">
        <f>IF('Prediction Log'!A822=0, "",'Prediction Log'!A822)</f>
        <v/>
      </c>
      <c r="B822" s="14" t="str">
        <f>IF('Prediction Log'!B822=0, "",'Prediction Log'!B822)</f>
        <v/>
      </c>
      <c r="C822" s="14" t="str">
        <f>IF('Prediction Log'!C822=0, "",'Prediction Log'!C822)</f>
        <v/>
      </c>
      <c r="D822" s="14" t="str">
        <f>IF('Prediction Log'!D822=0, "",'Prediction Log'!D822)</f>
        <v/>
      </c>
      <c r="E822" s="14" t="str">
        <f>IF('Prediction Log'!E822=0, "",'Prediction Log'!E822)</f>
        <v/>
      </c>
      <c r="F822" s="14" t="str">
        <f>IF('Prediction Log'!F822=0, "",'Prediction Log'!F822)</f>
        <v/>
      </c>
      <c r="G822" s="12" t="str">
        <f>IF(AND(Games!I822="",Games!J822=""),"",IF(ISTEXT(Games!J822), "Side",Games!I822))</f>
        <v/>
      </c>
      <c r="H822" s="12" t="str">
        <f>IF(Table1[[#This Row],[Bet]]="Spread", Games!K822, "")</f>
        <v/>
      </c>
      <c r="I822" s="19" t="str">
        <f>IF(ISTEXT(Games!J822), Games!J822, "")</f>
        <v/>
      </c>
      <c r="J822" s="19" t="str">
        <f>IF(Table1[[#This Row],[Bet]]="Spread", Table1[[#This Row],[Spread]],"")</f>
        <v/>
      </c>
      <c r="K822" s="19"/>
      <c r="L822" s="20"/>
      <c r="M822" s="20"/>
      <c r="N822" s="20"/>
      <c r="O822" s="20"/>
      <c r="P822" s="20"/>
      <c r="Q822" s="20"/>
      <c r="R822" s="22">
        <f t="shared" si="114"/>
        <v>0</v>
      </c>
      <c r="S822" s="22">
        <f t="shared" si="115"/>
        <v>0</v>
      </c>
      <c r="T822" s="22">
        <f t="shared" si="108"/>
        <v>0</v>
      </c>
      <c r="U822" s="22">
        <f t="shared" si="116"/>
        <v>0</v>
      </c>
      <c r="V822" s="22">
        <f t="shared" si="109"/>
        <v>0</v>
      </c>
      <c r="W822" s="22">
        <f t="shared" si="110"/>
        <v>0</v>
      </c>
      <c r="X822" s="21"/>
      <c r="Y822" s="23" t="str">
        <f t="shared" si="111"/>
        <v/>
      </c>
      <c r="Z822" s="21"/>
      <c r="AA822" s="23" t="str">
        <f t="shared" si="112"/>
        <v/>
      </c>
      <c r="AB822" s="21"/>
      <c r="AC822" s="23" t="str">
        <f t="shared" si="113"/>
        <v/>
      </c>
      <c r="AD82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23" spans="1:30" x14ac:dyDescent="0.45">
      <c r="A823" s="35" t="str">
        <f>IF('Prediction Log'!A823=0, "",'Prediction Log'!A823)</f>
        <v/>
      </c>
      <c r="B823" s="14" t="str">
        <f>IF('Prediction Log'!B823=0, "",'Prediction Log'!B823)</f>
        <v/>
      </c>
      <c r="C823" s="14" t="str">
        <f>IF('Prediction Log'!C823=0, "",'Prediction Log'!C823)</f>
        <v/>
      </c>
      <c r="D823" s="14" t="str">
        <f>IF('Prediction Log'!D823=0, "",'Prediction Log'!D823)</f>
        <v/>
      </c>
      <c r="E823" s="14" t="str">
        <f>IF('Prediction Log'!E823=0, "",'Prediction Log'!E823)</f>
        <v/>
      </c>
      <c r="F823" s="14" t="str">
        <f>IF('Prediction Log'!F823=0, "",'Prediction Log'!F823)</f>
        <v/>
      </c>
      <c r="G823" s="12" t="str">
        <f>IF(AND(Games!I823="",Games!J823=""),"",IF(ISTEXT(Games!J823), "Side",Games!I823))</f>
        <v/>
      </c>
      <c r="H823" s="12" t="str">
        <f>IF(Table1[[#This Row],[Bet]]="Spread", Games!K823, "")</f>
        <v/>
      </c>
      <c r="I823" s="19" t="str">
        <f>IF(ISTEXT(Games!J823), Games!J823, "")</f>
        <v/>
      </c>
      <c r="J823" s="19" t="str">
        <f>IF(Table1[[#This Row],[Bet]]="Spread", Table1[[#This Row],[Spread]],"")</f>
        <v/>
      </c>
      <c r="K823" s="19"/>
      <c r="L823" s="20"/>
      <c r="M823" s="20"/>
      <c r="N823" s="20"/>
      <c r="O823" s="20"/>
      <c r="P823" s="20"/>
      <c r="Q823" s="20"/>
      <c r="R823" s="22">
        <f t="shared" si="114"/>
        <v>0</v>
      </c>
      <c r="S823" s="22">
        <f t="shared" si="115"/>
        <v>0</v>
      </c>
      <c r="T823" s="22">
        <f t="shared" si="108"/>
        <v>0</v>
      </c>
      <c r="U823" s="22">
        <f t="shared" si="116"/>
        <v>0</v>
      </c>
      <c r="V823" s="22">
        <f t="shared" si="109"/>
        <v>0</v>
      </c>
      <c r="W823" s="22">
        <f t="shared" si="110"/>
        <v>0</v>
      </c>
      <c r="X823" s="21"/>
      <c r="Y823" s="23" t="str">
        <f t="shared" si="111"/>
        <v/>
      </c>
      <c r="Z823" s="21"/>
      <c r="AA823" s="23" t="str">
        <f t="shared" si="112"/>
        <v/>
      </c>
      <c r="AB823" s="21"/>
      <c r="AC823" s="23" t="str">
        <f t="shared" si="113"/>
        <v/>
      </c>
      <c r="AD82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24" spans="1:30" x14ac:dyDescent="0.45">
      <c r="A824" s="35" t="str">
        <f>IF('Prediction Log'!A824=0, "",'Prediction Log'!A824)</f>
        <v/>
      </c>
      <c r="B824" s="14" t="str">
        <f>IF('Prediction Log'!B824=0, "",'Prediction Log'!B824)</f>
        <v/>
      </c>
      <c r="C824" s="14" t="str">
        <f>IF('Prediction Log'!C824=0, "",'Prediction Log'!C824)</f>
        <v/>
      </c>
      <c r="D824" s="14" t="str">
        <f>IF('Prediction Log'!D824=0, "",'Prediction Log'!D824)</f>
        <v/>
      </c>
      <c r="E824" s="14" t="str">
        <f>IF('Prediction Log'!E824=0, "",'Prediction Log'!E824)</f>
        <v/>
      </c>
      <c r="F824" s="14" t="str">
        <f>IF('Prediction Log'!F824=0, "",'Prediction Log'!F824)</f>
        <v/>
      </c>
      <c r="G824" s="12" t="str">
        <f>IF(AND(Games!I824="",Games!J824=""),"",IF(ISTEXT(Games!J824), "Side",Games!I824))</f>
        <v/>
      </c>
      <c r="H824" s="12" t="str">
        <f>IF(Table1[[#This Row],[Bet]]="Spread", Games!K824, "")</f>
        <v/>
      </c>
      <c r="I824" s="19" t="str">
        <f>IF(ISTEXT(Games!J824), Games!J824, "")</f>
        <v/>
      </c>
      <c r="J824" s="19" t="str">
        <f>IF(Table1[[#This Row],[Bet]]="Spread", Table1[[#This Row],[Spread]],"")</f>
        <v/>
      </c>
      <c r="K824" s="19"/>
      <c r="L824" s="20"/>
      <c r="M824" s="20"/>
      <c r="N824" s="20"/>
      <c r="O824" s="20"/>
      <c r="P824" s="20"/>
      <c r="Q824" s="20"/>
      <c r="R824" s="22">
        <f t="shared" si="114"/>
        <v>0</v>
      </c>
      <c r="S824" s="22">
        <f t="shared" si="115"/>
        <v>0</v>
      </c>
      <c r="T824" s="22">
        <f t="shared" si="108"/>
        <v>0</v>
      </c>
      <c r="U824" s="22">
        <f t="shared" si="116"/>
        <v>0</v>
      </c>
      <c r="V824" s="22">
        <f t="shared" si="109"/>
        <v>0</v>
      </c>
      <c r="W824" s="22">
        <f t="shared" si="110"/>
        <v>0</v>
      </c>
      <c r="X824" s="21"/>
      <c r="Y824" s="23" t="str">
        <f t="shared" si="111"/>
        <v/>
      </c>
      <c r="Z824" s="21"/>
      <c r="AA824" s="23" t="str">
        <f t="shared" si="112"/>
        <v/>
      </c>
      <c r="AB824" s="21"/>
      <c r="AC824" s="23" t="str">
        <f t="shared" si="113"/>
        <v/>
      </c>
      <c r="AD82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25" spans="1:30" x14ac:dyDescent="0.45">
      <c r="A825" s="35" t="str">
        <f>IF('Prediction Log'!A825=0, "",'Prediction Log'!A825)</f>
        <v/>
      </c>
      <c r="B825" s="14" t="str">
        <f>IF('Prediction Log'!B825=0, "",'Prediction Log'!B825)</f>
        <v/>
      </c>
      <c r="C825" s="14" t="str">
        <f>IF('Prediction Log'!C825=0, "",'Prediction Log'!C825)</f>
        <v/>
      </c>
      <c r="D825" s="14" t="str">
        <f>IF('Prediction Log'!D825=0, "",'Prediction Log'!D825)</f>
        <v/>
      </c>
      <c r="E825" s="14" t="str">
        <f>IF('Prediction Log'!E825=0, "",'Prediction Log'!E825)</f>
        <v/>
      </c>
      <c r="F825" s="14" t="str">
        <f>IF('Prediction Log'!F825=0, "",'Prediction Log'!F825)</f>
        <v/>
      </c>
      <c r="G825" s="12" t="str">
        <f>IF(AND(Games!I825="",Games!J825=""),"",IF(ISTEXT(Games!J825), "Side",Games!I825))</f>
        <v/>
      </c>
      <c r="H825" s="12" t="str">
        <f>IF(Table1[[#This Row],[Bet]]="Spread", Games!K825, "")</f>
        <v/>
      </c>
      <c r="I825" s="19" t="str">
        <f>IF(ISTEXT(Games!J825), Games!J825, "")</f>
        <v/>
      </c>
      <c r="J825" s="19" t="str">
        <f>IF(Table1[[#This Row],[Bet]]="Spread", Table1[[#This Row],[Spread]],"")</f>
        <v/>
      </c>
      <c r="K825" s="19"/>
      <c r="L825" s="20"/>
      <c r="M825" s="20"/>
      <c r="N825" s="20"/>
      <c r="O825" s="20"/>
      <c r="P825" s="20"/>
      <c r="Q825" s="20"/>
      <c r="R825" s="22">
        <f t="shared" si="114"/>
        <v>0</v>
      </c>
      <c r="S825" s="22">
        <f t="shared" si="115"/>
        <v>0</v>
      </c>
      <c r="T825" s="22">
        <f t="shared" si="108"/>
        <v>0</v>
      </c>
      <c r="U825" s="22">
        <f t="shared" si="116"/>
        <v>0</v>
      </c>
      <c r="V825" s="22">
        <f t="shared" si="109"/>
        <v>0</v>
      </c>
      <c r="W825" s="22">
        <f t="shared" si="110"/>
        <v>0</v>
      </c>
      <c r="X825" s="21"/>
      <c r="Y825" s="23" t="str">
        <f t="shared" si="111"/>
        <v/>
      </c>
      <c r="Z825" s="21"/>
      <c r="AA825" s="23" t="str">
        <f t="shared" si="112"/>
        <v/>
      </c>
      <c r="AB825" s="21"/>
      <c r="AC825" s="23" t="str">
        <f t="shared" si="113"/>
        <v/>
      </c>
      <c r="AD82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26" spans="1:30" x14ac:dyDescent="0.45">
      <c r="A826" s="35" t="str">
        <f>IF('Prediction Log'!A826=0, "",'Prediction Log'!A826)</f>
        <v/>
      </c>
      <c r="B826" s="14" t="str">
        <f>IF('Prediction Log'!B826=0, "",'Prediction Log'!B826)</f>
        <v/>
      </c>
      <c r="C826" s="14" t="str">
        <f>IF('Prediction Log'!C826=0, "",'Prediction Log'!C826)</f>
        <v/>
      </c>
      <c r="D826" s="14" t="str">
        <f>IF('Prediction Log'!D826=0, "",'Prediction Log'!D826)</f>
        <v/>
      </c>
      <c r="E826" s="14" t="str">
        <f>IF('Prediction Log'!E826=0, "",'Prediction Log'!E826)</f>
        <v/>
      </c>
      <c r="F826" s="14" t="str">
        <f>IF('Prediction Log'!F826=0, "",'Prediction Log'!F826)</f>
        <v/>
      </c>
      <c r="G826" s="12" t="str">
        <f>IF(AND(Games!I826="",Games!J826=""),"",IF(ISTEXT(Games!J826), "Side",Games!I826))</f>
        <v/>
      </c>
      <c r="H826" s="12" t="str">
        <f>IF(Table1[[#This Row],[Bet]]="Spread", Games!K826, "")</f>
        <v/>
      </c>
      <c r="I826" s="19" t="str">
        <f>IF(ISTEXT(Games!J826), Games!J826, "")</f>
        <v/>
      </c>
      <c r="J826" s="19" t="str">
        <f>IF(Table1[[#This Row],[Bet]]="Spread", Table1[[#This Row],[Spread]],"")</f>
        <v/>
      </c>
      <c r="K826" s="19"/>
      <c r="L826" s="20"/>
      <c r="M826" s="20"/>
      <c r="N826" s="20"/>
      <c r="O826" s="20"/>
      <c r="P826" s="20"/>
      <c r="Q826" s="20"/>
      <c r="R826" s="22">
        <f t="shared" si="114"/>
        <v>0</v>
      </c>
      <c r="S826" s="22">
        <f t="shared" si="115"/>
        <v>0</v>
      </c>
      <c r="T826" s="22">
        <f t="shared" si="108"/>
        <v>0</v>
      </c>
      <c r="U826" s="22">
        <f t="shared" si="116"/>
        <v>0</v>
      </c>
      <c r="V826" s="22">
        <f t="shared" si="109"/>
        <v>0</v>
      </c>
      <c r="W826" s="22">
        <f t="shared" si="110"/>
        <v>0</v>
      </c>
      <c r="X826" s="21"/>
      <c r="Y826" s="23" t="str">
        <f t="shared" si="111"/>
        <v/>
      </c>
      <c r="Z826" s="21"/>
      <c r="AA826" s="23" t="str">
        <f t="shared" si="112"/>
        <v/>
      </c>
      <c r="AB826" s="21"/>
      <c r="AC826" s="23" t="str">
        <f t="shared" si="113"/>
        <v/>
      </c>
      <c r="AD82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27" spans="1:30" x14ac:dyDescent="0.45">
      <c r="A827" s="35" t="str">
        <f>IF('Prediction Log'!A827=0, "",'Prediction Log'!A827)</f>
        <v/>
      </c>
      <c r="B827" s="14" t="str">
        <f>IF('Prediction Log'!B827=0, "",'Prediction Log'!B827)</f>
        <v/>
      </c>
      <c r="C827" s="14" t="str">
        <f>IF('Prediction Log'!C827=0, "",'Prediction Log'!C827)</f>
        <v/>
      </c>
      <c r="D827" s="14" t="str">
        <f>IF('Prediction Log'!D827=0, "",'Prediction Log'!D827)</f>
        <v/>
      </c>
      <c r="E827" s="14" t="str">
        <f>IF('Prediction Log'!E827=0, "",'Prediction Log'!E827)</f>
        <v/>
      </c>
      <c r="F827" s="14" t="str">
        <f>IF('Prediction Log'!F827=0, "",'Prediction Log'!F827)</f>
        <v/>
      </c>
      <c r="G827" s="12" t="str">
        <f>IF(AND(Games!I827="",Games!J827=""),"",IF(ISTEXT(Games!J827), "Side",Games!I827))</f>
        <v/>
      </c>
      <c r="H827" s="12" t="str">
        <f>IF(Table1[[#This Row],[Bet]]="Spread", Games!K827, "")</f>
        <v/>
      </c>
      <c r="I827" s="19" t="str">
        <f>IF(ISTEXT(Games!J827), Games!J827, "")</f>
        <v/>
      </c>
      <c r="J827" s="19" t="str">
        <f>IF(Table1[[#This Row],[Bet]]="Spread", Table1[[#This Row],[Spread]],"")</f>
        <v/>
      </c>
      <c r="K827" s="19"/>
      <c r="L827" s="20"/>
      <c r="M827" s="20"/>
      <c r="N827" s="20"/>
      <c r="O827" s="20"/>
      <c r="P827" s="20"/>
      <c r="Q827" s="20"/>
      <c r="R827" s="22">
        <f t="shared" si="114"/>
        <v>0</v>
      </c>
      <c r="S827" s="22">
        <f t="shared" si="115"/>
        <v>0</v>
      </c>
      <c r="T827" s="22">
        <f t="shared" si="108"/>
        <v>0</v>
      </c>
      <c r="U827" s="22">
        <f t="shared" si="116"/>
        <v>0</v>
      </c>
      <c r="V827" s="22">
        <f t="shared" si="109"/>
        <v>0</v>
      </c>
      <c r="W827" s="22">
        <f t="shared" si="110"/>
        <v>0</v>
      </c>
      <c r="X827" s="21"/>
      <c r="Y827" s="23" t="str">
        <f t="shared" si="111"/>
        <v/>
      </c>
      <c r="Z827" s="21"/>
      <c r="AA827" s="23" t="str">
        <f t="shared" si="112"/>
        <v/>
      </c>
      <c r="AB827" s="21"/>
      <c r="AC827" s="23" t="str">
        <f t="shared" si="113"/>
        <v/>
      </c>
      <c r="AD82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28" spans="1:30" x14ac:dyDescent="0.45">
      <c r="A828" s="35" t="str">
        <f>IF('Prediction Log'!A828=0, "",'Prediction Log'!A828)</f>
        <v/>
      </c>
      <c r="B828" s="14" t="str">
        <f>IF('Prediction Log'!B828=0, "",'Prediction Log'!B828)</f>
        <v/>
      </c>
      <c r="C828" s="14" t="str">
        <f>IF('Prediction Log'!C828=0, "",'Prediction Log'!C828)</f>
        <v/>
      </c>
      <c r="D828" s="14" t="str">
        <f>IF('Prediction Log'!D828=0, "",'Prediction Log'!D828)</f>
        <v/>
      </c>
      <c r="E828" s="14" t="str">
        <f>IF('Prediction Log'!E828=0, "",'Prediction Log'!E828)</f>
        <v/>
      </c>
      <c r="F828" s="14" t="str">
        <f>IF('Prediction Log'!F828=0, "",'Prediction Log'!F828)</f>
        <v/>
      </c>
      <c r="G828" s="12" t="str">
        <f>IF(AND(Games!I828="",Games!J828=""),"",IF(ISTEXT(Games!J828), "Side",Games!I828))</f>
        <v/>
      </c>
      <c r="H828" s="12" t="str">
        <f>IF(Table1[[#This Row],[Bet]]="Spread", Games!K828, "")</f>
        <v/>
      </c>
      <c r="I828" s="19" t="str">
        <f>IF(ISTEXT(Games!J828), Games!J828, "")</f>
        <v/>
      </c>
      <c r="J828" s="19" t="str">
        <f>IF(Table1[[#This Row],[Bet]]="Spread", Table1[[#This Row],[Spread]],"")</f>
        <v/>
      </c>
      <c r="K828" s="19"/>
      <c r="L828" s="20"/>
      <c r="M828" s="20"/>
      <c r="N828" s="20"/>
      <c r="O828" s="20"/>
      <c r="P828" s="20"/>
      <c r="Q828" s="20"/>
      <c r="R828" s="22">
        <f t="shared" si="114"/>
        <v>0</v>
      </c>
      <c r="S828" s="22">
        <f t="shared" si="115"/>
        <v>0</v>
      </c>
      <c r="T828" s="22">
        <f t="shared" si="108"/>
        <v>0</v>
      </c>
      <c r="U828" s="22">
        <f t="shared" si="116"/>
        <v>0</v>
      </c>
      <c r="V828" s="22">
        <f t="shared" si="109"/>
        <v>0</v>
      </c>
      <c r="W828" s="22">
        <f t="shared" si="110"/>
        <v>0</v>
      </c>
      <c r="X828" s="21"/>
      <c r="Y828" s="23" t="str">
        <f t="shared" si="111"/>
        <v/>
      </c>
      <c r="Z828" s="21"/>
      <c r="AA828" s="23" t="str">
        <f t="shared" si="112"/>
        <v/>
      </c>
      <c r="AB828" s="21"/>
      <c r="AC828" s="23" t="str">
        <f t="shared" si="113"/>
        <v/>
      </c>
      <c r="AD82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29" spans="1:30" x14ac:dyDescent="0.45">
      <c r="A829" s="35" t="str">
        <f>IF('Prediction Log'!A829=0, "",'Prediction Log'!A829)</f>
        <v/>
      </c>
      <c r="B829" s="14" t="str">
        <f>IF('Prediction Log'!B829=0, "",'Prediction Log'!B829)</f>
        <v/>
      </c>
      <c r="C829" s="14" t="str">
        <f>IF('Prediction Log'!C829=0, "",'Prediction Log'!C829)</f>
        <v/>
      </c>
      <c r="D829" s="14" t="str">
        <f>IF('Prediction Log'!D829=0, "",'Prediction Log'!D829)</f>
        <v/>
      </c>
      <c r="E829" s="14" t="str">
        <f>IF('Prediction Log'!E829=0, "",'Prediction Log'!E829)</f>
        <v/>
      </c>
      <c r="F829" s="14" t="str">
        <f>IF('Prediction Log'!F829=0, "",'Prediction Log'!F829)</f>
        <v/>
      </c>
      <c r="G829" s="12" t="str">
        <f>IF(AND(Games!I829="",Games!J829=""),"",IF(ISTEXT(Games!J829), "Side",Games!I829))</f>
        <v/>
      </c>
      <c r="H829" s="12" t="str">
        <f>IF(Table1[[#This Row],[Bet]]="Spread", Games!K829, "")</f>
        <v/>
      </c>
      <c r="I829" s="19" t="str">
        <f>IF(ISTEXT(Games!J829), Games!J829, "")</f>
        <v/>
      </c>
      <c r="J829" s="19" t="str">
        <f>IF(Table1[[#This Row],[Bet]]="Spread", Table1[[#This Row],[Spread]],"")</f>
        <v/>
      </c>
      <c r="K829" s="19"/>
      <c r="L829" s="20"/>
      <c r="M829" s="20"/>
      <c r="N829" s="20"/>
      <c r="O829" s="20"/>
      <c r="P829" s="20"/>
      <c r="Q829" s="20"/>
      <c r="R829" s="22">
        <f t="shared" si="114"/>
        <v>0</v>
      </c>
      <c r="S829" s="22">
        <f t="shared" si="115"/>
        <v>0</v>
      </c>
      <c r="T829" s="22">
        <f t="shared" si="108"/>
        <v>0</v>
      </c>
      <c r="U829" s="22">
        <f t="shared" si="116"/>
        <v>0</v>
      </c>
      <c r="V829" s="22">
        <f t="shared" si="109"/>
        <v>0</v>
      </c>
      <c r="W829" s="22">
        <f t="shared" si="110"/>
        <v>0</v>
      </c>
      <c r="X829" s="21"/>
      <c r="Y829" s="23" t="str">
        <f t="shared" si="111"/>
        <v/>
      </c>
      <c r="Z829" s="21"/>
      <c r="AA829" s="23" t="str">
        <f t="shared" si="112"/>
        <v/>
      </c>
      <c r="AB829" s="21"/>
      <c r="AC829" s="23" t="str">
        <f t="shared" si="113"/>
        <v/>
      </c>
      <c r="AD82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30" spans="1:30" x14ac:dyDescent="0.45">
      <c r="A830" s="35" t="str">
        <f>IF('Prediction Log'!A830=0, "",'Prediction Log'!A830)</f>
        <v/>
      </c>
      <c r="B830" s="14" t="str">
        <f>IF('Prediction Log'!B830=0, "",'Prediction Log'!B830)</f>
        <v/>
      </c>
      <c r="C830" s="14" t="str">
        <f>IF('Prediction Log'!C830=0, "",'Prediction Log'!C830)</f>
        <v/>
      </c>
      <c r="D830" s="14" t="str">
        <f>IF('Prediction Log'!D830=0, "",'Prediction Log'!D830)</f>
        <v/>
      </c>
      <c r="E830" s="14" t="str">
        <f>IF('Prediction Log'!E830=0, "",'Prediction Log'!E830)</f>
        <v/>
      </c>
      <c r="F830" s="14" t="str">
        <f>IF('Prediction Log'!F830=0, "",'Prediction Log'!F830)</f>
        <v/>
      </c>
      <c r="G830" s="12" t="str">
        <f>IF(AND(Games!I830="",Games!J830=""),"",IF(ISTEXT(Games!J830), "Side",Games!I830))</f>
        <v/>
      </c>
      <c r="H830" s="12" t="str">
        <f>IF(Table1[[#This Row],[Bet]]="Spread", Games!K830, "")</f>
        <v/>
      </c>
      <c r="I830" s="19" t="str">
        <f>IF(ISTEXT(Games!J830), Games!J830, "")</f>
        <v/>
      </c>
      <c r="J830" s="19" t="str">
        <f>IF(Table1[[#This Row],[Bet]]="Spread", Table1[[#This Row],[Spread]],"")</f>
        <v/>
      </c>
      <c r="K830" s="19"/>
      <c r="L830" s="20"/>
      <c r="M830" s="20"/>
      <c r="N830" s="20"/>
      <c r="O830" s="20"/>
      <c r="P830" s="20"/>
      <c r="Q830" s="20"/>
      <c r="R830" s="22">
        <f t="shared" si="114"/>
        <v>0</v>
      </c>
      <c r="S830" s="22">
        <f t="shared" si="115"/>
        <v>0</v>
      </c>
      <c r="T830" s="22">
        <f t="shared" si="108"/>
        <v>0</v>
      </c>
      <c r="U830" s="22">
        <f t="shared" si="116"/>
        <v>0</v>
      </c>
      <c r="V830" s="22">
        <f t="shared" si="109"/>
        <v>0</v>
      </c>
      <c r="W830" s="22">
        <f t="shared" si="110"/>
        <v>0</v>
      </c>
      <c r="X830" s="21"/>
      <c r="Y830" s="23" t="str">
        <f t="shared" si="111"/>
        <v/>
      </c>
      <c r="Z830" s="21"/>
      <c r="AA830" s="23" t="str">
        <f t="shared" si="112"/>
        <v/>
      </c>
      <c r="AB830" s="21"/>
      <c r="AC830" s="23" t="str">
        <f t="shared" si="113"/>
        <v/>
      </c>
      <c r="AD83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31" spans="1:30" x14ac:dyDescent="0.45">
      <c r="A831" s="35" t="str">
        <f>IF('Prediction Log'!A831=0, "",'Prediction Log'!A831)</f>
        <v/>
      </c>
      <c r="B831" s="14" t="str">
        <f>IF('Prediction Log'!B831=0, "",'Prediction Log'!B831)</f>
        <v/>
      </c>
      <c r="C831" s="14" t="str">
        <f>IF('Prediction Log'!C831=0, "",'Prediction Log'!C831)</f>
        <v/>
      </c>
      <c r="D831" s="14" t="str">
        <f>IF('Prediction Log'!D831=0, "",'Prediction Log'!D831)</f>
        <v/>
      </c>
      <c r="E831" s="14" t="str">
        <f>IF('Prediction Log'!E831=0, "",'Prediction Log'!E831)</f>
        <v/>
      </c>
      <c r="F831" s="14" t="str">
        <f>IF('Prediction Log'!F831=0, "",'Prediction Log'!F831)</f>
        <v/>
      </c>
      <c r="G831" s="12" t="str">
        <f>IF(AND(Games!I831="",Games!J831=""),"",IF(ISTEXT(Games!J831), "Side",Games!I831))</f>
        <v/>
      </c>
      <c r="H831" s="12" t="str">
        <f>IF(Table1[[#This Row],[Bet]]="Spread", Games!K831, "")</f>
        <v/>
      </c>
      <c r="I831" s="19" t="str">
        <f>IF(ISTEXT(Games!J831), Games!J831, "")</f>
        <v/>
      </c>
      <c r="J831" s="19" t="str">
        <f>IF(Table1[[#This Row],[Bet]]="Spread", Table1[[#This Row],[Spread]],"")</f>
        <v/>
      </c>
      <c r="K831" s="19"/>
      <c r="L831" s="20"/>
      <c r="M831" s="20"/>
      <c r="N831" s="20"/>
      <c r="O831" s="20"/>
      <c r="P831" s="20"/>
      <c r="Q831" s="20"/>
      <c r="R831" s="22">
        <f t="shared" si="114"/>
        <v>0</v>
      </c>
      <c r="S831" s="22">
        <f t="shared" si="115"/>
        <v>0</v>
      </c>
      <c r="T831" s="22">
        <f t="shared" si="108"/>
        <v>0</v>
      </c>
      <c r="U831" s="22">
        <f t="shared" si="116"/>
        <v>0</v>
      </c>
      <c r="V831" s="22">
        <f t="shared" si="109"/>
        <v>0</v>
      </c>
      <c r="W831" s="22">
        <f t="shared" si="110"/>
        <v>0</v>
      </c>
      <c r="X831" s="21"/>
      <c r="Y831" s="23" t="str">
        <f t="shared" si="111"/>
        <v/>
      </c>
      <c r="Z831" s="21"/>
      <c r="AA831" s="23" t="str">
        <f t="shared" si="112"/>
        <v/>
      </c>
      <c r="AB831" s="21"/>
      <c r="AC831" s="23" t="str">
        <f t="shared" si="113"/>
        <v/>
      </c>
      <c r="AD83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32" spans="1:30" x14ac:dyDescent="0.45">
      <c r="A832" s="35" t="str">
        <f>IF('Prediction Log'!A832=0, "",'Prediction Log'!A832)</f>
        <v/>
      </c>
      <c r="B832" s="14" t="str">
        <f>IF('Prediction Log'!B832=0, "",'Prediction Log'!B832)</f>
        <v/>
      </c>
      <c r="C832" s="14" t="str">
        <f>IF('Prediction Log'!C832=0, "",'Prediction Log'!C832)</f>
        <v/>
      </c>
      <c r="D832" s="14" t="str">
        <f>IF('Prediction Log'!D832=0, "",'Prediction Log'!D832)</f>
        <v/>
      </c>
      <c r="E832" s="14" t="str">
        <f>IF('Prediction Log'!E832=0, "",'Prediction Log'!E832)</f>
        <v/>
      </c>
      <c r="F832" s="14" t="str">
        <f>IF('Prediction Log'!F832=0, "",'Prediction Log'!F832)</f>
        <v/>
      </c>
      <c r="G832" s="12" t="str">
        <f>IF(AND(Games!I832="",Games!J832=""),"",IF(ISTEXT(Games!J832), "Side",Games!I832))</f>
        <v/>
      </c>
      <c r="H832" s="12" t="str">
        <f>IF(Table1[[#This Row],[Bet]]="Spread", Games!K832, "")</f>
        <v/>
      </c>
      <c r="I832" s="19" t="str">
        <f>IF(ISTEXT(Games!J832), Games!J832, "")</f>
        <v/>
      </c>
      <c r="J832" s="19" t="str">
        <f>IF(Table1[[#This Row],[Bet]]="Spread", Table1[[#This Row],[Spread]],"")</f>
        <v/>
      </c>
      <c r="K832" s="19"/>
      <c r="L832" s="20"/>
      <c r="M832" s="20"/>
      <c r="N832" s="20"/>
      <c r="O832" s="20"/>
      <c r="P832" s="20"/>
      <c r="Q832" s="20"/>
      <c r="R832" s="22">
        <f t="shared" si="114"/>
        <v>0</v>
      </c>
      <c r="S832" s="22">
        <f t="shared" si="115"/>
        <v>0</v>
      </c>
      <c r="T832" s="22">
        <f t="shared" si="108"/>
        <v>0</v>
      </c>
      <c r="U832" s="22">
        <f t="shared" si="116"/>
        <v>0</v>
      </c>
      <c r="V832" s="22">
        <f t="shared" si="109"/>
        <v>0</v>
      </c>
      <c r="W832" s="22">
        <f t="shared" si="110"/>
        <v>0</v>
      </c>
      <c r="X832" s="21"/>
      <c r="Y832" s="23" t="str">
        <f t="shared" si="111"/>
        <v/>
      </c>
      <c r="Z832" s="21"/>
      <c r="AA832" s="23" t="str">
        <f t="shared" si="112"/>
        <v/>
      </c>
      <c r="AB832" s="21"/>
      <c r="AC832" s="23" t="str">
        <f t="shared" si="113"/>
        <v/>
      </c>
      <c r="AD83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33" spans="1:30" x14ac:dyDescent="0.45">
      <c r="A833" s="35" t="str">
        <f>IF('Prediction Log'!A833=0, "",'Prediction Log'!A833)</f>
        <v/>
      </c>
      <c r="B833" s="14" t="str">
        <f>IF('Prediction Log'!B833=0, "",'Prediction Log'!B833)</f>
        <v/>
      </c>
      <c r="C833" s="14" t="str">
        <f>IF('Prediction Log'!C833=0, "",'Prediction Log'!C833)</f>
        <v/>
      </c>
      <c r="D833" s="14" t="str">
        <f>IF('Prediction Log'!D833=0, "",'Prediction Log'!D833)</f>
        <v/>
      </c>
      <c r="E833" s="14" t="str">
        <f>IF('Prediction Log'!E833=0, "",'Prediction Log'!E833)</f>
        <v/>
      </c>
      <c r="F833" s="14" t="str">
        <f>IF('Prediction Log'!F833=0, "",'Prediction Log'!F833)</f>
        <v/>
      </c>
      <c r="G833" s="12" t="str">
        <f>IF(AND(Games!I833="",Games!J833=""),"",IF(ISTEXT(Games!J833), "Side",Games!I833))</f>
        <v/>
      </c>
      <c r="H833" s="12" t="str">
        <f>IF(Table1[[#This Row],[Bet]]="Spread", Games!K833, "")</f>
        <v/>
      </c>
      <c r="I833" s="19" t="str">
        <f>IF(ISTEXT(Games!J833), Games!J833, "")</f>
        <v/>
      </c>
      <c r="J833" s="19" t="str">
        <f>IF(Table1[[#This Row],[Bet]]="Spread", Table1[[#This Row],[Spread]],"")</f>
        <v/>
      </c>
      <c r="K833" s="19"/>
      <c r="L833" s="20"/>
      <c r="M833" s="20"/>
      <c r="N833" s="20"/>
      <c r="O833" s="20"/>
      <c r="P833" s="20"/>
      <c r="Q833" s="20"/>
      <c r="R833" s="22">
        <f t="shared" si="114"/>
        <v>0</v>
      </c>
      <c r="S833" s="22">
        <f t="shared" si="115"/>
        <v>0</v>
      </c>
      <c r="T833" s="22">
        <f t="shared" si="108"/>
        <v>0</v>
      </c>
      <c r="U833" s="22">
        <f t="shared" si="116"/>
        <v>0</v>
      </c>
      <c r="V833" s="22">
        <f t="shared" si="109"/>
        <v>0</v>
      </c>
      <c r="W833" s="22">
        <f t="shared" si="110"/>
        <v>0</v>
      </c>
      <c r="X833" s="21"/>
      <c r="Y833" s="23" t="str">
        <f t="shared" si="111"/>
        <v/>
      </c>
      <c r="Z833" s="21"/>
      <c r="AA833" s="23" t="str">
        <f t="shared" si="112"/>
        <v/>
      </c>
      <c r="AB833" s="21"/>
      <c r="AC833" s="23" t="str">
        <f t="shared" si="113"/>
        <v/>
      </c>
      <c r="AD83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34" spans="1:30" x14ac:dyDescent="0.45">
      <c r="A834" s="35" t="str">
        <f>IF('Prediction Log'!A834=0, "",'Prediction Log'!A834)</f>
        <v/>
      </c>
      <c r="B834" s="14" t="str">
        <f>IF('Prediction Log'!B834=0, "",'Prediction Log'!B834)</f>
        <v/>
      </c>
      <c r="C834" s="14" t="str">
        <f>IF('Prediction Log'!C834=0, "",'Prediction Log'!C834)</f>
        <v/>
      </c>
      <c r="D834" s="14" t="str">
        <f>IF('Prediction Log'!D834=0, "",'Prediction Log'!D834)</f>
        <v/>
      </c>
      <c r="E834" s="14" t="str">
        <f>IF('Prediction Log'!E834=0, "",'Prediction Log'!E834)</f>
        <v/>
      </c>
      <c r="F834" s="14" t="str">
        <f>IF('Prediction Log'!F834=0, "",'Prediction Log'!F834)</f>
        <v/>
      </c>
      <c r="G834" s="12" t="str">
        <f>IF(AND(Games!I834="",Games!J834=""),"",IF(ISTEXT(Games!J834), "Side",Games!I834))</f>
        <v/>
      </c>
      <c r="H834" s="12" t="str">
        <f>IF(Table1[[#This Row],[Bet]]="Spread", Games!K834, "")</f>
        <v/>
      </c>
      <c r="I834" s="19" t="str">
        <f>IF(ISTEXT(Games!J834), Games!J834, "")</f>
        <v/>
      </c>
      <c r="J834" s="19" t="str">
        <f>IF(Table1[[#This Row],[Bet]]="Spread", Table1[[#This Row],[Spread]],"")</f>
        <v/>
      </c>
      <c r="K834" s="19"/>
      <c r="L834" s="20"/>
      <c r="M834" s="20"/>
      <c r="N834" s="20"/>
      <c r="O834" s="20"/>
      <c r="P834" s="20"/>
      <c r="Q834" s="20"/>
      <c r="R834" s="22">
        <f t="shared" si="114"/>
        <v>0</v>
      </c>
      <c r="S834" s="22">
        <f t="shared" si="115"/>
        <v>0</v>
      </c>
      <c r="T834" s="22">
        <f t="shared" ref="T834:T897" si="117">M834+IF(P834&lt;0, (M834/(P834/-100)), M834*(P834/100))</f>
        <v>0</v>
      </c>
      <c r="U834" s="22">
        <f t="shared" si="116"/>
        <v>0</v>
      </c>
      <c r="V834" s="22">
        <f t="shared" ref="V834:V897" si="118">N834+IF(Q834&lt;0, (N834/(Q834/-100)), N834*(Q834/100))</f>
        <v>0</v>
      </c>
      <c r="W834" s="22">
        <f t="shared" ref="W834:W897" si="119">Q834-N834</f>
        <v>0</v>
      </c>
      <c r="X834" s="21"/>
      <c r="Y834" s="23" t="str">
        <f t="shared" ref="Y834:Y897" si="120">IF(X834="W", S834, IF(X834="L",-L834, ""))</f>
        <v/>
      </c>
      <c r="Z834" s="21"/>
      <c r="AA834" s="23" t="str">
        <f t="shared" ref="AA834:AA897" si="121">IF(Z834="W", U834, IF(Z834="L",-N834, ""))</f>
        <v/>
      </c>
      <c r="AB834" s="21"/>
      <c r="AC834" s="23" t="str">
        <f t="shared" ref="AC834:AC897" si="122">IF(AB834="W", W834, IF(AB834="L",-P834, ""))</f>
        <v/>
      </c>
      <c r="AD83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35" spans="1:30" x14ac:dyDescent="0.45">
      <c r="A835" s="35" t="str">
        <f>IF('Prediction Log'!A835=0, "",'Prediction Log'!A835)</f>
        <v/>
      </c>
      <c r="B835" s="14" t="str">
        <f>IF('Prediction Log'!B835=0, "",'Prediction Log'!B835)</f>
        <v/>
      </c>
      <c r="C835" s="14" t="str">
        <f>IF('Prediction Log'!C835=0, "",'Prediction Log'!C835)</f>
        <v/>
      </c>
      <c r="D835" s="14" t="str">
        <f>IF('Prediction Log'!D835=0, "",'Prediction Log'!D835)</f>
        <v/>
      </c>
      <c r="E835" s="14" t="str">
        <f>IF('Prediction Log'!E835=0, "",'Prediction Log'!E835)</f>
        <v/>
      </c>
      <c r="F835" s="14" t="str">
        <f>IF('Prediction Log'!F835=0, "",'Prediction Log'!F835)</f>
        <v/>
      </c>
      <c r="G835" s="12" t="str">
        <f>IF(AND(Games!I835="",Games!J835=""),"",IF(ISTEXT(Games!J835), "Side",Games!I835))</f>
        <v/>
      </c>
      <c r="H835" s="12" t="str">
        <f>IF(Table1[[#This Row],[Bet]]="Spread", Games!K835, "")</f>
        <v/>
      </c>
      <c r="I835" s="19" t="str">
        <f>IF(ISTEXT(Games!J835), Games!J835, "")</f>
        <v/>
      </c>
      <c r="J835" s="19" t="str">
        <f>IF(Table1[[#This Row],[Bet]]="Spread", Table1[[#This Row],[Spread]],"")</f>
        <v/>
      </c>
      <c r="K835" s="19"/>
      <c r="L835" s="20"/>
      <c r="M835" s="20"/>
      <c r="N835" s="20"/>
      <c r="O835" s="20"/>
      <c r="P835" s="20"/>
      <c r="Q835" s="20"/>
      <c r="R835" s="22">
        <f t="shared" ref="R835:R898" si="123">L835+IF(O835&lt;0, (L835/(O835/-100)), L835*(O835/100))</f>
        <v>0</v>
      </c>
      <c r="S835" s="22">
        <f t="shared" ref="S835:S898" si="124">R835-L835</f>
        <v>0</v>
      </c>
      <c r="T835" s="22">
        <f t="shared" si="117"/>
        <v>0</v>
      </c>
      <c r="U835" s="22">
        <f t="shared" ref="U835:U898" si="125">T835-M835</f>
        <v>0</v>
      </c>
      <c r="V835" s="22">
        <f t="shared" si="118"/>
        <v>0</v>
      </c>
      <c r="W835" s="22">
        <f t="shared" si="119"/>
        <v>0</v>
      </c>
      <c r="X835" s="21"/>
      <c r="Y835" s="23" t="str">
        <f t="shared" si="120"/>
        <v/>
      </c>
      <c r="Z835" s="21"/>
      <c r="AA835" s="23" t="str">
        <f t="shared" si="121"/>
        <v/>
      </c>
      <c r="AB835" s="21"/>
      <c r="AC835" s="23" t="str">
        <f t="shared" si="122"/>
        <v/>
      </c>
      <c r="AD83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36" spans="1:30" x14ac:dyDescent="0.45">
      <c r="A836" s="35" t="str">
        <f>IF('Prediction Log'!A836=0, "",'Prediction Log'!A836)</f>
        <v/>
      </c>
      <c r="B836" s="14" t="str">
        <f>IF('Prediction Log'!B836=0, "",'Prediction Log'!B836)</f>
        <v/>
      </c>
      <c r="C836" s="14" t="str">
        <f>IF('Prediction Log'!C836=0, "",'Prediction Log'!C836)</f>
        <v/>
      </c>
      <c r="D836" s="14" t="str">
        <f>IF('Prediction Log'!D836=0, "",'Prediction Log'!D836)</f>
        <v/>
      </c>
      <c r="E836" s="14" t="str">
        <f>IF('Prediction Log'!E836=0, "",'Prediction Log'!E836)</f>
        <v/>
      </c>
      <c r="F836" s="14" t="str">
        <f>IF('Prediction Log'!F836=0, "",'Prediction Log'!F836)</f>
        <v/>
      </c>
      <c r="G836" s="12" t="str">
        <f>IF(AND(Games!I836="",Games!J836=""),"",IF(ISTEXT(Games!J836), "Side",Games!I836))</f>
        <v/>
      </c>
      <c r="H836" s="12" t="str">
        <f>IF(Table1[[#This Row],[Bet]]="Spread", Games!K836, "")</f>
        <v/>
      </c>
      <c r="I836" s="19" t="str">
        <f>IF(ISTEXT(Games!J836), Games!J836, "")</f>
        <v/>
      </c>
      <c r="J836" s="19" t="str">
        <f>IF(Table1[[#This Row],[Bet]]="Spread", Table1[[#This Row],[Spread]],"")</f>
        <v/>
      </c>
      <c r="K836" s="19"/>
      <c r="L836" s="20"/>
      <c r="M836" s="20"/>
      <c r="N836" s="20"/>
      <c r="O836" s="20"/>
      <c r="P836" s="20"/>
      <c r="Q836" s="20"/>
      <c r="R836" s="22">
        <f t="shared" si="123"/>
        <v>0</v>
      </c>
      <c r="S836" s="22">
        <f t="shared" si="124"/>
        <v>0</v>
      </c>
      <c r="T836" s="22">
        <f t="shared" si="117"/>
        <v>0</v>
      </c>
      <c r="U836" s="22">
        <f t="shared" si="125"/>
        <v>0</v>
      </c>
      <c r="V836" s="22">
        <f t="shared" si="118"/>
        <v>0</v>
      </c>
      <c r="W836" s="22">
        <f t="shared" si="119"/>
        <v>0</v>
      </c>
      <c r="X836" s="21"/>
      <c r="Y836" s="23" t="str">
        <f t="shared" si="120"/>
        <v/>
      </c>
      <c r="Z836" s="21"/>
      <c r="AA836" s="23" t="str">
        <f t="shared" si="121"/>
        <v/>
      </c>
      <c r="AB836" s="21"/>
      <c r="AC836" s="23" t="str">
        <f t="shared" si="122"/>
        <v/>
      </c>
      <c r="AD83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37" spans="1:30" x14ac:dyDescent="0.45">
      <c r="A837" s="35" t="str">
        <f>IF('Prediction Log'!A837=0, "",'Prediction Log'!A837)</f>
        <v/>
      </c>
      <c r="B837" s="14" t="str">
        <f>IF('Prediction Log'!B837=0, "",'Prediction Log'!B837)</f>
        <v/>
      </c>
      <c r="C837" s="14" t="str">
        <f>IF('Prediction Log'!C837=0, "",'Prediction Log'!C837)</f>
        <v/>
      </c>
      <c r="D837" s="14" t="str">
        <f>IF('Prediction Log'!D837=0, "",'Prediction Log'!D837)</f>
        <v/>
      </c>
      <c r="E837" s="14" t="str">
        <f>IF('Prediction Log'!E837=0, "",'Prediction Log'!E837)</f>
        <v/>
      </c>
      <c r="F837" s="14" t="str">
        <f>IF('Prediction Log'!F837=0, "",'Prediction Log'!F837)</f>
        <v/>
      </c>
      <c r="G837" s="12" t="str">
        <f>IF(AND(Games!I837="",Games!J837=""),"",IF(ISTEXT(Games!J837), "Side",Games!I837))</f>
        <v/>
      </c>
      <c r="H837" s="12" t="str">
        <f>IF(Table1[[#This Row],[Bet]]="Spread", Games!K837, "")</f>
        <v/>
      </c>
      <c r="I837" s="19" t="str">
        <f>IF(ISTEXT(Games!J837), Games!J837, "")</f>
        <v/>
      </c>
      <c r="J837" s="19" t="str">
        <f>IF(Table1[[#This Row],[Bet]]="Spread", Table1[[#This Row],[Spread]],"")</f>
        <v/>
      </c>
      <c r="K837" s="19"/>
      <c r="L837" s="20"/>
      <c r="M837" s="20"/>
      <c r="N837" s="20"/>
      <c r="O837" s="20"/>
      <c r="P837" s="20"/>
      <c r="Q837" s="20"/>
      <c r="R837" s="22">
        <f t="shared" si="123"/>
        <v>0</v>
      </c>
      <c r="S837" s="22">
        <f t="shared" si="124"/>
        <v>0</v>
      </c>
      <c r="T837" s="22">
        <f t="shared" si="117"/>
        <v>0</v>
      </c>
      <c r="U837" s="22">
        <f t="shared" si="125"/>
        <v>0</v>
      </c>
      <c r="V837" s="22">
        <f t="shared" si="118"/>
        <v>0</v>
      </c>
      <c r="W837" s="22">
        <f t="shared" si="119"/>
        <v>0</v>
      </c>
      <c r="X837" s="21"/>
      <c r="Y837" s="23" t="str">
        <f t="shared" si="120"/>
        <v/>
      </c>
      <c r="Z837" s="21"/>
      <c r="AA837" s="23" t="str">
        <f t="shared" si="121"/>
        <v/>
      </c>
      <c r="AB837" s="21"/>
      <c r="AC837" s="23" t="str">
        <f t="shared" si="122"/>
        <v/>
      </c>
      <c r="AD83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38" spans="1:30" x14ac:dyDescent="0.45">
      <c r="A838" s="35" t="str">
        <f>IF('Prediction Log'!A838=0, "",'Prediction Log'!A838)</f>
        <v/>
      </c>
      <c r="B838" s="14" t="str">
        <f>IF('Prediction Log'!B838=0, "",'Prediction Log'!B838)</f>
        <v/>
      </c>
      <c r="C838" s="14" t="str">
        <f>IF('Prediction Log'!C838=0, "",'Prediction Log'!C838)</f>
        <v/>
      </c>
      <c r="D838" s="14" t="str">
        <f>IF('Prediction Log'!D838=0, "",'Prediction Log'!D838)</f>
        <v/>
      </c>
      <c r="E838" s="14" t="str">
        <f>IF('Prediction Log'!E838=0, "",'Prediction Log'!E838)</f>
        <v/>
      </c>
      <c r="F838" s="14" t="str">
        <f>IF('Prediction Log'!F838=0, "",'Prediction Log'!F838)</f>
        <v/>
      </c>
      <c r="G838" s="12" t="str">
        <f>IF(AND(Games!I838="",Games!J838=""),"",IF(ISTEXT(Games!J838), "Side",Games!I838))</f>
        <v/>
      </c>
      <c r="H838" s="12" t="str">
        <f>IF(Table1[[#This Row],[Bet]]="Spread", Games!K838, "")</f>
        <v/>
      </c>
      <c r="I838" s="19" t="str">
        <f>IF(ISTEXT(Games!J838), Games!J838, "")</f>
        <v/>
      </c>
      <c r="J838" s="19" t="str">
        <f>IF(Table1[[#This Row],[Bet]]="Spread", Table1[[#This Row],[Spread]],"")</f>
        <v/>
      </c>
      <c r="K838" s="19"/>
      <c r="L838" s="20"/>
      <c r="M838" s="20"/>
      <c r="N838" s="20"/>
      <c r="O838" s="20"/>
      <c r="P838" s="20"/>
      <c r="Q838" s="20"/>
      <c r="R838" s="22">
        <f t="shared" si="123"/>
        <v>0</v>
      </c>
      <c r="S838" s="22">
        <f t="shared" si="124"/>
        <v>0</v>
      </c>
      <c r="T838" s="22">
        <f t="shared" si="117"/>
        <v>0</v>
      </c>
      <c r="U838" s="22">
        <f t="shared" si="125"/>
        <v>0</v>
      </c>
      <c r="V838" s="22">
        <f t="shared" si="118"/>
        <v>0</v>
      </c>
      <c r="W838" s="22">
        <f t="shared" si="119"/>
        <v>0</v>
      </c>
      <c r="X838" s="21"/>
      <c r="Y838" s="23" t="str">
        <f t="shared" si="120"/>
        <v/>
      </c>
      <c r="Z838" s="21"/>
      <c r="AA838" s="23" t="str">
        <f t="shared" si="121"/>
        <v/>
      </c>
      <c r="AB838" s="21"/>
      <c r="AC838" s="23" t="str">
        <f t="shared" si="122"/>
        <v/>
      </c>
      <c r="AD83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39" spans="1:30" x14ac:dyDescent="0.45">
      <c r="A839" s="35" t="str">
        <f>IF('Prediction Log'!A839=0, "",'Prediction Log'!A839)</f>
        <v/>
      </c>
      <c r="B839" s="14" t="str">
        <f>IF('Prediction Log'!B839=0, "",'Prediction Log'!B839)</f>
        <v/>
      </c>
      <c r="C839" s="14" t="str">
        <f>IF('Prediction Log'!C839=0, "",'Prediction Log'!C839)</f>
        <v/>
      </c>
      <c r="D839" s="14" t="str">
        <f>IF('Prediction Log'!D839=0, "",'Prediction Log'!D839)</f>
        <v/>
      </c>
      <c r="E839" s="14" t="str">
        <f>IF('Prediction Log'!E839=0, "",'Prediction Log'!E839)</f>
        <v/>
      </c>
      <c r="F839" s="14" t="str">
        <f>IF('Prediction Log'!F839=0, "",'Prediction Log'!F839)</f>
        <v/>
      </c>
      <c r="G839" s="12" t="str">
        <f>IF(AND(Games!I839="",Games!J839=""),"",IF(ISTEXT(Games!J839), "Side",Games!I839))</f>
        <v/>
      </c>
      <c r="H839" s="12" t="str">
        <f>IF(Table1[[#This Row],[Bet]]="Spread", Games!K839, "")</f>
        <v/>
      </c>
      <c r="I839" s="19" t="str">
        <f>IF(ISTEXT(Games!J839), Games!J839, "")</f>
        <v/>
      </c>
      <c r="J839" s="19" t="str">
        <f>IF(Table1[[#This Row],[Bet]]="Spread", Table1[[#This Row],[Spread]],"")</f>
        <v/>
      </c>
      <c r="K839" s="19"/>
      <c r="L839" s="20"/>
      <c r="M839" s="20"/>
      <c r="N839" s="20"/>
      <c r="O839" s="20"/>
      <c r="P839" s="20"/>
      <c r="Q839" s="20"/>
      <c r="R839" s="22">
        <f t="shared" si="123"/>
        <v>0</v>
      </c>
      <c r="S839" s="22">
        <f t="shared" si="124"/>
        <v>0</v>
      </c>
      <c r="T839" s="22">
        <f t="shared" si="117"/>
        <v>0</v>
      </c>
      <c r="U839" s="22">
        <f t="shared" si="125"/>
        <v>0</v>
      </c>
      <c r="V839" s="22">
        <f t="shared" si="118"/>
        <v>0</v>
      </c>
      <c r="W839" s="22">
        <f t="shared" si="119"/>
        <v>0</v>
      </c>
      <c r="X839" s="21"/>
      <c r="Y839" s="23" t="str">
        <f t="shared" si="120"/>
        <v/>
      </c>
      <c r="Z839" s="21"/>
      <c r="AA839" s="23" t="str">
        <f t="shared" si="121"/>
        <v/>
      </c>
      <c r="AB839" s="21"/>
      <c r="AC839" s="23" t="str">
        <f t="shared" si="122"/>
        <v/>
      </c>
      <c r="AD83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40" spans="1:30" x14ac:dyDescent="0.45">
      <c r="A840" s="35" t="str">
        <f>IF('Prediction Log'!A840=0, "",'Prediction Log'!A840)</f>
        <v/>
      </c>
      <c r="B840" s="14" t="str">
        <f>IF('Prediction Log'!B840=0, "",'Prediction Log'!B840)</f>
        <v/>
      </c>
      <c r="C840" s="14" t="str">
        <f>IF('Prediction Log'!C840=0, "",'Prediction Log'!C840)</f>
        <v/>
      </c>
      <c r="D840" s="14" t="str">
        <f>IF('Prediction Log'!D840=0, "",'Prediction Log'!D840)</f>
        <v/>
      </c>
      <c r="E840" s="14" t="str">
        <f>IF('Prediction Log'!E840=0, "",'Prediction Log'!E840)</f>
        <v/>
      </c>
      <c r="F840" s="14" t="str">
        <f>IF('Prediction Log'!F840=0, "",'Prediction Log'!F840)</f>
        <v/>
      </c>
      <c r="G840" s="12" t="str">
        <f>IF(AND(Games!I840="",Games!J840=""),"",IF(ISTEXT(Games!J840), "Side",Games!I840))</f>
        <v/>
      </c>
      <c r="H840" s="12" t="str">
        <f>IF(Table1[[#This Row],[Bet]]="Spread", Games!K840, "")</f>
        <v/>
      </c>
      <c r="I840" s="19" t="str">
        <f>IF(ISTEXT(Games!J840), Games!J840, "")</f>
        <v/>
      </c>
      <c r="J840" s="19" t="str">
        <f>IF(Table1[[#This Row],[Bet]]="Spread", Table1[[#This Row],[Spread]],"")</f>
        <v/>
      </c>
      <c r="K840" s="19"/>
      <c r="L840" s="20"/>
      <c r="M840" s="20"/>
      <c r="N840" s="20"/>
      <c r="O840" s="20"/>
      <c r="P840" s="20"/>
      <c r="Q840" s="20"/>
      <c r="R840" s="22">
        <f t="shared" si="123"/>
        <v>0</v>
      </c>
      <c r="S840" s="22">
        <f t="shared" si="124"/>
        <v>0</v>
      </c>
      <c r="T840" s="22">
        <f t="shared" si="117"/>
        <v>0</v>
      </c>
      <c r="U840" s="22">
        <f t="shared" si="125"/>
        <v>0</v>
      </c>
      <c r="V840" s="22">
        <f t="shared" si="118"/>
        <v>0</v>
      </c>
      <c r="W840" s="22">
        <f t="shared" si="119"/>
        <v>0</v>
      </c>
      <c r="X840" s="21"/>
      <c r="Y840" s="23" t="str">
        <f t="shared" si="120"/>
        <v/>
      </c>
      <c r="Z840" s="21"/>
      <c r="AA840" s="23" t="str">
        <f t="shared" si="121"/>
        <v/>
      </c>
      <c r="AB840" s="21"/>
      <c r="AC840" s="23" t="str">
        <f t="shared" si="122"/>
        <v/>
      </c>
      <c r="AD84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41" spans="1:30" x14ac:dyDescent="0.45">
      <c r="A841" s="35" t="str">
        <f>IF('Prediction Log'!A841=0, "",'Prediction Log'!A841)</f>
        <v/>
      </c>
      <c r="B841" s="14" t="str">
        <f>IF('Prediction Log'!B841=0, "",'Prediction Log'!B841)</f>
        <v/>
      </c>
      <c r="C841" s="14" t="str">
        <f>IF('Prediction Log'!C841=0, "",'Prediction Log'!C841)</f>
        <v/>
      </c>
      <c r="D841" s="14" t="str">
        <f>IF('Prediction Log'!D841=0, "",'Prediction Log'!D841)</f>
        <v/>
      </c>
      <c r="E841" s="14" t="str">
        <f>IF('Prediction Log'!E841=0, "",'Prediction Log'!E841)</f>
        <v/>
      </c>
      <c r="F841" s="14" t="str">
        <f>IF('Prediction Log'!F841=0, "",'Prediction Log'!F841)</f>
        <v/>
      </c>
      <c r="G841" s="12" t="str">
        <f>IF(AND(Games!I841="",Games!J841=""),"",IF(ISTEXT(Games!J841), "Side",Games!I841))</f>
        <v/>
      </c>
      <c r="H841" s="12" t="str">
        <f>IF(Table1[[#This Row],[Bet]]="Spread", Games!K841, "")</f>
        <v/>
      </c>
      <c r="I841" s="19" t="str">
        <f>IF(ISTEXT(Games!J841), Games!J841, "")</f>
        <v/>
      </c>
      <c r="J841" s="19" t="str">
        <f>IF(Table1[[#This Row],[Bet]]="Spread", Table1[[#This Row],[Spread]],"")</f>
        <v/>
      </c>
      <c r="K841" s="19"/>
      <c r="L841" s="20"/>
      <c r="M841" s="20"/>
      <c r="N841" s="20"/>
      <c r="O841" s="20"/>
      <c r="P841" s="20"/>
      <c r="Q841" s="20"/>
      <c r="R841" s="22">
        <f t="shared" si="123"/>
        <v>0</v>
      </c>
      <c r="S841" s="22">
        <f t="shared" si="124"/>
        <v>0</v>
      </c>
      <c r="T841" s="22">
        <f t="shared" si="117"/>
        <v>0</v>
      </c>
      <c r="U841" s="22">
        <f t="shared" si="125"/>
        <v>0</v>
      </c>
      <c r="V841" s="22">
        <f t="shared" si="118"/>
        <v>0</v>
      </c>
      <c r="W841" s="22">
        <f t="shared" si="119"/>
        <v>0</v>
      </c>
      <c r="X841" s="21"/>
      <c r="Y841" s="23" t="str">
        <f t="shared" si="120"/>
        <v/>
      </c>
      <c r="Z841" s="21"/>
      <c r="AA841" s="23" t="str">
        <f t="shared" si="121"/>
        <v/>
      </c>
      <c r="AB841" s="21"/>
      <c r="AC841" s="23" t="str">
        <f t="shared" si="122"/>
        <v/>
      </c>
      <c r="AD84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42" spans="1:30" x14ac:dyDescent="0.45">
      <c r="A842" s="35" t="str">
        <f>IF('Prediction Log'!A842=0, "",'Prediction Log'!A842)</f>
        <v/>
      </c>
      <c r="B842" s="14" t="str">
        <f>IF('Prediction Log'!B842=0, "",'Prediction Log'!B842)</f>
        <v/>
      </c>
      <c r="C842" s="14" t="str">
        <f>IF('Prediction Log'!C842=0, "",'Prediction Log'!C842)</f>
        <v/>
      </c>
      <c r="D842" s="14" t="str">
        <f>IF('Prediction Log'!D842=0, "",'Prediction Log'!D842)</f>
        <v/>
      </c>
      <c r="E842" s="14" t="str">
        <f>IF('Prediction Log'!E842=0, "",'Prediction Log'!E842)</f>
        <v/>
      </c>
      <c r="F842" s="14" t="str">
        <f>IF('Prediction Log'!F842=0, "",'Prediction Log'!F842)</f>
        <v/>
      </c>
      <c r="G842" s="12" t="str">
        <f>IF(AND(Games!I842="",Games!J842=""),"",IF(ISTEXT(Games!J842), "Side",Games!I842))</f>
        <v/>
      </c>
      <c r="H842" s="12" t="str">
        <f>IF(Table1[[#This Row],[Bet]]="Spread", Games!K842, "")</f>
        <v/>
      </c>
      <c r="I842" s="19" t="str">
        <f>IF(ISTEXT(Games!J842), Games!J842, "")</f>
        <v/>
      </c>
      <c r="J842" s="19" t="str">
        <f>IF(Table1[[#This Row],[Bet]]="Spread", Table1[[#This Row],[Spread]],"")</f>
        <v/>
      </c>
      <c r="K842" s="19"/>
      <c r="L842" s="20"/>
      <c r="M842" s="20"/>
      <c r="N842" s="20"/>
      <c r="O842" s="20"/>
      <c r="P842" s="20"/>
      <c r="Q842" s="20"/>
      <c r="R842" s="22">
        <f t="shared" si="123"/>
        <v>0</v>
      </c>
      <c r="S842" s="22">
        <f t="shared" si="124"/>
        <v>0</v>
      </c>
      <c r="T842" s="22">
        <f t="shared" si="117"/>
        <v>0</v>
      </c>
      <c r="U842" s="22">
        <f t="shared" si="125"/>
        <v>0</v>
      </c>
      <c r="V842" s="22">
        <f t="shared" si="118"/>
        <v>0</v>
      </c>
      <c r="W842" s="22">
        <f t="shared" si="119"/>
        <v>0</v>
      </c>
      <c r="X842" s="21"/>
      <c r="Y842" s="23" t="str">
        <f t="shared" si="120"/>
        <v/>
      </c>
      <c r="Z842" s="21"/>
      <c r="AA842" s="23" t="str">
        <f t="shared" si="121"/>
        <v/>
      </c>
      <c r="AB842" s="21"/>
      <c r="AC842" s="23" t="str">
        <f t="shared" si="122"/>
        <v/>
      </c>
      <c r="AD84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43" spans="1:30" x14ac:dyDescent="0.45">
      <c r="A843" s="35" t="str">
        <f>IF('Prediction Log'!A843=0, "",'Prediction Log'!A843)</f>
        <v/>
      </c>
      <c r="B843" s="14" t="str">
        <f>IF('Prediction Log'!B843=0, "",'Prediction Log'!B843)</f>
        <v/>
      </c>
      <c r="C843" s="14" t="str">
        <f>IF('Prediction Log'!C843=0, "",'Prediction Log'!C843)</f>
        <v/>
      </c>
      <c r="D843" s="14" t="str">
        <f>IF('Prediction Log'!D843=0, "",'Prediction Log'!D843)</f>
        <v/>
      </c>
      <c r="E843" s="14" t="str">
        <f>IF('Prediction Log'!E843=0, "",'Prediction Log'!E843)</f>
        <v/>
      </c>
      <c r="F843" s="14" t="str">
        <f>IF('Prediction Log'!F843=0, "",'Prediction Log'!F843)</f>
        <v/>
      </c>
      <c r="G843" s="12" t="str">
        <f>IF(AND(Games!I843="",Games!J843=""),"",IF(ISTEXT(Games!J843), "Side",Games!I843))</f>
        <v/>
      </c>
      <c r="H843" s="12" t="str">
        <f>IF(Table1[[#This Row],[Bet]]="Spread", Games!K843, "")</f>
        <v/>
      </c>
      <c r="I843" s="19" t="str">
        <f>IF(ISTEXT(Games!J843), Games!J843, "")</f>
        <v/>
      </c>
      <c r="J843" s="19" t="str">
        <f>IF(Table1[[#This Row],[Bet]]="Spread", Table1[[#This Row],[Spread]],"")</f>
        <v/>
      </c>
      <c r="K843" s="19"/>
      <c r="L843" s="20"/>
      <c r="M843" s="20"/>
      <c r="N843" s="20"/>
      <c r="O843" s="20"/>
      <c r="P843" s="20"/>
      <c r="Q843" s="20"/>
      <c r="R843" s="22">
        <f t="shared" si="123"/>
        <v>0</v>
      </c>
      <c r="S843" s="22">
        <f t="shared" si="124"/>
        <v>0</v>
      </c>
      <c r="T843" s="22">
        <f t="shared" si="117"/>
        <v>0</v>
      </c>
      <c r="U843" s="22">
        <f t="shared" si="125"/>
        <v>0</v>
      </c>
      <c r="V843" s="22">
        <f t="shared" si="118"/>
        <v>0</v>
      </c>
      <c r="W843" s="22">
        <f t="shared" si="119"/>
        <v>0</v>
      </c>
      <c r="X843" s="21"/>
      <c r="Y843" s="23" t="str">
        <f t="shared" si="120"/>
        <v/>
      </c>
      <c r="Z843" s="21"/>
      <c r="AA843" s="23" t="str">
        <f t="shared" si="121"/>
        <v/>
      </c>
      <c r="AB843" s="21"/>
      <c r="AC843" s="23" t="str">
        <f t="shared" si="122"/>
        <v/>
      </c>
      <c r="AD84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44" spans="1:30" x14ac:dyDescent="0.45">
      <c r="A844" s="35" t="str">
        <f>IF('Prediction Log'!A844=0, "",'Prediction Log'!A844)</f>
        <v/>
      </c>
      <c r="B844" s="14" t="str">
        <f>IF('Prediction Log'!B844=0, "",'Prediction Log'!B844)</f>
        <v/>
      </c>
      <c r="C844" s="14" t="str">
        <f>IF('Prediction Log'!C844=0, "",'Prediction Log'!C844)</f>
        <v/>
      </c>
      <c r="D844" s="14" t="str">
        <f>IF('Prediction Log'!D844=0, "",'Prediction Log'!D844)</f>
        <v/>
      </c>
      <c r="E844" s="14" t="str">
        <f>IF('Prediction Log'!E844=0, "",'Prediction Log'!E844)</f>
        <v/>
      </c>
      <c r="F844" s="14" t="str">
        <f>IF('Prediction Log'!F844=0, "",'Prediction Log'!F844)</f>
        <v/>
      </c>
      <c r="G844" s="12" t="str">
        <f>IF(AND(Games!I844="",Games!J844=""),"",IF(ISTEXT(Games!J844), "Side",Games!I844))</f>
        <v/>
      </c>
      <c r="H844" s="12" t="str">
        <f>IF(Table1[[#This Row],[Bet]]="Spread", Games!K844, "")</f>
        <v/>
      </c>
      <c r="I844" s="19" t="str">
        <f>IF(ISTEXT(Games!J844), Games!J844, "")</f>
        <v/>
      </c>
      <c r="J844" s="19" t="str">
        <f>IF(Table1[[#This Row],[Bet]]="Spread", Table1[[#This Row],[Spread]],"")</f>
        <v/>
      </c>
      <c r="K844" s="19"/>
      <c r="L844" s="20"/>
      <c r="M844" s="20"/>
      <c r="N844" s="20"/>
      <c r="O844" s="20"/>
      <c r="P844" s="20"/>
      <c r="Q844" s="20"/>
      <c r="R844" s="22">
        <f t="shared" si="123"/>
        <v>0</v>
      </c>
      <c r="S844" s="22">
        <f t="shared" si="124"/>
        <v>0</v>
      </c>
      <c r="T844" s="22">
        <f t="shared" si="117"/>
        <v>0</v>
      </c>
      <c r="U844" s="22">
        <f t="shared" si="125"/>
        <v>0</v>
      </c>
      <c r="V844" s="22">
        <f t="shared" si="118"/>
        <v>0</v>
      </c>
      <c r="W844" s="22">
        <f t="shared" si="119"/>
        <v>0</v>
      </c>
      <c r="X844" s="21"/>
      <c r="Y844" s="23" t="str">
        <f t="shared" si="120"/>
        <v/>
      </c>
      <c r="Z844" s="21"/>
      <c r="AA844" s="23" t="str">
        <f t="shared" si="121"/>
        <v/>
      </c>
      <c r="AB844" s="21"/>
      <c r="AC844" s="23" t="str">
        <f t="shared" si="122"/>
        <v/>
      </c>
      <c r="AD84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45" spans="1:30" x14ac:dyDescent="0.45">
      <c r="A845" s="35" t="str">
        <f>IF('Prediction Log'!A845=0, "",'Prediction Log'!A845)</f>
        <v/>
      </c>
      <c r="B845" s="14" t="str">
        <f>IF('Prediction Log'!B845=0, "",'Prediction Log'!B845)</f>
        <v/>
      </c>
      <c r="C845" s="14" t="str">
        <f>IF('Prediction Log'!C845=0, "",'Prediction Log'!C845)</f>
        <v/>
      </c>
      <c r="D845" s="14" t="str">
        <f>IF('Prediction Log'!D845=0, "",'Prediction Log'!D845)</f>
        <v/>
      </c>
      <c r="E845" s="14" t="str">
        <f>IF('Prediction Log'!E845=0, "",'Prediction Log'!E845)</f>
        <v/>
      </c>
      <c r="F845" s="14" t="str">
        <f>IF('Prediction Log'!F845=0, "",'Prediction Log'!F845)</f>
        <v/>
      </c>
      <c r="G845" s="12" t="str">
        <f>IF(AND(Games!I845="",Games!J845=""),"",IF(ISTEXT(Games!J845), "Side",Games!I845))</f>
        <v/>
      </c>
      <c r="H845" s="12" t="str">
        <f>IF(Table1[[#This Row],[Bet]]="Spread", Games!K845, "")</f>
        <v/>
      </c>
      <c r="I845" s="19" t="str">
        <f>IF(ISTEXT(Games!J845), Games!J845, "")</f>
        <v/>
      </c>
      <c r="J845" s="19" t="str">
        <f>IF(Table1[[#This Row],[Bet]]="Spread", Table1[[#This Row],[Spread]],"")</f>
        <v/>
      </c>
      <c r="K845" s="19"/>
      <c r="L845" s="20"/>
      <c r="M845" s="20"/>
      <c r="N845" s="20"/>
      <c r="O845" s="20"/>
      <c r="P845" s="20"/>
      <c r="Q845" s="20"/>
      <c r="R845" s="22">
        <f t="shared" si="123"/>
        <v>0</v>
      </c>
      <c r="S845" s="22">
        <f t="shared" si="124"/>
        <v>0</v>
      </c>
      <c r="T845" s="22">
        <f t="shared" si="117"/>
        <v>0</v>
      </c>
      <c r="U845" s="22">
        <f t="shared" si="125"/>
        <v>0</v>
      </c>
      <c r="V845" s="22">
        <f t="shared" si="118"/>
        <v>0</v>
      </c>
      <c r="W845" s="22">
        <f t="shared" si="119"/>
        <v>0</v>
      </c>
      <c r="X845" s="21"/>
      <c r="Y845" s="23" t="str">
        <f t="shared" si="120"/>
        <v/>
      </c>
      <c r="Z845" s="21"/>
      <c r="AA845" s="23" t="str">
        <f t="shared" si="121"/>
        <v/>
      </c>
      <c r="AB845" s="21"/>
      <c r="AC845" s="23" t="str">
        <f t="shared" si="122"/>
        <v/>
      </c>
      <c r="AD84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46" spans="1:30" x14ac:dyDescent="0.45">
      <c r="A846" s="35" t="str">
        <f>IF('Prediction Log'!A846=0, "",'Prediction Log'!A846)</f>
        <v/>
      </c>
      <c r="B846" s="14" t="str">
        <f>IF('Prediction Log'!B846=0, "",'Prediction Log'!B846)</f>
        <v/>
      </c>
      <c r="C846" s="14" t="str">
        <f>IF('Prediction Log'!C846=0, "",'Prediction Log'!C846)</f>
        <v/>
      </c>
      <c r="D846" s="14" t="str">
        <f>IF('Prediction Log'!D846=0, "",'Prediction Log'!D846)</f>
        <v/>
      </c>
      <c r="E846" s="14" t="str">
        <f>IF('Prediction Log'!E846=0, "",'Prediction Log'!E846)</f>
        <v/>
      </c>
      <c r="F846" s="14" t="str">
        <f>IF('Prediction Log'!F846=0, "",'Prediction Log'!F846)</f>
        <v/>
      </c>
      <c r="G846" s="12" t="str">
        <f>IF(AND(Games!I846="",Games!J846=""),"",IF(ISTEXT(Games!J846), "Side",Games!I846))</f>
        <v/>
      </c>
      <c r="H846" s="12" t="str">
        <f>IF(Table1[[#This Row],[Bet]]="Spread", Games!K846, "")</f>
        <v/>
      </c>
      <c r="I846" s="19" t="str">
        <f>IF(ISTEXT(Games!J846), Games!J846, "")</f>
        <v/>
      </c>
      <c r="J846" s="19" t="str">
        <f>IF(Table1[[#This Row],[Bet]]="Spread", Table1[[#This Row],[Spread]],"")</f>
        <v/>
      </c>
      <c r="K846" s="19"/>
      <c r="L846" s="20"/>
      <c r="M846" s="20"/>
      <c r="N846" s="20"/>
      <c r="O846" s="20"/>
      <c r="P846" s="20"/>
      <c r="Q846" s="20"/>
      <c r="R846" s="22">
        <f t="shared" si="123"/>
        <v>0</v>
      </c>
      <c r="S846" s="22">
        <f t="shared" si="124"/>
        <v>0</v>
      </c>
      <c r="T846" s="22">
        <f t="shared" si="117"/>
        <v>0</v>
      </c>
      <c r="U846" s="22">
        <f t="shared" si="125"/>
        <v>0</v>
      </c>
      <c r="V846" s="22">
        <f t="shared" si="118"/>
        <v>0</v>
      </c>
      <c r="W846" s="22">
        <f t="shared" si="119"/>
        <v>0</v>
      </c>
      <c r="X846" s="21"/>
      <c r="Y846" s="23" t="str">
        <f t="shared" si="120"/>
        <v/>
      </c>
      <c r="Z846" s="21"/>
      <c r="AA846" s="23" t="str">
        <f t="shared" si="121"/>
        <v/>
      </c>
      <c r="AB846" s="21"/>
      <c r="AC846" s="23" t="str">
        <f t="shared" si="122"/>
        <v/>
      </c>
      <c r="AD84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47" spans="1:30" x14ac:dyDescent="0.45">
      <c r="A847" s="35" t="str">
        <f>IF('Prediction Log'!A847=0, "",'Prediction Log'!A847)</f>
        <v/>
      </c>
      <c r="B847" s="14" t="str">
        <f>IF('Prediction Log'!B847=0, "",'Prediction Log'!B847)</f>
        <v/>
      </c>
      <c r="C847" s="14" t="str">
        <f>IF('Prediction Log'!C847=0, "",'Prediction Log'!C847)</f>
        <v/>
      </c>
      <c r="D847" s="14" t="str">
        <f>IF('Prediction Log'!D847=0, "",'Prediction Log'!D847)</f>
        <v/>
      </c>
      <c r="E847" s="14" t="str">
        <f>IF('Prediction Log'!E847=0, "",'Prediction Log'!E847)</f>
        <v/>
      </c>
      <c r="F847" s="14" t="str">
        <f>IF('Prediction Log'!F847=0, "",'Prediction Log'!F847)</f>
        <v/>
      </c>
      <c r="G847" s="12" t="str">
        <f>IF(AND(Games!I847="",Games!J847=""),"",IF(ISTEXT(Games!J847), "Side",Games!I847))</f>
        <v/>
      </c>
      <c r="H847" s="12" t="str">
        <f>IF(Table1[[#This Row],[Bet]]="Spread", Games!K847, "")</f>
        <v/>
      </c>
      <c r="I847" s="19" t="str">
        <f>IF(ISTEXT(Games!J847), Games!J847, "")</f>
        <v/>
      </c>
      <c r="J847" s="19" t="str">
        <f>IF(Table1[[#This Row],[Bet]]="Spread", Table1[[#This Row],[Spread]],"")</f>
        <v/>
      </c>
      <c r="K847" s="19"/>
      <c r="L847" s="20"/>
      <c r="M847" s="20"/>
      <c r="N847" s="20"/>
      <c r="O847" s="20"/>
      <c r="P847" s="20"/>
      <c r="Q847" s="20"/>
      <c r="R847" s="22">
        <f t="shared" si="123"/>
        <v>0</v>
      </c>
      <c r="S847" s="22">
        <f t="shared" si="124"/>
        <v>0</v>
      </c>
      <c r="T847" s="22">
        <f t="shared" si="117"/>
        <v>0</v>
      </c>
      <c r="U847" s="22">
        <f t="shared" si="125"/>
        <v>0</v>
      </c>
      <c r="V847" s="22">
        <f t="shared" si="118"/>
        <v>0</v>
      </c>
      <c r="W847" s="22">
        <f t="shared" si="119"/>
        <v>0</v>
      </c>
      <c r="X847" s="21"/>
      <c r="Y847" s="23" t="str">
        <f t="shared" si="120"/>
        <v/>
      </c>
      <c r="Z847" s="21"/>
      <c r="AA847" s="23" t="str">
        <f t="shared" si="121"/>
        <v/>
      </c>
      <c r="AB847" s="21"/>
      <c r="AC847" s="23" t="str">
        <f t="shared" si="122"/>
        <v/>
      </c>
      <c r="AD84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48" spans="1:30" x14ac:dyDescent="0.45">
      <c r="A848" s="35" t="str">
        <f>IF('Prediction Log'!A848=0, "",'Prediction Log'!A848)</f>
        <v/>
      </c>
      <c r="B848" s="14" t="str">
        <f>IF('Prediction Log'!B848=0, "",'Prediction Log'!B848)</f>
        <v/>
      </c>
      <c r="C848" s="14" t="str">
        <f>IF('Prediction Log'!C848=0, "",'Prediction Log'!C848)</f>
        <v/>
      </c>
      <c r="D848" s="14" t="str">
        <f>IF('Prediction Log'!D848=0, "",'Prediction Log'!D848)</f>
        <v/>
      </c>
      <c r="E848" s="14" t="str">
        <f>IF('Prediction Log'!E848=0, "",'Prediction Log'!E848)</f>
        <v/>
      </c>
      <c r="F848" s="14" t="str">
        <f>IF('Prediction Log'!F848=0, "",'Prediction Log'!F848)</f>
        <v/>
      </c>
      <c r="G848" s="12" t="str">
        <f>IF(AND(Games!I848="",Games!J848=""),"",IF(ISTEXT(Games!J848), "Side",Games!I848))</f>
        <v/>
      </c>
      <c r="H848" s="12" t="str">
        <f>IF(Table1[[#This Row],[Bet]]="Spread", Games!K848, "")</f>
        <v/>
      </c>
      <c r="I848" s="19" t="str">
        <f>IF(ISTEXT(Games!J848), Games!J848, "")</f>
        <v/>
      </c>
      <c r="J848" s="19" t="str">
        <f>IF(Table1[[#This Row],[Bet]]="Spread", Table1[[#This Row],[Spread]],"")</f>
        <v/>
      </c>
      <c r="K848" s="19"/>
      <c r="L848" s="20"/>
      <c r="M848" s="20"/>
      <c r="N848" s="20"/>
      <c r="O848" s="20"/>
      <c r="P848" s="20"/>
      <c r="Q848" s="20"/>
      <c r="R848" s="22">
        <f t="shared" si="123"/>
        <v>0</v>
      </c>
      <c r="S848" s="22">
        <f t="shared" si="124"/>
        <v>0</v>
      </c>
      <c r="T848" s="22">
        <f t="shared" si="117"/>
        <v>0</v>
      </c>
      <c r="U848" s="22">
        <f t="shared" si="125"/>
        <v>0</v>
      </c>
      <c r="V848" s="22">
        <f t="shared" si="118"/>
        <v>0</v>
      </c>
      <c r="W848" s="22">
        <f t="shared" si="119"/>
        <v>0</v>
      </c>
      <c r="X848" s="21"/>
      <c r="Y848" s="23" t="str">
        <f t="shared" si="120"/>
        <v/>
      </c>
      <c r="Z848" s="21"/>
      <c r="AA848" s="23" t="str">
        <f t="shared" si="121"/>
        <v/>
      </c>
      <c r="AB848" s="21"/>
      <c r="AC848" s="23" t="str">
        <f t="shared" si="122"/>
        <v/>
      </c>
      <c r="AD84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49" spans="1:30" x14ac:dyDescent="0.45">
      <c r="A849" s="35" t="str">
        <f>IF('Prediction Log'!A849=0, "",'Prediction Log'!A849)</f>
        <v/>
      </c>
      <c r="B849" s="14" t="str">
        <f>IF('Prediction Log'!B849=0, "",'Prediction Log'!B849)</f>
        <v/>
      </c>
      <c r="C849" s="14" t="str">
        <f>IF('Prediction Log'!C849=0, "",'Prediction Log'!C849)</f>
        <v/>
      </c>
      <c r="D849" s="14" t="str">
        <f>IF('Prediction Log'!D849=0, "",'Prediction Log'!D849)</f>
        <v/>
      </c>
      <c r="E849" s="14" t="str">
        <f>IF('Prediction Log'!E849=0, "",'Prediction Log'!E849)</f>
        <v/>
      </c>
      <c r="F849" s="14" t="str">
        <f>IF('Prediction Log'!F849=0, "",'Prediction Log'!F849)</f>
        <v/>
      </c>
      <c r="G849" s="12" t="str">
        <f>IF(AND(Games!I849="",Games!J849=""),"",IF(ISTEXT(Games!J849), "Side",Games!I849))</f>
        <v/>
      </c>
      <c r="H849" s="12" t="str">
        <f>IF(Table1[[#This Row],[Bet]]="Spread", Games!K849, "")</f>
        <v/>
      </c>
      <c r="I849" s="19" t="str">
        <f>IF(ISTEXT(Games!J849), Games!J849, "")</f>
        <v/>
      </c>
      <c r="J849" s="19" t="str">
        <f>IF(Table1[[#This Row],[Bet]]="Spread", Table1[[#This Row],[Spread]],"")</f>
        <v/>
      </c>
      <c r="K849" s="19"/>
      <c r="L849" s="20"/>
      <c r="M849" s="20"/>
      <c r="N849" s="20"/>
      <c r="O849" s="20"/>
      <c r="P849" s="20"/>
      <c r="Q849" s="20"/>
      <c r="R849" s="22">
        <f t="shared" si="123"/>
        <v>0</v>
      </c>
      <c r="S849" s="22">
        <f t="shared" si="124"/>
        <v>0</v>
      </c>
      <c r="T849" s="22">
        <f t="shared" si="117"/>
        <v>0</v>
      </c>
      <c r="U849" s="22">
        <f t="shared" si="125"/>
        <v>0</v>
      </c>
      <c r="V849" s="22">
        <f t="shared" si="118"/>
        <v>0</v>
      </c>
      <c r="W849" s="22">
        <f t="shared" si="119"/>
        <v>0</v>
      </c>
      <c r="X849" s="21"/>
      <c r="Y849" s="23" t="str">
        <f t="shared" si="120"/>
        <v/>
      </c>
      <c r="Z849" s="21"/>
      <c r="AA849" s="23" t="str">
        <f t="shared" si="121"/>
        <v/>
      </c>
      <c r="AB849" s="21"/>
      <c r="AC849" s="23" t="str">
        <f t="shared" si="122"/>
        <v/>
      </c>
      <c r="AD84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50" spans="1:30" x14ac:dyDescent="0.45">
      <c r="A850" s="35" t="str">
        <f>IF('Prediction Log'!A850=0, "",'Prediction Log'!A850)</f>
        <v/>
      </c>
      <c r="B850" s="14" t="str">
        <f>IF('Prediction Log'!B850=0, "",'Prediction Log'!B850)</f>
        <v/>
      </c>
      <c r="C850" s="14" t="str">
        <f>IF('Prediction Log'!C850=0, "",'Prediction Log'!C850)</f>
        <v/>
      </c>
      <c r="D850" s="14" t="str">
        <f>IF('Prediction Log'!D850=0, "",'Prediction Log'!D850)</f>
        <v/>
      </c>
      <c r="E850" s="14" t="str">
        <f>IF('Prediction Log'!E850=0, "",'Prediction Log'!E850)</f>
        <v/>
      </c>
      <c r="F850" s="14" t="str">
        <f>IF('Prediction Log'!F850=0, "",'Prediction Log'!F850)</f>
        <v/>
      </c>
      <c r="G850" s="12" t="str">
        <f>IF(AND(Games!I850="",Games!J850=""),"",IF(ISTEXT(Games!J850), "Side",Games!I850))</f>
        <v/>
      </c>
      <c r="H850" s="12" t="str">
        <f>IF(Table1[[#This Row],[Bet]]="Spread", Games!K850, "")</f>
        <v/>
      </c>
      <c r="I850" s="19" t="str">
        <f>IF(ISTEXT(Games!J850), Games!J850, "")</f>
        <v/>
      </c>
      <c r="J850" s="19" t="str">
        <f>IF(Table1[[#This Row],[Bet]]="Spread", Table1[[#This Row],[Spread]],"")</f>
        <v/>
      </c>
      <c r="K850" s="19"/>
      <c r="L850" s="20"/>
      <c r="M850" s="20"/>
      <c r="N850" s="20"/>
      <c r="O850" s="20"/>
      <c r="P850" s="20"/>
      <c r="Q850" s="20"/>
      <c r="R850" s="22">
        <f t="shared" si="123"/>
        <v>0</v>
      </c>
      <c r="S850" s="22">
        <f t="shared" si="124"/>
        <v>0</v>
      </c>
      <c r="T850" s="22">
        <f t="shared" si="117"/>
        <v>0</v>
      </c>
      <c r="U850" s="22">
        <f t="shared" si="125"/>
        <v>0</v>
      </c>
      <c r="V850" s="22">
        <f t="shared" si="118"/>
        <v>0</v>
      </c>
      <c r="W850" s="22">
        <f t="shared" si="119"/>
        <v>0</v>
      </c>
      <c r="X850" s="21"/>
      <c r="Y850" s="23" t="str">
        <f t="shared" si="120"/>
        <v/>
      </c>
      <c r="Z850" s="21"/>
      <c r="AA850" s="23" t="str">
        <f t="shared" si="121"/>
        <v/>
      </c>
      <c r="AB850" s="21"/>
      <c r="AC850" s="23" t="str">
        <f t="shared" si="122"/>
        <v/>
      </c>
      <c r="AD85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51" spans="1:30" x14ac:dyDescent="0.45">
      <c r="A851" s="35" t="str">
        <f>IF('Prediction Log'!A851=0, "",'Prediction Log'!A851)</f>
        <v/>
      </c>
      <c r="B851" s="14" t="str">
        <f>IF('Prediction Log'!B851=0, "",'Prediction Log'!B851)</f>
        <v/>
      </c>
      <c r="C851" s="14" t="str">
        <f>IF('Prediction Log'!C851=0, "",'Prediction Log'!C851)</f>
        <v/>
      </c>
      <c r="D851" s="14" t="str">
        <f>IF('Prediction Log'!D851=0, "",'Prediction Log'!D851)</f>
        <v/>
      </c>
      <c r="E851" s="14" t="str">
        <f>IF('Prediction Log'!E851=0, "",'Prediction Log'!E851)</f>
        <v/>
      </c>
      <c r="F851" s="14" t="str">
        <f>IF('Prediction Log'!F851=0, "",'Prediction Log'!F851)</f>
        <v/>
      </c>
      <c r="G851" s="12" t="str">
        <f>IF(AND(Games!I851="",Games!J851=""),"",IF(ISTEXT(Games!J851), "Side",Games!I851))</f>
        <v/>
      </c>
      <c r="H851" s="12" t="str">
        <f>IF(Table1[[#This Row],[Bet]]="Spread", Games!K851, "")</f>
        <v/>
      </c>
      <c r="I851" s="19" t="str">
        <f>IF(ISTEXT(Games!J851), Games!J851, "")</f>
        <v/>
      </c>
      <c r="J851" s="19" t="str">
        <f>IF(Table1[[#This Row],[Bet]]="Spread", Table1[[#This Row],[Spread]],"")</f>
        <v/>
      </c>
      <c r="K851" s="19"/>
      <c r="L851" s="20"/>
      <c r="M851" s="20"/>
      <c r="N851" s="20"/>
      <c r="O851" s="20"/>
      <c r="P851" s="20"/>
      <c r="Q851" s="20"/>
      <c r="R851" s="22">
        <f t="shared" si="123"/>
        <v>0</v>
      </c>
      <c r="S851" s="22">
        <f t="shared" si="124"/>
        <v>0</v>
      </c>
      <c r="T851" s="22">
        <f t="shared" si="117"/>
        <v>0</v>
      </c>
      <c r="U851" s="22">
        <f t="shared" si="125"/>
        <v>0</v>
      </c>
      <c r="V851" s="22">
        <f t="shared" si="118"/>
        <v>0</v>
      </c>
      <c r="W851" s="22">
        <f t="shared" si="119"/>
        <v>0</v>
      </c>
      <c r="X851" s="21"/>
      <c r="Y851" s="23" t="str">
        <f t="shared" si="120"/>
        <v/>
      </c>
      <c r="Z851" s="21"/>
      <c r="AA851" s="23" t="str">
        <f t="shared" si="121"/>
        <v/>
      </c>
      <c r="AB851" s="21"/>
      <c r="AC851" s="23" t="str">
        <f t="shared" si="122"/>
        <v/>
      </c>
      <c r="AD85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52" spans="1:30" x14ac:dyDescent="0.45">
      <c r="A852" s="35" t="str">
        <f>IF('Prediction Log'!A852=0, "",'Prediction Log'!A852)</f>
        <v/>
      </c>
      <c r="B852" s="14" t="str">
        <f>IF('Prediction Log'!B852=0, "",'Prediction Log'!B852)</f>
        <v/>
      </c>
      <c r="C852" s="14" t="str">
        <f>IF('Prediction Log'!C852=0, "",'Prediction Log'!C852)</f>
        <v/>
      </c>
      <c r="D852" s="14" t="str">
        <f>IF('Prediction Log'!D852=0, "",'Prediction Log'!D852)</f>
        <v/>
      </c>
      <c r="E852" s="14" t="str">
        <f>IF('Prediction Log'!E852=0, "",'Prediction Log'!E852)</f>
        <v/>
      </c>
      <c r="F852" s="14" t="str">
        <f>IF('Prediction Log'!F852=0, "",'Prediction Log'!F852)</f>
        <v/>
      </c>
      <c r="G852" s="12" t="str">
        <f>IF(AND(Games!I852="",Games!J852=""),"",IF(ISTEXT(Games!J852), "Side",Games!I852))</f>
        <v/>
      </c>
      <c r="H852" s="12" t="str">
        <f>IF(Table1[[#This Row],[Bet]]="Spread", Games!K852, "")</f>
        <v/>
      </c>
      <c r="I852" s="19" t="str">
        <f>IF(ISTEXT(Games!J852), Games!J852, "")</f>
        <v/>
      </c>
      <c r="J852" s="19" t="str">
        <f>IF(Table1[[#This Row],[Bet]]="Spread", Table1[[#This Row],[Spread]],"")</f>
        <v/>
      </c>
      <c r="K852" s="19"/>
      <c r="L852" s="20"/>
      <c r="M852" s="20"/>
      <c r="N852" s="20"/>
      <c r="O852" s="20"/>
      <c r="P852" s="20"/>
      <c r="Q852" s="20"/>
      <c r="R852" s="22">
        <f t="shared" si="123"/>
        <v>0</v>
      </c>
      <c r="S852" s="22">
        <f t="shared" si="124"/>
        <v>0</v>
      </c>
      <c r="T852" s="22">
        <f t="shared" si="117"/>
        <v>0</v>
      </c>
      <c r="U852" s="22">
        <f t="shared" si="125"/>
        <v>0</v>
      </c>
      <c r="V852" s="22">
        <f t="shared" si="118"/>
        <v>0</v>
      </c>
      <c r="W852" s="22">
        <f t="shared" si="119"/>
        <v>0</v>
      </c>
      <c r="X852" s="21"/>
      <c r="Y852" s="23" t="str">
        <f t="shared" si="120"/>
        <v/>
      </c>
      <c r="Z852" s="21"/>
      <c r="AA852" s="23" t="str">
        <f t="shared" si="121"/>
        <v/>
      </c>
      <c r="AB852" s="21"/>
      <c r="AC852" s="23" t="str">
        <f t="shared" si="122"/>
        <v/>
      </c>
      <c r="AD85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53" spans="1:30" x14ac:dyDescent="0.45">
      <c r="A853" s="35" t="str">
        <f>IF('Prediction Log'!A853=0, "",'Prediction Log'!A853)</f>
        <v/>
      </c>
      <c r="B853" s="14" t="str">
        <f>IF('Prediction Log'!B853=0, "",'Prediction Log'!B853)</f>
        <v/>
      </c>
      <c r="C853" s="14" t="str">
        <f>IF('Prediction Log'!C853=0, "",'Prediction Log'!C853)</f>
        <v/>
      </c>
      <c r="D853" s="14" t="str">
        <f>IF('Prediction Log'!D853=0, "",'Prediction Log'!D853)</f>
        <v/>
      </c>
      <c r="E853" s="14" t="str">
        <f>IF('Prediction Log'!E853=0, "",'Prediction Log'!E853)</f>
        <v/>
      </c>
      <c r="F853" s="14" t="str">
        <f>IF('Prediction Log'!F853=0, "",'Prediction Log'!F853)</f>
        <v/>
      </c>
      <c r="G853" s="12" t="str">
        <f>IF(AND(Games!I853="",Games!J853=""),"",IF(ISTEXT(Games!J853), "Side",Games!I853))</f>
        <v/>
      </c>
      <c r="H853" s="12" t="str">
        <f>IF(Table1[[#This Row],[Bet]]="Spread", Games!K853, "")</f>
        <v/>
      </c>
      <c r="I853" s="19" t="str">
        <f>IF(ISTEXT(Games!J853), Games!J853, "")</f>
        <v/>
      </c>
      <c r="J853" s="19" t="str">
        <f>IF(Table1[[#This Row],[Bet]]="Spread", Table1[[#This Row],[Spread]],"")</f>
        <v/>
      </c>
      <c r="K853" s="19"/>
      <c r="L853" s="20"/>
      <c r="M853" s="20"/>
      <c r="N853" s="20"/>
      <c r="O853" s="20"/>
      <c r="P853" s="20"/>
      <c r="Q853" s="20"/>
      <c r="R853" s="22">
        <f t="shared" si="123"/>
        <v>0</v>
      </c>
      <c r="S853" s="22">
        <f t="shared" si="124"/>
        <v>0</v>
      </c>
      <c r="T853" s="22">
        <f t="shared" si="117"/>
        <v>0</v>
      </c>
      <c r="U853" s="22">
        <f t="shared" si="125"/>
        <v>0</v>
      </c>
      <c r="V853" s="22">
        <f t="shared" si="118"/>
        <v>0</v>
      </c>
      <c r="W853" s="22">
        <f t="shared" si="119"/>
        <v>0</v>
      </c>
      <c r="X853" s="21"/>
      <c r="Y853" s="23" t="str">
        <f t="shared" si="120"/>
        <v/>
      </c>
      <c r="Z853" s="21"/>
      <c r="AA853" s="23" t="str">
        <f t="shared" si="121"/>
        <v/>
      </c>
      <c r="AB853" s="21"/>
      <c r="AC853" s="23" t="str">
        <f t="shared" si="122"/>
        <v/>
      </c>
      <c r="AD85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54" spans="1:30" x14ac:dyDescent="0.45">
      <c r="A854" s="35" t="str">
        <f>IF('Prediction Log'!A854=0, "",'Prediction Log'!A854)</f>
        <v/>
      </c>
      <c r="B854" s="14" t="str">
        <f>IF('Prediction Log'!B854=0, "",'Prediction Log'!B854)</f>
        <v/>
      </c>
      <c r="C854" s="14" t="str">
        <f>IF('Prediction Log'!C854=0, "",'Prediction Log'!C854)</f>
        <v/>
      </c>
      <c r="D854" s="14" t="str">
        <f>IF('Prediction Log'!D854=0, "",'Prediction Log'!D854)</f>
        <v/>
      </c>
      <c r="E854" s="14" t="str">
        <f>IF('Prediction Log'!E854=0, "",'Prediction Log'!E854)</f>
        <v/>
      </c>
      <c r="F854" s="14" t="str">
        <f>IF('Prediction Log'!F854=0, "",'Prediction Log'!F854)</f>
        <v/>
      </c>
      <c r="G854" s="12" t="str">
        <f>IF(AND(Games!I854="",Games!J854=""),"",IF(ISTEXT(Games!J854), "Side",Games!I854))</f>
        <v/>
      </c>
      <c r="H854" s="12" t="str">
        <f>IF(Table1[[#This Row],[Bet]]="Spread", Games!K854, "")</f>
        <v/>
      </c>
      <c r="I854" s="19" t="str">
        <f>IF(ISTEXT(Games!J854), Games!J854, "")</f>
        <v/>
      </c>
      <c r="J854" s="19" t="str">
        <f>IF(Table1[[#This Row],[Bet]]="Spread", Table1[[#This Row],[Spread]],"")</f>
        <v/>
      </c>
      <c r="K854" s="19"/>
      <c r="L854" s="20"/>
      <c r="M854" s="20"/>
      <c r="N854" s="20"/>
      <c r="O854" s="20"/>
      <c r="P854" s="20"/>
      <c r="Q854" s="20"/>
      <c r="R854" s="22">
        <f t="shared" si="123"/>
        <v>0</v>
      </c>
      <c r="S854" s="22">
        <f t="shared" si="124"/>
        <v>0</v>
      </c>
      <c r="T854" s="22">
        <f t="shared" si="117"/>
        <v>0</v>
      </c>
      <c r="U854" s="22">
        <f t="shared" si="125"/>
        <v>0</v>
      </c>
      <c r="V854" s="22">
        <f t="shared" si="118"/>
        <v>0</v>
      </c>
      <c r="W854" s="22">
        <f t="shared" si="119"/>
        <v>0</v>
      </c>
      <c r="X854" s="21"/>
      <c r="Y854" s="23" t="str">
        <f t="shared" si="120"/>
        <v/>
      </c>
      <c r="Z854" s="21"/>
      <c r="AA854" s="23" t="str">
        <f t="shared" si="121"/>
        <v/>
      </c>
      <c r="AB854" s="21"/>
      <c r="AC854" s="23" t="str">
        <f t="shared" si="122"/>
        <v/>
      </c>
      <c r="AD85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55" spans="1:30" x14ac:dyDescent="0.45">
      <c r="A855" s="35" t="str">
        <f>IF('Prediction Log'!A855=0, "",'Prediction Log'!A855)</f>
        <v/>
      </c>
      <c r="B855" s="14" t="str">
        <f>IF('Prediction Log'!B855=0, "",'Prediction Log'!B855)</f>
        <v/>
      </c>
      <c r="C855" s="14" t="str">
        <f>IF('Prediction Log'!C855=0, "",'Prediction Log'!C855)</f>
        <v/>
      </c>
      <c r="D855" s="14" t="str">
        <f>IF('Prediction Log'!D855=0, "",'Prediction Log'!D855)</f>
        <v/>
      </c>
      <c r="E855" s="14" t="str">
        <f>IF('Prediction Log'!E855=0, "",'Prediction Log'!E855)</f>
        <v/>
      </c>
      <c r="F855" s="14" t="str">
        <f>IF('Prediction Log'!F855=0, "",'Prediction Log'!F855)</f>
        <v/>
      </c>
      <c r="G855" s="12" t="str">
        <f>IF(AND(Games!I855="",Games!J855=""),"",IF(ISTEXT(Games!J855), "Side",Games!I855))</f>
        <v/>
      </c>
      <c r="H855" s="12" t="str">
        <f>IF(Table1[[#This Row],[Bet]]="Spread", Games!K855, "")</f>
        <v/>
      </c>
      <c r="I855" s="19" t="str">
        <f>IF(ISTEXT(Games!J855), Games!J855, "")</f>
        <v/>
      </c>
      <c r="J855" s="19" t="str">
        <f>IF(Table1[[#This Row],[Bet]]="Spread", Table1[[#This Row],[Spread]],"")</f>
        <v/>
      </c>
      <c r="K855" s="19"/>
      <c r="L855" s="20"/>
      <c r="M855" s="20"/>
      <c r="N855" s="20"/>
      <c r="O855" s="20"/>
      <c r="P855" s="20"/>
      <c r="Q855" s="20"/>
      <c r="R855" s="22">
        <f t="shared" si="123"/>
        <v>0</v>
      </c>
      <c r="S855" s="22">
        <f t="shared" si="124"/>
        <v>0</v>
      </c>
      <c r="T855" s="22">
        <f t="shared" si="117"/>
        <v>0</v>
      </c>
      <c r="U855" s="22">
        <f t="shared" si="125"/>
        <v>0</v>
      </c>
      <c r="V855" s="22">
        <f t="shared" si="118"/>
        <v>0</v>
      </c>
      <c r="W855" s="22">
        <f t="shared" si="119"/>
        <v>0</v>
      </c>
      <c r="X855" s="21"/>
      <c r="Y855" s="23" t="str">
        <f t="shared" si="120"/>
        <v/>
      </c>
      <c r="Z855" s="21"/>
      <c r="AA855" s="23" t="str">
        <f t="shared" si="121"/>
        <v/>
      </c>
      <c r="AB855" s="21"/>
      <c r="AC855" s="23" t="str">
        <f t="shared" si="122"/>
        <v/>
      </c>
      <c r="AD85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56" spans="1:30" x14ac:dyDescent="0.45">
      <c r="A856" s="35" t="str">
        <f>IF('Prediction Log'!A856=0, "",'Prediction Log'!A856)</f>
        <v/>
      </c>
      <c r="B856" s="14" t="str">
        <f>IF('Prediction Log'!B856=0, "",'Prediction Log'!B856)</f>
        <v/>
      </c>
      <c r="C856" s="14" t="str">
        <f>IF('Prediction Log'!C856=0, "",'Prediction Log'!C856)</f>
        <v/>
      </c>
      <c r="D856" s="14" t="str">
        <f>IF('Prediction Log'!D856=0, "",'Prediction Log'!D856)</f>
        <v/>
      </c>
      <c r="E856" s="14" t="str">
        <f>IF('Prediction Log'!E856=0, "",'Prediction Log'!E856)</f>
        <v/>
      </c>
      <c r="F856" s="14" t="str">
        <f>IF('Prediction Log'!F856=0, "",'Prediction Log'!F856)</f>
        <v/>
      </c>
      <c r="G856" s="12" t="str">
        <f>IF(AND(Games!I856="",Games!J856=""),"",IF(ISTEXT(Games!J856), "Side",Games!I856))</f>
        <v/>
      </c>
      <c r="H856" s="12" t="str">
        <f>IF(Table1[[#This Row],[Bet]]="Spread", Games!K856, "")</f>
        <v/>
      </c>
      <c r="I856" s="19" t="str">
        <f>IF(ISTEXT(Games!J856), Games!J856, "")</f>
        <v/>
      </c>
      <c r="J856" s="19" t="str">
        <f>IF(Table1[[#This Row],[Bet]]="Spread", Table1[[#This Row],[Spread]],"")</f>
        <v/>
      </c>
      <c r="K856" s="19"/>
      <c r="L856" s="20"/>
      <c r="M856" s="20"/>
      <c r="N856" s="20"/>
      <c r="O856" s="20"/>
      <c r="P856" s="20"/>
      <c r="Q856" s="20"/>
      <c r="R856" s="22">
        <f t="shared" si="123"/>
        <v>0</v>
      </c>
      <c r="S856" s="22">
        <f t="shared" si="124"/>
        <v>0</v>
      </c>
      <c r="T856" s="22">
        <f t="shared" si="117"/>
        <v>0</v>
      </c>
      <c r="U856" s="22">
        <f t="shared" si="125"/>
        <v>0</v>
      </c>
      <c r="V856" s="22">
        <f t="shared" si="118"/>
        <v>0</v>
      </c>
      <c r="W856" s="22">
        <f t="shared" si="119"/>
        <v>0</v>
      </c>
      <c r="X856" s="21"/>
      <c r="Y856" s="23" t="str">
        <f t="shared" si="120"/>
        <v/>
      </c>
      <c r="Z856" s="21"/>
      <c r="AA856" s="23" t="str">
        <f t="shared" si="121"/>
        <v/>
      </c>
      <c r="AB856" s="21"/>
      <c r="AC856" s="23" t="str">
        <f t="shared" si="122"/>
        <v/>
      </c>
      <c r="AD85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57" spans="1:30" x14ac:dyDescent="0.45">
      <c r="A857" s="35" t="str">
        <f>IF('Prediction Log'!A857=0, "",'Prediction Log'!A857)</f>
        <v/>
      </c>
      <c r="B857" s="14" t="str">
        <f>IF('Prediction Log'!B857=0, "",'Prediction Log'!B857)</f>
        <v/>
      </c>
      <c r="C857" s="14" t="str">
        <f>IF('Prediction Log'!C857=0, "",'Prediction Log'!C857)</f>
        <v/>
      </c>
      <c r="D857" s="14" t="str">
        <f>IF('Prediction Log'!D857=0, "",'Prediction Log'!D857)</f>
        <v/>
      </c>
      <c r="E857" s="14" t="str">
        <f>IF('Prediction Log'!E857=0, "",'Prediction Log'!E857)</f>
        <v/>
      </c>
      <c r="F857" s="14" t="str">
        <f>IF('Prediction Log'!F857=0, "",'Prediction Log'!F857)</f>
        <v/>
      </c>
      <c r="G857" s="12" t="str">
        <f>IF(AND(Games!I857="",Games!J857=""),"",IF(ISTEXT(Games!J857), "Side",Games!I857))</f>
        <v/>
      </c>
      <c r="H857" s="12" t="str">
        <f>IF(Table1[[#This Row],[Bet]]="Spread", Games!K857, "")</f>
        <v/>
      </c>
      <c r="I857" s="19" t="str">
        <f>IF(ISTEXT(Games!J857), Games!J857, "")</f>
        <v/>
      </c>
      <c r="J857" s="19" t="str">
        <f>IF(Table1[[#This Row],[Bet]]="Spread", Table1[[#This Row],[Spread]],"")</f>
        <v/>
      </c>
      <c r="K857" s="19"/>
      <c r="L857" s="20"/>
      <c r="M857" s="20"/>
      <c r="N857" s="20"/>
      <c r="O857" s="20"/>
      <c r="P857" s="20"/>
      <c r="Q857" s="20"/>
      <c r="R857" s="22">
        <f t="shared" si="123"/>
        <v>0</v>
      </c>
      <c r="S857" s="22">
        <f t="shared" si="124"/>
        <v>0</v>
      </c>
      <c r="T857" s="22">
        <f t="shared" si="117"/>
        <v>0</v>
      </c>
      <c r="U857" s="22">
        <f t="shared" si="125"/>
        <v>0</v>
      </c>
      <c r="V857" s="22">
        <f t="shared" si="118"/>
        <v>0</v>
      </c>
      <c r="W857" s="22">
        <f t="shared" si="119"/>
        <v>0</v>
      </c>
      <c r="X857" s="21"/>
      <c r="Y857" s="23" t="str">
        <f t="shared" si="120"/>
        <v/>
      </c>
      <c r="Z857" s="21"/>
      <c r="AA857" s="23" t="str">
        <f t="shared" si="121"/>
        <v/>
      </c>
      <c r="AB857" s="21"/>
      <c r="AC857" s="23" t="str">
        <f t="shared" si="122"/>
        <v/>
      </c>
      <c r="AD85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58" spans="1:30" x14ac:dyDescent="0.45">
      <c r="A858" s="35" t="str">
        <f>IF('Prediction Log'!A858=0, "",'Prediction Log'!A858)</f>
        <v/>
      </c>
      <c r="B858" s="14" t="str">
        <f>IF('Prediction Log'!B858=0, "",'Prediction Log'!B858)</f>
        <v/>
      </c>
      <c r="C858" s="14" t="str">
        <f>IF('Prediction Log'!C858=0, "",'Prediction Log'!C858)</f>
        <v/>
      </c>
      <c r="D858" s="14" t="str">
        <f>IF('Prediction Log'!D858=0, "",'Prediction Log'!D858)</f>
        <v/>
      </c>
      <c r="E858" s="14" t="str">
        <f>IF('Prediction Log'!E858=0, "",'Prediction Log'!E858)</f>
        <v/>
      </c>
      <c r="F858" s="14" t="str">
        <f>IF('Prediction Log'!F858=0, "",'Prediction Log'!F858)</f>
        <v/>
      </c>
      <c r="G858" s="12" t="str">
        <f>IF(AND(Games!I858="",Games!J858=""),"",IF(ISTEXT(Games!J858), "Side",Games!I858))</f>
        <v/>
      </c>
      <c r="H858" s="12" t="str">
        <f>IF(Table1[[#This Row],[Bet]]="Spread", Games!K858, "")</f>
        <v/>
      </c>
      <c r="I858" s="19" t="str">
        <f>IF(ISTEXT(Games!J858), Games!J858, "")</f>
        <v/>
      </c>
      <c r="J858" s="19" t="str">
        <f>IF(Table1[[#This Row],[Bet]]="Spread", Table1[[#This Row],[Spread]],"")</f>
        <v/>
      </c>
      <c r="K858" s="19"/>
      <c r="L858" s="20"/>
      <c r="M858" s="20"/>
      <c r="N858" s="20"/>
      <c r="O858" s="20"/>
      <c r="P858" s="20"/>
      <c r="Q858" s="20"/>
      <c r="R858" s="22">
        <f t="shared" si="123"/>
        <v>0</v>
      </c>
      <c r="S858" s="22">
        <f t="shared" si="124"/>
        <v>0</v>
      </c>
      <c r="T858" s="22">
        <f t="shared" si="117"/>
        <v>0</v>
      </c>
      <c r="U858" s="22">
        <f t="shared" si="125"/>
        <v>0</v>
      </c>
      <c r="V858" s="22">
        <f t="shared" si="118"/>
        <v>0</v>
      </c>
      <c r="W858" s="22">
        <f t="shared" si="119"/>
        <v>0</v>
      </c>
      <c r="X858" s="21"/>
      <c r="Y858" s="23" t="str">
        <f t="shared" si="120"/>
        <v/>
      </c>
      <c r="Z858" s="21"/>
      <c r="AA858" s="23" t="str">
        <f t="shared" si="121"/>
        <v/>
      </c>
      <c r="AB858" s="21"/>
      <c r="AC858" s="23" t="str">
        <f t="shared" si="122"/>
        <v/>
      </c>
      <c r="AD85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59" spans="1:30" x14ac:dyDescent="0.45">
      <c r="A859" s="35" t="str">
        <f>IF('Prediction Log'!A859=0, "",'Prediction Log'!A859)</f>
        <v/>
      </c>
      <c r="B859" s="14" t="str">
        <f>IF('Prediction Log'!B859=0, "",'Prediction Log'!B859)</f>
        <v/>
      </c>
      <c r="C859" s="14" t="str">
        <f>IF('Prediction Log'!C859=0, "",'Prediction Log'!C859)</f>
        <v/>
      </c>
      <c r="D859" s="14" t="str">
        <f>IF('Prediction Log'!D859=0, "",'Prediction Log'!D859)</f>
        <v/>
      </c>
      <c r="E859" s="14" t="str">
        <f>IF('Prediction Log'!E859=0, "",'Prediction Log'!E859)</f>
        <v/>
      </c>
      <c r="F859" s="14" t="str">
        <f>IF('Prediction Log'!F859=0, "",'Prediction Log'!F859)</f>
        <v/>
      </c>
      <c r="G859" s="12" t="str">
        <f>IF(AND(Games!I859="",Games!J859=""),"",IF(ISTEXT(Games!J859), "Side",Games!I859))</f>
        <v/>
      </c>
      <c r="H859" s="12" t="str">
        <f>IF(Table1[[#This Row],[Bet]]="Spread", Games!K859, "")</f>
        <v/>
      </c>
      <c r="I859" s="19" t="str">
        <f>IF(ISTEXT(Games!J859), Games!J859, "")</f>
        <v/>
      </c>
      <c r="J859" s="19" t="str">
        <f>IF(Table1[[#This Row],[Bet]]="Spread", Table1[[#This Row],[Spread]],"")</f>
        <v/>
      </c>
      <c r="K859" s="19"/>
      <c r="L859" s="20"/>
      <c r="M859" s="20"/>
      <c r="N859" s="20"/>
      <c r="O859" s="20"/>
      <c r="P859" s="20"/>
      <c r="Q859" s="20"/>
      <c r="R859" s="22">
        <f t="shared" si="123"/>
        <v>0</v>
      </c>
      <c r="S859" s="22">
        <f t="shared" si="124"/>
        <v>0</v>
      </c>
      <c r="T859" s="22">
        <f t="shared" si="117"/>
        <v>0</v>
      </c>
      <c r="U859" s="22">
        <f t="shared" si="125"/>
        <v>0</v>
      </c>
      <c r="V859" s="22">
        <f t="shared" si="118"/>
        <v>0</v>
      </c>
      <c r="W859" s="22">
        <f t="shared" si="119"/>
        <v>0</v>
      </c>
      <c r="X859" s="21"/>
      <c r="Y859" s="23" t="str">
        <f t="shared" si="120"/>
        <v/>
      </c>
      <c r="Z859" s="21"/>
      <c r="AA859" s="23" t="str">
        <f t="shared" si="121"/>
        <v/>
      </c>
      <c r="AB859" s="21"/>
      <c r="AC859" s="23" t="str">
        <f t="shared" si="122"/>
        <v/>
      </c>
      <c r="AD85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60" spans="1:30" x14ac:dyDescent="0.45">
      <c r="A860" s="35" t="str">
        <f>IF('Prediction Log'!A860=0, "",'Prediction Log'!A860)</f>
        <v/>
      </c>
      <c r="B860" s="14" t="str">
        <f>IF('Prediction Log'!B860=0, "",'Prediction Log'!B860)</f>
        <v/>
      </c>
      <c r="C860" s="14" t="str">
        <f>IF('Prediction Log'!C860=0, "",'Prediction Log'!C860)</f>
        <v/>
      </c>
      <c r="D860" s="14" t="str">
        <f>IF('Prediction Log'!D860=0, "",'Prediction Log'!D860)</f>
        <v/>
      </c>
      <c r="E860" s="14" t="str">
        <f>IF('Prediction Log'!E860=0, "",'Prediction Log'!E860)</f>
        <v/>
      </c>
      <c r="F860" s="14" t="str">
        <f>IF('Prediction Log'!F860=0, "",'Prediction Log'!F860)</f>
        <v/>
      </c>
      <c r="G860" s="12" t="str">
        <f>IF(AND(Games!I860="",Games!J860=""),"",IF(ISTEXT(Games!J860), "Side",Games!I860))</f>
        <v/>
      </c>
      <c r="H860" s="12" t="str">
        <f>IF(Table1[[#This Row],[Bet]]="Spread", Games!K860, "")</f>
        <v/>
      </c>
      <c r="I860" s="19" t="str">
        <f>IF(ISTEXT(Games!J860), Games!J860, "")</f>
        <v/>
      </c>
      <c r="J860" s="19" t="str">
        <f>IF(Table1[[#This Row],[Bet]]="Spread", Table1[[#This Row],[Spread]],"")</f>
        <v/>
      </c>
      <c r="K860" s="19"/>
      <c r="L860" s="20"/>
      <c r="M860" s="20"/>
      <c r="N860" s="20"/>
      <c r="O860" s="20"/>
      <c r="P860" s="20"/>
      <c r="Q860" s="20"/>
      <c r="R860" s="22">
        <f t="shared" si="123"/>
        <v>0</v>
      </c>
      <c r="S860" s="22">
        <f t="shared" si="124"/>
        <v>0</v>
      </c>
      <c r="T860" s="22">
        <f t="shared" si="117"/>
        <v>0</v>
      </c>
      <c r="U860" s="22">
        <f t="shared" si="125"/>
        <v>0</v>
      </c>
      <c r="V860" s="22">
        <f t="shared" si="118"/>
        <v>0</v>
      </c>
      <c r="W860" s="22">
        <f t="shared" si="119"/>
        <v>0</v>
      </c>
      <c r="X860" s="21"/>
      <c r="Y860" s="23" t="str">
        <f t="shared" si="120"/>
        <v/>
      </c>
      <c r="Z860" s="21"/>
      <c r="AA860" s="23" t="str">
        <f t="shared" si="121"/>
        <v/>
      </c>
      <c r="AB860" s="21"/>
      <c r="AC860" s="23" t="str">
        <f t="shared" si="122"/>
        <v/>
      </c>
      <c r="AD86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61" spans="1:30" x14ac:dyDescent="0.45">
      <c r="A861" s="35" t="str">
        <f>IF('Prediction Log'!A861=0, "",'Prediction Log'!A861)</f>
        <v/>
      </c>
      <c r="B861" s="14" t="str">
        <f>IF('Prediction Log'!B861=0, "",'Prediction Log'!B861)</f>
        <v/>
      </c>
      <c r="C861" s="14" t="str">
        <f>IF('Prediction Log'!C861=0, "",'Prediction Log'!C861)</f>
        <v/>
      </c>
      <c r="D861" s="14" t="str">
        <f>IF('Prediction Log'!D861=0, "",'Prediction Log'!D861)</f>
        <v/>
      </c>
      <c r="E861" s="14" t="str">
        <f>IF('Prediction Log'!E861=0, "",'Prediction Log'!E861)</f>
        <v/>
      </c>
      <c r="F861" s="14" t="str">
        <f>IF('Prediction Log'!F861=0, "",'Prediction Log'!F861)</f>
        <v/>
      </c>
      <c r="G861" s="12" t="str">
        <f>IF(AND(Games!I861="",Games!J861=""),"",IF(ISTEXT(Games!J861), "Side",Games!I861))</f>
        <v/>
      </c>
      <c r="H861" s="12" t="str">
        <f>IF(Table1[[#This Row],[Bet]]="Spread", Games!K861, "")</f>
        <v/>
      </c>
      <c r="I861" s="19" t="str">
        <f>IF(ISTEXT(Games!J861), Games!J861, "")</f>
        <v/>
      </c>
      <c r="J861" s="19" t="str">
        <f>IF(Table1[[#This Row],[Bet]]="Spread", Table1[[#This Row],[Spread]],"")</f>
        <v/>
      </c>
      <c r="K861" s="19"/>
      <c r="L861" s="20"/>
      <c r="M861" s="20"/>
      <c r="N861" s="20"/>
      <c r="O861" s="20"/>
      <c r="P861" s="20"/>
      <c r="Q861" s="20"/>
      <c r="R861" s="22">
        <f t="shared" si="123"/>
        <v>0</v>
      </c>
      <c r="S861" s="22">
        <f t="shared" si="124"/>
        <v>0</v>
      </c>
      <c r="T861" s="22">
        <f t="shared" si="117"/>
        <v>0</v>
      </c>
      <c r="U861" s="22">
        <f t="shared" si="125"/>
        <v>0</v>
      </c>
      <c r="V861" s="22">
        <f t="shared" si="118"/>
        <v>0</v>
      </c>
      <c r="W861" s="22">
        <f t="shared" si="119"/>
        <v>0</v>
      </c>
      <c r="X861" s="21"/>
      <c r="Y861" s="23" t="str">
        <f t="shared" si="120"/>
        <v/>
      </c>
      <c r="Z861" s="21"/>
      <c r="AA861" s="23" t="str">
        <f t="shared" si="121"/>
        <v/>
      </c>
      <c r="AB861" s="21"/>
      <c r="AC861" s="23" t="str">
        <f t="shared" si="122"/>
        <v/>
      </c>
      <c r="AD86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62" spans="1:30" x14ac:dyDescent="0.45">
      <c r="A862" s="35" t="str">
        <f>IF('Prediction Log'!A862=0, "",'Prediction Log'!A862)</f>
        <v/>
      </c>
      <c r="B862" s="14" t="str">
        <f>IF('Prediction Log'!B862=0, "",'Prediction Log'!B862)</f>
        <v/>
      </c>
      <c r="C862" s="14" t="str">
        <f>IF('Prediction Log'!C862=0, "",'Prediction Log'!C862)</f>
        <v/>
      </c>
      <c r="D862" s="14" t="str">
        <f>IF('Prediction Log'!D862=0, "",'Prediction Log'!D862)</f>
        <v/>
      </c>
      <c r="E862" s="14" t="str">
        <f>IF('Prediction Log'!E862=0, "",'Prediction Log'!E862)</f>
        <v/>
      </c>
      <c r="F862" s="14" t="str">
        <f>IF('Prediction Log'!F862=0, "",'Prediction Log'!F862)</f>
        <v/>
      </c>
      <c r="G862" s="12" t="str">
        <f>IF(AND(Games!I862="",Games!J862=""),"",IF(ISTEXT(Games!J862), "Side",Games!I862))</f>
        <v/>
      </c>
      <c r="H862" s="12" t="str">
        <f>IF(Table1[[#This Row],[Bet]]="Spread", Games!K862, "")</f>
        <v/>
      </c>
      <c r="I862" s="19" t="str">
        <f>IF(ISTEXT(Games!J862), Games!J862, "")</f>
        <v/>
      </c>
      <c r="J862" s="19" t="str">
        <f>IF(Table1[[#This Row],[Bet]]="Spread", Table1[[#This Row],[Spread]],"")</f>
        <v/>
      </c>
      <c r="K862" s="19"/>
      <c r="L862" s="20"/>
      <c r="M862" s="20"/>
      <c r="N862" s="20"/>
      <c r="O862" s="20"/>
      <c r="P862" s="20"/>
      <c r="Q862" s="20"/>
      <c r="R862" s="22">
        <f t="shared" si="123"/>
        <v>0</v>
      </c>
      <c r="S862" s="22">
        <f t="shared" si="124"/>
        <v>0</v>
      </c>
      <c r="T862" s="22">
        <f t="shared" si="117"/>
        <v>0</v>
      </c>
      <c r="U862" s="22">
        <f t="shared" si="125"/>
        <v>0</v>
      </c>
      <c r="V862" s="22">
        <f t="shared" si="118"/>
        <v>0</v>
      </c>
      <c r="W862" s="22">
        <f t="shared" si="119"/>
        <v>0</v>
      </c>
      <c r="X862" s="21"/>
      <c r="Y862" s="23" t="str">
        <f t="shared" si="120"/>
        <v/>
      </c>
      <c r="Z862" s="21"/>
      <c r="AA862" s="23" t="str">
        <f t="shared" si="121"/>
        <v/>
      </c>
      <c r="AB862" s="21"/>
      <c r="AC862" s="23" t="str">
        <f t="shared" si="122"/>
        <v/>
      </c>
      <c r="AD86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63" spans="1:30" x14ac:dyDescent="0.45">
      <c r="A863" s="35" t="str">
        <f>IF('Prediction Log'!A863=0, "",'Prediction Log'!A863)</f>
        <v/>
      </c>
      <c r="B863" s="14" t="str">
        <f>IF('Prediction Log'!B863=0, "",'Prediction Log'!B863)</f>
        <v/>
      </c>
      <c r="C863" s="14" t="str">
        <f>IF('Prediction Log'!C863=0, "",'Prediction Log'!C863)</f>
        <v/>
      </c>
      <c r="D863" s="14" t="str">
        <f>IF('Prediction Log'!D863=0, "",'Prediction Log'!D863)</f>
        <v/>
      </c>
      <c r="E863" s="14" t="str">
        <f>IF('Prediction Log'!E863=0, "",'Prediction Log'!E863)</f>
        <v/>
      </c>
      <c r="F863" s="14" t="str">
        <f>IF('Prediction Log'!F863=0, "",'Prediction Log'!F863)</f>
        <v/>
      </c>
      <c r="G863" s="12" t="str">
        <f>IF(AND(Games!I863="",Games!J863=""),"",IF(ISTEXT(Games!J863), "Side",Games!I863))</f>
        <v/>
      </c>
      <c r="H863" s="12" t="str">
        <f>IF(Table1[[#This Row],[Bet]]="Spread", Games!K863, "")</f>
        <v/>
      </c>
      <c r="I863" s="19" t="str">
        <f>IF(ISTEXT(Games!J863), Games!J863, "")</f>
        <v/>
      </c>
      <c r="J863" s="19" t="str">
        <f>IF(Table1[[#This Row],[Bet]]="Spread", Table1[[#This Row],[Spread]],"")</f>
        <v/>
      </c>
      <c r="K863" s="19"/>
      <c r="L863" s="20"/>
      <c r="M863" s="20"/>
      <c r="N863" s="20"/>
      <c r="O863" s="20"/>
      <c r="P863" s="20"/>
      <c r="Q863" s="20"/>
      <c r="R863" s="22">
        <f t="shared" si="123"/>
        <v>0</v>
      </c>
      <c r="S863" s="22">
        <f t="shared" si="124"/>
        <v>0</v>
      </c>
      <c r="T863" s="22">
        <f t="shared" si="117"/>
        <v>0</v>
      </c>
      <c r="U863" s="22">
        <f t="shared" si="125"/>
        <v>0</v>
      </c>
      <c r="V863" s="22">
        <f t="shared" si="118"/>
        <v>0</v>
      </c>
      <c r="W863" s="22">
        <f t="shared" si="119"/>
        <v>0</v>
      </c>
      <c r="X863" s="21"/>
      <c r="Y863" s="23" t="str">
        <f t="shared" si="120"/>
        <v/>
      </c>
      <c r="Z863" s="21"/>
      <c r="AA863" s="23" t="str">
        <f t="shared" si="121"/>
        <v/>
      </c>
      <c r="AB863" s="21"/>
      <c r="AC863" s="23" t="str">
        <f t="shared" si="122"/>
        <v/>
      </c>
      <c r="AD86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64" spans="1:30" x14ac:dyDescent="0.45">
      <c r="A864" s="35" t="str">
        <f>IF('Prediction Log'!A864=0, "",'Prediction Log'!A864)</f>
        <v/>
      </c>
      <c r="B864" s="14" t="str">
        <f>IF('Prediction Log'!B864=0, "",'Prediction Log'!B864)</f>
        <v/>
      </c>
      <c r="C864" s="14" t="str">
        <f>IF('Prediction Log'!C864=0, "",'Prediction Log'!C864)</f>
        <v/>
      </c>
      <c r="D864" s="14" t="str">
        <f>IF('Prediction Log'!D864=0, "",'Prediction Log'!D864)</f>
        <v/>
      </c>
      <c r="E864" s="14" t="str">
        <f>IF('Prediction Log'!E864=0, "",'Prediction Log'!E864)</f>
        <v/>
      </c>
      <c r="F864" s="14" t="str">
        <f>IF('Prediction Log'!F864=0, "",'Prediction Log'!F864)</f>
        <v/>
      </c>
      <c r="G864" s="12" t="str">
        <f>IF(AND(Games!I864="",Games!J864=""),"",IF(ISTEXT(Games!J864), "Side",Games!I864))</f>
        <v/>
      </c>
      <c r="H864" s="12" t="str">
        <f>IF(Table1[[#This Row],[Bet]]="Spread", Games!K864, "")</f>
        <v/>
      </c>
      <c r="I864" s="19" t="str">
        <f>IF(ISTEXT(Games!J864), Games!J864, "")</f>
        <v/>
      </c>
      <c r="J864" s="19" t="str">
        <f>IF(Table1[[#This Row],[Bet]]="Spread", Table1[[#This Row],[Spread]],"")</f>
        <v/>
      </c>
      <c r="K864" s="19"/>
      <c r="L864" s="20"/>
      <c r="M864" s="20"/>
      <c r="N864" s="20"/>
      <c r="O864" s="20"/>
      <c r="P864" s="20"/>
      <c r="Q864" s="20"/>
      <c r="R864" s="22">
        <f t="shared" si="123"/>
        <v>0</v>
      </c>
      <c r="S864" s="22">
        <f t="shared" si="124"/>
        <v>0</v>
      </c>
      <c r="T864" s="22">
        <f t="shared" si="117"/>
        <v>0</v>
      </c>
      <c r="U864" s="22">
        <f t="shared" si="125"/>
        <v>0</v>
      </c>
      <c r="V864" s="22">
        <f t="shared" si="118"/>
        <v>0</v>
      </c>
      <c r="W864" s="22">
        <f t="shared" si="119"/>
        <v>0</v>
      </c>
      <c r="X864" s="21"/>
      <c r="Y864" s="23" t="str">
        <f t="shared" si="120"/>
        <v/>
      </c>
      <c r="Z864" s="21"/>
      <c r="AA864" s="23" t="str">
        <f t="shared" si="121"/>
        <v/>
      </c>
      <c r="AB864" s="21"/>
      <c r="AC864" s="23" t="str">
        <f t="shared" si="122"/>
        <v/>
      </c>
      <c r="AD86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65" spans="1:30" x14ac:dyDescent="0.45">
      <c r="A865" s="35" t="str">
        <f>IF('Prediction Log'!A865=0, "",'Prediction Log'!A865)</f>
        <v/>
      </c>
      <c r="B865" s="14" t="str">
        <f>IF('Prediction Log'!B865=0, "",'Prediction Log'!B865)</f>
        <v/>
      </c>
      <c r="C865" s="14" t="str">
        <f>IF('Prediction Log'!C865=0, "",'Prediction Log'!C865)</f>
        <v/>
      </c>
      <c r="D865" s="14" t="str">
        <f>IF('Prediction Log'!D865=0, "",'Prediction Log'!D865)</f>
        <v/>
      </c>
      <c r="E865" s="14" t="str">
        <f>IF('Prediction Log'!E865=0, "",'Prediction Log'!E865)</f>
        <v/>
      </c>
      <c r="F865" s="14" t="str">
        <f>IF('Prediction Log'!F865=0, "",'Prediction Log'!F865)</f>
        <v/>
      </c>
      <c r="G865" s="12" t="str">
        <f>IF(AND(Games!I865="",Games!J865=""),"",IF(ISTEXT(Games!J865), "Side",Games!I865))</f>
        <v/>
      </c>
      <c r="H865" s="12" t="str">
        <f>IF(Table1[[#This Row],[Bet]]="Spread", Games!K865, "")</f>
        <v/>
      </c>
      <c r="I865" s="19" t="str">
        <f>IF(ISTEXT(Games!J865), Games!J865, "")</f>
        <v/>
      </c>
      <c r="J865" s="19" t="str">
        <f>IF(Table1[[#This Row],[Bet]]="Spread", Table1[[#This Row],[Spread]],"")</f>
        <v/>
      </c>
      <c r="K865" s="19"/>
      <c r="L865" s="20"/>
      <c r="M865" s="20"/>
      <c r="N865" s="20"/>
      <c r="O865" s="20"/>
      <c r="P865" s="20"/>
      <c r="Q865" s="20"/>
      <c r="R865" s="22">
        <f t="shared" si="123"/>
        <v>0</v>
      </c>
      <c r="S865" s="22">
        <f t="shared" si="124"/>
        <v>0</v>
      </c>
      <c r="T865" s="22">
        <f t="shared" si="117"/>
        <v>0</v>
      </c>
      <c r="U865" s="22">
        <f t="shared" si="125"/>
        <v>0</v>
      </c>
      <c r="V865" s="22">
        <f t="shared" si="118"/>
        <v>0</v>
      </c>
      <c r="W865" s="22">
        <f t="shared" si="119"/>
        <v>0</v>
      </c>
      <c r="X865" s="21"/>
      <c r="Y865" s="23" t="str">
        <f t="shared" si="120"/>
        <v/>
      </c>
      <c r="Z865" s="21"/>
      <c r="AA865" s="23" t="str">
        <f t="shared" si="121"/>
        <v/>
      </c>
      <c r="AB865" s="21"/>
      <c r="AC865" s="23" t="str">
        <f t="shared" si="122"/>
        <v/>
      </c>
      <c r="AD86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66" spans="1:30" x14ac:dyDescent="0.45">
      <c r="A866" s="35" t="str">
        <f>IF('Prediction Log'!A866=0, "",'Prediction Log'!A866)</f>
        <v/>
      </c>
      <c r="B866" s="14" t="str">
        <f>IF('Prediction Log'!B866=0, "",'Prediction Log'!B866)</f>
        <v/>
      </c>
      <c r="C866" s="14" t="str">
        <f>IF('Prediction Log'!C866=0, "",'Prediction Log'!C866)</f>
        <v/>
      </c>
      <c r="D866" s="14" t="str">
        <f>IF('Prediction Log'!D866=0, "",'Prediction Log'!D866)</f>
        <v/>
      </c>
      <c r="E866" s="14" t="str">
        <f>IF('Prediction Log'!E866=0, "",'Prediction Log'!E866)</f>
        <v/>
      </c>
      <c r="F866" s="14" t="str">
        <f>IF('Prediction Log'!F866=0, "",'Prediction Log'!F866)</f>
        <v/>
      </c>
      <c r="G866" s="12" t="str">
        <f>IF(AND(Games!I866="",Games!J866=""),"",IF(ISTEXT(Games!J866), "Side",Games!I866))</f>
        <v/>
      </c>
      <c r="H866" s="12" t="str">
        <f>IF(Table1[[#This Row],[Bet]]="Spread", Games!K866, "")</f>
        <v/>
      </c>
      <c r="I866" s="19" t="str">
        <f>IF(ISTEXT(Games!J866), Games!J866, "")</f>
        <v/>
      </c>
      <c r="J866" s="19" t="str">
        <f>IF(Table1[[#This Row],[Bet]]="Spread", Table1[[#This Row],[Spread]],"")</f>
        <v/>
      </c>
      <c r="K866" s="19"/>
      <c r="L866" s="20"/>
      <c r="M866" s="20"/>
      <c r="N866" s="20"/>
      <c r="O866" s="20"/>
      <c r="P866" s="20"/>
      <c r="Q866" s="20"/>
      <c r="R866" s="22">
        <f t="shared" si="123"/>
        <v>0</v>
      </c>
      <c r="S866" s="22">
        <f t="shared" si="124"/>
        <v>0</v>
      </c>
      <c r="T866" s="22">
        <f t="shared" si="117"/>
        <v>0</v>
      </c>
      <c r="U866" s="22">
        <f t="shared" si="125"/>
        <v>0</v>
      </c>
      <c r="V866" s="22">
        <f t="shared" si="118"/>
        <v>0</v>
      </c>
      <c r="W866" s="22">
        <f t="shared" si="119"/>
        <v>0</v>
      </c>
      <c r="X866" s="21"/>
      <c r="Y866" s="23" t="str">
        <f t="shared" si="120"/>
        <v/>
      </c>
      <c r="Z866" s="21"/>
      <c r="AA866" s="23" t="str">
        <f t="shared" si="121"/>
        <v/>
      </c>
      <c r="AB866" s="21"/>
      <c r="AC866" s="23" t="str">
        <f t="shared" si="122"/>
        <v/>
      </c>
      <c r="AD86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67" spans="1:30" x14ac:dyDescent="0.45">
      <c r="A867" s="35" t="str">
        <f>IF('Prediction Log'!A867=0, "",'Prediction Log'!A867)</f>
        <v/>
      </c>
      <c r="B867" s="14" t="str">
        <f>IF('Prediction Log'!B867=0, "",'Prediction Log'!B867)</f>
        <v/>
      </c>
      <c r="C867" s="14" t="str">
        <f>IF('Prediction Log'!C867=0, "",'Prediction Log'!C867)</f>
        <v/>
      </c>
      <c r="D867" s="14" t="str">
        <f>IF('Prediction Log'!D867=0, "",'Prediction Log'!D867)</f>
        <v/>
      </c>
      <c r="E867" s="14" t="str">
        <f>IF('Prediction Log'!E867=0, "",'Prediction Log'!E867)</f>
        <v/>
      </c>
      <c r="F867" s="14" t="str">
        <f>IF('Prediction Log'!F867=0, "",'Prediction Log'!F867)</f>
        <v/>
      </c>
      <c r="G867" s="12" t="str">
        <f>IF(AND(Games!I867="",Games!J867=""),"",IF(ISTEXT(Games!J867), "Side",Games!I867))</f>
        <v/>
      </c>
      <c r="H867" s="12" t="str">
        <f>IF(Table1[[#This Row],[Bet]]="Spread", Games!K867, "")</f>
        <v/>
      </c>
      <c r="I867" s="19" t="str">
        <f>IF(ISTEXT(Games!J867), Games!J867, "")</f>
        <v/>
      </c>
      <c r="J867" s="19" t="str">
        <f>IF(Table1[[#This Row],[Bet]]="Spread", Table1[[#This Row],[Spread]],"")</f>
        <v/>
      </c>
      <c r="K867" s="19"/>
      <c r="L867" s="20"/>
      <c r="M867" s="20"/>
      <c r="N867" s="20"/>
      <c r="O867" s="20"/>
      <c r="P867" s="20"/>
      <c r="Q867" s="20"/>
      <c r="R867" s="22">
        <f t="shared" si="123"/>
        <v>0</v>
      </c>
      <c r="S867" s="22">
        <f t="shared" si="124"/>
        <v>0</v>
      </c>
      <c r="T867" s="22">
        <f t="shared" si="117"/>
        <v>0</v>
      </c>
      <c r="U867" s="22">
        <f t="shared" si="125"/>
        <v>0</v>
      </c>
      <c r="V867" s="22">
        <f t="shared" si="118"/>
        <v>0</v>
      </c>
      <c r="W867" s="22">
        <f t="shared" si="119"/>
        <v>0</v>
      </c>
      <c r="X867" s="21"/>
      <c r="Y867" s="23" t="str">
        <f t="shared" si="120"/>
        <v/>
      </c>
      <c r="Z867" s="21"/>
      <c r="AA867" s="23" t="str">
        <f t="shared" si="121"/>
        <v/>
      </c>
      <c r="AB867" s="21"/>
      <c r="AC867" s="23" t="str">
        <f t="shared" si="122"/>
        <v/>
      </c>
      <c r="AD86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68" spans="1:30" x14ac:dyDescent="0.45">
      <c r="A868" s="35" t="str">
        <f>IF('Prediction Log'!A868=0, "",'Prediction Log'!A868)</f>
        <v/>
      </c>
      <c r="B868" s="14" t="str">
        <f>IF('Prediction Log'!B868=0, "",'Prediction Log'!B868)</f>
        <v/>
      </c>
      <c r="C868" s="14" t="str">
        <f>IF('Prediction Log'!C868=0, "",'Prediction Log'!C868)</f>
        <v/>
      </c>
      <c r="D868" s="14" t="str">
        <f>IF('Prediction Log'!D868=0, "",'Prediction Log'!D868)</f>
        <v/>
      </c>
      <c r="E868" s="14" t="str">
        <f>IF('Prediction Log'!E868=0, "",'Prediction Log'!E868)</f>
        <v/>
      </c>
      <c r="F868" s="14" t="str">
        <f>IF('Prediction Log'!F868=0, "",'Prediction Log'!F868)</f>
        <v/>
      </c>
      <c r="G868" s="12" t="str">
        <f>IF(AND(Games!I868="",Games!J868=""),"",IF(ISTEXT(Games!J868), "Side",Games!I868))</f>
        <v/>
      </c>
      <c r="H868" s="12" t="str">
        <f>IF(Table1[[#This Row],[Bet]]="Spread", Games!K868, "")</f>
        <v/>
      </c>
      <c r="I868" s="19" t="str">
        <f>IF(ISTEXT(Games!J868), Games!J868, "")</f>
        <v/>
      </c>
      <c r="J868" s="19" t="str">
        <f>IF(Table1[[#This Row],[Bet]]="Spread", Table1[[#This Row],[Spread]],"")</f>
        <v/>
      </c>
      <c r="K868" s="19"/>
      <c r="L868" s="20"/>
      <c r="M868" s="20"/>
      <c r="N868" s="20"/>
      <c r="O868" s="20"/>
      <c r="P868" s="20"/>
      <c r="Q868" s="20"/>
      <c r="R868" s="22">
        <f t="shared" si="123"/>
        <v>0</v>
      </c>
      <c r="S868" s="22">
        <f t="shared" si="124"/>
        <v>0</v>
      </c>
      <c r="T868" s="22">
        <f t="shared" si="117"/>
        <v>0</v>
      </c>
      <c r="U868" s="22">
        <f t="shared" si="125"/>
        <v>0</v>
      </c>
      <c r="V868" s="22">
        <f t="shared" si="118"/>
        <v>0</v>
      </c>
      <c r="W868" s="22">
        <f t="shared" si="119"/>
        <v>0</v>
      </c>
      <c r="X868" s="21"/>
      <c r="Y868" s="23" t="str">
        <f t="shared" si="120"/>
        <v/>
      </c>
      <c r="Z868" s="21"/>
      <c r="AA868" s="23" t="str">
        <f t="shared" si="121"/>
        <v/>
      </c>
      <c r="AB868" s="21"/>
      <c r="AC868" s="23" t="str">
        <f t="shared" si="122"/>
        <v/>
      </c>
      <c r="AD86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69" spans="1:30" x14ac:dyDescent="0.45">
      <c r="A869" s="35" t="str">
        <f>IF('Prediction Log'!A869=0, "",'Prediction Log'!A869)</f>
        <v/>
      </c>
      <c r="B869" s="14" t="str">
        <f>IF('Prediction Log'!B869=0, "",'Prediction Log'!B869)</f>
        <v/>
      </c>
      <c r="C869" s="14" t="str">
        <f>IF('Prediction Log'!C869=0, "",'Prediction Log'!C869)</f>
        <v/>
      </c>
      <c r="D869" s="14" t="str">
        <f>IF('Prediction Log'!D869=0, "",'Prediction Log'!D869)</f>
        <v/>
      </c>
      <c r="E869" s="14" t="str">
        <f>IF('Prediction Log'!E869=0, "",'Prediction Log'!E869)</f>
        <v/>
      </c>
      <c r="F869" s="14" t="str">
        <f>IF('Prediction Log'!F869=0, "",'Prediction Log'!F869)</f>
        <v/>
      </c>
      <c r="G869" s="12" t="str">
        <f>IF(AND(Games!I869="",Games!J869=""),"",IF(ISTEXT(Games!J869), "Side",Games!I869))</f>
        <v/>
      </c>
      <c r="H869" s="12" t="str">
        <f>IF(Table1[[#This Row],[Bet]]="Spread", Games!K869, "")</f>
        <v/>
      </c>
      <c r="I869" s="19" t="str">
        <f>IF(ISTEXT(Games!J869), Games!J869, "")</f>
        <v/>
      </c>
      <c r="J869" s="19" t="str">
        <f>IF(Table1[[#This Row],[Bet]]="Spread", Table1[[#This Row],[Spread]],"")</f>
        <v/>
      </c>
      <c r="K869" s="19"/>
      <c r="L869" s="20"/>
      <c r="M869" s="20"/>
      <c r="N869" s="20"/>
      <c r="O869" s="20"/>
      <c r="P869" s="20"/>
      <c r="Q869" s="20"/>
      <c r="R869" s="22">
        <f t="shared" si="123"/>
        <v>0</v>
      </c>
      <c r="S869" s="22">
        <f t="shared" si="124"/>
        <v>0</v>
      </c>
      <c r="T869" s="22">
        <f t="shared" si="117"/>
        <v>0</v>
      </c>
      <c r="U869" s="22">
        <f t="shared" si="125"/>
        <v>0</v>
      </c>
      <c r="V869" s="22">
        <f t="shared" si="118"/>
        <v>0</v>
      </c>
      <c r="W869" s="22">
        <f t="shared" si="119"/>
        <v>0</v>
      </c>
      <c r="X869" s="21"/>
      <c r="Y869" s="23" t="str">
        <f t="shared" si="120"/>
        <v/>
      </c>
      <c r="Z869" s="21"/>
      <c r="AA869" s="23" t="str">
        <f t="shared" si="121"/>
        <v/>
      </c>
      <c r="AB869" s="21"/>
      <c r="AC869" s="23" t="str">
        <f t="shared" si="122"/>
        <v/>
      </c>
      <c r="AD86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70" spans="1:30" x14ac:dyDescent="0.45">
      <c r="A870" s="35" t="str">
        <f>IF('Prediction Log'!A870=0, "",'Prediction Log'!A870)</f>
        <v/>
      </c>
      <c r="B870" s="14" t="str">
        <f>IF('Prediction Log'!B870=0, "",'Prediction Log'!B870)</f>
        <v/>
      </c>
      <c r="C870" s="14" t="str">
        <f>IF('Prediction Log'!C870=0, "",'Prediction Log'!C870)</f>
        <v/>
      </c>
      <c r="D870" s="14" t="str">
        <f>IF('Prediction Log'!D870=0, "",'Prediction Log'!D870)</f>
        <v/>
      </c>
      <c r="E870" s="14" t="str">
        <f>IF('Prediction Log'!E870=0, "",'Prediction Log'!E870)</f>
        <v/>
      </c>
      <c r="F870" s="14" t="str">
        <f>IF('Prediction Log'!F870=0, "",'Prediction Log'!F870)</f>
        <v/>
      </c>
      <c r="G870" s="12" t="str">
        <f>IF(AND(Games!I870="",Games!J870=""),"",IF(ISTEXT(Games!J870), "Side",Games!I870))</f>
        <v/>
      </c>
      <c r="H870" s="12" t="str">
        <f>IF(Table1[[#This Row],[Bet]]="Spread", Games!K870, "")</f>
        <v/>
      </c>
      <c r="I870" s="19" t="str">
        <f>IF(ISTEXT(Games!J870), Games!J870, "")</f>
        <v/>
      </c>
      <c r="J870" s="19" t="str">
        <f>IF(Table1[[#This Row],[Bet]]="Spread", Table1[[#This Row],[Spread]],"")</f>
        <v/>
      </c>
      <c r="K870" s="19"/>
      <c r="L870" s="20"/>
      <c r="M870" s="20"/>
      <c r="N870" s="20"/>
      <c r="O870" s="20"/>
      <c r="P870" s="20"/>
      <c r="Q870" s="20"/>
      <c r="R870" s="22">
        <f t="shared" si="123"/>
        <v>0</v>
      </c>
      <c r="S870" s="22">
        <f t="shared" si="124"/>
        <v>0</v>
      </c>
      <c r="T870" s="22">
        <f t="shared" si="117"/>
        <v>0</v>
      </c>
      <c r="U870" s="22">
        <f t="shared" si="125"/>
        <v>0</v>
      </c>
      <c r="V870" s="22">
        <f t="shared" si="118"/>
        <v>0</v>
      </c>
      <c r="W870" s="22">
        <f t="shared" si="119"/>
        <v>0</v>
      </c>
      <c r="X870" s="21"/>
      <c r="Y870" s="23" t="str">
        <f t="shared" si="120"/>
        <v/>
      </c>
      <c r="Z870" s="21"/>
      <c r="AA870" s="23" t="str">
        <f t="shared" si="121"/>
        <v/>
      </c>
      <c r="AB870" s="21"/>
      <c r="AC870" s="23" t="str">
        <f t="shared" si="122"/>
        <v/>
      </c>
      <c r="AD87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71" spans="1:30" x14ac:dyDescent="0.45">
      <c r="A871" s="35" t="str">
        <f>IF('Prediction Log'!A871=0, "",'Prediction Log'!A871)</f>
        <v/>
      </c>
      <c r="B871" s="14" t="str">
        <f>IF('Prediction Log'!B871=0, "",'Prediction Log'!B871)</f>
        <v/>
      </c>
      <c r="C871" s="14" t="str">
        <f>IF('Prediction Log'!C871=0, "",'Prediction Log'!C871)</f>
        <v/>
      </c>
      <c r="D871" s="14" t="str">
        <f>IF('Prediction Log'!D871=0, "",'Prediction Log'!D871)</f>
        <v/>
      </c>
      <c r="E871" s="14" t="str">
        <f>IF('Prediction Log'!E871=0, "",'Prediction Log'!E871)</f>
        <v/>
      </c>
      <c r="F871" s="14" t="str">
        <f>IF('Prediction Log'!F871=0, "",'Prediction Log'!F871)</f>
        <v/>
      </c>
      <c r="G871" s="12" t="str">
        <f>IF(AND(Games!I871="",Games!J871=""),"",IF(ISTEXT(Games!J871), "Side",Games!I871))</f>
        <v/>
      </c>
      <c r="H871" s="12" t="str">
        <f>IF(Table1[[#This Row],[Bet]]="Spread", Games!K871, "")</f>
        <v/>
      </c>
      <c r="I871" s="19" t="str">
        <f>IF(ISTEXT(Games!J871), Games!J871, "")</f>
        <v/>
      </c>
      <c r="J871" s="19" t="str">
        <f>IF(Table1[[#This Row],[Bet]]="Spread", Table1[[#This Row],[Spread]],"")</f>
        <v/>
      </c>
      <c r="K871" s="19"/>
      <c r="L871" s="20"/>
      <c r="M871" s="20"/>
      <c r="N871" s="20"/>
      <c r="O871" s="20"/>
      <c r="P871" s="20"/>
      <c r="Q871" s="20"/>
      <c r="R871" s="22">
        <f t="shared" si="123"/>
        <v>0</v>
      </c>
      <c r="S871" s="22">
        <f t="shared" si="124"/>
        <v>0</v>
      </c>
      <c r="T871" s="22">
        <f t="shared" si="117"/>
        <v>0</v>
      </c>
      <c r="U871" s="22">
        <f t="shared" si="125"/>
        <v>0</v>
      </c>
      <c r="V871" s="22">
        <f t="shared" si="118"/>
        <v>0</v>
      </c>
      <c r="W871" s="22">
        <f t="shared" si="119"/>
        <v>0</v>
      </c>
      <c r="X871" s="21"/>
      <c r="Y871" s="23" t="str">
        <f t="shared" si="120"/>
        <v/>
      </c>
      <c r="Z871" s="21"/>
      <c r="AA871" s="23" t="str">
        <f t="shared" si="121"/>
        <v/>
      </c>
      <c r="AB871" s="21"/>
      <c r="AC871" s="23" t="str">
        <f t="shared" si="122"/>
        <v/>
      </c>
      <c r="AD87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72" spans="1:30" x14ac:dyDescent="0.45">
      <c r="A872" s="35" t="str">
        <f>IF('Prediction Log'!A872=0, "",'Prediction Log'!A872)</f>
        <v/>
      </c>
      <c r="B872" s="14" t="str">
        <f>IF('Prediction Log'!B872=0, "",'Prediction Log'!B872)</f>
        <v/>
      </c>
      <c r="C872" s="14" t="str">
        <f>IF('Prediction Log'!C872=0, "",'Prediction Log'!C872)</f>
        <v/>
      </c>
      <c r="D872" s="14" t="str">
        <f>IF('Prediction Log'!D872=0, "",'Prediction Log'!D872)</f>
        <v/>
      </c>
      <c r="E872" s="14" t="str">
        <f>IF('Prediction Log'!E872=0, "",'Prediction Log'!E872)</f>
        <v/>
      </c>
      <c r="F872" s="14" t="str">
        <f>IF('Prediction Log'!F872=0, "",'Prediction Log'!F872)</f>
        <v/>
      </c>
      <c r="G872" s="12" t="str">
        <f>IF(AND(Games!I872="",Games!J872=""),"",IF(ISTEXT(Games!J872), "Side",Games!I872))</f>
        <v/>
      </c>
      <c r="H872" s="12" t="str">
        <f>IF(Table1[[#This Row],[Bet]]="Spread", Games!K872, "")</f>
        <v/>
      </c>
      <c r="I872" s="19" t="str">
        <f>IF(ISTEXT(Games!J872), Games!J872, "")</f>
        <v/>
      </c>
      <c r="J872" s="19" t="str">
        <f>IF(Table1[[#This Row],[Bet]]="Spread", Table1[[#This Row],[Spread]],"")</f>
        <v/>
      </c>
      <c r="K872" s="19"/>
      <c r="L872" s="20"/>
      <c r="M872" s="20"/>
      <c r="N872" s="20"/>
      <c r="O872" s="20"/>
      <c r="P872" s="20"/>
      <c r="Q872" s="20"/>
      <c r="R872" s="22">
        <f t="shared" si="123"/>
        <v>0</v>
      </c>
      <c r="S872" s="22">
        <f t="shared" si="124"/>
        <v>0</v>
      </c>
      <c r="T872" s="22">
        <f t="shared" si="117"/>
        <v>0</v>
      </c>
      <c r="U872" s="22">
        <f t="shared" si="125"/>
        <v>0</v>
      </c>
      <c r="V872" s="22">
        <f t="shared" si="118"/>
        <v>0</v>
      </c>
      <c r="W872" s="22">
        <f t="shared" si="119"/>
        <v>0</v>
      </c>
      <c r="X872" s="21"/>
      <c r="Y872" s="23" t="str">
        <f t="shared" si="120"/>
        <v/>
      </c>
      <c r="Z872" s="21"/>
      <c r="AA872" s="23" t="str">
        <f t="shared" si="121"/>
        <v/>
      </c>
      <c r="AB872" s="21"/>
      <c r="AC872" s="23" t="str">
        <f t="shared" si="122"/>
        <v/>
      </c>
      <c r="AD87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73" spans="1:30" x14ac:dyDescent="0.45">
      <c r="A873" s="35" t="str">
        <f>IF('Prediction Log'!A873=0, "",'Prediction Log'!A873)</f>
        <v/>
      </c>
      <c r="B873" s="14" t="str">
        <f>IF('Prediction Log'!B873=0, "",'Prediction Log'!B873)</f>
        <v/>
      </c>
      <c r="C873" s="14" t="str">
        <f>IF('Prediction Log'!C873=0, "",'Prediction Log'!C873)</f>
        <v/>
      </c>
      <c r="D873" s="14" t="str">
        <f>IF('Prediction Log'!D873=0, "",'Prediction Log'!D873)</f>
        <v/>
      </c>
      <c r="E873" s="14" t="str">
        <f>IF('Prediction Log'!E873=0, "",'Prediction Log'!E873)</f>
        <v/>
      </c>
      <c r="F873" s="14" t="str">
        <f>IF('Prediction Log'!F873=0, "",'Prediction Log'!F873)</f>
        <v/>
      </c>
      <c r="G873" s="12" t="str">
        <f>IF(AND(Games!I873="",Games!J873=""),"",IF(ISTEXT(Games!J873), "Side",Games!I873))</f>
        <v/>
      </c>
      <c r="H873" s="12" t="str">
        <f>IF(Table1[[#This Row],[Bet]]="Spread", Games!K873, "")</f>
        <v/>
      </c>
      <c r="I873" s="19" t="str">
        <f>IF(ISTEXT(Games!J873), Games!J873, "")</f>
        <v/>
      </c>
      <c r="J873" s="19" t="str">
        <f>IF(Table1[[#This Row],[Bet]]="Spread", Table1[[#This Row],[Spread]],"")</f>
        <v/>
      </c>
      <c r="K873" s="19"/>
      <c r="L873" s="20"/>
      <c r="M873" s="20"/>
      <c r="N873" s="20"/>
      <c r="O873" s="20"/>
      <c r="P873" s="20"/>
      <c r="Q873" s="20"/>
      <c r="R873" s="22">
        <f t="shared" si="123"/>
        <v>0</v>
      </c>
      <c r="S873" s="22">
        <f t="shared" si="124"/>
        <v>0</v>
      </c>
      <c r="T873" s="22">
        <f t="shared" si="117"/>
        <v>0</v>
      </c>
      <c r="U873" s="22">
        <f t="shared" si="125"/>
        <v>0</v>
      </c>
      <c r="V873" s="22">
        <f t="shared" si="118"/>
        <v>0</v>
      </c>
      <c r="W873" s="22">
        <f t="shared" si="119"/>
        <v>0</v>
      </c>
      <c r="X873" s="21"/>
      <c r="Y873" s="23" t="str">
        <f t="shared" si="120"/>
        <v/>
      </c>
      <c r="Z873" s="21"/>
      <c r="AA873" s="23" t="str">
        <f t="shared" si="121"/>
        <v/>
      </c>
      <c r="AB873" s="21"/>
      <c r="AC873" s="23" t="str">
        <f t="shared" si="122"/>
        <v/>
      </c>
      <c r="AD87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74" spans="1:30" x14ac:dyDescent="0.45">
      <c r="A874" s="35" t="str">
        <f>IF('Prediction Log'!A874=0, "",'Prediction Log'!A874)</f>
        <v/>
      </c>
      <c r="B874" s="14" t="str">
        <f>IF('Prediction Log'!B874=0, "",'Prediction Log'!B874)</f>
        <v/>
      </c>
      <c r="C874" s="14" t="str">
        <f>IF('Prediction Log'!C874=0, "",'Prediction Log'!C874)</f>
        <v/>
      </c>
      <c r="D874" s="14" t="str">
        <f>IF('Prediction Log'!D874=0, "",'Prediction Log'!D874)</f>
        <v/>
      </c>
      <c r="E874" s="14" t="str">
        <f>IF('Prediction Log'!E874=0, "",'Prediction Log'!E874)</f>
        <v/>
      </c>
      <c r="F874" s="14" t="str">
        <f>IF('Prediction Log'!F874=0, "",'Prediction Log'!F874)</f>
        <v/>
      </c>
      <c r="G874" s="12" t="str">
        <f>IF(AND(Games!I874="",Games!J874=""),"",IF(ISTEXT(Games!J874), "Side",Games!I874))</f>
        <v/>
      </c>
      <c r="H874" s="12" t="str">
        <f>IF(Table1[[#This Row],[Bet]]="Spread", Games!K874, "")</f>
        <v/>
      </c>
      <c r="I874" s="19" t="str">
        <f>IF(ISTEXT(Games!J874), Games!J874, "")</f>
        <v/>
      </c>
      <c r="J874" s="19" t="str">
        <f>IF(Table1[[#This Row],[Bet]]="Spread", Table1[[#This Row],[Spread]],"")</f>
        <v/>
      </c>
      <c r="K874" s="19"/>
      <c r="L874" s="20"/>
      <c r="M874" s="20"/>
      <c r="N874" s="20"/>
      <c r="O874" s="20"/>
      <c r="P874" s="20"/>
      <c r="Q874" s="20"/>
      <c r="R874" s="22">
        <f t="shared" si="123"/>
        <v>0</v>
      </c>
      <c r="S874" s="22">
        <f t="shared" si="124"/>
        <v>0</v>
      </c>
      <c r="T874" s="22">
        <f t="shared" si="117"/>
        <v>0</v>
      </c>
      <c r="U874" s="22">
        <f t="shared" si="125"/>
        <v>0</v>
      </c>
      <c r="V874" s="22">
        <f t="shared" si="118"/>
        <v>0</v>
      </c>
      <c r="W874" s="22">
        <f t="shared" si="119"/>
        <v>0</v>
      </c>
      <c r="X874" s="21"/>
      <c r="Y874" s="23" t="str">
        <f t="shared" si="120"/>
        <v/>
      </c>
      <c r="Z874" s="21"/>
      <c r="AA874" s="23" t="str">
        <f t="shared" si="121"/>
        <v/>
      </c>
      <c r="AB874" s="21"/>
      <c r="AC874" s="23" t="str">
        <f t="shared" si="122"/>
        <v/>
      </c>
      <c r="AD87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75" spans="1:30" x14ac:dyDescent="0.45">
      <c r="A875" s="35" t="str">
        <f>IF('Prediction Log'!A875=0, "",'Prediction Log'!A875)</f>
        <v/>
      </c>
      <c r="B875" s="14" t="str">
        <f>IF('Prediction Log'!B875=0, "",'Prediction Log'!B875)</f>
        <v/>
      </c>
      <c r="C875" s="14" t="str">
        <f>IF('Prediction Log'!C875=0, "",'Prediction Log'!C875)</f>
        <v/>
      </c>
      <c r="D875" s="14" t="str">
        <f>IF('Prediction Log'!D875=0, "",'Prediction Log'!D875)</f>
        <v/>
      </c>
      <c r="E875" s="14" t="str">
        <f>IF('Prediction Log'!E875=0, "",'Prediction Log'!E875)</f>
        <v/>
      </c>
      <c r="F875" s="14" t="str">
        <f>IF('Prediction Log'!F875=0, "",'Prediction Log'!F875)</f>
        <v/>
      </c>
      <c r="G875" s="12" t="str">
        <f>IF(AND(Games!I875="",Games!J875=""),"",IF(ISTEXT(Games!J875), "Side",Games!I875))</f>
        <v/>
      </c>
      <c r="H875" s="12" t="str">
        <f>IF(Table1[[#This Row],[Bet]]="Spread", Games!K875, "")</f>
        <v/>
      </c>
      <c r="I875" s="19" t="str">
        <f>IF(ISTEXT(Games!J875), Games!J875, "")</f>
        <v/>
      </c>
      <c r="J875" s="19" t="str">
        <f>IF(Table1[[#This Row],[Bet]]="Spread", Table1[[#This Row],[Spread]],"")</f>
        <v/>
      </c>
      <c r="K875" s="19"/>
      <c r="L875" s="20"/>
      <c r="M875" s="20"/>
      <c r="N875" s="20"/>
      <c r="O875" s="20"/>
      <c r="P875" s="20"/>
      <c r="Q875" s="20"/>
      <c r="R875" s="22">
        <f t="shared" si="123"/>
        <v>0</v>
      </c>
      <c r="S875" s="22">
        <f t="shared" si="124"/>
        <v>0</v>
      </c>
      <c r="T875" s="22">
        <f t="shared" si="117"/>
        <v>0</v>
      </c>
      <c r="U875" s="22">
        <f t="shared" si="125"/>
        <v>0</v>
      </c>
      <c r="V875" s="22">
        <f t="shared" si="118"/>
        <v>0</v>
      </c>
      <c r="W875" s="22">
        <f t="shared" si="119"/>
        <v>0</v>
      </c>
      <c r="X875" s="21"/>
      <c r="Y875" s="23" t="str">
        <f t="shared" si="120"/>
        <v/>
      </c>
      <c r="Z875" s="21"/>
      <c r="AA875" s="23" t="str">
        <f t="shared" si="121"/>
        <v/>
      </c>
      <c r="AB875" s="21"/>
      <c r="AC875" s="23" t="str">
        <f t="shared" si="122"/>
        <v/>
      </c>
      <c r="AD87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76" spans="1:30" x14ac:dyDescent="0.45">
      <c r="A876" s="35" t="str">
        <f>IF('Prediction Log'!A876=0, "",'Prediction Log'!A876)</f>
        <v/>
      </c>
      <c r="B876" s="14" t="str">
        <f>IF('Prediction Log'!B876=0, "",'Prediction Log'!B876)</f>
        <v/>
      </c>
      <c r="C876" s="14" t="str">
        <f>IF('Prediction Log'!C876=0, "",'Prediction Log'!C876)</f>
        <v/>
      </c>
      <c r="D876" s="14" t="str">
        <f>IF('Prediction Log'!D876=0, "",'Prediction Log'!D876)</f>
        <v/>
      </c>
      <c r="E876" s="14" t="str">
        <f>IF('Prediction Log'!E876=0, "",'Prediction Log'!E876)</f>
        <v/>
      </c>
      <c r="F876" s="14" t="str">
        <f>IF('Prediction Log'!F876=0, "",'Prediction Log'!F876)</f>
        <v/>
      </c>
      <c r="G876" s="12" t="str">
        <f>IF(AND(Games!I876="",Games!J876=""),"",IF(ISTEXT(Games!J876), "Side",Games!I876))</f>
        <v/>
      </c>
      <c r="H876" s="12" t="str">
        <f>IF(Table1[[#This Row],[Bet]]="Spread", Games!K876, "")</f>
        <v/>
      </c>
      <c r="I876" s="19" t="str">
        <f>IF(ISTEXT(Games!J876), Games!J876, "")</f>
        <v/>
      </c>
      <c r="J876" s="19" t="str">
        <f>IF(Table1[[#This Row],[Bet]]="Spread", Table1[[#This Row],[Spread]],"")</f>
        <v/>
      </c>
      <c r="K876" s="19"/>
      <c r="L876" s="20"/>
      <c r="M876" s="20"/>
      <c r="N876" s="20"/>
      <c r="O876" s="20"/>
      <c r="P876" s="20"/>
      <c r="Q876" s="20"/>
      <c r="R876" s="22">
        <f t="shared" si="123"/>
        <v>0</v>
      </c>
      <c r="S876" s="22">
        <f t="shared" si="124"/>
        <v>0</v>
      </c>
      <c r="T876" s="22">
        <f t="shared" si="117"/>
        <v>0</v>
      </c>
      <c r="U876" s="22">
        <f t="shared" si="125"/>
        <v>0</v>
      </c>
      <c r="V876" s="22">
        <f t="shared" si="118"/>
        <v>0</v>
      </c>
      <c r="W876" s="22">
        <f t="shared" si="119"/>
        <v>0</v>
      </c>
      <c r="X876" s="21"/>
      <c r="Y876" s="23" t="str">
        <f t="shared" si="120"/>
        <v/>
      </c>
      <c r="Z876" s="21"/>
      <c r="AA876" s="23" t="str">
        <f t="shared" si="121"/>
        <v/>
      </c>
      <c r="AB876" s="21"/>
      <c r="AC876" s="23" t="str">
        <f t="shared" si="122"/>
        <v/>
      </c>
      <c r="AD87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77" spans="1:30" x14ac:dyDescent="0.45">
      <c r="A877" s="35" t="str">
        <f>IF('Prediction Log'!A877=0, "",'Prediction Log'!A877)</f>
        <v/>
      </c>
      <c r="B877" s="14" t="str">
        <f>IF('Prediction Log'!B877=0, "",'Prediction Log'!B877)</f>
        <v/>
      </c>
      <c r="C877" s="14" t="str">
        <f>IF('Prediction Log'!C877=0, "",'Prediction Log'!C877)</f>
        <v/>
      </c>
      <c r="D877" s="14" t="str">
        <f>IF('Prediction Log'!D877=0, "",'Prediction Log'!D877)</f>
        <v/>
      </c>
      <c r="E877" s="14" t="str">
        <f>IF('Prediction Log'!E877=0, "",'Prediction Log'!E877)</f>
        <v/>
      </c>
      <c r="F877" s="14" t="str">
        <f>IF('Prediction Log'!F877=0, "",'Prediction Log'!F877)</f>
        <v/>
      </c>
      <c r="G877" s="12" t="str">
        <f>IF(AND(Games!I877="",Games!J877=""),"",IF(ISTEXT(Games!J877), "Side",Games!I877))</f>
        <v/>
      </c>
      <c r="H877" s="12" t="str">
        <f>IF(Table1[[#This Row],[Bet]]="Spread", Games!K877, "")</f>
        <v/>
      </c>
      <c r="I877" s="19" t="str">
        <f>IF(ISTEXT(Games!J877), Games!J877, "")</f>
        <v/>
      </c>
      <c r="J877" s="19" t="str">
        <f>IF(Table1[[#This Row],[Bet]]="Spread", Table1[[#This Row],[Spread]],"")</f>
        <v/>
      </c>
      <c r="K877" s="19"/>
      <c r="L877" s="20"/>
      <c r="M877" s="20"/>
      <c r="N877" s="20"/>
      <c r="O877" s="20"/>
      <c r="P877" s="20"/>
      <c r="Q877" s="20"/>
      <c r="R877" s="22">
        <f t="shared" si="123"/>
        <v>0</v>
      </c>
      <c r="S877" s="22">
        <f t="shared" si="124"/>
        <v>0</v>
      </c>
      <c r="T877" s="22">
        <f t="shared" si="117"/>
        <v>0</v>
      </c>
      <c r="U877" s="22">
        <f t="shared" si="125"/>
        <v>0</v>
      </c>
      <c r="V877" s="22">
        <f t="shared" si="118"/>
        <v>0</v>
      </c>
      <c r="W877" s="22">
        <f t="shared" si="119"/>
        <v>0</v>
      </c>
      <c r="X877" s="21"/>
      <c r="Y877" s="23" t="str">
        <f t="shared" si="120"/>
        <v/>
      </c>
      <c r="Z877" s="21"/>
      <c r="AA877" s="23" t="str">
        <f t="shared" si="121"/>
        <v/>
      </c>
      <c r="AB877" s="21"/>
      <c r="AC877" s="23" t="str">
        <f t="shared" si="122"/>
        <v/>
      </c>
      <c r="AD87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78" spans="1:30" x14ac:dyDescent="0.45">
      <c r="A878" s="35" t="str">
        <f>IF('Prediction Log'!A878=0, "",'Prediction Log'!A878)</f>
        <v/>
      </c>
      <c r="B878" s="14" t="str">
        <f>IF('Prediction Log'!B878=0, "",'Prediction Log'!B878)</f>
        <v/>
      </c>
      <c r="C878" s="14" t="str">
        <f>IF('Prediction Log'!C878=0, "",'Prediction Log'!C878)</f>
        <v/>
      </c>
      <c r="D878" s="14" t="str">
        <f>IF('Prediction Log'!D878=0, "",'Prediction Log'!D878)</f>
        <v/>
      </c>
      <c r="E878" s="14" t="str">
        <f>IF('Prediction Log'!E878=0, "",'Prediction Log'!E878)</f>
        <v/>
      </c>
      <c r="F878" s="14" t="str">
        <f>IF('Prediction Log'!F878=0, "",'Prediction Log'!F878)</f>
        <v/>
      </c>
      <c r="G878" s="12" t="str">
        <f>IF(AND(Games!I878="",Games!J878=""),"",IF(ISTEXT(Games!J878), "Side",Games!I878))</f>
        <v/>
      </c>
      <c r="H878" s="12" t="str">
        <f>IF(Table1[[#This Row],[Bet]]="Spread", Games!K878, "")</f>
        <v/>
      </c>
      <c r="I878" s="19" t="str">
        <f>IF(ISTEXT(Games!J878), Games!J878, "")</f>
        <v/>
      </c>
      <c r="J878" s="19" t="str">
        <f>IF(Table1[[#This Row],[Bet]]="Spread", Table1[[#This Row],[Spread]],"")</f>
        <v/>
      </c>
      <c r="K878" s="19"/>
      <c r="L878" s="20"/>
      <c r="M878" s="20"/>
      <c r="N878" s="20"/>
      <c r="O878" s="20"/>
      <c r="P878" s="20"/>
      <c r="Q878" s="20"/>
      <c r="R878" s="22">
        <f t="shared" si="123"/>
        <v>0</v>
      </c>
      <c r="S878" s="22">
        <f t="shared" si="124"/>
        <v>0</v>
      </c>
      <c r="T878" s="22">
        <f t="shared" si="117"/>
        <v>0</v>
      </c>
      <c r="U878" s="22">
        <f t="shared" si="125"/>
        <v>0</v>
      </c>
      <c r="V878" s="22">
        <f t="shared" si="118"/>
        <v>0</v>
      </c>
      <c r="W878" s="22">
        <f t="shared" si="119"/>
        <v>0</v>
      </c>
      <c r="X878" s="21"/>
      <c r="Y878" s="23" t="str">
        <f t="shared" si="120"/>
        <v/>
      </c>
      <c r="Z878" s="21"/>
      <c r="AA878" s="23" t="str">
        <f t="shared" si="121"/>
        <v/>
      </c>
      <c r="AB878" s="21"/>
      <c r="AC878" s="23" t="str">
        <f t="shared" si="122"/>
        <v/>
      </c>
      <c r="AD87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79" spans="1:30" x14ac:dyDescent="0.45">
      <c r="A879" s="35" t="str">
        <f>IF('Prediction Log'!A879=0, "",'Prediction Log'!A879)</f>
        <v/>
      </c>
      <c r="B879" s="14" t="str">
        <f>IF('Prediction Log'!B879=0, "",'Prediction Log'!B879)</f>
        <v/>
      </c>
      <c r="C879" s="14" t="str">
        <f>IF('Prediction Log'!C879=0, "",'Prediction Log'!C879)</f>
        <v/>
      </c>
      <c r="D879" s="14" t="str">
        <f>IF('Prediction Log'!D879=0, "",'Prediction Log'!D879)</f>
        <v/>
      </c>
      <c r="E879" s="14" t="str">
        <f>IF('Prediction Log'!E879=0, "",'Prediction Log'!E879)</f>
        <v/>
      </c>
      <c r="F879" s="14" t="str">
        <f>IF('Prediction Log'!F879=0, "",'Prediction Log'!F879)</f>
        <v/>
      </c>
      <c r="G879" s="12" t="str">
        <f>IF(AND(Games!I879="",Games!J879=""),"",IF(ISTEXT(Games!J879), "Side",Games!I879))</f>
        <v/>
      </c>
      <c r="H879" s="12" t="str">
        <f>IF(Table1[[#This Row],[Bet]]="Spread", Games!K879, "")</f>
        <v/>
      </c>
      <c r="I879" s="19" t="str">
        <f>IF(ISTEXT(Games!J879), Games!J879, "")</f>
        <v/>
      </c>
      <c r="J879" s="19" t="str">
        <f>IF(Table1[[#This Row],[Bet]]="Spread", Table1[[#This Row],[Spread]],"")</f>
        <v/>
      </c>
      <c r="K879" s="19"/>
      <c r="L879" s="20"/>
      <c r="M879" s="20"/>
      <c r="N879" s="20"/>
      <c r="O879" s="20"/>
      <c r="P879" s="20"/>
      <c r="Q879" s="20"/>
      <c r="R879" s="22">
        <f t="shared" si="123"/>
        <v>0</v>
      </c>
      <c r="S879" s="22">
        <f t="shared" si="124"/>
        <v>0</v>
      </c>
      <c r="T879" s="22">
        <f t="shared" si="117"/>
        <v>0</v>
      </c>
      <c r="U879" s="22">
        <f t="shared" si="125"/>
        <v>0</v>
      </c>
      <c r="V879" s="22">
        <f t="shared" si="118"/>
        <v>0</v>
      </c>
      <c r="W879" s="22">
        <f t="shared" si="119"/>
        <v>0</v>
      </c>
      <c r="X879" s="21"/>
      <c r="Y879" s="23" t="str">
        <f t="shared" si="120"/>
        <v/>
      </c>
      <c r="Z879" s="21"/>
      <c r="AA879" s="23" t="str">
        <f t="shared" si="121"/>
        <v/>
      </c>
      <c r="AB879" s="21"/>
      <c r="AC879" s="23" t="str">
        <f t="shared" si="122"/>
        <v/>
      </c>
      <c r="AD87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80" spans="1:30" x14ac:dyDescent="0.45">
      <c r="A880" s="35" t="str">
        <f>IF('Prediction Log'!A880=0, "",'Prediction Log'!A880)</f>
        <v/>
      </c>
      <c r="B880" s="14" t="str">
        <f>IF('Prediction Log'!B880=0, "",'Prediction Log'!B880)</f>
        <v/>
      </c>
      <c r="C880" s="14" t="str">
        <f>IF('Prediction Log'!C880=0, "",'Prediction Log'!C880)</f>
        <v/>
      </c>
      <c r="D880" s="14" t="str">
        <f>IF('Prediction Log'!D880=0, "",'Prediction Log'!D880)</f>
        <v/>
      </c>
      <c r="E880" s="14" t="str">
        <f>IF('Prediction Log'!E880=0, "",'Prediction Log'!E880)</f>
        <v/>
      </c>
      <c r="F880" s="14" t="str">
        <f>IF('Prediction Log'!F880=0, "",'Prediction Log'!F880)</f>
        <v/>
      </c>
      <c r="G880" s="12" t="str">
        <f>IF(AND(Games!I880="",Games!J880=""),"",IF(ISTEXT(Games!J880), "Side",Games!I880))</f>
        <v/>
      </c>
      <c r="H880" s="12" t="str">
        <f>IF(Table1[[#This Row],[Bet]]="Spread", Games!K880, "")</f>
        <v/>
      </c>
      <c r="I880" s="19" t="str">
        <f>IF(ISTEXT(Games!J880), Games!J880, "")</f>
        <v/>
      </c>
      <c r="J880" s="19" t="str">
        <f>IF(Table1[[#This Row],[Bet]]="Spread", Table1[[#This Row],[Spread]],"")</f>
        <v/>
      </c>
      <c r="K880" s="19"/>
      <c r="L880" s="20"/>
      <c r="M880" s="20"/>
      <c r="N880" s="20"/>
      <c r="O880" s="20"/>
      <c r="P880" s="20"/>
      <c r="Q880" s="20"/>
      <c r="R880" s="22">
        <f t="shared" si="123"/>
        <v>0</v>
      </c>
      <c r="S880" s="22">
        <f t="shared" si="124"/>
        <v>0</v>
      </c>
      <c r="T880" s="22">
        <f t="shared" si="117"/>
        <v>0</v>
      </c>
      <c r="U880" s="22">
        <f t="shared" si="125"/>
        <v>0</v>
      </c>
      <c r="V880" s="22">
        <f t="shared" si="118"/>
        <v>0</v>
      </c>
      <c r="W880" s="22">
        <f t="shared" si="119"/>
        <v>0</v>
      </c>
      <c r="X880" s="21"/>
      <c r="Y880" s="23" t="str">
        <f t="shared" si="120"/>
        <v/>
      </c>
      <c r="Z880" s="21"/>
      <c r="AA880" s="23" t="str">
        <f t="shared" si="121"/>
        <v/>
      </c>
      <c r="AB880" s="21"/>
      <c r="AC880" s="23" t="str">
        <f t="shared" si="122"/>
        <v/>
      </c>
      <c r="AD88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81" spans="1:30" x14ac:dyDescent="0.45">
      <c r="A881" s="35" t="str">
        <f>IF('Prediction Log'!A881=0, "",'Prediction Log'!A881)</f>
        <v/>
      </c>
      <c r="B881" s="14" t="str">
        <f>IF('Prediction Log'!B881=0, "",'Prediction Log'!B881)</f>
        <v/>
      </c>
      <c r="C881" s="14" t="str">
        <f>IF('Prediction Log'!C881=0, "",'Prediction Log'!C881)</f>
        <v/>
      </c>
      <c r="D881" s="14" t="str">
        <f>IF('Prediction Log'!D881=0, "",'Prediction Log'!D881)</f>
        <v/>
      </c>
      <c r="E881" s="14" t="str">
        <f>IF('Prediction Log'!E881=0, "",'Prediction Log'!E881)</f>
        <v/>
      </c>
      <c r="F881" s="14" t="str">
        <f>IF('Prediction Log'!F881=0, "",'Prediction Log'!F881)</f>
        <v/>
      </c>
      <c r="G881" s="12" t="str">
        <f>IF(AND(Games!I881="",Games!J881=""),"",IF(ISTEXT(Games!J881), "Side",Games!I881))</f>
        <v/>
      </c>
      <c r="H881" s="12" t="str">
        <f>IF(Table1[[#This Row],[Bet]]="Spread", Games!K881, "")</f>
        <v/>
      </c>
      <c r="I881" s="19" t="str">
        <f>IF(ISTEXT(Games!J881), Games!J881, "")</f>
        <v/>
      </c>
      <c r="J881" s="19" t="str">
        <f>IF(Table1[[#This Row],[Bet]]="Spread", Table1[[#This Row],[Spread]],"")</f>
        <v/>
      </c>
      <c r="K881" s="19"/>
      <c r="L881" s="20"/>
      <c r="M881" s="20"/>
      <c r="N881" s="20"/>
      <c r="O881" s="20"/>
      <c r="P881" s="20"/>
      <c r="Q881" s="20"/>
      <c r="R881" s="22">
        <f t="shared" si="123"/>
        <v>0</v>
      </c>
      <c r="S881" s="22">
        <f t="shared" si="124"/>
        <v>0</v>
      </c>
      <c r="T881" s="22">
        <f t="shared" si="117"/>
        <v>0</v>
      </c>
      <c r="U881" s="22">
        <f t="shared" si="125"/>
        <v>0</v>
      </c>
      <c r="V881" s="22">
        <f t="shared" si="118"/>
        <v>0</v>
      </c>
      <c r="W881" s="22">
        <f t="shared" si="119"/>
        <v>0</v>
      </c>
      <c r="X881" s="21"/>
      <c r="Y881" s="23" t="str">
        <f t="shared" si="120"/>
        <v/>
      </c>
      <c r="Z881" s="21"/>
      <c r="AA881" s="23" t="str">
        <f t="shared" si="121"/>
        <v/>
      </c>
      <c r="AB881" s="21"/>
      <c r="AC881" s="23" t="str">
        <f t="shared" si="122"/>
        <v/>
      </c>
      <c r="AD88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82" spans="1:30" x14ac:dyDescent="0.45">
      <c r="A882" s="35" t="str">
        <f>IF('Prediction Log'!A882=0, "",'Prediction Log'!A882)</f>
        <v/>
      </c>
      <c r="B882" s="14" t="str">
        <f>IF('Prediction Log'!B882=0, "",'Prediction Log'!B882)</f>
        <v/>
      </c>
      <c r="C882" s="14" t="str">
        <f>IF('Prediction Log'!C882=0, "",'Prediction Log'!C882)</f>
        <v/>
      </c>
      <c r="D882" s="14" t="str">
        <f>IF('Prediction Log'!D882=0, "",'Prediction Log'!D882)</f>
        <v/>
      </c>
      <c r="E882" s="14" t="str">
        <f>IF('Prediction Log'!E882=0, "",'Prediction Log'!E882)</f>
        <v/>
      </c>
      <c r="F882" s="14" t="str">
        <f>IF('Prediction Log'!F882=0, "",'Prediction Log'!F882)</f>
        <v/>
      </c>
      <c r="G882" s="12" t="str">
        <f>IF(AND(Games!I882="",Games!J882=""),"",IF(ISTEXT(Games!J882), "Side",Games!I882))</f>
        <v/>
      </c>
      <c r="H882" s="12" t="str">
        <f>IF(Table1[[#This Row],[Bet]]="Spread", Games!K882, "")</f>
        <v/>
      </c>
      <c r="I882" s="19" t="str">
        <f>IF(ISTEXT(Games!J882), Games!J882, "")</f>
        <v/>
      </c>
      <c r="J882" s="19" t="str">
        <f>IF(Table1[[#This Row],[Bet]]="Spread", Table1[[#This Row],[Spread]],"")</f>
        <v/>
      </c>
      <c r="K882" s="19"/>
      <c r="L882" s="20"/>
      <c r="M882" s="20"/>
      <c r="N882" s="20"/>
      <c r="O882" s="20"/>
      <c r="P882" s="20"/>
      <c r="Q882" s="20"/>
      <c r="R882" s="22">
        <f t="shared" si="123"/>
        <v>0</v>
      </c>
      <c r="S882" s="22">
        <f t="shared" si="124"/>
        <v>0</v>
      </c>
      <c r="T882" s="22">
        <f t="shared" si="117"/>
        <v>0</v>
      </c>
      <c r="U882" s="22">
        <f t="shared" si="125"/>
        <v>0</v>
      </c>
      <c r="V882" s="22">
        <f t="shared" si="118"/>
        <v>0</v>
      </c>
      <c r="W882" s="22">
        <f t="shared" si="119"/>
        <v>0</v>
      </c>
      <c r="X882" s="21"/>
      <c r="Y882" s="23" t="str">
        <f t="shared" si="120"/>
        <v/>
      </c>
      <c r="Z882" s="21"/>
      <c r="AA882" s="23" t="str">
        <f t="shared" si="121"/>
        <v/>
      </c>
      <c r="AB882" s="21"/>
      <c r="AC882" s="23" t="str">
        <f t="shared" si="122"/>
        <v/>
      </c>
      <c r="AD88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83" spans="1:30" x14ac:dyDescent="0.45">
      <c r="A883" s="35" t="str">
        <f>IF('Prediction Log'!A883=0, "",'Prediction Log'!A883)</f>
        <v/>
      </c>
      <c r="B883" s="14" t="str">
        <f>IF('Prediction Log'!B883=0, "",'Prediction Log'!B883)</f>
        <v/>
      </c>
      <c r="C883" s="14" t="str">
        <f>IF('Prediction Log'!C883=0, "",'Prediction Log'!C883)</f>
        <v/>
      </c>
      <c r="D883" s="14" t="str">
        <f>IF('Prediction Log'!D883=0, "",'Prediction Log'!D883)</f>
        <v/>
      </c>
      <c r="E883" s="14" t="str">
        <f>IF('Prediction Log'!E883=0, "",'Prediction Log'!E883)</f>
        <v/>
      </c>
      <c r="F883" s="14" t="str">
        <f>IF('Prediction Log'!F883=0, "",'Prediction Log'!F883)</f>
        <v/>
      </c>
      <c r="G883" s="12" t="str">
        <f>IF(AND(Games!I883="",Games!J883=""),"",IF(ISTEXT(Games!J883), "Side",Games!I883))</f>
        <v/>
      </c>
      <c r="H883" s="12" t="str">
        <f>IF(Table1[[#This Row],[Bet]]="Spread", Games!K883, "")</f>
        <v/>
      </c>
      <c r="I883" s="19" t="str">
        <f>IF(ISTEXT(Games!J883), Games!J883, "")</f>
        <v/>
      </c>
      <c r="J883" s="19" t="str">
        <f>IF(Table1[[#This Row],[Bet]]="Spread", Table1[[#This Row],[Spread]],"")</f>
        <v/>
      </c>
      <c r="K883" s="19"/>
      <c r="L883" s="20"/>
      <c r="M883" s="20"/>
      <c r="N883" s="20"/>
      <c r="O883" s="20"/>
      <c r="P883" s="20"/>
      <c r="Q883" s="20"/>
      <c r="R883" s="22">
        <f t="shared" si="123"/>
        <v>0</v>
      </c>
      <c r="S883" s="22">
        <f t="shared" si="124"/>
        <v>0</v>
      </c>
      <c r="T883" s="22">
        <f t="shared" si="117"/>
        <v>0</v>
      </c>
      <c r="U883" s="22">
        <f t="shared" si="125"/>
        <v>0</v>
      </c>
      <c r="V883" s="22">
        <f t="shared" si="118"/>
        <v>0</v>
      </c>
      <c r="W883" s="22">
        <f t="shared" si="119"/>
        <v>0</v>
      </c>
      <c r="X883" s="21"/>
      <c r="Y883" s="23" t="str">
        <f t="shared" si="120"/>
        <v/>
      </c>
      <c r="Z883" s="21"/>
      <c r="AA883" s="23" t="str">
        <f t="shared" si="121"/>
        <v/>
      </c>
      <c r="AB883" s="21"/>
      <c r="AC883" s="23" t="str">
        <f t="shared" si="122"/>
        <v/>
      </c>
      <c r="AD88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84" spans="1:30" x14ac:dyDescent="0.45">
      <c r="A884" s="35" t="str">
        <f>IF('Prediction Log'!A884=0, "",'Prediction Log'!A884)</f>
        <v/>
      </c>
      <c r="B884" s="14" t="str">
        <f>IF('Prediction Log'!B884=0, "",'Prediction Log'!B884)</f>
        <v/>
      </c>
      <c r="C884" s="14" t="str">
        <f>IF('Prediction Log'!C884=0, "",'Prediction Log'!C884)</f>
        <v/>
      </c>
      <c r="D884" s="14" t="str">
        <f>IF('Prediction Log'!D884=0, "",'Prediction Log'!D884)</f>
        <v/>
      </c>
      <c r="E884" s="14" t="str">
        <f>IF('Prediction Log'!E884=0, "",'Prediction Log'!E884)</f>
        <v/>
      </c>
      <c r="F884" s="14" t="str">
        <f>IF('Prediction Log'!F884=0, "",'Prediction Log'!F884)</f>
        <v/>
      </c>
      <c r="G884" s="12" t="str">
        <f>IF(AND(Games!I884="",Games!J884=""),"",IF(ISTEXT(Games!J884), "Side",Games!I884))</f>
        <v/>
      </c>
      <c r="H884" s="12" t="str">
        <f>IF(Table1[[#This Row],[Bet]]="Spread", Games!K884, "")</f>
        <v/>
      </c>
      <c r="I884" s="19" t="str">
        <f>IF(ISTEXT(Games!J884), Games!J884, "")</f>
        <v/>
      </c>
      <c r="J884" s="19" t="str">
        <f>IF(Table1[[#This Row],[Bet]]="Spread", Table1[[#This Row],[Spread]],"")</f>
        <v/>
      </c>
      <c r="K884" s="19"/>
      <c r="L884" s="20"/>
      <c r="M884" s="20"/>
      <c r="N884" s="20"/>
      <c r="O884" s="20"/>
      <c r="P884" s="20"/>
      <c r="Q884" s="20"/>
      <c r="R884" s="22">
        <f t="shared" si="123"/>
        <v>0</v>
      </c>
      <c r="S884" s="22">
        <f t="shared" si="124"/>
        <v>0</v>
      </c>
      <c r="T884" s="22">
        <f t="shared" si="117"/>
        <v>0</v>
      </c>
      <c r="U884" s="22">
        <f t="shared" si="125"/>
        <v>0</v>
      </c>
      <c r="V884" s="22">
        <f t="shared" si="118"/>
        <v>0</v>
      </c>
      <c r="W884" s="22">
        <f t="shared" si="119"/>
        <v>0</v>
      </c>
      <c r="X884" s="21"/>
      <c r="Y884" s="23" t="str">
        <f t="shared" si="120"/>
        <v/>
      </c>
      <c r="Z884" s="21"/>
      <c r="AA884" s="23" t="str">
        <f t="shared" si="121"/>
        <v/>
      </c>
      <c r="AB884" s="21"/>
      <c r="AC884" s="23" t="str">
        <f t="shared" si="122"/>
        <v/>
      </c>
      <c r="AD88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85" spans="1:30" x14ac:dyDescent="0.45">
      <c r="A885" s="35" t="str">
        <f>IF('Prediction Log'!A885=0, "",'Prediction Log'!A885)</f>
        <v/>
      </c>
      <c r="B885" s="14" t="str">
        <f>IF('Prediction Log'!B885=0, "",'Prediction Log'!B885)</f>
        <v/>
      </c>
      <c r="C885" s="14" t="str">
        <f>IF('Prediction Log'!C885=0, "",'Prediction Log'!C885)</f>
        <v/>
      </c>
      <c r="D885" s="14" t="str">
        <f>IF('Prediction Log'!D885=0, "",'Prediction Log'!D885)</f>
        <v/>
      </c>
      <c r="E885" s="14" t="str">
        <f>IF('Prediction Log'!E885=0, "",'Prediction Log'!E885)</f>
        <v/>
      </c>
      <c r="F885" s="14" t="str">
        <f>IF('Prediction Log'!F885=0, "",'Prediction Log'!F885)</f>
        <v/>
      </c>
      <c r="G885" s="12" t="str">
        <f>IF(AND(Games!I885="",Games!J885=""),"",IF(ISTEXT(Games!J885), "Side",Games!I885))</f>
        <v/>
      </c>
      <c r="H885" s="12" t="str">
        <f>IF(Table1[[#This Row],[Bet]]="Spread", Games!K885, "")</f>
        <v/>
      </c>
      <c r="I885" s="19" t="str">
        <f>IF(ISTEXT(Games!J885), Games!J885, "")</f>
        <v/>
      </c>
      <c r="J885" s="19" t="str">
        <f>IF(Table1[[#This Row],[Bet]]="Spread", Table1[[#This Row],[Spread]],"")</f>
        <v/>
      </c>
      <c r="K885" s="19"/>
      <c r="L885" s="20"/>
      <c r="M885" s="20"/>
      <c r="N885" s="20"/>
      <c r="O885" s="20"/>
      <c r="P885" s="20"/>
      <c r="Q885" s="20"/>
      <c r="R885" s="22">
        <f t="shared" si="123"/>
        <v>0</v>
      </c>
      <c r="S885" s="22">
        <f t="shared" si="124"/>
        <v>0</v>
      </c>
      <c r="T885" s="22">
        <f t="shared" si="117"/>
        <v>0</v>
      </c>
      <c r="U885" s="22">
        <f t="shared" si="125"/>
        <v>0</v>
      </c>
      <c r="V885" s="22">
        <f t="shared" si="118"/>
        <v>0</v>
      </c>
      <c r="W885" s="22">
        <f t="shared" si="119"/>
        <v>0</v>
      </c>
      <c r="X885" s="21"/>
      <c r="Y885" s="23" t="str">
        <f t="shared" si="120"/>
        <v/>
      </c>
      <c r="Z885" s="21"/>
      <c r="AA885" s="23" t="str">
        <f t="shared" si="121"/>
        <v/>
      </c>
      <c r="AB885" s="21"/>
      <c r="AC885" s="23" t="str">
        <f t="shared" si="122"/>
        <v/>
      </c>
      <c r="AD88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86" spans="1:30" x14ac:dyDescent="0.45">
      <c r="A886" s="35" t="str">
        <f>IF('Prediction Log'!A886=0, "",'Prediction Log'!A886)</f>
        <v/>
      </c>
      <c r="B886" s="14" t="str">
        <f>IF('Prediction Log'!B886=0, "",'Prediction Log'!B886)</f>
        <v/>
      </c>
      <c r="C886" s="14" t="str">
        <f>IF('Prediction Log'!C886=0, "",'Prediction Log'!C886)</f>
        <v/>
      </c>
      <c r="D886" s="14" t="str">
        <f>IF('Prediction Log'!D886=0, "",'Prediction Log'!D886)</f>
        <v/>
      </c>
      <c r="E886" s="14" t="str">
        <f>IF('Prediction Log'!E886=0, "",'Prediction Log'!E886)</f>
        <v/>
      </c>
      <c r="F886" s="14" t="str">
        <f>IF('Prediction Log'!F886=0, "",'Prediction Log'!F886)</f>
        <v/>
      </c>
      <c r="G886" s="12" t="str">
        <f>IF(AND(Games!I886="",Games!J886=""),"",IF(ISTEXT(Games!J886), "Side",Games!I886))</f>
        <v/>
      </c>
      <c r="H886" s="12" t="str">
        <f>IF(Table1[[#This Row],[Bet]]="Spread", Games!K886, "")</f>
        <v/>
      </c>
      <c r="I886" s="19" t="str">
        <f>IF(ISTEXT(Games!J886), Games!J886, "")</f>
        <v/>
      </c>
      <c r="J886" s="19" t="str">
        <f>IF(Table1[[#This Row],[Bet]]="Spread", Table1[[#This Row],[Spread]],"")</f>
        <v/>
      </c>
      <c r="K886" s="19"/>
      <c r="L886" s="20"/>
      <c r="M886" s="20"/>
      <c r="N886" s="20"/>
      <c r="O886" s="20"/>
      <c r="P886" s="20"/>
      <c r="Q886" s="20"/>
      <c r="R886" s="22">
        <f t="shared" si="123"/>
        <v>0</v>
      </c>
      <c r="S886" s="22">
        <f t="shared" si="124"/>
        <v>0</v>
      </c>
      <c r="T886" s="22">
        <f t="shared" si="117"/>
        <v>0</v>
      </c>
      <c r="U886" s="22">
        <f t="shared" si="125"/>
        <v>0</v>
      </c>
      <c r="V886" s="22">
        <f t="shared" si="118"/>
        <v>0</v>
      </c>
      <c r="W886" s="22">
        <f t="shared" si="119"/>
        <v>0</v>
      </c>
      <c r="X886" s="21"/>
      <c r="Y886" s="23" t="str">
        <f t="shared" si="120"/>
        <v/>
      </c>
      <c r="Z886" s="21"/>
      <c r="AA886" s="23" t="str">
        <f t="shared" si="121"/>
        <v/>
      </c>
      <c r="AB886" s="21"/>
      <c r="AC886" s="23" t="str">
        <f t="shared" si="122"/>
        <v/>
      </c>
      <c r="AD88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87" spans="1:30" x14ac:dyDescent="0.45">
      <c r="A887" s="35" t="str">
        <f>IF('Prediction Log'!A887=0, "",'Prediction Log'!A887)</f>
        <v/>
      </c>
      <c r="B887" s="14" t="str">
        <f>IF('Prediction Log'!B887=0, "",'Prediction Log'!B887)</f>
        <v/>
      </c>
      <c r="C887" s="14" t="str">
        <f>IF('Prediction Log'!C887=0, "",'Prediction Log'!C887)</f>
        <v/>
      </c>
      <c r="D887" s="14" t="str">
        <f>IF('Prediction Log'!D887=0, "",'Prediction Log'!D887)</f>
        <v/>
      </c>
      <c r="E887" s="14" t="str">
        <f>IF('Prediction Log'!E887=0, "",'Prediction Log'!E887)</f>
        <v/>
      </c>
      <c r="F887" s="14" t="str">
        <f>IF('Prediction Log'!F887=0, "",'Prediction Log'!F887)</f>
        <v/>
      </c>
      <c r="G887" s="12" t="str">
        <f>IF(AND(Games!I887="",Games!J887=""),"",IF(ISTEXT(Games!J887), "Side",Games!I887))</f>
        <v/>
      </c>
      <c r="H887" s="12" t="str">
        <f>IF(Table1[[#This Row],[Bet]]="Spread", Games!K887, "")</f>
        <v/>
      </c>
      <c r="I887" s="19" t="str">
        <f>IF(ISTEXT(Games!J887), Games!J887, "")</f>
        <v/>
      </c>
      <c r="J887" s="19" t="str">
        <f>IF(Table1[[#This Row],[Bet]]="Spread", Table1[[#This Row],[Spread]],"")</f>
        <v/>
      </c>
      <c r="K887" s="19"/>
      <c r="L887" s="20"/>
      <c r="M887" s="20"/>
      <c r="N887" s="20"/>
      <c r="O887" s="20"/>
      <c r="P887" s="20"/>
      <c r="Q887" s="20"/>
      <c r="R887" s="22">
        <f t="shared" si="123"/>
        <v>0</v>
      </c>
      <c r="S887" s="22">
        <f t="shared" si="124"/>
        <v>0</v>
      </c>
      <c r="T887" s="22">
        <f t="shared" si="117"/>
        <v>0</v>
      </c>
      <c r="U887" s="22">
        <f t="shared" si="125"/>
        <v>0</v>
      </c>
      <c r="V887" s="22">
        <f t="shared" si="118"/>
        <v>0</v>
      </c>
      <c r="W887" s="22">
        <f t="shared" si="119"/>
        <v>0</v>
      </c>
      <c r="X887" s="21"/>
      <c r="Y887" s="23" t="str">
        <f t="shared" si="120"/>
        <v/>
      </c>
      <c r="Z887" s="21"/>
      <c r="AA887" s="23" t="str">
        <f t="shared" si="121"/>
        <v/>
      </c>
      <c r="AB887" s="21"/>
      <c r="AC887" s="23" t="str">
        <f t="shared" si="122"/>
        <v/>
      </c>
      <c r="AD88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88" spans="1:30" x14ac:dyDescent="0.45">
      <c r="A888" s="35" t="str">
        <f>IF('Prediction Log'!A888=0, "",'Prediction Log'!A888)</f>
        <v/>
      </c>
      <c r="B888" s="14" t="str">
        <f>IF('Prediction Log'!B888=0, "",'Prediction Log'!B888)</f>
        <v/>
      </c>
      <c r="C888" s="14" t="str">
        <f>IF('Prediction Log'!C888=0, "",'Prediction Log'!C888)</f>
        <v/>
      </c>
      <c r="D888" s="14" t="str">
        <f>IF('Prediction Log'!D888=0, "",'Prediction Log'!D888)</f>
        <v/>
      </c>
      <c r="E888" s="14" t="str">
        <f>IF('Prediction Log'!E888=0, "",'Prediction Log'!E888)</f>
        <v/>
      </c>
      <c r="F888" s="14" t="str">
        <f>IF('Prediction Log'!F888=0, "",'Prediction Log'!F888)</f>
        <v/>
      </c>
      <c r="G888" s="12" t="str">
        <f>IF(AND(Games!I888="",Games!J888=""),"",IF(ISTEXT(Games!J888), "Side",Games!I888))</f>
        <v/>
      </c>
      <c r="H888" s="12" t="str">
        <f>IF(Table1[[#This Row],[Bet]]="Spread", Games!K888, "")</f>
        <v/>
      </c>
      <c r="I888" s="19" t="str">
        <f>IF(ISTEXT(Games!J888), Games!J888, "")</f>
        <v/>
      </c>
      <c r="J888" s="19" t="str">
        <f>IF(Table1[[#This Row],[Bet]]="Spread", Table1[[#This Row],[Spread]],"")</f>
        <v/>
      </c>
      <c r="K888" s="19"/>
      <c r="L888" s="20"/>
      <c r="M888" s="20"/>
      <c r="N888" s="20"/>
      <c r="O888" s="20"/>
      <c r="P888" s="20"/>
      <c r="Q888" s="20"/>
      <c r="R888" s="22">
        <f t="shared" si="123"/>
        <v>0</v>
      </c>
      <c r="S888" s="22">
        <f t="shared" si="124"/>
        <v>0</v>
      </c>
      <c r="T888" s="22">
        <f t="shared" si="117"/>
        <v>0</v>
      </c>
      <c r="U888" s="22">
        <f t="shared" si="125"/>
        <v>0</v>
      </c>
      <c r="V888" s="22">
        <f t="shared" si="118"/>
        <v>0</v>
      </c>
      <c r="W888" s="22">
        <f t="shared" si="119"/>
        <v>0</v>
      </c>
      <c r="X888" s="21"/>
      <c r="Y888" s="23" t="str">
        <f t="shared" si="120"/>
        <v/>
      </c>
      <c r="Z888" s="21"/>
      <c r="AA888" s="23" t="str">
        <f t="shared" si="121"/>
        <v/>
      </c>
      <c r="AB888" s="21"/>
      <c r="AC888" s="23" t="str">
        <f t="shared" si="122"/>
        <v/>
      </c>
      <c r="AD88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89" spans="1:30" x14ac:dyDescent="0.45">
      <c r="A889" s="35" t="str">
        <f>IF('Prediction Log'!A889=0, "",'Prediction Log'!A889)</f>
        <v/>
      </c>
      <c r="B889" s="14" t="str">
        <f>IF('Prediction Log'!B889=0, "",'Prediction Log'!B889)</f>
        <v/>
      </c>
      <c r="C889" s="14" t="str">
        <f>IF('Prediction Log'!C889=0, "",'Prediction Log'!C889)</f>
        <v/>
      </c>
      <c r="D889" s="14" t="str">
        <f>IF('Prediction Log'!D889=0, "",'Prediction Log'!D889)</f>
        <v/>
      </c>
      <c r="E889" s="14" t="str">
        <f>IF('Prediction Log'!E889=0, "",'Prediction Log'!E889)</f>
        <v/>
      </c>
      <c r="F889" s="14" t="str">
        <f>IF('Prediction Log'!F889=0, "",'Prediction Log'!F889)</f>
        <v/>
      </c>
      <c r="G889" s="12" t="str">
        <f>IF(AND(Games!I889="",Games!J889=""),"",IF(ISTEXT(Games!J889), "Side",Games!I889))</f>
        <v/>
      </c>
      <c r="H889" s="12" t="str">
        <f>IF(Table1[[#This Row],[Bet]]="Spread", Games!K889, "")</f>
        <v/>
      </c>
      <c r="I889" s="19" t="str">
        <f>IF(ISTEXT(Games!J889), Games!J889, "")</f>
        <v/>
      </c>
      <c r="J889" s="19" t="str">
        <f>IF(Table1[[#This Row],[Bet]]="Spread", Table1[[#This Row],[Spread]],"")</f>
        <v/>
      </c>
      <c r="K889" s="19"/>
      <c r="L889" s="20"/>
      <c r="M889" s="20"/>
      <c r="N889" s="20"/>
      <c r="O889" s="20"/>
      <c r="P889" s="20"/>
      <c r="Q889" s="20"/>
      <c r="R889" s="22">
        <f t="shared" si="123"/>
        <v>0</v>
      </c>
      <c r="S889" s="22">
        <f t="shared" si="124"/>
        <v>0</v>
      </c>
      <c r="T889" s="22">
        <f t="shared" si="117"/>
        <v>0</v>
      </c>
      <c r="U889" s="22">
        <f t="shared" si="125"/>
        <v>0</v>
      </c>
      <c r="V889" s="22">
        <f t="shared" si="118"/>
        <v>0</v>
      </c>
      <c r="W889" s="22">
        <f t="shared" si="119"/>
        <v>0</v>
      </c>
      <c r="X889" s="21"/>
      <c r="Y889" s="23" t="str">
        <f t="shared" si="120"/>
        <v/>
      </c>
      <c r="Z889" s="21"/>
      <c r="AA889" s="23" t="str">
        <f t="shared" si="121"/>
        <v/>
      </c>
      <c r="AB889" s="21"/>
      <c r="AC889" s="23" t="str">
        <f t="shared" si="122"/>
        <v/>
      </c>
      <c r="AD88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90" spans="1:30" x14ac:dyDescent="0.45">
      <c r="A890" s="35" t="str">
        <f>IF('Prediction Log'!A890=0, "",'Prediction Log'!A890)</f>
        <v/>
      </c>
      <c r="B890" s="14" t="str">
        <f>IF('Prediction Log'!B890=0, "",'Prediction Log'!B890)</f>
        <v/>
      </c>
      <c r="C890" s="14" t="str">
        <f>IF('Prediction Log'!C890=0, "",'Prediction Log'!C890)</f>
        <v/>
      </c>
      <c r="D890" s="14" t="str">
        <f>IF('Prediction Log'!D890=0, "",'Prediction Log'!D890)</f>
        <v/>
      </c>
      <c r="E890" s="14" t="str">
        <f>IF('Prediction Log'!E890=0, "",'Prediction Log'!E890)</f>
        <v/>
      </c>
      <c r="F890" s="14" t="str">
        <f>IF('Prediction Log'!F890=0, "",'Prediction Log'!F890)</f>
        <v/>
      </c>
      <c r="G890" s="12" t="str">
        <f>IF(AND(Games!I890="",Games!J890=""),"",IF(ISTEXT(Games!J890), "Side",Games!I890))</f>
        <v/>
      </c>
      <c r="H890" s="12" t="str">
        <f>IF(Table1[[#This Row],[Bet]]="Spread", Games!K890, "")</f>
        <v/>
      </c>
      <c r="I890" s="19" t="str">
        <f>IF(ISTEXT(Games!J890), Games!J890, "")</f>
        <v/>
      </c>
      <c r="J890" s="19" t="str">
        <f>IF(Table1[[#This Row],[Bet]]="Spread", Table1[[#This Row],[Spread]],"")</f>
        <v/>
      </c>
      <c r="K890" s="19"/>
      <c r="L890" s="20"/>
      <c r="M890" s="20"/>
      <c r="N890" s="20"/>
      <c r="O890" s="20"/>
      <c r="P890" s="20"/>
      <c r="Q890" s="20"/>
      <c r="R890" s="22">
        <f t="shared" si="123"/>
        <v>0</v>
      </c>
      <c r="S890" s="22">
        <f t="shared" si="124"/>
        <v>0</v>
      </c>
      <c r="T890" s="22">
        <f t="shared" si="117"/>
        <v>0</v>
      </c>
      <c r="U890" s="22">
        <f t="shared" si="125"/>
        <v>0</v>
      </c>
      <c r="V890" s="22">
        <f t="shared" si="118"/>
        <v>0</v>
      </c>
      <c r="W890" s="22">
        <f t="shared" si="119"/>
        <v>0</v>
      </c>
      <c r="X890" s="21"/>
      <c r="Y890" s="23" t="str">
        <f t="shared" si="120"/>
        <v/>
      </c>
      <c r="Z890" s="21"/>
      <c r="AA890" s="23" t="str">
        <f t="shared" si="121"/>
        <v/>
      </c>
      <c r="AB890" s="21"/>
      <c r="AC890" s="23" t="str">
        <f t="shared" si="122"/>
        <v/>
      </c>
      <c r="AD89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91" spans="1:30" x14ac:dyDescent="0.45">
      <c r="A891" s="35" t="str">
        <f>IF('Prediction Log'!A891=0, "",'Prediction Log'!A891)</f>
        <v/>
      </c>
      <c r="B891" s="14" t="str">
        <f>IF('Prediction Log'!B891=0, "",'Prediction Log'!B891)</f>
        <v/>
      </c>
      <c r="C891" s="14" t="str">
        <f>IF('Prediction Log'!C891=0, "",'Prediction Log'!C891)</f>
        <v/>
      </c>
      <c r="D891" s="14" t="str">
        <f>IF('Prediction Log'!D891=0, "",'Prediction Log'!D891)</f>
        <v/>
      </c>
      <c r="E891" s="14" t="str">
        <f>IF('Prediction Log'!E891=0, "",'Prediction Log'!E891)</f>
        <v/>
      </c>
      <c r="F891" s="14" t="str">
        <f>IF('Prediction Log'!F891=0, "",'Prediction Log'!F891)</f>
        <v/>
      </c>
      <c r="G891" s="12" t="str">
        <f>IF(AND(Games!I891="",Games!J891=""),"",IF(ISTEXT(Games!J891), "Side",Games!I891))</f>
        <v/>
      </c>
      <c r="H891" s="12" t="str">
        <f>IF(Table1[[#This Row],[Bet]]="Spread", Games!K891, "")</f>
        <v/>
      </c>
      <c r="I891" s="19" t="str">
        <f>IF(ISTEXT(Games!J891), Games!J891, "")</f>
        <v/>
      </c>
      <c r="J891" s="19" t="str">
        <f>IF(Table1[[#This Row],[Bet]]="Spread", Table1[[#This Row],[Spread]],"")</f>
        <v/>
      </c>
      <c r="K891" s="19"/>
      <c r="L891" s="20"/>
      <c r="M891" s="20"/>
      <c r="N891" s="20"/>
      <c r="O891" s="20"/>
      <c r="P891" s="20"/>
      <c r="Q891" s="20"/>
      <c r="R891" s="22">
        <f t="shared" si="123"/>
        <v>0</v>
      </c>
      <c r="S891" s="22">
        <f t="shared" si="124"/>
        <v>0</v>
      </c>
      <c r="T891" s="22">
        <f t="shared" si="117"/>
        <v>0</v>
      </c>
      <c r="U891" s="22">
        <f t="shared" si="125"/>
        <v>0</v>
      </c>
      <c r="V891" s="22">
        <f t="shared" si="118"/>
        <v>0</v>
      </c>
      <c r="W891" s="22">
        <f t="shared" si="119"/>
        <v>0</v>
      </c>
      <c r="X891" s="21"/>
      <c r="Y891" s="23" t="str">
        <f t="shared" si="120"/>
        <v/>
      </c>
      <c r="Z891" s="21"/>
      <c r="AA891" s="23" t="str">
        <f t="shared" si="121"/>
        <v/>
      </c>
      <c r="AB891" s="21"/>
      <c r="AC891" s="23" t="str">
        <f t="shared" si="122"/>
        <v/>
      </c>
      <c r="AD89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92" spans="1:30" x14ac:dyDescent="0.45">
      <c r="A892" s="35" t="str">
        <f>IF('Prediction Log'!A892=0, "",'Prediction Log'!A892)</f>
        <v/>
      </c>
      <c r="B892" s="14" t="str">
        <f>IF('Prediction Log'!B892=0, "",'Prediction Log'!B892)</f>
        <v/>
      </c>
      <c r="C892" s="14" t="str">
        <f>IF('Prediction Log'!C892=0, "",'Prediction Log'!C892)</f>
        <v/>
      </c>
      <c r="D892" s="14" t="str">
        <f>IF('Prediction Log'!D892=0, "",'Prediction Log'!D892)</f>
        <v/>
      </c>
      <c r="E892" s="14" t="str">
        <f>IF('Prediction Log'!E892=0, "",'Prediction Log'!E892)</f>
        <v/>
      </c>
      <c r="F892" s="14" t="str">
        <f>IF('Prediction Log'!F892=0, "",'Prediction Log'!F892)</f>
        <v/>
      </c>
      <c r="G892" s="12" t="str">
        <f>IF(AND(Games!I892="",Games!J892=""),"",IF(ISTEXT(Games!J892), "Side",Games!I892))</f>
        <v/>
      </c>
      <c r="H892" s="12" t="str">
        <f>IF(Table1[[#This Row],[Bet]]="Spread", Games!K892, "")</f>
        <v/>
      </c>
      <c r="I892" s="19" t="str">
        <f>IF(ISTEXT(Games!J892), Games!J892, "")</f>
        <v/>
      </c>
      <c r="J892" s="19" t="str">
        <f>IF(Table1[[#This Row],[Bet]]="Spread", Table1[[#This Row],[Spread]],"")</f>
        <v/>
      </c>
      <c r="K892" s="19"/>
      <c r="L892" s="20"/>
      <c r="M892" s="20"/>
      <c r="N892" s="20"/>
      <c r="O892" s="20"/>
      <c r="P892" s="20"/>
      <c r="Q892" s="20"/>
      <c r="R892" s="22">
        <f t="shared" si="123"/>
        <v>0</v>
      </c>
      <c r="S892" s="22">
        <f t="shared" si="124"/>
        <v>0</v>
      </c>
      <c r="T892" s="22">
        <f t="shared" si="117"/>
        <v>0</v>
      </c>
      <c r="U892" s="22">
        <f t="shared" si="125"/>
        <v>0</v>
      </c>
      <c r="V892" s="22">
        <f t="shared" si="118"/>
        <v>0</v>
      </c>
      <c r="W892" s="22">
        <f t="shared" si="119"/>
        <v>0</v>
      </c>
      <c r="X892" s="21"/>
      <c r="Y892" s="23" t="str">
        <f t="shared" si="120"/>
        <v/>
      </c>
      <c r="Z892" s="21"/>
      <c r="AA892" s="23" t="str">
        <f t="shared" si="121"/>
        <v/>
      </c>
      <c r="AB892" s="21"/>
      <c r="AC892" s="23" t="str">
        <f t="shared" si="122"/>
        <v/>
      </c>
      <c r="AD89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93" spans="1:30" x14ac:dyDescent="0.45">
      <c r="A893" s="35" t="str">
        <f>IF('Prediction Log'!A893=0, "",'Prediction Log'!A893)</f>
        <v/>
      </c>
      <c r="B893" s="14" t="str">
        <f>IF('Prediction Log'!B893=0, "",'Prediction Log'!B893)</f>
        <v/>
      </c>
      <c r="C893" s="14" t="str">
        <f>IF('Prediction Log'!C893=0, "",'Prediction Log'!C893)</f>
        <v/>
      </c>
      <c r="D893" s="14" t="str">
        <f>IF('Prediction Log'!D893=0, "",'Prediction Log'!D893)</f>
        <v/>
      </c>
      <c r="E893" s="14" t="str">
        <f>IF('Prediction Log'!E893=0, "",'Prediction Log'!E893)</f>
        <v/>
      </c>
      <c r="F893" s="14" t="str">
        <f>IF('Prediction Log'!F893=0, "",'Prediction Log'!F893)</f>
        <v/>
      </c>
      <c r="G893" s="12" t="str">
        <f>IF(AND(Games!I893="",Games!J893=""),"",IF(ISTEXT(Games!J893), "Side",Games!I893))</f>
        <v/>
      </c>
      <c r="H893" s="12" t="str">
        <f>IF(Table1[[#This Row],[Bet]]="Spread", Games!K893, "")</f>
        <v/>
      </c>
      <c r="I893" s="19" t="str">
        <f>IF(ISTEXT(Games!J893), Games!J893, "")</f>
        <v/>
      </c>
      <c r="J893" s="19" t="str">
        <f>IF(Table1[[#This Row],[Bet]]="Spread", Table1[[#This Row],[Spread]],"")</f>
        <v/>
      </c>
      <c r="K893" s="19"/>
      <c r="L893" s="20"/>
      <c r="M893" s="20"/>
      <c r="N893" s="20"/>
      <c r="O893" s="20"/>
      <c r="P893" s="20"/>
      <c r="Q893" s="20"/>
      <c r="R893" s="22">
        <f t="shared" si="123"/>
        <v>0</v>
      </c>
      <c r="S893" s="22">
        <f t="shared" si="124"/>
        <v>0</v>
      </c>
      <c r="T893" s="22">
        <f t="shared" si="117"/>
        <v>0</v>
      </c>
      <c r="U893" s="22">
        <f t="shared" si="125"/>
        <v>0</v>
      </c>
      <c r="V893" s="22">
        <f t="shared" si="118"/>
        <v>0</v>
      </c>
      <c r="W893" s="22">
        <f t="shared" si="119"/>
        <v>0</v>
      </c>
      <c r="X893" s="21"/>
      <c r="Y893" s="23" t="str">
        <f t="shared" si="120"/>
        <v/>
      </c>
      <c r="Z893" s="21"/>
      <c r="AA893" s="23" t="str">
        <f t="shared" si="121"/>
        <v/>
      </c>
      <c r="AB893" s="21"/>
      <c r="AC893" s="23" t="str">
        <f t="shared" si="122"/>
        <v/>
      </c>
      <c r="AD89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94" spans="1:30" x14ac:dyDescent="0.45">
      <c r="A894" s="35" t="str">
        <f>IF('Prediction Log'!A894=0, "",'Prediction Log'!A894)</f>
        <v/>
      </c>
      <c r="B894" s="14" t="str">
        <f>IF('Prediction Log'!B894=0, "",'Prediction Log'!B894)</f>
        <v/>
      </c>
      <c r="C894" s="14" t="str">
        <f>IF('Prediction Log'!C894=0, "",'Prediction Log'!C894)</f>
        <v/>
      </c>
      <c r="D894" s="14" t="str">
        <f>IF('Prediction Log'!D894=0, "",'Prediction Log'!D894)</f>
        <v/>
      </c>
      <c r="E894" s="14" t="str">
        <f>IF('Prediction Log'!E894=0, "",'Prediction Log'!E894)</f>
        <v/>
      </c>
      <c r="F894" s="14" t="str">
        <f>IF('Prediction Log'!F894=0, "",'Prediction Log'!F894)</f>
        <v/>
      </c>
      <c r="G894" s="12" t="str">
        <f>IF(AND(Games!I894="",Games!J894=""),"",IF(ISTEXT(Games!J894), "Side",Games!I894))</f>
        <v/>
      </c>
      <c r="H894" s="12" t="str">
        <f>IF(Table1[[#This Row],[Bet]]="Spread", Games!K894, "")</f>
        <v/>
      </c>
      <c r="I894" s="19" t="str">
        <f>IF(ISTEXT(Games!J894), Games!J894, "")</f>
        <v/>
      </c>
      <c r="J894" s="19" t="str">
        <f>IF(Table1[[#This Row],[Bet]]="Spread", Table1[[#This Row],[Spread]],"")</f>
        <v/>
      </c>
      <c r="K894" s="19"/>
      <c r="L894" s="20"/>
      <c r="M894" s="20"/>
      <c r="N894" s="20"/>
      <c r="O894" s="20"/>
      <c r="P894" s="20"/>
      <c r="Q894" s="20"/>
      <c r="R894" s="22">
        <f t="shared" si="123"/>
        <v>0</v>
      </c>
      <c r="S894" s="22">
        <f t="shared" si="124"/>
        <v>0</v>
      </c>
      <c r="T894" s="22">
        <f t="shared" si="117"/>
        <v>0</v>
      </c>
      <c r="U894" s="22">
        <f t="shared" si="125"/>
        <v>0</v>
      </c>
      <c r="V894" s="22">
        <f t="shared" si="118"/>
        <v>0</v>
      </c>
      <c r="W894" s="22">
        <f t="shared" si="119"/>
        <v>0</v>
      </c>
      <c r="X894" s="21"/>
      <c r="Y894" s="23" t="str">
        <f t="shared" si="120"/>
        <v/>
      </c>
      <c r="Z894" s="21"/>
      <c r="AA894" s="23" t="str">
        <f t="shared" si="121"/>
        <v/>
      </c>
      <c r="AB894" s="21"/>
      <c r="AC894" s="23" t="str">
        <f t="shared" si="122"/>
        <v/>
      </c>
      <c r="AD89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95" spans="1:30" x14ac:dyDescent="0.45">
      <c r="A895" s="35" t="str">
        <f>IF('Prediction Log'!A895=0, "",'Prediction Log'!A895)</f>
        <v/>
      </c>
      <c r="B895" s="14" t="str">
        <f>IF('Prediction Log'!B895=0, "",'Prediction Log'!B895)</f>
        <v/>
      </c>
      <c r="C895" s="14" t="str">
        <f>IF('Prediction Log'!C895=0, "",'Prediction Log'!C895)</f>
        <v/>
      </c>
      <c r="D895" s="14" t="str">
        <f>IF('Prediction Log'!D895=0, "",'Prediction Log'!D895)</f>
        <v/>
      </c>
      <c r="E895" s="14" t="str">
        <f>IF('Prediction Log'!E895=0, "",'Prediction Log'!E895)</f>
        <v/>
      </c>
      <c r="F895" s="14" t="str">
        <f>IF('Prediction Log'!F895=0, "",'Prediction Log'!F895)</f>
        <v/>
      </c>
      <c r="G895" s="12" t="str">
        <f>IF(AND(Games!I895="",Games!J895=""),"",IF(ISTEXT(Games!J895), "Side",Games!I895))</f>
        <v/>
      </c>
      <c r="H895" s="12" t="str">
        <f>IF(Table1[[#This Row],[Bet]]="Spread", Games!K895, "")</f>
        <v/>
      </c>
      <c r="I895" s="19" t="str">
        <f>IF(ISTEXT(Games!J895), Games!J895, "")</f>
        <v/>
      </c>
      <c r="J895" s="19" t="str">
        <f>IF(Table1[[#This Row],[Bet]]="Spread", Table1[[#This Row],[Spread]],"")</f>
        <v/>
      </c>
      <c r="K895" s="19"/>
      <c r="L895" s="20"/>
      <c r="M895" s="20"/>
      <c r="N895" s="20"/>
      <c r="O895" s="20"/>
      <c r="P895" s="20"/>
      <c r="Q895" s="20"/>
      <c r="R895" s="22">
        <f t="shared" si="123"/>
        <v>0</v>
      </c>
      <c r="S895" s="22">
        <f t="shared" si="124"/>
        <v>0</v>
      </c>
      <c r="T895" s="22">
        <f t="shared" si="117"/>
        <v>0</v>
      </c>
      <c r="U895" s="22">
        <f t="shared" si="125"/>
        <v>0</v>
      </c>
      <c r="V895" s="22">
        <f t="shared" si="118"/>
        <v>0</v>
      </c>
      <c r="W895" s="22">
        <f t="shared" si="119"/>
        <v>0</v>
      </c>
      <c r="X895" s="21"/>
      <c r="Y895" s="23" t="str">
        <f t="shared" si="120"/>
        <v/>
      </c>
      <c r="Z895" s="21"/>
      <c r="AA895" s="23" t="str">
        <f t="shared" si="121"/>
        <v/>
      </c>
      <c r="AB895" s="21"/>
      <c r="AC895" s="23" t="str">
        <f t="shared" si="122"/>
        <v/>
      </c>
      <c r="AD89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96" spans="1:30" x14ac:dyDescent="0.45">
      <c r="A896" s="35" t="str">
        <f>IF('Prediction Log'!A896=0, "",'Prediction Log'!A896)</f>
        <v/>
      </c>
      <c r="B896" s="14" t="str">
        <f>IF('Prediction Log'!B896=0, "",'Prediction Log'!B896)</f>
        <v/>
      </c>
      <c r="C896" s="14" t="str">
        <f>IF('Prediction Log'!C896=0, "",'Prediction Log'!C896)</f>
        <v/>
      </c>
      <c r="D896" s="14" t="str">
        <f>IF('Prediction Log'!D896=0, "",'Prediction Log'!D896)</f>
        <v/>
      </c>
      <c r="E896" s="14" t="str">
        <f>IF('Prediction Log'!E896=0, "",'Prediction Log'!E896)</f>
        <v/>
      </c>
      <c r="F896" s="14" t="str">
        <f>IF('Prediction Log'!F896=0, "",'Prediction Log'!F896)</f>
        <v/>
      </c>
      <c r="G896" s="12" t="str">
        <f>IF(AND(Games!I896="",Games!J896=""),"",IF(ISTEXT(Games!J896), "Side",Games!I896))</f>
        <v/>
      </c>
      <c r="H896" s="12" t="str">
        <f>IF(Table1[[#This Row],[Bet]]="Spread", Games!K896, "")</f>
        <v/>
      </c>
      <c r="I896" s="19" t="str">
        <f>IF(ISTEXT(Games!J896), Games!J896, "")</f>
        <v/>
      </c>
      <c r="J896" s="19" t="str">
        <f>IF(Table1[[#This Row],[Bet]]="Spread", Table1[[#This Row],[Spread]],"")</f>
        <v/>
      </c>
      <c r="K896" s="19"/>
      <c r="L896" s="20"/>
      <c r="M896" s="20"/>
      <c r="N896" s="20"/>
      <c r="O896" s="20"/>
      <c r="P896" s="20"/>
      <c r="Q896" s="20"/>
      <c r="R896" s="22">
        <f t="shared" si="123"/>
        <v>0</v>
      </c>
      <c r="S896" s="22">
        <f t="shared" si="124"/>
        <v>0</v>
      </c>
      <c r="T896" s="22">
        <f t="shared" si="117"/>
        <v>0</v>
      </c>
      <c r="U896" s="22">
        <f t="shared" si="125"/>
        <v>0</v>
      </c>
      <c r="V896" s="22">
        <f t="shared" si="118"/>
        <v>0</v>
      </c>
      <c r="W896" s="22">
        <f t="shared" si="119"/>
        <v>0</v>
      </c>
      <c r="X896" s="21"/>
      <c r="Y896" s="23" t="str">
        <f t="shared" si="120"/>
        <v/>
      </c>
      <c r="Z896" s="21"/>
      <c r="AA896" s="23" t="str">
        <f t="shared" si="121"/>
        <v/>
      </c>
      <c r="AB896" s="21"/>
      <c r="AC896" s="23" t="str">
        <f t="shared" si="122"/>
        <v/>
      </c>
      <c r="AD89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97" spans="1:30" x14ac:dyDescent="0.45">
      <c r="A897" s="35" t="str">
        <f>IF('Prediction Log'!A897=0, "",'Prediction Log'!A897)</f>
        <v/>
      </c>
      <c r="B897" s="14" t="str">
        <f>IF('Prediction Log'!B897=0, "",'Prediction Log'!B897)</f>
        <v/>
      </c>
      <c r="C897" s="14" t="str">
        <f>IF('Prediction Log'!C897=0, "",'Prediction Log'!C897)</f>
        <v/>
      </c>
      <c r="D897" s="14" t="str">
        <f>IF('Prediction Log'!D897=0, "",'Prediction Log'!D897)</f>
        <v/>
      </c>
      <c r="E897" s="14" t="str">
        <f>IF('Prediction Log'!E897=0, "",'Prediction Log'!E897)</f>
        <v/>
      </c>
      <c r="F897" s="14" t="str">
        <f>IF('Prediction Log'!F897=0, "",'Prediction Log'!F897)</f>
        <v/>
      </c>
      <c r="G897" s="12" t="str">
        <f>IF(AND(Games!I897="",Games!J897=""),"",IF(ISTEXT(Games!J897), "Side",Games!I897))</f>
        <v/>
      </c>
      <c r="H897" s="12" t="str">
        <f>IF(Table1[[#This Row],[Bet]]="Spread", Games!K897, "")</f>
        <v/>
      </c>
      <c r="I897" s="19" t="str">
        <f>IF(ISTEXT(Games!J897), Games!J897, "")</f>
        <v/>
      </c>
      <c r="J897" s="19" t="str">
        <f>IF(Table1[[#This Row],[Bet]]="Spread", Table1[[#This Row],[Spread]],"")</f>
        <v/>
      </c>
      <c r="K897" s="19"/>
      <c r="L897" s="20"/>
      <c r="M897" s="20"/>
      <c r="N897" s="20"/>
      <c r="O897" s="20"/>
      <c r="P897" s="20"/>
      <c r="Q897" s="20"/>
      <c r="R897" s="22">
        <f t="shared" si="123"/>
        <v>0</v>
      </c>
      <c r="S897" s="22">
        <f t="shared" si="124"/>
        <v>0</v>
      </c>
      <c r="T897" s="22">
        <f t="shared" si="117"/>
        <v>0</v>
      </c>
      <c r="U897" s="22">
        <f t="shared" si="125"/>
        <v>0</v>
      </c>
      <c r="V897" s="22">
        <f t="shared" si="118"/>
        <v>0</v>
      </c>
      <c r="W897" s="22">
        <f t="shared" si="119"/>
        <v>0</v>
      </c>
      <c r="X897" s="21"/>
      <c r="Y897" s="23" t="str">
        <f t="shared" si="120"/>
        <v/>
      </c>
      <c r="Z897" s="21"/>
      <c r="AA897" s="23" t="str">
        <f t="shared" si="121"/>
        <v/>
      </c>
      <c r="AB897" s="21"/>
      <c r="AC897" s="23" t="str">
        <f t="shared" si="122"/>
        <v/>
      </c>
      <c r="AD89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98" spans="1:30" x14ac:dyDescent="0.45">
      <c r="A898" s="35" t="str">
        <f>IF('Prediction Log'!A898=0, "",'Prediction Log'!A898)</f>
        <v/>
      </c>
      <c r="B898" s="14" t="str">
        <f>IF('Prediction Log'!B898=0, "",'Prediction Log'!B898)</f>
        <v/>
      </c>
      <c r="C898" s="14" t="str">
        <f>IF('Prediction Log'!C898=0, "",'Prediction Log'!C898)</f>
        <v/>
      </c>
      <c r="D898" s="14" t="str">
        <f>IF('Prediction Log'!D898=0, "",'Prediction Log'!D898)</f>
        <v/>
      </c>
      <c r="E898" s="14" t="str">
        <f>IF('Prediction Log'!E898=0, "",'Prediction Log'!E898)</f>
        <v/>
      </c>
      <c r="F898" s="14" t="str">
        <f>IF('Prediction Log'!F898=0, "",'Prediction Log'!F898)</f>
        <v/>
      </c>
      <c r="G898" s="12" t="str">
        <f>IF(AND(Games!I898="",Games!J898=""),"",IF(ISTEXT(Games!J898), "Side",Games!I898))</f>
        <v/>
      </c>
      <c r="H898" s="12" t="str">
        <f>IF(Table1[[#This Row],[Bet]]="Spread", Games!K898, "")</f>
        <v/>
      </c>
      <c r="I898" s="19" t="str">
        <f>IF(ISTEXT(Games!J898), Games!J898, "")</f>
        <v/>
      </c>
      <c r="J898" s="19" t="str">
        <f>IF(Table1[[#This Row],[Bet]]="Spread", Table1[[#This Row],[Spread]],"")</f>
        <v/>
      </c>
      <c r="K898" s="19"/>
      <c r="L898" s="20"/>
      <c r="M898" s="20"/>
      <c r="N898" s="20"/>
      <c r="O898" s="20"/>
      <c r="P898" s="20"/>
      <c r="Q898" s="20"/>
      <c r="R898" s="22">
        <f t="shared" si="123"/>
        <v>0</v>
      </c>
      <c r="S898" s="22">
        <f t="shared" si="124"/>
        <v>0</v>
      </c>
      <c r="T898" s="22">
        <f t="shared" ref="T898:T947" si="126">M898+IF(P898&lt;0, (M898/(P898/-100)), M898*(P898/100))</f>
        <v>0</v>
      </c>
      <c r="U898" s="22">
        <f t="shared" si="125"/>
        <v>0</v>
      </c>
      <c r="V898" s="22">
        <f t="shared" ref="V898:V947" si="127">N898+IF(Q898&lt;0, (N898/(Q898/-100)), N898*(Q898/100))</f>
        <v>0</v>
      </c>
      <c r="W898" s="22">
        <f t="shared" ref="W898:W947" si="128">Q898-N898</f>
        <v>0</v>
      </c>
      <c r="X898" s="21"/>
      <c r="Y898" s="23" t="str">
        <f t="shared" ref="Y898:Y961" si="129">IF(X898="W", S898, IF(X898="L",-L898, ""))</f>
        <v/>
      </c>
      <c r="Z898" s="21"/>
      <c r="AA898" s="23" t="str">
        <f t="shared" ref="AA898:AA961" si="130">IF(Z898="W", U898, IF(Z898="L",-N898, ""))</f>
        <v/>
      </c>
      <c r="AB898" s="21"/>
      <c r="AC898" s="23" t="str">
        <f t="shared" ref="AC898:AC961" si="131">IF(AB898="W", W898, IF(AB898="L",-P898, ""))</f>
        <v/>
      </c>
      <c r="AD89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899" spans="1:30" x14ac:dyDescent="0.45">
      <c r="A899" s="35" t="str">
        <f>IF('Prediction Log'!A899=0, "",'Prediction Log'!A899)</f>
        <v/>
      </c>
      <c r="B899" s="14" t="str">
        <f>IF('Prediction Log'!B899=0, "",'Prediction Log'!B899)</f>
        <v/>
      </c>
      <c r="C899" s="14" t="str">
        <f>IF('Prediction Log'!C899=0, "",'Prediction Log'!C899)</f>
        <v/>
      </c>
      <c r="D899" s="14" t="str">
        <f>IF('Prediction Log'!D899=0, "",'Prediction Log'!D899)</f>
        <v/>
      </c>
      <c r="E899" s="14" t="str">
        <f>IF('Prediction Log'!E899=0, "",'Prediction Log'!E899)</f>
        <v/>
      </c>
      <c r="F899" s="14" t="str">
        <f>IF('Prediction Log'!F899=0, "",'Prediction Log'!F899)</f>
        <v/>
      </c>
      <c r="G899" s="12" t="str">
        <f>IF(AND(Games!I899="",Games!J899=""),"",IF(ISTEXT(Games!J899), "Side",Games!I899))</f>
        <v/>
      </c>
      <c r="H899" s="12" t="str">
        <f>IF(Table1[[#This Row],[Bet]]="Spread", Games!K899, "")</f>
        <v/>
      </c>
      <c r="I899" s="19" t="str">
        <f>IF(ISTEXT(Games!J899), Games!J899, "")</f>
        <v/>
      </c>
      <c r="J899" s="19" t="str">
        <f>IF(Table1[[#This Row],[Bet]]="Spread", Table1[[#This Row],[Spread]],"")</f>
        <v/>
      </c>
      <c r="K899" s="19"/>
      <c r="L899" s="20"/>
      <c r="M899" s="20"/>
      <c r="N899" s="20"/>
      <c r="O899" s="20"/>
      <c r="P899" s="20"/>
      <c r="Q899" s="20"/>
      <c r="R899" s="22">
        <f t="shared" ref="R899:R947" si="132">L899+IF(O899&lt;0, (L899/(O899/-100)), L899*(O899/100))</f>
        <v>0</v>
      </c>
      <c r="S899" s="22">
        <f t="shared" ref="S899:S947" si="133">R899-L899</f>
        <v>0</v>
      </c>
      <c r="T899" s="22">
        <f t="shared" si="126"/>
        <v>0</v>
      </c>
      <c r="U899" s="22">
        <f t="shared" ref="U899:U947" si="134">T899-M899</f>
        <v>0</v>
      </c>
      <c r="V899" s="22">
        <f t="shared" si="127"/>
        <v>0</v>
      </c>
      <c r="W899" s="22">
        <f t="shared" si="128"/>
        <v>0</v>
      </c>
      <c r="X899" s="21"/>
      <c r="Y899" s="23" t="str">
        <f t="shared" si="129"/>
        <v/>
      </c>
      <c r="Z899" s="21"/>
      <c r="AA899" s="23" t="str">
        <f t="shared" si="130"/>
        <v/>
      </c>
      <c r="AB899" s="21"/>
      <c r="AC899" s="23" t="str">
        <f t="shared" si="131"/>
        <v/>
      </c>
      <c r="AD89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00" spans="1:30" x14ac:dyDescent="0.45">
      <c r="A900" s="35" t="str">
        <f>IF('Prediction Log'!A900=0, "",'Prediction Log'!A900)</f>
        <v/>
      </c>
      <c r="B900" s="14" t="str">
        <f>IF('Prediction Log'!B900=0, "",'Prediction Log'!B900)</f>
        <v/>
      </c>
      <c r="C900" s="14" t="str">
        <f>IF('Prediction Log'!C900=0, "",'Prediction Log'!C900)</f>
        <v/>
      </c>
      <c r="D900" s="14" t="str">
        <f>IF('Prediction Log'!D900=0, "",'Prediction Log'!D900)</f>
        <v/>
      </c>
      <c r="E900" s="14" t="str">
        <f>IF('Prediction Log'!E900=0, "",'Prediction Log'!E900)</f>
        <v/>
      </c>
      <c r="F900" s="14" t="str">
        <f>IF('Prediction Log'!F900=0, "",'Prediction Log'!F900)</f>
        <v/>
      </c>
      <c r="G900" s="12" t="str">
        <f>IF(AND(Games!I900="",Games!J900=""),"",IF(ISTEXT(Games!J900), "Side",Games!I900))</f>
        <v/>
      </c>
      <c r="H900" s="12" t="str">
        <f>IF(Table1[[#This Row],[Bet]]="Spread", Games!K900, "")</f>
        <v/>
      </c>
      <c r="I900" s="19" t="str">
        <f>IF(ISTEXT(Games!J900), Games!J900, "")</f>
        <v/>
      </c>
      <c r="J900" s="19" t="str">
        <f>IF(Table1[[#This Row],[Bet]]="Spread", Table1[[#This Row],[Spread]],"")</f>
        <v/>
      </c>
      <c r="K900" s="19"/>
      <c r="L900" s="20"/>
      <c r="M900" s="20"/>
      <c r="N900" s="20"/>
      <c r="O900" s="20"/>
      <c r="P900" s="20"/>
      <c r="Q900" s="20"/>
      <c r="R900" s="22">
        <f t="shared" si="132"/>
        <v>0</v>
      </c>
      <c r="S900" s="22">
        <f t="shared" si="133"/>
        <v>0</v>
      </c>
      <c r="T900" s="22">
        <f t="shared" si="126"/>
        <v>0</v>
      </c>
      <c r="U900" s="22">
        <f t="shared" si="134"/>
        <v>0</v>
      </c>
      <c r="V900" s="22">
        <f t="shared" si="127"/>
        <v>0</v>
      </c>
      <c r="W900" s="22">
        <f t="shared" si="128"/>
        <v>0</v>
      </c>
      <c r="X900" s="21"/>
      <c r="Y900" s="23" t="str">
        <f t="shared" si="129"/>
        <v/>
      </c>
      <c r="Z900" s="21"/>
      <c r="AA900" s="23" t="str">
        <f t="shared" si="130"/>
        <v/>
      </c>
      <c r="AB900" s="21"/>
      <c r="AC900" s="23" t="str">
        <f t="shared" si="131"/>
        <v/>
      </c>
      <c r="AD90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01" spans="1:30" x14ac:dyDescent="0.45">
      <c r="A901" s="35" t="str">
        <f>IF('Prediction Log'!A901=0, "",'Prediction Log'!A901)</f>
        <v/>
      </c>
      <c r="B901" s="14" t="str">
        <f>IF('Prediction Log'!B901=0, "",'Prediction Log'!B901)</f>
        <v/>
      </c>
      <c r="C901" s="14" t="str">
        <f>IF('Prediction Log'!C901=0, "",'Prediction Log'!C901)</f>
        <v/>
      </c>
      <c r="D901" s="14" t="str">
        <f>IF('Prediction Log'!D901=0, "",'Prediction Log'!D901)</f>
        <v/>
      </c>
      <c r="E901" s="14" t="str">
        <f>IF('Prediction Log'!E901=0, "",'Prediction Log'!E901)</f>
        <v/>
      </c>
      <c r="F901" s="14" t="str">
        <f>IF('Prediction Log'!F901=0, "",'Prediction Log'!F901)</f>
        <v/>
      </c>
      <c r="G901" s="12" t="str">
        <f>IF(AND(Games!I901="",Games!J901=""),"",IF(ISTEXT(Games!J901), "Side",Games!I901))</f>
        <v/>
      </c>
      <c r="H901" s="12" t="str">
        <f>IF(Table1[[#This Row],[Bet]]="Spread", Games!K901, "")</f>
        <v/>
      </c>
      <c r="I901" s="19" t="str">
        <f>IF(ISTEXT(Games!J901), Games!J901, "")</f>
        <v/>
      </c>
      <c r="J901" s="19" t="str">
        <f>IF(Table1[[#This Row],[Bet]]="Spread", Table1[[#This Row],[Spread]],"")</f>
        <v/>
      </c>
      <c r="K901" s="19"/>
      <c r="L901" s="20"/>
      <c r="M901" s="20"/>
      <c r="N901" s="20"/>
      <c r="O901" s="20"/>
      <c r="P901" s="20"/>
      <c r="Q901" s="20"/>
      <c r="R901" s="22">
        <f t="shared" si="132"/>
        <v>0</v>
      </c>
      <c r="S901" s="22">
        <f t="shared" si="133"/>
        <v>0</v>
      </c>
      <c r="T901" s="22">
        <f t="shared" si="126"/>
        <v>0</v>
      </c>
      <c r="U901" s="22">
        <f t="shared" si="134"/>
        <v>0</v>
      </c>
      <c r="V901" s="22">
        <f t="shared" si="127"/>
        <v>0</v>
      </c>
      <c r="W901" s="22">
        <f t="shared" si="128"/>
        <v>0</v>
      </c>
      <c r="X901" s="21"/>
      <c r="Y901" s="23" t="str">
        <f t="shared" si="129"/>
        <v/>
      </c>
      <c r="Z901" s="21"/>
      <c r="AA901" s="23" t="str">
        <f t="shared" si="130"/>
        <v/>
      </c>
      <c r="AB901" s="21"/>
      <c r="AC901" s="23" t="str">
        <f t="shared" si="131"/>
        <v/>
      </c>
      <c r="AD90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02" spans="1:30" x14ac:dyDescent="0.45">
      <c r="A902" s="35" t="str">
        <f>IF('Prediction Log'!A902=0, "",'Prediction Log'!A902)</f>
        <v/>
      </c>
      <c r="B902" s="14" t="str">
        <f>IF('Prediction Log'!B902=0, "",'Prediction Log'!B902)</f>
        <v/>
      </c>
      <c r="C902" s="14" t="str">
        <f>IF('Prediction Log'!C902=0, "",'Prediction Log'!C902)</f>
        <v/>
      </c>
      <c r="D902" s="14" t="str">
        <f>IF('Prediction Log'!D902=0, "",'Prediction Log'!D902)</f>
        <v/>
      </c>
      <c r="E902" s="14" t="str">
        <f>IF('Prediction Log'!E902=0, "",'Prediction Log'!E902)</f>
        <v/>
      </c>
      <c r="F902" s="14" t="str">
        <f>IF('Prediction Log'!F902=0, "",'Prediction Log'!F902)</f>
        <v/>
      </c>
      <c r="G902" s="12" t="str">
        <f>IF(AND(Games!I902="",Games!J902=""),"",IF(ISTEXT(Games!J902), "Side",Games!I902))</f>
        <v/>
      </c>
      <c r="H902" s="12" t="str">
        <f>IF(Table1[[#This Row],[Bet]]="Spread", Games!K902, "")</f>
        <v/>
      </c>
      <c r="I902" s="19" t="str">
        <f>IF(ISTEXT(Games!J902), Games!J902, "")</f>
        <v/>
      </c>
      <c r="J902" s="19" t="str">
        <f>IF(Table1[[#This Row],[Bet]]="Spread", Table1[[#This Row],[Spread]],"")</f>
        <v/>
      </c>
      <c r="K902" s="19"/>
      <c r="L902" s="20"/>
      <c r="M902" s="20"/>
      <c r="N902" s="20"/>
      <c r="O902" s="20"/>
      <c r="P902" s="20"/>
      <c r="Q902" s="20"/>
      <c r="R902" s="22">
        <f t="shared" si="132"/>
        <v>0</v>
      </c>
      <c r="S902" s="22">
        <f t="shared" si="133"/>
        <v>0</v>
      </c>
      <c r="T902" s="22">
        <f t="shared" si="126"/>
        <v>0</v>
      </c>
      <c r="U902" s="22">
        <f t="shared" si="134"/>
        <v>0</v>
      </c>
      <c r="V902" s="22">
        <f t="shared" si="127"/>
        <v>0</v>
      </c>
      <c r="W902" s="22">
        <f t="shared" si="128"/>
        <v>0</v>
      </c>
      <c r="X902" s="21"/>
      <c r="Y902" s="23" t="str">
        <f t="shared" si="129"/>
        <v/>
      </c>
      <c r="Z902" s="21"/>
      <c r="AA902" s="23" t="str">
        <f t="shared" si="130"/>
        <v/>
      </c>
      <c r="AB902" s="21"/>
      <c r="AC902" s="23" t="str">
        <f t="shared" si="131"/>
        <v/>
      </c>
      <c r="AD90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03" spans="1:30" x14ac:dyDescent="0.45">
      <c r="A903" s="35" t="str">
        <f>IF('Prediction Log'!A903=0, "",'Prediction Log'!A903)</f>
        <v/>
      </c>
      <c r="B903" s="14" t="str">
        <f>IF('Prediction Log'!B903=0, "",'Prediction Log'!B903)</f>
        <v/>
      </c>
      <c r="C903" s="14" t="str">
        <f>IF('Prediction Log'!C903=0, "",'Prediction Log'!C903)</f>
        <v/>
      </c>
      <c r="D903" s="14" t="str">
        <f>IF('Prediction Log'!D903=0, "",'Prediction Log'!D903)</f>
        <v/>
      </c>
      <c r="E903" s="14" t="str">
        <f>IF('Prediction Log'!E903=0, "",'Prediction Log'!E903)</f>
        <v/>
      </c>
      <c r="F903" s="14" t="str">
        <f>IF('Prediction Log'!F903=0, "",'Prediction Log'!F903)</f>
        <v/>
      </c>
      <c r="G903" s="12" t="str">
        <f>IF(AND(Games!I903="",Games!J903=""),"",IF(ISTEXT(Games!J903), "Side",Games!I903))</f>
        <v/>
      </c>
      <c r="H903" s="12" t="str">
        <f>IF(Table1[[#This Row],[Bet]]="Spread", Games!K903, "")</f>
        <v/>
      </c>
      <c r="I903" s="19" t="str">
        <f>IF(ISTEXT(Games!J903), Games!J903, "")</f>
        <v/>
      </c>
      <c r="J903" s="19" t="str">
        <f>IF(Table1[[#This Row],[Bet]]="Spread", Table1[[#This Row],[Spread]],"")</f>
        <v/>
      </c>
      <c r="K903" s="19"/>
      <c r="L903" s="20"/>
      <c r="M903" s="20"/>
      <c r="N903" s="20"/>
      <c r="O903" s="20"/>
      <c r="P903" s="20"/>
      <c r="Q903" s="20"/>
      <c r="R903" s="22">
        <f t="shared" si="132"/>
        <v>0</v>
      </c>
      <c r="S903" s="22">
        <f t="shared" si="133"/>
        <v>0</v>
      </c>
      <c r="T903" s="22">
        <f t="shared" si="126"/>
        <v>0</v>
      </c>
      <c r="U903" s="22">
        <f t="shared" si="134"/>
        <v>0</v>
      </c>
      <c r="V903" s="22">
        <f t="shared" si="127"/>
        <v>0</v>
      </c>
      <c r="W903" s="22">
        <f t="shared" si="128"/>
        <v>0</v>
      </c>
      <c r="X903" s="21"/>
      <c r="Y903" s="23" t="str">
        <f t="shared" si="129"/>
        <v/>
      </c>
      <c r="Z903" s="21"/>
      <c r="AA903" s="23" t="str">
        <f t="shared" si="130"/>
        <v/>
      </c>
      <c r="AB903" s="21"/>
      <c r="AC903" s="23" t="str">
        <f t="shared" si="131"/>
        <v/>
      </c>
      <c r="AD90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04" spans="1:30" x14ac:dyDescent="0.45">
      <c r="A904" s="35" t="str">
        <f>IF('Prediction Log'!A904=0, "",'Prediction Log'!A904)</f>
        <v/>
      </c>
      <c r="B904" s="14" t="str">
        <f>IF('Prediction Log'!B904=0, "",'Prediction Log'!B904)</f>
        <v/>
      </c>
      <c r="C904" s="14" t="str">
        <f>IF('Prediction Log'!C904=0, "",'Prediction Log'!C904)</f>
        <v/>
      </c>
      <c r="D904" s="14" t="str">
        <f>IF('Prediction Log'!D904=0, "",'Prediction Log'!D904)</f>
        <v/>
      </c>
      <c r="E904" s="14" t="str">
        <f>IF('Prediction Log'!E904=0, "",'Prediction Log'!E904)</f>
        <v/>
      </c>
      <c r="F904" s="14" t="str">
        <f>IF('Prediction Log'!F904=0, "",'Prediction Log'!F904)</f>
        <v/>
      </c>
      <c r="G904" s="12" t="str">
        <f>IF(AND(Games!I904="",Games!J904=""),"",IF(ISTEXT(Games!J904), "Side",Games!I904))</f>
        <v/>
      </c>
      <c r="H904" s="12" t="str">
        <f>IF(Table1[[#This Row],[Bet]]="Spread", Games!K904, "")</f>
        <v/>
      </c>
      <c r="I904" s="19" t="str">
        <f>IF(ISTEXT(Games!J904), Games!J904, "")</f>
        <v/>
      </c>
      <c r="J904" s="19" t="str">
        <f>IF(Table1[[#This Row],[Bet]]="Spread", Table1[[#This Row],[Spread]],"")</f>
        <v/>
      </c>
      <c r="K904" s="19"/>
      <c r="L904" s="20"/>
      <c r="M904" s="20"/>
      <c r="N904" s="20"/>
      <c r="O904" s="20"/>
      <c r="P904" s="20"/>
      <c r="Q904" s="20"/>
      <c r="R904" s="22">
        <f t="shared" si="132"/>
        <v>0</v>
      </c>
      <c r="S904" s="22">
        <f t="shared" si="133"/>
        <v>0</v>
      </c>
      <c r="T904" s="22">
        <f t="shared" si="126"/>
        <v>0</v>
      </c>
      <c r="U904" s="22">
        <f t="shared" si="134"/>
        <v>0</v>
      </c>
      <c r="V904" s="22">
        <f t="shared" si="127"/>
        <v>0</v>
      </c>
      <c r="W904" s="22">
        <f t="shared" si="128"/>
        <v>0</v>
      </c>
      <c r="X904" s="21"/>
      <c r="Y904" s="23" t="str">
        <f t="shared" si="129"/>
        <v/>
      </c>
      <c r="Z904" s="21"/>
      <c r="AA904" s="23" t="str">
        <f t="shared" si="130"/>
        <v/>
      </c>
      <c r="AB904" s="21"/>
      <c r="AC904" s="23" t="str">
        <f t="shared" si="131"/>
        <v/>
      </c>
      <c r="AD90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05" spans="1:30" x14ac:dyDescent="0.45">
      <c r="A905" s="35" t="str">
        <f>IF('Prediction Log'!A905=0, "",'Prediction Log'!A905)</f>
        <v/>
      </c>
      <c r="B905" s="14" t="str">
        <f>IF('Prediction Log'!B905=0, "",'Prediction Log'!B905)</f>
        <v/>
      </c>
      <c r="C905" s="14" t="str">
        <f>IF('Prediction Log'!C905=0, "",'Prediction Log'!C905)</f>
        <v/>
      </c>
      <c r="D905" s="14" t="str">
        <f>IF('Prediction Log'!D905=0, "",'Prediction Log'!D905)</f>
        <v/>
      </c>
      <c r="E905" s="14" t="str">
        <f>IF('Prediction Log'!E905=0, "",'Prediction Log'!E905)</f>
        <v/>
      </c>
      <c r="F905" s="14" t="str">
        <f>IF('Prediction Log'!F905=0, "",'Prediction Log'!F905)</f>
        <v/>
      </c>
      <c r="G905" s="12" t="str">
        <f>IF(AND(Games!I905="",Games!J905=""),"",IF(ISTEXT(Games!J905), "Side",Games!I905))</f>
        <v/>
      </c>
      <c r="H905" s="12" t="str">
        <f>IF(Table1[[#This Row],[Bet]]="Spread", Games!K905, "")</f>
        <v/>
      </c>
      <c r="I905" s="19" t="str">
        <f>IF(ISTEXT(Games!J905), Games!J905, "")</f>
        <v/>
      </c>
      <c r="J905" s="19" t="str">
        <f>IF(Table1[[#This Row],[Bet]]="Spread", Table1[[#This Row],[Spread]],"")</f>
        <v/>
      </c>
      <c r="K905" s="19"/>
      <c r="L905" s="20"/>
      <c r="M905" s="20"/>
      <c r="N905" s="20"/>
      <c r="O905" s="20"/>
      <c r="P905" s="20"/>
      <c r="Q905" s="20"/>
      <c r="R905" s="22">
        <f t="shared" si="132"/>
        <v>0</v>
      </c>
      <c r="S905" s="22">
        <f t="shared" si="133"/>
        <v>0</v>
      </c>
      <c r="T905" s="22">
        <f t="shared" si="126"/>
        <v>0</v>
      </c>
      <c r="U905" s="22">
        <f t="shared" si="134"/>
        <v>0</v>
      </c>
      <c r="V905" s="22">
        <f t="shared" si="127"/>
        <v>0</v>
      </c>
      <c r="W905" s="22">
        <f t="shared" si="128"/>
        <v>0</v>
      </c>
      <c r="X905" s="21"/>
      <c r="Y905" s="23" t="str">
        <f t="shared" si="129"/>
        <v/>
      </c>
      <c r="Z905" s="21"/>
      <c r="AA905" s="23" t="str">
        <f t="shared" si="130"/>
        <v/>
      </c>
      <c r="AB905" s="21"/>
      <c r="AC905" s="23" t="str">
        <f t="shared" si="131"/>
        <v/>
      </c>
      <c r="AD90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06" spans="1:30" x14ac:dyDescent="0.45">
      <c r="A906" s="35" t="str">
        <f>IF('Prediction Log'!A906=0, "",'Prediction Log'!A906)</f>
        <v/>
      </c>
      <c r="B906" s="14" t="str">
        <f>IF('Prediction Log'!B906=0, "",'Prediction Log'!B906)</f>
        <v/>
      </c>
      <c r="C906" s="14" t="str">
        <f>IF('Prediction Log'!C906=0, "",'Prediction Log'!C906)</f>
        <v/>
      </c>
      <c r="D906" s="14" t="str">
        <f>IF('Prediction Log'!D906=0, "",'Prediction Log'!D906)</f>
        <v/>
      </c>
      <c r="E906" s="14" t="str">
        <f>IF('Prediction Log'!E906=0, "",'Prediction Log'!E906)</f>
        <v/>
      </c>
      <c r="F906" s="14" t="str">
        <f>IF('Prediction Log'!F906=0, "",'Prediction Log'!F906)</f>
        <v/>
      </c>
      <c r="G906" s="12" t="str">
        <f>IF(AND(Games!I906="",Games!J906=""),"",IF(ISTEXT(Games!J906), "Side",Games!I906))</f>
        <v/>
      </c>
      <c r="H906" s="12" t="str">
        <f>IF(Table1[[#This Row],[Bet]]="Spread", Games!K906, "")</f>
        <v/>
      </c>
      <c r="I906" s="19" t="str">
        <f>IF(ISTEXT(Games!J906), Games!J906, "")</f>
        <v/>
      </c>
      <c r="J906" s="19" t="str">
        <f>IF(Table1[[#This Row],[Bet]]="Spread", Table1[[#This Row],[Spread]],"")</f>
        <v/>
      </c>
      <c r="K906" s="19"/>
      <c r="L906" s="20"/>
      <c r="M906" s="20"/>
      <c r="N906" s="20"/>
      <c r="O906" s="20"/>
      <c r="P906" s="20"/>
      <c r="Q906" s="20"/>
      <c r="R906" s="22">
        <f t="shared" si="132"/>
        <v>0</v>
      </c>
      <c r="S906" s="22">
        <f t="shared" si="133"/>
        <v>0</v>
      </c>
      <c r="T906" s="22">
        <f t="shared" si="126"/>
        <v>0</v>
      </c>
      <c r="U906" s="22">
        <f t="shared" si="134"/>
        <v>0</v>
      </c>
      <c r="V906" s="22">
        <f t="shared" si="127"/>
        <v>0</v>
      </c>
      <c r="W906" s="22">
        <f t="shared" si="128"/>
        <v>0</v>
      </c>
      <c r="X906" s="21"/>
      <c r="Y906" s="23" t="str">
        <f t="shared" si="129"/>
        <v/>
      </c>
      <c r="Z906" s="21"/>
      <c r="AA906" s="23" t="str">
        <f t="shared" si="130"/>
        <v/>
      </c>
      <c r="AB906" s="21"/>
      <c r="AC906" s="23" t="str">
        <f t="shared" si="131"/>
        <v/>
      </c>
      <c r="AD90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07" spans="1:30" x14ac:dyDescent="0.45">
      <c r="A907" s="35" t="str">
        <f>IF('Prediction Log'!A907=0, "",'Prediction Log'!A907)</f>
        <v/>
      </c>
      <c r="B907" s="14" t="str">
        <f>IF('Prediction Log'!B907=0, "",'Prediction Log'!B907)</f>
        <v/>
      </c>
      <c r="C907" s="14" t="str">
        <f>IF('Prediction Log'!C907=0, "",'Prediction Log'!C907)</f>
        <v/>
      </c>
      <c r="D907" s="14" t="str">
        <f>IF('Prediction Log'!D907=0, "",'Prediction Log'!D907)</f>
        <v/>
      </c>
      <c r="E907" s="14" t="str">
        <f>IF('Prediction Log'!E907=0, "",'Prediction Log'!E907)</f>
        <v/>
      </c>
      <c r="F907" s="14" t="str">
        <f>IF('Prediction Log'!F907=0, "",'Prediction Log'!F907)</f>
        <v/>
      </c>
      <c r="G907" s="12" t="str">
        <f>IF(AND(Games!I907="",Games!J907=""),"",IF(ISTEXT(Games!J907), "Side",Games!I907))</f>
        <v/>
      </c>
      <c r="H907" s="12" t="str">
        <f>IF(Table1[[#This Row],[Bet]]="Spread", Games!K907, "")</f>
        <v/>
      </c>
      <c r="I907" s="19" t="str">
        <f>IF(ISTEXT(Games!J907), Games!J907, "")</f>
        <v/>
      </c>
      <c r="J907" s="19" t="str">
        <f>IF(Table1[[#This Row],[Bet]]="Spread", Table1[[#This Row],[Spread]],"")</f>
        <v/>
      </c>
      <c r="K907" s="19"/>
      <c r="L907" s="20"/>
      <c r="M907" s="20"/>
      <c r="N907" s="20"/>
      <c r="O907" s="20"/>
      <c r="P907" s="20"/>
      <c r="Q907" s="20"/>
      <c r="R907" s="22">
        <f t="shared" si="132"/>
        <v>0</v>
      </c>
      <c r="S907" s="22">
        <f t="shared" si="133"/>
        <v>0</v>
      </c>
      <c r="T907" s="22">
        <f t="shared" si="126"/>
        <v>0</v>
      </c>
      <c r="U907" s="22">
        <f t="shared" si="134"/>
        <v>0</v>
      </c>
      <c r="V907" s="22">
        <f t="shared" si="127"/>
        <v>0</v>
      </c>
      <c r="W907" s="22">
        <f t="shared" si="128"/>
        <v>0</v>
      </c>
      <c r="X907" s="21"/>
      <c r="Y907" s="23" t="str">
        <f t="shared" si="129"/>
        <v/>
      </c>
      <c r="Z907" s="21"/>
      <c r="AA907" s="23" t="str">
        <f t="shared" si="130"/>
        <v/>
      </c>
      <c r="AB907" s="21"/>
      <c r="AC907" s="23" t="str">
        <f t="shared" si="131"/>
        <v/>
      </c>
      <c r="AD90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08" spans="1:30" x14ac:dyDescent="0.45">
      <c r="A908" s="35" t="str">
        <f>IF('Prediction Log'!A908=0, "",'Prediction Log'!A908)</f>
        <v/>
      </c>
      <c r="B908" s="14" t="str">
        <f>IF('Prediction Log'!B908=0, "",'Prediction Log'!B908)</f>
        <v/>
      </c>
      <c r="C908" s="14" t="str">
        <f>IF('Prediction Log'!C908=0, "",'Prediction Log'!C908)</f>
        <v/>
      </c>
      <c r="D908" s="14" t="str">
        <f>IF('Prediction Log'!D908=0, "",'Prediction Log'!D908)</f>
        <v/>
      </c>
      <c r="E908" s="14" t="str">
        <f>IF('Prediction Log'!E908=0, "",'Prediction Log'!E908)</f>
        <v/>
      </c>
      <c r="F908" s="14" t="str">
        <f>IF('Prediction Log'!F908=0, "",'Prediction Log'!F908)</f>
        <v/>
      </c>
      <c r="G908" s="12" t="str">
        <f>IF(AND(Games!I908="",Games!J908=""),"",IF(ISTEXT(Games!J908), "Side",Games!I908))</f>
        <v/>
      </c>
      <c r="H908" s="12" t="str">
        <f>IF(Table1[[#This Row],[Bet]]="Spread", Games!K908, "")</f>
        <v/>
      </c>
      <c r="I908" s="19" t="str">
        <f>IF(ISTEXT(Games!J908), Games!J908, "")</f>
        <v/>
      </c>
      <c r="J908" s="19" t="str">
        <f>IF(Table1[[#This Row],[Bet]]="Spread", Table1[[#This Row],[Spread]],"")</f>
        <v/>
      </c>
      <c r="K908" s="19"/>
      <c r="L908" s="20"/>
      <c r="M908" s="20"/>
      <c r="N908" s="20"/>
      <c r="O908" s="20"/>
      <c r="P908" s="20"/>
      <c r="Q908" s="20"/>
      <c r="R908" s="22">
        <f t="shared" si="132"/>
        <v>0</v>
      </c>
      <c r="S908" s="22">
        <f t="shared" si="133"/>
        <v>0</v>
      </c>
      <c r="T908" s="22">
        <f t="shared" si="126"/>
        <v>0</v>
      </c>
      <c r="U908" s="22">
        <f t="shared" si="134"/>
        <v>0</v>
      </c>
      <c r="V908" s="22">
        <f t="shared" si="127"/>
        <v>0</v>
      </c>
      <c r="W908" s="22">
        <f t="shared" si="128"/>
        <v>0</v>
      </c>
      <c r="X908" s="21"/>
      <c r="Y908" s="23" t="str">
        <f t="shared" si="129"/>
        <v/>
      </c>
      <c r="Z908" s="21"/>
      <c r="AA908" s="23" t="str">
        <f t="shared" si="130"/>
        <v/>
      </c>
      <c r="AB908" s="21"/>
      <c r="AC908" s="23" t="str">
        <f t="shared" si="131"/>
        <v/>
      </c>
      <c r="AD90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09" spans="1:30" x14ac:dyDescent="0.45">
      <c r="A909" s="35" t="str">
        <f>IF('Prediction Log'!A909=0, "",'Prediction Log'!A909)</f>
        <v/>
      </c>
      <c r="B909" s="14" t="str">
        <f>IF('Prediction Log'!B909=0, "",'Prediction Log'!B909)</f>
        <v/>
      </c>
      <c r="C909" s="14" t="str">
        <f>IF('Prediction Log'!C909=0, "",'Prediction Log'!C909)</f>
        <v/>
      </c>
      <c r="D909" s="14" t="str">
        <f>IF('Prediction Log'!D909=0, "",'Prediction Log'!D909)</f>
        <v/>
      </c>
      <c r="E909" s="14" t="str">
        <f>IF('Prediction Log'!E909=0, "",'Prediction Log'!E909)</f>
        <v/>
      </c>
      <c r="F909" s="14" t="str">
        <f>IF('Prediction Log'!F909=0, "",'Prediction Log'!F909)</f>
        <v/>
      </c>
      <c r="G909" s="12" t="str">
        <f>IF(AND(Games!I909="",Games!J909=""),"",IF(ISTEXT(Games!J909), "Side",Games!I909))</f>
        <v/>
      </c>
      <c r="H909" s="12" t="str">
        <f>IF(Table1[[#This Row],[Bet]]="Spread", Games!K909, "")</f>
        <v/>
      </c>
      <c r="I909" s="19" t="str">
        <f>IF(ISTEXT(Games!J909), Games!J909, "")</f>
        <v/>
      </c>
      <c r="J909" s="19" t="str">
        <f>IF(Table1[[#This Row],[Bet]]="Spread", Table1[[#This Row],[Spread]],"")</f>
        <v/>
      </c>
      <c r="K909" s="19"/>
      <c r="L909" s="20"/>
      <c r="M909" s="20"/>
      <c r="N909" s="20"/>
      <c r="O909" s="20"/>
      <c r="P909" s="20"/>
      <c r="Q909" s="20"/>
      <c r="R909" s="22">
        <f t="shared" si="132"/>
        <v>0</v>
      </c>
      <c r="S909" s="22">
        <f t="shared" si="133"/>
        <v>0</v>
      </c>
      <c r="T909" s="22">
        <f t="shared" si="126"/>
        <v>0</v>
      </c>
      <c r="U909" s="22">
        <f t="shared" si="134"/>
        <v>0</v>
      </c>
      <c r="V909" s="22">
        <f t="shared" si="127"/>
        <v>0</v>
      </c>
      <c r="W909" s="22">
        <f t="shared" si="128"/>
        <v>0</v>
      </c>
      <c r="X909" s="21"/>
      <c r="Y909" s="23" t="str">
        <f t="shared" si="129"/>
        <v/>
      </c>
      <c r="Z909" s="21"/>
      <c r="AA909" s="23" t="str">
        <f t="shared" si="130"/>
        <v/>
      </c>
      <c r="AB909" s="21"/>
      <c r="AC909" s="23" t="str">
        <f t="shared" si="131"/>
        <v/>
      </c>
      <c r="AD90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10" spans="1:30" x14ac:dyDescent="0.45">
      <c r="A910" s="35" t="str">
        <f>IF('Prediction Log'!A910=0, "",'Prediction Log'!A910)</f>
        <v/>
      </c>
      <c r="B910" s="14" t="str">
        <f>IF('Prediction Log'!B910=0, "",'Prediction Log'!B910)</f>
        <v/>
      </c>
      <c r="C910" s="14" t="str">
        <f>IF('Prediction Log'!C910=0, "",'Prediction Log'!C910)</f>
        <v/>
      </c>
      <c r="D910" s="14" t="str">
        <f>IF('Prediction Log'!D910=0, "",'Prediction Log'!D910)</f>
        <v/>
      </c>
      <c r="E910" s="14" t="str">
        <f>IF('Prediction Log'!E910=0, "",'Prediction Log'!E910)</f>
        <v/>
      </c>
      <c r="F910" s="14" t="str">
        <f>IF('Prediction Log'!F910=0, "",'Prediction Log'!F910)</f>
        <v/>
      </c>
      <c r="G910" s="12" t="str">
        <f>IF(AND(Games!I910="",Games!J910=""),"",IF(ISTEXT(Games!J910), "Side",Games!I910))</f>
        <v/>
      </c>
      <c r="H910" s="12" t="str">
        <f>IF(Table1[[#This Row],[Bet]]="Spread", Games!K910, "")</f>
        <v/>
      </c>
      <c r="I910" s="19" t="str">
        <f>IF(ISTEXT(Games!J910), Games!J910, "")</f>
        <v/>
      </c>
      <c r="J910" s="19" t="str">
        <f>IF(Table1[[#This Row],[Bet]]="Spread", Table1[[#This Row],[Spread]],"")</f>
        <v/>
      </c>
      <c r="K910" s="19"/>
      <c r="L910" s="20"/>
      <c r="M910" s="20"/>
      <c r="N910" s="20"/>
      <c r="O910" s="20"/>
      <c r="P910" s="20"/>
      <c r="Q910" s="20"/>
      <c r="R910" s="22">
        <f t="shared" si="132"/>
        <v>0</v>
      </c>
      <c r="S910" s="22">
        <f t="shared" si="133"/>
        <v>0</v>
      </c>
      <c r="T910" s="22">
        <f t="shared" si="126"/>
        <v>0</v>
      </c>
      <c r="U910" s="22">
        <f t="shared" si="134"/>
        <v>0</v>
      </c>
      <c r="V910" s="22">
        <f t="shared" si="127"/>
        <v>0</v>
      </c>
      <c r="W910" s="22">
        <f t="shared" si="128"/>
        <v>0</v>
      </c>
      <c r="X910" s="21"/>
      <c r="Y910" s="23" t="str">
        <f t="shared" si="129"/>
        <v/>
      </c>
      <c r="Z910" s="21"/>
      <c r="AA910" s="23" t="str">
        <f t="shared" si="130"/>
        <v/>
      </c>
      <c r="AB910" s="21"/>
      <c r="AC910" s="23" t="str">
        <f t="shared" si="131"/>
        <v/>
      </c>
      <c r="AD91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11" spans="1:30" x14ac:dyDescent="0.45">
      <c r="A911" s="35" t="str">
        <f>IF('Prediction Log'!A911=0, "",'Prediction Log'!A911)</f>
        <v/>
      </c>
      <c r="B911" s="14" t="str">
        <f>IF('Prediction Log'!B911=0, "",'Prediction Log'!B911)</f>
        <v/>
      </c>
      <c r="C911" s="14" t="str">
        <f>IF('Prediction Log'!C911=0, "",'Prediction Log'!C911)</f>
        <v/>
      </c>
      <c r="D911" s="14" t="str">
        <f>IF('Prediction Log'!D911=0, "",'Prediction Log'!D911)</f>
        <v/>
      </c>
      <c r="E911" s="14" t="str">
        <f>IF('Prediction Log'!E911=0, "",'Prediction Log'!E911)</f>
        <v/>
      </c>
      <c r="F911" s="14" t="str">
        <f>IF('Prediction Log'!F911=0, "",'Prediction Log'!F911)</f>
        <v/>
      </c>
      <c r="G911" s="12" t="str">
        <f>IF(AND(Games!I911="",Games!J911=""),"",IF(ISTEXT(Games!J911), "Side",Games!I911))</f>
        <v/>
      </c>
      <c r="H911" s="12" t="str">
        <f>IF(Table1[[#This Row],[Bet]]="Spread", Games!K911, "")</f>
        <v/>
      </c>
      <c r="I911" s="19" t="str">
        <f>IF(ISTEXT(Games!J911), Games!J911, "")</f>
        <v/>
      </c>
      <c r="J911" s="19" t="str">
        <f>IF(Table1[[#This Row],[Bet]]="Spread", Table1[[#This Row],[Spread]],"")</f>
        <v/>
      </c>
      <c r="K911" s="19"/>
      <c r="L911" s="20"/>
      <c r="M911" s="20"/>
      <c r="N911" s="20"/>
      <c r="O911" s="20"/>
      <c r="P911" s="20"/>
      <c r="Q911" s="20"/>
      <c r="R911" s="22">
        <f t="shared" si="132"/>
        <v>0</v>
      </c>
      <c r="S911" s="22">
        <f t="shared" si="133"/>
        <v>0</v>
      </c>
      <c r="T911" s="22">
        <f t="shared" si="126"/>
        <v>0</v>
      </c>
      <c r="U911" s="22">
        <f t="shared" si="134"/>
        <v>0</v>
      </c>
      <c r="V911" s="22">
        <f t="shared" si="127"/>
        <v>0</v>
      </c>
      <c r="W911" s="22">
        <f t="shared" si="128"/>
        <v>0</v>
      </c>
      <c r="X911" s="21"/>
      <c r="Y911" s="23" t="str">
        <f t="shared" si="129"/>
        <v/>
      </c>
      <c r="Z911" s="21"/>
      <c r="AA911" s="23" t="str">
        <f t="shared" si="130"/>
        <v/>
      </c>
      <c r="AB911" s="21"/>
      <c r="AC911" s="23" t="str">
        <f t="shared" si="131"/>
        <v/>
      </c>
      <c r="AD91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12" spans="1:30" x14ac:dyDescent="0.45">
      <c r="A912" s="35" t="str">
        <f>IF('Prediction Log'!A912=0, "",'Prediction Log'!A912)</f>
        <v/>
      </c>
      <c r="B912" s="14" t="str">
        <f>IF('Prediction Log'!B912=0, "",'Prediction Log'!B912)</f>
        <v/>
      </c>
      <c r="C912" s="14" t="str">
        <f>IF('Prediction Log'!C912=0, "",'Prediction Log'!C912)</f>
        <v/>
      </c>
      <c r="D912" s="14" t="str">
        <f>IF('Prediction Log'!D912=0, "",'Prediction Log'!D912)</f>
        <v/>
      </c>
      <c r="E912" s="14" t="str">
        <f>IF('Prediction Log'!E912=0, "",'Prediction Log'!E912)</f>
        <v/>
      </c>
      <c r="F912" s="14" t="str">
        <f>IF('Prediction Log'!F912=0, "",'Prediction Log'!F912)</f>
        <v/>
      </c>
      <c r="G912" s="12" t="str">
        <f>IF(AND(Games!I912="",Games!J912=""),"",IF(ISTEXT(Games!J912), "Side",Games!I912))</f>
        <v/>
      </c>
      <c r="H912" s="12" t="str">
        <f>IF(Table1[[#This Row],[Bet]]="Spread", Games!K912, "")</f>
        <v/>
      </c>
      <c r="I912" s="19" t="str">
        <f>IF(ISTEXT(Games!J912), Games!J912, "")</f>
        <v/>
      </c>
      <c r="J912" s="19" t="str">
        <f>IF(Table1[[#This Row],[Bet]]="Spread", Table1[[#This Row],[Spread]],"")</f>
        <v/>
      </c>
      <c r="K912" s="19"/>
      <c r="L912" s="20"/>
      <c r="M912" s="20"/>
      <c r="N912" s="20"/>
      <c r="O912" s="20"/>
      <c r="P912" s="20"/>
      <c r="Q912" s="20"/>
      <c r="R912" s="22">
        <f t="shared" si="132"/>
        <v>0</v>
      </c>
      <c r="S912" s="22">
        <f t="shared" si="133"/>
        <v>0</v>
      </c>
      <c r="T912" s="22">
        <f t="shared" si="126"/>
        <v>0</v>
      </c>
      <c r="U912" s="22">
        <f t="shared" si="134"/>
        <v>0</v>
      </c>
      <c r="V912" s="22">
        <f t="shared" si="127"/>
        <v>0</v>
      </c>
      <c r="W912" s="22">
        <f t="shared" si="128"/>
        <v>0</v>
      </c>
      <c r="X912" s="21"/>
      <c r="Y912" s="23" t="str">
        <f t="shared" si="129"/>
        <v/>
      </c>
      <c r="Z912" s="21"/>
      <c r="AA912" s="23" t="str">
        <f t="shared" si="130"/>
        <v/>
      </c>
      <c r="AB912" s="21"/>
      <c r="AC912" s="23" t="str">
        <f t="shared" si="131"/>
        <v/>
      </c>
      <c r="AD91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13" spans="1:30" x14ac:dyDescent="0.45">
      <c r="A913" s="35" t="str">
        <f>IF('Prediction Log'!A913=0, "",'Prediction Log'!A913)</f>
        <v/>
      </c>
      <c r="B913" s="14" t="str">
        <f>IF('Prediction Log'!B913=0, "",'Prediction Log'!B913)</f>
        <v/>
      </c>
      <c r="C913" s="14" t="str">
        <f>IF('Prediction Log'!C913=0, "",'Prediction Log'!C913)</f>
        <v/>
      </c>
      <c r="D913" s="14" t="str">
        <f>IF('Prediction Log'!D913=0, "",'Prediction Log'!D913)</f>
        <v/>
      </c>
      <c r="E913" s="14" t="str">
        <f>IF('Prediction Log'!E913=0, "",'Prediction Log'!E913)</f>
        <v/>
      </c>
      <c r="F913" s="14" t="str">
        <f>IF('Prediction Log'!F913=0, "",'Prediction Log'!F913)</f>
        <v/>
      </c>
      <c r="G913" s="12" t="str">
        <f>IF(AND(Games!I913="",Games!J913=""),"",IF(ISTEXT(Games!J913), "Side",Games!I913))</f>
        <v/>
      </c>
      <c r="H913" s="12" t="str">
        <f>IF(Table1[[#This Row],[Bet]]="Spread", Games!K913, "")</f>
        <v/>
      </c>
      <c r="I913" s="19" t="str">
        <f>IF(ISTEXT(Games!J913), Games!J913, "")</f>
        <v/>
      </c>
      <c r="J913" s="19" t="str">
        <f>IF(Table1[[#This Row],[Bet]]="Spread", Table1[[#This Row],[Spread]],"")</f>
        <v/>
      </c>
      <c r="K913" s="19"/>
      <c r="L913" s="20"/>
      <c r="M913" s="20"/>
      <c r="N913" s="20"/>
      <c r="O913" s="20"/>
      <c r="P913" s="20"/>
      <c r="Q913" s="20"/>
      <c r="R913" s="22">
        <f t="shared" si="132"/>
        <v>0</v>
      </c>
      <c r="S913" s="22">
        <f t="shared" si="133"/>
        <v>0</v>
      </c>
      <c r="T913" s="22">
        <f t="shared" si="126"/>
        <v>0</v>
      </c>
      <c r="U913" s="22">
        <f t="shared" si="134"/>
        <v>0</v>
      </c>
      <c r="V913" s="22">
        <f t="shared" si="127"/>
        <v>0</v>
      </c>
      <c r="W913" s="22">
        <f t="shared" si="128"/>
        <v>0</v>
      </c>
      <c r="X913" s="21"/>
      <c r="Y913" s="23" t="str">
        <f t="shared" si="129"/>
        <v/>
      </c>
      <c r="Z913" s="21"/>
      <c r="AA913" s="23" t="str">
        <f t="shared" si="130"/>
        <v/>
      </c>
      <c r="AB913" s="21"/>
      <c r="AC913" s="23" t="str">
        <f t="shared" si="131"/>
        <v/>
      </c>
      <c r="AD91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14" spans="1:30" x14ac:dyDescent="0.45">
      <c r="A914" s="35" t="str">
        <f>IF('Prediction Log'!A914=0, "",'Prediction Log'!A914)</f>
        <v/>
      </c>
      <c r="B914" s="14" t="str">
        <f>IF('Prediction Log'!B914=0, "",'Prediction Log'!B914)</f>
        <v/>
      </c>
      <c r="C914" s="14" t="str">
        <f>IF('Prediction Log'!C914=0, "",'Prediction Log'!C914)</f>
        <v/>
      </c>
      <c r="D914" s="14" t="str">
        <f>IF('Prediction Log'!D914=0, "",'Prediction Log'!D914)</f>
        <v/>
      </c>
      <c r="E914" s="14" t="str">
        <f>IF('Prediction Log'!E914=0, "",'Prediction Log'!E914)</f>
        <v/>
      </c>
      <c r="F914" s="14" t="str">
        <f>IF('Prediction Log'!F914=0, "",'Prediction Log'!F914)</f>
        <v/>
      </c>
      <c r="G914" s="12" t="str">
        <f>IF(AND(Games!I914="",Games!J914=""),"",IF(ISTEXT(Games!J914), "Side",Games!I914))</f>
        <v/>
      </c>
      <c r="H914" s="12" t="str">
        <f>IF(Table1[[#This Row],[Bet]]="Spread", Games!K914, "")</f>
        <v/>
      </c>
      <c r="I914" s="19" t="str">
        <f>IF(ISTEXT(Games!J914), Games!J914, "")</f>
        <v/>
      </c>
      <c r="J914" s="19" t="str">
        <f>IF(Table1[[#This Row],[Bet]]="Spread", Table1[[#This Row],[Spread]],"")</f>
        <v/>
      </c>
      <c r="K914" s="19"/>
      <c r="L914" s="20"/>
      <c r="M914" s="20"/>
      <c r="N914" s="20"/>
      <c r="O914" s="20"/>
      <c r="P914" s="20"/>
      <c r="Q914" s="20"/>
      <c r="R914" s="22">
        <f t="shared" si="132"/>
        <v>0</v>
      </c>
      <c r="S914" s="22">
        <f t="shared" si="133"/>
        <v>0</v>
      </c>
      <c r="T914" s="22">
        <f t="shared" si="126"/>
        <v>0</v>
      </c>
      <c r="U914" s="22">
        <f t="shared" si="134"/>
        <v>0</v>
      </c>
      <c r="V914" s="22">
        <f t="shared" si="127"/>
        <v>0</v>
      </c>
      <c r="W914" s="22">
        <f t="shared" si="128"/>
        <v>0</v>
      </c>
      <c r="X914" s="21"/>
      <c r="Y914" s="23" t="str">
        <f t="shared" si="129"/>
        <v/>
      </c>
      <c r="Z914" s="21"/>
      <c r="AA914" s="23" t="str">
        <f t="shared" si="130"/>
        <v/>
      </c>
      <c r="AB914" s="21"/>
      <c r="AC914" s="23" t="str">
        <f t="shared" si="131"/>
        <v/>
      </c>
      <c r="AD91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15" spans="1:30" x14ac:dyDescent="0.45">
      <c r="A915" s="35" t="str">
        <f>IF('Prediction Log'!A915=0, "",'Prediction Log'!A915)</f>
        <v/>
      </c>
      <c r="B915" s="14" t="str">
        <f>IF('Prediction Log'!B915=0, "",'Prediction Log'!B915)</f>
        <v/>
      </c>
      <c r="C915" s="14" t="str">
        <f>IF('Prediction Log'!C915=0, "",'Prediction Log'!C915)</f>
        <v/>
      </c>
      <c r="D915" s="14" t="str">
        <f>IF('Prediction Log'!D915=0, "",'Prediction Log'!D915)</f>
        <v/>
      </c>
      <c r="E915" s="14" t="str">
        <f>IF('Prediction Log'!E915=0, "",'Prediction Log'!E915)</f>
        <v/>
      </c>
      <c r="F915" s="14" t="str">
        <f>IF('Prediction Log'!F915=0, "",'Prediction Log'!F915)</f>
        <v/>
      </c>
      <c r="G915" s="12" t="str">
        <f>IF(AND(Games!I915="",Games!J915=""),"",IF(ISTEXT(Games!J915), "Side",Games!I915))</f>
        <v/>
      </c>
      <c r="H915" s="12" t="str">
        <f>IF(Table1[[#This Row],[Bet]]="Spread", Games!K915, "")</f>
        <v/>
      </c>
      <c r="I915" s="19" t="str">
        <f>IF(ISTEXT(Games!J915), Games!J915, "")</f>
        <v/>
      </c>
      <c r="J915" s="19" t="str">
        <f>IF(Table1[[#This Row],[Bet]]="Spread", Table1[[#This Row],[Spread]],"")</f>
        <v/>
      </c>
      <c r="K915" s="19"/>
      <c r="L915" s="20"/>
      <c r="M915" s="20"/>
      <c r="N915" s="20"/>
      <c r="O915" s="20"/>
      <c r="P915" s="20"/>
      <c r="Q915" s="20"/>
      <c r="R915" s="22">
        <f t="shared" si="132"/>
        <v>0</v>
      </c>
      <c r="S915" s="22">
        <f t="shared" si="133"/>
        <v>0</v>
      </c>
      <c r="T915" s="22">
        <f t="shared" si="126"/>
        <v>0</v>
      </c>
      <c r="U915" s="22">
        <f t="shared" si="134"/>
        <v>0</v>
      </c>
      <c r="V915" s="22">
        <f t="shared" si="127"/>
        <v>0</v>
      </c>
      <c r="W915" s="22">
        <f t="shared" si="128"/>
        <v>0</v>
      </c>
      <c r="X915" s="21"/>
      <c r="Y915" s="23" t="str">
        <f t="shared" si="129"/>
        <v/>
      </c>
      <c r="Z915" s="21"/>
      <c r="AA915" s="23" t="str">
        <f t="shared" si="130"/>
        <v/>
      </c>
      <c r="AB915" s="21"/>
      <c r="AC915" s="23" t="str">
        <f t="shared" si="131"/>
        <v/>
      </c>
      <c r="AD91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16" spans="1:30" x14ac:dyDescent="0.45">
      <c r="A916" s="35" t="str">
        <f>IF('Prediction Log'!A916=0, "",'Prediction Log'!A916)</f>
        <v/>
      </c>
      <c r="B916" s="14" t="str">
        <f>IF('Prediction Log'!B916=0, "",'Prediction Log'!B916)</f>
        <v/>
      </c>
      <c r="C916" s="14" t="str">
        <f>IF('Prediction Log'!C916=0, "",'Prediction Log'!C916)</f>
        <v/>
      </c>
      <c r="D916" s="14" t="str">
        <f>IF('Prediction Log'!D916=0, "",'Prediction Log'!D916)</f>
        <v/>
      </c>
      <c r="E916" s="14" t="str">
        <f>IF('Prediction Log'!E916=0, "",'Prediction Log'!E916)</f>
        <v/>
      </c>
      <c r="F916" s="14" t="str">
        <f>IF('Prediction Log'!F916=0, "",'Prediction Log'!F916)</f>
        <v/>
      </c>
      <c r="G916" s="12" t="str">
        <f>IF(AND(Games!I916="",Games!J916=""),"",IF(ISTEXT(Games!J916), "Side",Games!I916))</f>
        <v/>
      </c>
      <c r="H916" s="12" t="str">
        <f>IF(Table1[[#This Row],[Bet]]="Spread", Games!K916, "")</f>
        <v/>
      </c>
      <c r="I916" s="19" t="str">
        <f>IF(ISTEXT(Games!J916), Games!J916, "")</f>
        <v/>
      </c>
      <c r="J916" s="19" t="str">
        <f>IF(Table1[[#This Row],[Bet]]="Spread", Table1[[#This Row],[Spread]],"")</f>
        <v/>
      </c>
      <c r="K916" s="19"/>
      <c r="L916" s="20"/>
      <c r="M916" s="20"/>
      <c r="N916" s="20"/>
      <c r="O916" s="20"/>
      <c r="P916" s="20"/>
      <c r="Q916" s="20"/>
      <c r="R916" s="22">
        <f t="shared" si="132"/>
        <v>0</v>
      </c>
      <c r="S916" s="22">
        <f t="shared" si="133"/>
        <v>0</v>
      </c>
      <c r="T916" s="22">
        <f t="shared" si="126"/>
        <v>0</v>
      </c>
      <c r="U916" s="22">
        <f t="shared" si="134"/>
        <v>0</v>
      </c>
      <c r="V916" s="22">
        <f t="shared" si="127"/>
        <v>0</v>
      </c>
      <c r="W916" s="22">
        <f t="shared" si="128"/>
        <v>0</v>
      </c>
      <c r="X916" s="21"/>
      <c r="Y916" s="23" t="str">
        <f t="shared" si="129"/>
        <v/>
      </c>
      <c r="Z916" s="21"/>
      <c r="AA916" s="23" t="str">
        <f t="shared" si="130"/>
        <v/>
      </c>
      <c r="AB916" s="21"/>
      <c r="AC916" s="23" t="str">
        <f t="shared" si="131"/>
        <v/>
      </c>
      <c r="AD91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17" spans="1:30" x14ac:dyDescent="0.45">
      <c r="A917" s="35" t="str">
        <f>IF('Prediction Log'!A917=0, "",'Prediction Log'!A917)</f>
        <v/>
      </c>
      <c r="B917" s="14" t="str">
        <f>IF('Prediction Log'!B917=0, "",'Prediction Log'!B917)</f>
        <v/>
      </c>
      <c r="C917" s="14" t="str">
        <f>IF('Prediction Log'!C917=0, "",'Prediction Log'!C917)</f>
        <v/>
      </c>
      <c r="D917" s="14" t="str">
        <f>IF('Prediction Log'!D917=0, "",'Prediction Log'!D917)</f>
        <v/>
      </c>
      <c r="E917" s="14" t="str">
        <f>IF('Prediction Log'!E917=0, "",'Prediction Log'!E917)</f>
        <v/>
      </c>
      <c r="F917" s="14" t="str">
        <f>IF('Prediction Log'!F917=0, "",'Prediction Log'!F917)</f>
        <v/>
      </c>
      <c r="G917" s="12" t="str">
        <f>IF(AND(Games!I917="",Games!J917=""),"",IF(ISTEXT(Games!J917), "Side",Games!I917))</f>
        <v/>
      </c>
      <c r="H917" s="12" t="str">
        <f>IF(Table1[[#This Row],[Bet]]="Spread", Games!K917, "")</f>
        <v/>
      </c>
      <c r="I917" s="19" t="str">
        <f>IF(ISTEXT(Games!J917), Games!J917, "")</f>
        <v/>
      </c>
      <c r="J917" s="19" t="str">
        <f>IF(Table1[[#This Row],[Bet]]="Spread", Table1[[#This Row],[Spread]],"")</f>
        <v/>
      </c>
      <c r="K917" s="19"/>
      <c r="L917" s="20"/>
      <c r="M917" s="20"/>
      <c r="N917" s="20"/>
      <c r="O917" s="20"/>
      <c r="P917" s="20"/>
      <c r="Q917" s="20"/>
      <c r="R917" s="22">
        <f t="shared" si="132"/>
        <v>0</v>
      </c>
      <c r="S917" s="22">
        <f t="shared" si="133"/>
        <v>0</v>
      </c>
      <c r="T917" s="22">
        <f t="shared" si="126"/>
        <v>0</v>
      </c>
      <c r="U917" s="22">
        <f t="shared" si="134"/>
        <v>0</v>
      </c>
      <c r="V917" s="22">
        <f t="shared" si="127"/>
        <v>0</v>
      </c>
      <c r="W917" s="22">
        <f t="shared" si="128"/>
        <v>0</v>
      </c>
      <c r="X917" s="21"/>
      <c r="Y917" s="23" t="str">
        <f t="shared" si="129"/>
        <v/>
      </c>
      <c r="Z917" s="21"/>
      <c r="AA917" s="23" t="str">
        <f t="shared" si="130"/>
        <v/>
      </c>
      <c r="AB917" s="21"/>
      <c r="AC917" s="23" t="str">
        <f t="shared" si="131"/>
        <v/>
      </c>
      <c r="AD91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18" spans="1:30" x14ac:dyDescent="0.45">
      <c r="A918" s="35" t="str">
        <f>IF('Prediction Log'!A918=0, "",'Prediction Log'!A918)</f>
        <v/>
      </c>
      <c r="B918" s="14" t="str">
        <f>IF('Prediction Log'!B918=0, "",'Prediction Log'!B918)</f>
        <v/>
      </c>
      <c r="C918" s="14" t="str">
        <f>IF('Prediction Log'!C918=0, "",'Prediction Log'!C918)</f>
        <v/>
      </c>
      <c r="D918" s="14" t="str">
        <f>IF('Prediction Log'!D918=0, "",'Prediction Log'!D918)</f>
        <v/>
      </c>
      <c r="E918" s="14" t="str">
        <f>IF('Prediction Log'!E918=0, "",'Prediction Log'!E918)</f>
        <v/>
      </c>
      <c r="F918" s="14" t="str">
        <f>IF('Prediction Log'!F918=0, "",'Prediction Log'!F918)</f>
        <v/>
      </c>
      <c r="G918" s="12" t="str">
        <f>IF(AND(Games!I918="",Games!J918=""),"",IF(ISTEXT(Games!J918), "Side",Games!I918))</f>
        <v/>
      </c>
      <c r="H918" s="12" t="str">
        <f>IF(Table1[[#This Row],[Bet]]="Spread", Games!K918, "")</f>
        <v/>
      </c>
      <c r="I918" s="19" t="str">
        <f>IF(ISTEXT(Games!J918), Games!J918, "")</f>
        <v/>
      </c>
      <c r="J918" s="19" t="str">
        <f>IF(Table1[[#This Row],[Bet]]="Spread", Table1[[#This Row],[Spread]],"")</f>
        <v/>
      </c>
      <c r="K918" s="19"/>
      <c r="L918" s="20"/>
      <c r="M918" s="20"/>
      <c r="N918" s="20"/>
      <c r="O918" s="20"/>
      <c r="P918" s="20"/>
      <c r="Q918" s="20"/>
      <c r="R918" s="22">
        <f t="shared" si="132"/>
        <v>0</v>
      </c>
      <c r="S918" s="22">
        <f t="shared" si="133"/>
        <v>0</v>
      </c>
      <c r="T918" s="22">
        <f t="shared" si="126"/>
        <v>0</v>
      </c>
      <c r="U918" s="22">
        <f t="shared" si="134"/>
        <v>0</v>
      </c>
      <c r="V918" s="22">
        <f t="shared" si="127"/>
        <v>0</v>
      </c>
      <c r="W918" s="22">
        <f t="shared" si="128"/>
        <v>0</v>
      </c>
      <c r="X918" s="21"/>
      <c r="Y918" s="23" t="str">
        <f t="shared" si="129"/>
        <v/>
      </c>
      <c r="Z918" s="21"/>
      <c r="AA918" s="23" t="str">
        <f t="shared" si="130"/>
        <v/>
      </c>
      <c r="AB918" s="21"/>
      <c r="AC918" s="23" t="str">
        <f t="shared" si="131"/>
        <v/>
      </c>
      <c r="AD91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19" spans="1:30" x14ac:dyDescent="0.45">
      <c r="A919" s="35" t="str">
        <f>IF('Prediction Log'!A919=0, "",'Prediction Log'!A919)</f>
        <v/>
      </c>
      <c r="B919" s="14" t="str">
        <f>IF('Prediction Log'!B919=0, "",'Prediction Log'!B919)</f>
        <v/>
      </c>
      <c r="C919" s="14" t="str">
        <f>IF('Prediction Log'!C919=0, "",'Prediction Log'!C919)</f>
        <v/>
      </c>
      <c r="D919" s="14" t="str">
        <f>IF('Prediction Log'!D919=0, "",'Prediction Log'!D919)</f>
        <v/>
      </c>
      <c r="E919" s="14" t="str">
        <f>IF('Prediction Log'!E919=0, "",'Prediction Log'!E919)</f>
        <v/>
      </c>
      <c r="F919" s="14" t="str">
        <f>IF('Prediction Log'!F919=0, "",'Prediction Log'!F919)</f>
        <v/>
      </c>
      <c r="G919" s="12" t="str">
        <f>IF(AND(Games!I919="",Games!J919=""),"",IF(ISTEXT(Games!J919), "Side",Games!I919))</f>
        <v/>
      </c>
      <c r="H919" s="12" t="str">
        <f>IF(Table1[[#This Row],[Bet]]="Spread", Games!K919, "")</f>
        <v/>
      </c>
      <c r="I919" s="19" t="str">
        <f>IF(ISTEXT(Games!J919), Games!J919, "")</f>
        <v/>
      </c>
      <c r="J919" s="19" t="str">
        <f>IF(Table1[[#This Row],[Bet]]="Spread", Table1[[#This Row],[Spread]],"")</f>
        <v/>
      </c>
      <c r="K919" s="19"/>
      <c r="L919" s="20"/>
      <c r="M919" s="20"/>
      <c r="N919" s="20"/>
      <c r="O919" s="20"/>
      <c r="P919" s="20"/>
      <c r="Q919" s="20"/>
      <c r="R919" s="22">
        <f t="shared" si="132"/>
        <v>0</v>
      </c>
      <c r="S919" s="22">
        <f t="shared" si="133"/>
        <v>0</v>
      </c>
      <c r="T919" s="22">
        <f t="shared" si="126"/>
        <v>0</v>
      </c>
      <c r="U919" s="22">
        <f t="shared" si="134"/>
        <v>0</v>
      </c>
      <c r="V919" s="22">
        <f t="shared" si="127"/>
        <v>0</v>
      </c>
      <c r="W919" s="22">
        <f t="shared" si="128"/>
        <v>0</v>
      </c>
      <c r="X919" s="21"/>
      <c r="Y919" s="23" t="str">
        <f t="shared" si="129"/>
        <v/>
      </c>
      <c r="Z919" s="21"/>
      <c r="AA919" s="23" t="str">
        <f t="shared" si="130"/>
        <v/>
      </c>
      <c r="AB919" s="21"/>
      <c r="AC919" s="23" t="str">
        <f t="shared" si="131"/>
        <v/>
      </c>
      <c r="AD91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20" spans="1:30" x14ac:dyDescent="0.45">
      <c r="A920" s="35" t="str">
        <f>IF('Prediction Log'!A920=0, "",'Prediction Log'!A920)</f>
        <v/>
      </c>
      <c r="B920" s="14" t="str">
        <f>IF('Prediction Log'!B920=0, "",'Prediction Log'!B920)</f>
        <v/>
      </c>
      <c r="C920" s="14" t="str">
        <f>IF('Prediction Log'!C920=0, "",'Prediction Log'!C920)</f>
        <v/>
      </c>
      <c r="D920" s="14" t="str">
        <f>IF('Prediction Log'!D920=0, "",'Prediction Log'!D920)</f>
        <v/>
      </c>
      <c r="E920" s="14" t="str">
        <f>IF('Prediction Log'!E920=0, "",'Prediction Log'!E920)</f>
        <v/>
      </c>
      <c r="F920" s="14" t="str">
        <f>IF('Prediction Log'!F920=0, "",'Prediction Log'!F920)</f>
        <v/>
      </c>
      <c r="G920" s="12" t="str">
        <f>IF(AND(Games!I920="",Games!J920=""),"",IF(ISTEXT(Games!J920), "Side",Games!I920))</f>
        <v/>
      </c>
      <c r="H920" s="12" t="str">
        <f>IF(Table1[[#This Row],[Bet]]="Spread", Games!K920, "")</f>
        <v/>
      </c>
      <c r="I920" s="19" t="str">
        <f>IF(ISTEXT(Games!J920), Games!J920, "")</f>
        <v/>
      </c>
      <c r="J920" s="19" t="str">
        <f>IF(Table1[[#This Row],[Bet]]="Spread", Table1[[#This Row],[Spread]],"")</f>
        <v/>
      </c>
      <c r="K920" s="19"/>
      <c r="L920" s="20"/>
      <c r="M920" s="20"/>
      <c r="N920" s="20"/>
      <c r="O920" s="20"/>
      <c r="P920" s="20"/>
      <c r="Q920" s="20"/>
      <c r="R920" s="22">
        <f t="shared" si="132"/>
        <v>0</v>
      </c>
      <c r="S920" s="22">
        <f t="shared" si="133"/>
        <v>0</v>
      </c>
      <c r="T920" s="22">
        <f t="shared" si="126"/>
        <v>0</v>
      </c>
      <c r="U920" s="22">
        <f t="shared" si="134"/>
        <v>0</v>
      </c>
      <c r="V920" s="22">
        <f t="shared" si="127"/>
        <v>0</v>
      </c>
      <c r="W920" s="22">
        <f t="shared" si="128"/>
        <v>0</v>
      </c>
      <c r="X920" s="21"/>
      <c r="Y920" s="23" t="str">
        <f t="shared" si="129"/>
        <v/>
      </c>
      <c r="Z920" s="21"/>
      <c r="AA920" s="23" t="str">
        <f t="shared" si="130"/>
        <v/>
      </c>
      <c r="AB920" s="21"/>
      <c r="AC920" s="23" t="str">
        <f t="shared" si="131"/>
        <v/>
      </c>
      <c r="AD92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21" spans="1:30" x14ac:dyDescent="0.45">
      <c r="A921" s="35" t="str">
        <f>IF('Prediction Log'!A921=0, "",'Prediction Log'!A921)</f>
        <v/>
      </c>
      <c r="B921" s="14" t="str">
        <f>IF('Prediction Log'!B921=0, "",'Prediction Log'!B921)</f>
        <v/>
      </c>
      <c r="C921" s="14" t="str">
        <f>IF('Prediction Log'!C921=0, "",'Prediction Log'!C921)</f>
        <v/>
      </c>
      <c r="D921" s="14" t="str">
        <f>IF('Prediction Log'!D921=0, "",'Prediction Log'!D921)</f>
        <v/>
      </c>
      <c r="E921" s="14" t="str">
        <f>IF('Prediction Log'!E921=0, "",'Prediction Log'!E921)</f>
        <v/>
      </c>
      <c r="F921" s="14" t="str">
        <f>IF('Prediction Log'!F921=0, "",'Prediction Log'!F921)</f>
        <v/>
      </c>
      <c r="G921" s="12" t="str">
        <f>IF(AND(Games!I921="",Games!J921=""),"",IF(ISTEXT(Games!J921), "Side",Games!I921))</f>
        <v/>
      </c>
      <c r="H921" s="12" t="str">
        <f>IF(Table1[[#This Row],[Bet]]="Spread", Games!K921, "")</f>
        <v/>
      </c>
      <c r="I921" s="19" t="str">
        <f>IF(ISTEXT(Games!J921), Games!J921, "")</f>
        <v/>
      </c>
      <c r="J921" s="19" t="str">
        <f>IF(Table1[[#This Row],[Bet]]="Spread", Table1[[#This Row],[Spread]],"")</f>
        <v/>
      </c>
      <c r="K921" s="19"/>
      <c r="L921" s="20"/>
      <c r="M921" s="20"/>
      <c r="N921" s="20"/>
      <c r="O921" s="20"/>
      <c r="P921" s="20"/>
      <c r="Q921" s="20"/>
      <c r="R921" s="22">
        <f t="shared" si="132"/>
        <v>0</v>
      </c>
      <c r="S921" s="22">
        <f t="shared" si="133"/>
        <v>0</v>
      </c>
      <c r="T921" s="22">
        <f t="shared" si="126"/>
        <v>0</v>
      </c>
      <c r="U921" s="22">
        <f t="shared" si="134"/>
        <v>0</v>
      </c>
      <c r="V921" s="22">
        <f t="shared" si="127"/>
        <v>0</v>
      </c>
      <c r="W921" s="22">
        <f t="shared" si="128"/>
        <v>0</v>
      </c>
      <c r="X921" s="21"/>
      <c r="Y921" s="23" t="str">
        <f t="shared" si="129"/>
        <v/>
      </c>
      <c r="Z921" s="21"/>
      <c r="AA921" s="23" t="str">
        <f t="shared" si="130"/>
        <v/>
      </c>
      <c r="AB921" s="21"/>
      <c r="AC921" s="23" t="str">
        <f t="shared" si="131"/>
        <v/>
      </c>
      <c r="AD92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22" spans="1:30" x14ac:dyDescent="0.45">
      <c r="A922" s="35" t="str">
        <f>IF('Prediction Log'!A922=0, "",'Prediction Log'!A922)</f>
        <v/>
      </c>
      <c r="B922" s="14" t="str">
        <f>IF('Prediction Log'!B922=0, "",'Prediction Log'!B922)</f>
        <v/>
      </c>
      <c r="C922" s="14" t="str">
        <f>IF('Prediction Log'!C922=0, "",'Prediction Log'!C922)</f>
        <v/>
      </c>
      <c r="D922" s="14" t="str">
        <f>IF('Prediction Log'!D922=0, "",'Prediction Log'!D922)</f>
        <v/>
      </c>
      <c r="E922" s="14" t="str">
        <f>IF('Prediction Log'!E922=0, "",'Prediction Log'!E922)</f>
        <v/>
      </c>
      <c r="F922" s="14" t="str">
        <f>IF('Prediction Log'!F922=0, "",'Prediction Log'!F922)</f>
        <v/>
      </c>
      <c r="G922" s="12" t="str">
        <f>IF(AND(Games!I922="",Games!J922=""),"",IF(ISTEXT(Games!J922), "Side",Games!I922))</f>
        <v/>
      </c>
      <c r="H922" s="12" t="str">
        <f>IF(Table1[[#This Row],[Bet]]="Spread", Games!K922, "")</f>
        <v/>
      </c>
      <c r="I922" s="19" t="str">
        <f>IF(ISTEXT(Games!J922), Games!J922, "")</f>
        <v/>
      </c>
      <c r="J922" s="19" t="str">
        <f>IF(Table1[[#This Row],[Bet]]="Spread", Table1[[#This Row],[Spread]],"")</f>
        <v/>
      </c>
      <c r="K922" s="19"/>
      <c r="L922" s="20"/>
      <c r="M922" s="20"/>
      <c r="N922" s="20"/>
      <c r="O922" s="20"/>
      <c r="P922" s="20"/>
      <c r="Q922" s="20"/>
      <c r="R922" s="22">
        <f t="shared" si="132"/>
        <v>0</v>
      </c>
      <c r="S922" s="22">
        <f t="shared" si="133"/>
        <v>0</v>
      </c>
      <c r="T922" s="22">
        <f t="shared" si="126"/>
        <v>0</v>
      </c>
      <c r="U922" s="22">
        <f t="shared" si="134"/>
        <v>0</v>
      </c>
      <c r="V922" s="22">
        <f t="shared" si="127"/>
        <v>0</v>
      </c>
      <c r="W922" s="22">
        <f t="shared" si="128"/>
        <v>0</v>
      </c>
      <c r="X922" s="21"/>
      <c r="Y922" s="23" t="str">
        <f t="shared" si="129"/>
        <v/>
      </c>
      <c r="Z922" s="21"/>
      <c r="AA922" s="23" t="str">
        <f t="shared" si="130"/>
        <v/>
      </c>
      <c r="AB922" s="21"/>
      <c r="AC922" s="23" t="str">
        <f t="shared" si="131"/>
        <v/>
      </c>
      <c r="AD92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23" spans="1:30" x14ac:dyDescent="0.45">
      <c r="A923" s="35" t="str">
        <f>IF('Prediction Log'!A923=0, "",'Prediction Log'!A923)</f>
        <v/>
      </c>
      <c r="B923" s="14" t="str">
        <f>IF('Prediction Log'!B923=0, "",'Prediction Log'!B923)</f>
        <v/>
      </c>
      <c r="C923" s="14" t="str">
        <f>IF('Prediction Log'!C923=0, "",'Prediction Log'!C923)</f>
        <v/>
      </c>
      <c r="D923" s="14" t="str">
        <f>IF('Prediction Log'!D923=0, "",'Prediction Log'!D923)</f>
        <v/>
      </c>
      <c r="E923" s="14" t="str">
        <f>IF('Prediction Log'!E923=0, "",'Prediction Log'!E923)</f>
        <v/>
      </c>
      <c r="F923" s="14" t="str">
        <f>IF('Prediction Log'!F923=0, "",'Prediction Log'!F923)</f>
        <v/>
      </c>
      <c r="G923" s="12" t="str">
        <f>IF(AND(Games!I923="",Games!J923=""),"",IF(ISTEXT(Games!J923), "Side",Games!I923))</f>
        <v/>
      </c>
      <c r="H923" s="12" t="str">
        <f>IF(Table1[[#This Row],[Bet]]="Spread", Games!K923, "")</f>
        <v/>
      </c>
      <c r="I923" s="19" t="str">
        <f>IF(ISTEXT(Games!J923), Games!J923, "")</f>
        <v/>
      </c>
      <c r="J923" s="19" t="str">
        <f>IF(Table1[[#This Row],[Bet]]="Spread", Table1[[#This Row],[Spread]],"")</f>
        <v/>
      </c>
      <c r="K923" s="19"/>
      <c r="L923" s="20"/>
      <c r="M923" s="20"/>
      <c r="N923" s="20"/>
      <c r="O923" s="20"/>
      <c r="P923" s="20"/>
      <c r="Q923" s="20"/>
      <c r="R923" s="22">
        <f t="shared" si="132"/>
        <v>0</v>
      </c>
      <c r="S923" s="22">
        <f t="shared" si="133"/>
        <v>0</v>
      </c>
      <c r="T923" s="22">
        <f t="shared" si="126"/>
        <v>0</v>
      </c>
      <c r="U923" s="22">
        <f t="shared" si="134"/>
        <v>0</v>
      </c>
      <c r="V923" s="22">
        <f t="shared" si="127"/>
        <v>0</v>
      </c>
      <c r="W923" s="22">
        <f t="shared" si="128"/>
        <v>0</v>
      </c>
      <c r="X923" s="21"/>
      <c r="Y923" s="23" t="str">
        <f t="shared" si="129"/>
        <v/>
      </c>
      <c r="Z923" s="21"/>
      <c r="AA923" s="23" t="str">
        <f t="shared" si="130"/>
        <v/>
      </c>
      <c r="AB923" s="21"/>
      <c r="AC923" s="23" t="str">
        <f t="shared" si="131"/>
        <v/>
      </c>
      <c r="AD92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24" spans="1:30" x14ac:dyDescent="0.45">
      <c r="A924" s="35" t="str">
        <f>IF('Prediction Log'!A924=0, "",'Prediction Log'!A924)</f>
        <v/>
      </c>
      <c r="B924" s="14" t="str">
        <f>IF('Prediction Log'!B924=0, "",'Prediction Log'!B924)</f>
        <v/>
      </c>
      <c r="C924" s="14" t="str">
        <f>IF('Prediction Log'!C924=0, "",'Prediction Log'!C924)</f>
        <v/>
      </c>
      <c r="D924" s="14" t="str">
        <f>IF('Prediction Log'!D924=0, "",'Prediction Log'!D924)</f>
        <v/>
      </c>
      <c r="E924" s="14" t="str">
        <f>IF('Prediction Log'!E924=0, "",'Prediction Log'!E924)</f>
        <v/>
      </c>
      <c r="F924" s="14" t="str">
        <f>IF('Prediction Log'!F924=0, "",'Prediction Log'!F924)</f>
        <v/>
      </c>
      <c r="G924" s="12" t="str">
        <f>IF(AND(Games!I924="",Games!J924=""),"",IF(ISTEXT(Games!J924), "Side",Games!I924))</f>
        <v/>
      </c>
      <c r="H924" s="12" t="str">
        <f>IF(Table1[[#This Row],[Bet]]="Spread", Games!K924, "")</f>
        <v/>
      </c>
      <c r="I924" s="19" t="str">
        <f>IF(ISTEXT(Games!J924), Games!J924, "")</f>
        <v/>
      </c>
      <c r="J924" s="19" t="str">
        <f>IF(Table1[[#This Row],[Bet]]="Spread", Table1[[#This Row],[Spread]],"")</f>
        <v/>
      </c>
      <c r="K924" s="19"/>
      <c r="L924" s="20"/>
      <c r="M924" s="20"/>
      <c r="N924" s="20"/>
      <c r="O924" s="20"/>
      <c r="P924" s="20"/>
      <c r="Q924" s="20"/>
      <c r="R924" s="22">
        <f t="shared" si="132"/>
        <v>0</v>
      </c>
      <c r="S924" s="22">
        <f t="shared" si="133"/>
        <v>0</v>
      </c>
      <c r="T924" s="22">
        <f t="shared" si="126"/>
        <v>0</v>
      </c>
      <c r="U924" s="22">
        <f t="shared" si="134"/>
        <v>0</v>
      </c>
      <c r="V924" s="22">
        <f t="shared" si="127"/>
        <v>0</v>
      </c>
      <c r="W924" s="22">
        <f t="shared" si="128"/>
        <v>0</v>
      </c>
      <c r="X924" s="21"/>
      <c r="Y924" s="23" t="str">
        <f t="shared" si="129"/>
        <v/>
      </c>
      <c r="Z924" s="21"/>
      <c r="AA924" s="23" t="str">
        <f t="shared" si="130"/>
        <v/>
      </c>
      <c r="AB924" s="21"/>
      <c r="AC924" s="23" t="str">
        <f t="shared" si="131"/>
        <v/>
      </c>
      <c r="AD92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25" spans="1:30" x14ac:dyDescent="0.45">
      <c r="A925" s="35" t="str">
        <f>IF('Prediction Log'!A925=0, "",'Prediction Log'!A925)</f>
        <v/>
      </c>
      <c r="B925" s="14" t="str">
        <f>IF('Prediction Log'!B925=0, "",'Prediction Log'!B925)</f>
        <v/>
      </c>
      <c r="C925" s="14" t="str">
        <f>IF('Prediction Log'!C925=0, "",'Prediction Log'!C925)</f>
        <v/>
      </c>
      <c r="D925" s="14" t="str">
        <f>IF('Prediction Log'!D925=0, "",'Prediction Log'!D925)</f>
        <v/>
      </c>
      <c r="E925" s="14" t="str">
        <f>IF('Prediction Log'!E925=0, "",'Prediction Log'!E925)</f>
        <v/>
      </c>
      <c r="F925" s="14" t="str">
        <f>IF('Prediction Log'!F925=0, "",'Prediction Log'!F925)</f>
        <v/>
      </c>
      <c r="G925" s="12" t="str">
        <f>IF(AND(Games!I925="",Games!J925=""),"",IF(ISTEXT(Games!J925), "Side",Games!I925))</f>
        <v/>
      </c>
      <c r="H925" s="12" t="str">
        <f>IF(Table1[[#This Row],[Bet]]="Spread", Games!K925, "")</f>
        <v/>
      </c>
      <c r="I925" s="19" t="str">
        <f>IF(ISTEXT(Games!J925), Games!J925, "")</f>
        <v/>
      </c>
      <c r="J925" s="19" t="str">
        <f>IF(Table1[[#This Row],[Bet]]="Spread", Table1[[#This Row],[Spread]],"")</f>
        <v/>
      </c>
      <c r="K925" s="19"/>
      <c r="L925" s="20"/>
      <c r="M925" s="20"/>
      <c r="N925" s="20"/>
      <c r="O925" s="20"/>
      <c r="P925" s="20"/>
      <c r="Q925" s="20"/>
      <c r="R925" s="22">
        <f t="shared" si="132"/>
        <v>0</v>
      </c>
      <c r="S925" s="22">
        <f t="shared" si="133"/>
        <v>0</v>
      </c>
      <c r="T925" s="22">
        <f t="shared" si="126"/>
        <v>0</v>
      </c>
      <c r="U925" s="22">
        <f t="shared" si="134"/>
        <v>0</v>
      </c>
      <c r="V925" s="22">
        <f t="shared" si="127"/>
        <v>0</v>
      </c>
      <c r="W925" s="22">
        <f t="shared" si="128"/>
        <v>0</v>
      </c>
      <c r="X925" s="21"/>
      <c r="Y925" s="23" t="str">
        <f t="shared" si="129"/>
        <v/>
      </c>
      <c r="Z925" s="21"/>
      <c r="AA925" s="23" t="str">
        <f t="shared" si="130"/>
        <v/>
      </c>
      <c r="AB925" s="21"/>
      <c r="AC925" s="23" t="str">
        <f t="shared" si="131"/>
        <v/>
      </c>
      <c r="AD92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26" spans="1:30" x14ac:dyDescent="0.45">
      <c r="A926" s="35" t="str">
        <f>IF('Prediction Log'!A926=0, "",'Prediction Log'!A926)</f>
        <v/>
      </c>
      <c r="B926" s="14" t="str">
        <f>IF('Prediction Log'!B926=0, "",'Prediction Log'!B926)</f>
        <v/>
      </c>
      <c r="C926" s="14" t="str">
        <f>IF('Prediction Log'!C926=0, "",'Prediction Log'!C926)</f>
        <v/>
      </c>
      <c r="D926" s="14" t="str">
        <f>IF('Prediction Log'!D926=0, "",'Prediction Log'!D926)</f>
        <v/>
      </c>
      <c r="E926" s="14" t="str">
        <f>IF('Prediction Log'!E926=0, "",'Prediction Log'!E926)</f>
        <v/>
      </c>
      <c r="F926" s="14" t="str">
        <f>IF('Prediction Log'!F926=0, "",'Prediction Log'!F926)</f>
        <v/>
      </c>
      <c r="G926" s="12" t="str">
        <f>IF(AND(Games!I926="",Games!J926=""),"",IF(ISTEXT(Games!J926), "Side",Games!I926))</f>
        <v/>
      </c>
      <c r="H926" s="12" t="str">
        <f>IF(Table1[[#This Row],[Bet]]="Spread", Games!K926, "")</f>
        <v/>
      </c>
      <c r="I926" s="19" t="str">
        <f>IF(ISTEXT(Games!J926), Games!J926, "")</f>
        <v/>
      </c>
      <c r="J926" s="19" t="str">
        <f>IF(Table1[[#This Row],[Bet]]="Spread", Table1[[#This Row],[Spread]],"")</f>
        <v/>
      </c>
      <c r="K926" s="19"/>
      <c r="L926" s="20"/>
      <c r="M926" s="20"/>
      <c r="N926" s="20"/>
      <c r="O926" s="20"/>
      <c r="P926" s="20"/>
      <c r="Q926" s="20"/>
      <c r="R926" s="22">
        <f t="shared" si="132"/>
        <v>0</v>
      </c>
      <c r="S926" s="22">
        <f t="shared" si="133"/>
        <v>0</v>
      </c>
      <c r="T926" s="22">
        <f t="shared" si="126"/>
        <v>0</v>
      </c>
      <c r="U926" s="22">
        <f t="shared" si="134"/>
        <v>0</v>
      </c>
      <c r="V926" s="22">
        <f t="shared" si="127"/>
        <v>0</v>
      </c>
      <c r="W926" s="22">
        <f t="shared" si="128"/>
        <v>0</v>
      </c>
      <c r="X926" s="21"/>
      <c r="Y926" s="23" t="str">
        <f t="shared" si="129"/>
        <v/>
      </c>
      <c r="Z926" s="21"/>
      <c r="AA926" s="23" t="str">
        <f t="shared" si="130"/>
        <v/>
      </c>
      <c r="AB926" s="21"/>
      <c r="AC926" s="23" t="str">
        <f t="shared" si="131"/>
        <v/>
      </c>
      <c r="AD92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27" spans="1:30" x14ac:dyDescent="0.45">
      <c r="A927" s="35" t="str">
        <f>IF('Prediction Log'!A927=0, "",'Prediction Log'!A927)</f>
        <v/>
      </c>
      <c r="B927" s="14" t="str">
        <f>IF('Prediction Log'!B927=0, "",'Prediction Log'!B927)</f>
        <v/>
      </c>
      <c r="C927" s="14" t="str">
        <f>IF('Prediction Log'!C927=0, "",'Prediction Log'!C927)</f>
        <v/>
      </c>
      <c r="D927" s="14" t="str">
        <f>IF('Prediction Log'!D927=0, "",'Prediction Log'!D927)</f>
        <v/>
      </c>
      <c r="E927" s="14" t="str">
        <f>IF('Prediction Log'!E927=0, "",'Prediction Log'!E927)</f>
        <v/>
      </c>
      <c r="F927" s="14" t="str">
        <f>IF('Prediction Log'!F927=0, "",'Prediction Log'!F927)</f>
        <v/>
      </c>
      <c r="G927" s="12" t="str">
        <f>IF(AND(Games!I927="",Games!J927=""),"",IF(ISTEXT(Games!J927), "Side",Games!I927))</f>
        <v/>
      </c>
      <c r="H927" s="12" t="str">
        <f>IF(Table1[[#This Row],[Bet]]="Spread", Games!K927, "")</f>
        <v/>
      </c>
      <c r="I927" s="19" t="str">
        <f>IF(ISTEXT(Games!J927), Games!J927, "")</f>
        <v/>
      </c>
      <c r="J927" s="19" t="str">
        <f>IF(Table1[[#This Row],[Bet]]="Spread", Table1[[#This Row],[Spread]],"")</f>
        <v/>
      </c>
      <c r="K927" s="19"/>
      <c r="L927" s="20"/>
      <c r="M927" s="20"/>
      <c r="N927" s="20"/>
      <c r="O927" s="20"/>
      <c r="P927" s="20"/>
      <c r="Q927" s="20"/>
      <c r="R927" s="22">
        <f t="shared" si="132"/>
        <v>0</v>
      </c>
      <c r="S927" s="22">
        <f t="shared" si="133"/>
        <v>0</v>
      </c>
      <c r="T927" s="22">
        <f t="shared" si="126"/>
        <v>0</v>
      </c>
      <c r="U927" s="22">
        <f t="shared" si="134"/>
        <v>0</v>
      </c>
      <c r="V927" s="22">
        <f t="shared" si="127"/>
        <v>0</v>
      </c>
      <c r="W927" s="22">
        <f t="shared" si="128"/>
        <v>0</v>
      </c>
      <c r="X927" s="21"/>
      <c r="Y927" s="23" t="str">
        <f t="shared" si="129"/>
        <v/>
      </c>
      <c r="Z927" s="21"/>
      <c r="AA927" s="23" t="str">
        <f t="shared" si="130"/>
        <v/>
      </c>
      <c r="AB927" s="21"/>
      <c r="AC927" s="23" t="str">
        <f t="shared" si="131"/>
        <v/>
      </c>
      <c r="AD92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28" spans="1:30" x14ac:dyDescent="0.45">
      <c r="A928" s="35" t="str">
        <f>IF('Prediction Log'!A928=0, "",'Prediction Log'!A928)</f>
        <v/>
      </c>
      <c r="B928" s="14" t="str">
        <f>IF('Prediction Log'!B928=0, "",'Prediction Log'!B928)</f>
        <v/>
      </c>
      <c r="C928" s="14" t="str">
        <f>IF('Prediction Log'!C928=0, "",'Prediction Log'!C928)</f>
        <v/>
      </c>
      <c r="D928" s="14" t="str">
        <f>IF('Prediction Log'!D928=0, "",'Prediction Log'!D928)</f>
        <v/>
      </c>
      <c r="E928" s="14" t="str">
        <f>IF('Prediction Log'!E928=0, "",'Prediction Log'!E928)</f>
        <v/>
      </c>
      <c r="F928" s="14" t="str">
        <f>IF('Prediction Log'!F928=0, "",'Prediction Log'!F928)</f>
        <v/>
      </c>
      <c r="G928" s="12" t="str">
        <f>IF(AND(Games!I928="",Games!J928=""),"",IF(ISTEXT(Games!J928), "Side",Games!I928))</f>
        <v/>
      </c>
      <c r="H928" s="12" t="str">
        <f>IF(Table1[[#This Row],[Bet]]="Spread", Games!K928, "")</f>
        <v/>
      </c>
      <c r="I928" s="19" t="str">
        <f>IF(ISTEXT(Games!J928), Games!J928, "")</f>
        <v/>
      </c>
      <c r="J928" s="19" t="str">
        <f>IF(Table1[[#This Row],[Bet]]="Spread", Table1[[#This Row],[Spread]],"")</f>
        <v/>
      </c>
      <c r="K928" s="19"/>
      <c r="L928" s="20"/>
      <c r="M928" s="20"/>
      <c r="N928" s="20"/>
      <c r="O928" s="20"/>
      <c r="P928" s="20"/>
      <c r="Q928" s="20"/>
      <c r="R928" s="22">
        <f t="shared" si="132"/>
        <v>0</v>
      </c>
      <c r="S928" s="22">
        <f t="shared" si="133"/>
        <v>0</v>
      </c>
      <c r="T928" s="22">
        <f t="shared" si="126"/>
        <v>0</v>
      </c>
      <c r="U928" s="22">
        <f t="shared" si="134"/>
        <v>0</v>
      </c>
      <c r="V928" s="22">
        <f t="shared" si="127"/>
        <v>0</v>
      </c>
      <c r="W928" s="22">
        <f t="shared" si="128"/>
        <v>0</v>
      </c>
      <c r="X928" s="21"/>
      <c r="Y928" s="23" t="str">
        <f t="shared" si="129"/>
        <v/>
      </c>
      <c r="Z928" s="21"/>
      <c r="AA928" s="23" t="str">
        <f t="shared" si="130"/>
        <v/>
      </c>
      <c r="AB928" s="21"/>
      <c r="AC928" s="23" t="str">
        <f t="shared" si="131"/>
        <v/>
      </c>
      <c r="AD92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29" spans="1:30" x14ac:dyDescent="0.45">
      <c r="A929" s="35" t="str">
        <f>IF('Prediction Log'!A929=0, "",'Prediction Log'!A929)</f>
        <v/>
      </c>
      <c r="B929" s="14" t="str">
        <f>IF('Prediction Log'!B929=0, "",'Prediction Log'!B929)</f>
        <v/>
      </c>
      <c r="C929" s="14" t="str">
        <f>IF('Prediction Log'!C929=0, "",'Prediction Log'!C929)</f>
        <v/>
      </c>
      <c r="D929" s="14" t="str">
        <f>IF('Prediction Log'!D929=0, "",'Prediction Log'!D929)</f>
        <v/>
      </c>
      <c r="E929" s="14" t="str">
        <f>IF('Prediction Log'!E929=0, "",'Prediction Log'!E929)</f>
        <v/>
      </c>
      <c r="F929" s="14" t="str">
        <f>IF('Prediction Log'!F929=0, "",'Prediction Log'!F929)</f>
        <v/>
      </c>
      <c r="G929" s="12" t="str">
        <f>IF(AND(Games!I929="",Games!J929=""),"",IF(ISTEXT(Games!J929), "Side",Games!I929))</f>
        <v/>
      </c>
      <c r="H929" s="12" t="str">
        <f>IF(Table1[[#This Row],[Bet]]="Spread", Games!K929, "")</f>
        <v/>
      </c>
      <c r="I929" s="19" t="str">
        <f>IF(ISTEXT(Games!J929), Games!J929, "")</f>
        <v/>
      </c>
      <c r="J929" s="19" t="str">
        <f>IF(Table1[[#This Row],[Bet]]="Spread", Table1[[#This Row],[Spread]],"")</f>
        <v/>
      </c>
      <c r="K929" s="19"/>
      <c r="L929" s="20"/>
      <c r="M929" s="20"/>
      <c r="N929" s="20"/>
      <c r="O929" s="20"/>
      <c r="P929" s="20"/>
      <c r="Q929" s="20"/>
      <c r="R929" s="22">
        <f t="shared" si="132"/>
        <v>0</v>
      </c>
      <c r="S929" s="22">
        <f t="shared" si="133"/>
        <v>0</v>
      </c>
      <c r="T929" s="22">
        <f t="shared" si="126"/>
        <v>0</v>
      </c>
      <c r="U929" s="22">
        <f t="shared" si="134"/>
        <v>0</v>
      </c>
      <c r="V929" s="22">
        <f t="shared" si="127"/>
        <v>0</v>
      </c>
      <c r="W929" s="22">
        <f t="shared" si="128"/>
        <v>0</v>
      </c>
      <c r="X929" s="21"/>
      <c r="Y929" s="23" t="str">
        <f t="shared" si="129"/>
        <v/>
      </c>
      <c r="Z929" s="21"/>
      <c r="AA929" s="23" t="str">
        <f t="shared" si="130"/>
        <v/>
      </c>
      <c r="AB929" s="21"/>
      <c r="AC929" s="23" t="str">
        <f t="shared" si="131"/>
        <v/>
      </c>
      <c r="AD92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30" spans="1:30" x14ac:dyDescent="0.45">
      <c r="A930" s="35" t="str">
        <f>IF('Prediction Log'!A930=0, "",'Prediction Log'!A930)</f>
        <v/>
      </c>
      <c r="B930" s="14" t="str">
        <f>IF('Prediction Log'!B930=0, "",'Prediction Log'!B930)</f>
        <v/>
      </c>
      <c r="C930" s="14" t="str">
        <f>IF('Prediction Log'!C930=0, "",'Prediction Log'!C930)</f>
        <v/>
      </c>
      <c r="D930" s="14" t="str">
        <f>IF('Prediction Log'!D930=0, "",'Prediction Log'!D930)</f>
        <v/>
      </c>
      <c r="E930" s="14" t="str">
        <f>IF('Prediction Log'!E930=0, "",'Prediction Log'!E930)</f>
        <v/>
      </c>
      <c r="F930" s="14" t="str">
        <f>IF('Prediction Log'!F930=0, "",'Prediction Log'!F930)</f>
        <v/>
      </c>
      <c r="G930" s="12" t="str">
        <f>IF(AND(Games!I930="",Games!J930=""),"",IF(ISTEXT(Games!J930), "Side",Games!I930))</f>
        <v/>
      </c>
      <c r="H930" s="12" t="str">
        <f>IF(Table1[[#This Row],[Bet]]="Spread", Games!K930, "")</f>
        <v/>
      </c>
      <c r="I930" s="19" t="str">
        <f>IF(ISTEXT(Games!J930), Games!J930, "")</f>
        <v/>
      </c>
      <c r="J930" s="19" t="str">
        <f>IF(Table1[[#This Row],[Bet]]="Spread", Table1[[#This Row],[Spread]],"")</f>
        <v/>
      </c>
      <c r="K930" s="19"/>
      <c r="L930" s="20"/>
      <c r="M930" s="20"/>
      <c r="N930" s="20"/>
      <c r="O930" s="20"/>
      <c r="P930" s="20"/>
      <c r="Q930" s="20"/>
      <c r="R930" s="22">
        <f t="shared" si="132"/>
        <v>0</v>
      </c>
      <c r="S930" s="22">
        <f t="shared" si="133"/>
        <v>0</v>
      </c>
      <c r="T930" s="22">
        <f t="shared" si="126"/>
        <v>0</v>
      </c>
      <c r="U930" s="22">
        <f t="shared" si="134"/>
        <v>0</v>
      </c>
      <c r="V930" s="22">
        <f t="shared" si="127"/>
        <v>0</v>
      </c>
      <c r="W930" s="22">
        <f t="shared" si="128"/>
        <v>0</v>
      </c>
      <c r="X930" s="21"/>
      <c r="Y930" s="23" t="str">
        <f t="shared" si="129"/>
        <v/>
      </c>
      <c r="Z930" s="21"/>
      <c r="AA930" s="23" t="str">
        <f t="shared" si="130"/>
        <v/>
      </c>
      <c r="AB930" s="21"/>
      <c r="AC930" s="23" t="str">
        <f t="shared" si="131"/>
        <v/>
      </c>
      <c r="AD93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31" spans="1:30" x14ac:dyDescent="0.45">
      <c r="A931" s="35" t="str">
        <f>IF('Prediction Log'!A931=0, "",'Prediction Log'!A931)</f>
        <v/>
      </c>
      <c r="B931" s="14" t="str">
        <f>IF('Prediction Log'!B931=0, "",'Prediction Log'!B931)</f>
        <v/>
      </c>
      <c r="C931" s="14" t="str">
        <f>IF('Prediction Log'!C931=0, "",'Prediction Log'!C931)</f>
        <v/>
      </c>
      <c r="D931" s="14" t="str">
        <f>IF('Prediction Log'!D931=0, "",'Prediction Log'!D931)</f>
        <v/>
      </c>
      <c r="E931" s="14" t="str">
        <f>IF('Prediction Log'!E931=0, "",'Prediction Log'!E931)</f>
        <v/>
      </c>
      <c r="F931" s="14" t="str">
        <f>IF('Prediction Log'!F931=0, "",'Prediction Log'!F931)</f>
        <v/>
      </c>
      <c r="G931" s="12" t="str">
        <f>IF(AND(Games!I931="",Games!J931=""),"",IF(ISTEXT(Games!J931), "Side",Games!I931))</f>
        <v/>
      </c>
      <c r="H931" s="12" t="str">
        <f>IF(Table1[[#This Row],[Bet]]="Spread", Games!K931, "")</f>
        <v/>
      </c>
      <c r="I931" s="19" t="str">
        <f>IF(ISTEXT(Games!J931), Games!J931, "")</f>
        <v/>
      </c>
      <c r="J931" s="19" t="str">
        <f>IF(Table1[[#This Row],[Bet]]="Spread", Table1[[#This Row],[Spread]],"")</f>
        <v/>
      </c>
      <c r="K931" s="19"/>
      <c r="L931" s="20"/>
      <c r="M931" s="20"/>
      <c r="N931" s="20"/>
      <c r="O931" s="20"/>
      <c r="P931" s="20"/>
      <c r="Q931" s="20"/>
      <c r="R931" s="22">
        <f t="shared" si="132"/>
        <v>0</v>
      </c>
      <c r="S931" s="22">
        <f t="shared" si="133"/>
        <v>0</v>
      </c>
      <c r="T931" s="22">
        <f t="shared" si="126"/>
        <v>0</v>
      </c>
      <c r="U931" s="22">
        <f t="shared" si="134"/>
        <v>0</v>
      </c>
      <c r="V931" s="22">
        <f t="shared" si="127"/>
        <v>0</v>
      </c>
      <c r="W931" s="22">
        <f t="shared" si="128"/>
        <v>0</v>
      </c>
      <c r="X931" s="21"/>
      <c r="Y931" s="23" t="str">
        <f t="shared" si="129"/>
        <v/>
      </c>
      <c r="Z931" s="21"/>
      <c r="AA931" s="23" t="str">
        <f t="shared" si="130"/>
        <v/>
      </c>
      <c r="AB931" s="21"/>
      <c r="AC931" s="23" t="str">
        <f t="shared" si="131"/>
        <v/>
      </c>
      <c r="AD93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32" spans="1:30" x14ac:dyDescent="0.45">
      <c r="A932" s="35" t="str">
        <f>IF('Prediction Log'!A932=0, "",'Prediction Log'!A932)</f>
        <v/>
      </c>
      <c r="B932" s="14" t="str">
        <f>IF('Prediction Log'!B932=0, "",'Prediction Log'!B932)</f>
        <v/>
      </c>
      <c r="C932" s="14" t="str">
        <f>IF('Prediction Log'!C932=0, "",'Prediction Log'!C932)</f>
        <v/>
      </c>
      <c r="D932" s="14" t="str">
        <f>IF('Prediction Log'!D932=0, "",'Prediction Log'!D932)</f>
        <v/>
      </c>
      <c r="E932" s="14" t="str">
        <f>IF('Prediction Log'!E932=0, "",'Prediction Log'!E932)</f>
        <v/>
      </c>
      <c r="F932" s="14" t="str">
        <f>IF('Prediction Log'!F932=0, "",'Prediction Log'!F932)</f>
        <v/>
      </c>
      <c r="G932" s="12" t="str">
        <f>IF(AND(Games!I932="",Games!J932=""),"",IF(ISTEXT(Games!J932), "Side",Games!I932))</f>
        <v/>
      </c>
      <c r="H932" s="12" t="str">
        <f>IF(Table1[[#This Row],[Bet]]="Spread", Games!K932, "")</f>
        <v/>
      </c>
      <c r="I932" s="19" t="str">
        <f>IF(ISTEXT(Games!J932), Games!J932, "")</f>
        <v/>
      </c>
      <c r="J932" s="19" t="str">
        <f>IF(Table1[[#This Row],[Bet]]="Spread", Table1[[#This Row],[Spread]],"")</f>
        <v/>
      </c>
      <c r="K932" s="19"/>
      <c r="L932" s="20"/>
      <c r="M932" s="20"/>
      <c r="N932" s="20"/>
      <c r="O932" s="20"/>
      <c r="P932" s="20"/>
      <c r="Q932" s="20"/>
      <c r="R932" s="22">
        <f t="shared" si="132"/>
        <v>0</v>
      </c>
      <c r="S932" s="22">
        <f t="shared" si="133"/>
        <v>0</v>
      </c>
      <c r="T932" s="22">
        <f t="shared" si="126"/>
        <v>0</v>
      </c>
      <c r="U932" s="22">
        <f t="shared" si="134"/>
        <v>0</v>
      </c>
      <c r="V932" s="22">
        <f t="shared" si="127"/>
        <v>0</v>
      </c>
      <c r="W932" s="22">
        <f t="shared" si="128"/>
        <v>0</v>
      </c>
      <c r="X932" s="21"/>
      <c r="Y932" s="23" t="str">
        <f t="shared" si="129"/>
        <v/>
      </c>
      <c r="Z932" s="21"/>
      <c r="AA932" s="23" t="str">
        <f t="shared" si="130"/>
        <v/>
      </c>
      <c r="AB932" s="21"/>
      <c r="AC932" s="23" t="str">
        <f t="shared" si="131"/>
        <v/>
      </c>
      <c r="AD93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33" spans="1:30" x14ac:dyDescent="0.45">
      <c r="A933" s="35" t="str">
        <f>IF('Prediction Log'!A933=0, "",'Prediction Log'!A933)</f>
        <v/>
      </c>
      <c r="B933" s="14" t="str">
        <f>IF('Prediction Log'!B933=0, "",'Prediction Log'!B933)</f>
        <v/>
      </c>
      <c r="C933" s="14" t="str">
        <f>IF('Prediction Log'!C933=0, "",'Prediction Log'!C933)</f>
        <v/>
      </c>
      <c r="D933" s="14" t="str">
        <f>IF('Prediction Log'!D933=0, "",'Prediction Log'!D933)</f>
        <v/>
      </c>
      <c r="E933" s="14" t="str">
        <f>IF('Prediction Log'!E933=0, "",'Prediction Log'!E933)</f>
        <v/>
      </c>
      <c r="F933" s="14" t="str">
        <f>IF('Prediction Log'!F933=0, "",'Prediction Log'!F933)</f>
        <v/>
      </c>
      <c r="G933" s="12" t="str">
        <f>IF(AND(Games!I933="",Games!J933=""),"",IF(ISTEXT(Games!J933), "Side",Games!I933))</f>
        <v/>
      </c>
      <c r="H933" s="12" t="str">
        <f>IF(Table1[[#This Row],[Bet]]="Spread", Games!K933, "")</f>
        <v/>
      </c>
      <c r="I933" s="19" t="str">
        <f>IF(ISTEXT(Games!J933), Games!J933, "")</f>
        <v/>
      </c>
      <c r="J933" s="19" t="str">
        <f>IF(Table1[[#This Row],[Bet]]="Spread", Table1[[#This Row],[Spread]],"")</f>
        <v/>
      </c>
      <c r="K933" s="19"/>
      <c r="L933" s="20"/>
      <c r="M933" s="20"/>
      <c r="N933" s="20"/>
      <c r="O933" s="20"/>
      <c r="P933" s="20"/>
      <c r="Q933" s="20"/>
      <c r="R933" s="22">
        <f t="shared" si="132"/>
        <v>0</v>
      </c>
      <c r="S933" s="22">
        <f t="shared" si="133"/>
        <v>0</v>
      </c>
      <c r="T933" s="22">
        <f t="shared" si="126"/>
        <v>0</v>
      </c>
      <c r="U933" s="22">
        <f t="shared" si="134"/>
        <v>0</v>
      </c>
      <c r="V933" s="22">
        <f t="shared" si="127"/>
        <v>0</v>
      </c>
      <c r="W933" s="22">
        <f t="shared" si="128"/>
        <v>0</v>
      </c>
      <c r="X933" s="21"/>
      <c r="Y933" s="23" t="str">
        <f t="shared" si="129"/>
        <v/>
      </c>
      <c r="Z933" s="21"/>
      <c r="AA933" s="23" t="str">
        <f t="shared" si="130"/>
        <v/>
      </c>
      <c r="AB933" s="21"/>
      <c r="AC933" s="23" t="str">
        <f t="shared" si="131"/>
        <v/>
      </c>
      <c r="AD93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34" spans="1:30" x14ac:dyDescent="0.45">
      <c r="A934" s="35" t="str">
        <f>IF('Prediction Log'!A934=0, "",'Prediction Log'!A934)</f>
        <v/>
      </c>
      <c r="B934" s="14" t="str">
        <f>IF('Prediction Log'!B934=0, "",'Prediction Log'!B934)</f>
        <v/>
      </c>
      <c r="C934" s="14" t="str">
        <f>IF('Prediction Log'!C934=0, "",'Prediction Log'!C934)</f>
        <v/>
      </c>
      <c r="D934" s="14" t="str">
        <f>IF('Prediction Log'!D934=0, "",'Prediction Log'!D934)</f>
        <v/>
      </c>
      <c r="E934" s="14" t="str">
        <f>IF('Prediction Log'!E934=0, "",'Prediction Log'!E934)</f>
        <v/>
      </c>
      <c r="F934" s="14" t="str">
        <f>IF('Prediction Log'!F934=0, "",'Prediction Log'!F934)</f>
        <v/>
      </c>
      <c r="G934" s="12" t="str">
        <f>IF(AND(Games!I934="",Games!J934=""),"",IF(ISTEXT(Games!J934), "Side",Games!I934))</f>
        <v/>
      </c>
      <c r="H934" s="12" t="str">
        <f>IF(Table1[[#This Row],[Bet]]="Spread", Games!K934, "")</f>
        <v/>
      </c>
      <c r="I934" s="19" t="str">
        <f>IF(ISTEXT(Games!J934), Games!J934, "")</f>
        <v/>
      </c>
      <c r="J934" s="19" t="str">
        <f>IF(Table1[[#This Row],[Bet]]="Spread", Table1[[#This Row],[Spread]],"")</f>
        <v/>
      </c>
      <c r="K934" s="19"/>
      <c r="L934" s="20"/>
      <c r="M934" s="20"/>
      <c r="N934" s="20"/>
      <c r="O934" s="20"/>
      <c r="P934" s="20"/>
      <c r="Q934" s="20"/>
      <c r="R934" s="22">
        <f t="shared" si="132"/>
        <v>0</v>
      </c>
      <c r="S934" s="22">
        <f t="shared" si="133"/>
        <v>0</v>
      </c>
      <c r="T934" s="22">
        <f t="shared" si="126"/>
        <v>0</v>
      </c>
      <c r="U934" s="22">
        <f t="shared" si="134"/>
        <v>0</v>
      </c>
      <c r="V934" s="22">
        <f t="shared" si="127"/>
        <v>0</v>
      </c>
      <c r="W934" s="22">
        <f t="shared" si="128"/>
        <v>0</v>
      </c>
      <c r="X934" s="21"/>
      <c r="Y934" s="23" t="str">
        <f t="shared" si="129"/>
        <v/>
      </c>
      <c r="Z934" s="21"/>
      <c r="AA934" s="23" t="str">
        <f t="shared" si="130"/>
        <v/>
      </c>
      <c r="AB934" s="21"/>
      <c r="AC934" s="23" t="str">
        <f t="shared" si="131"/>
        <v/>
      </c>
      <c r="AD93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35" spans="1:30" x14ac:dyDescent="0.45">
      <c r="A935" s="35" t="str">
        <f>IF('Prediction Log'!A935=0, "",'Prediction Log'!A935)</f>
        <v/>
      </c>
      <c r="B935" s="14" t="str">
        <f>IF('Prediction Log'!B935=0, "",'Prediction Log'!B935)</f>
        <v/>
      </c>
      <c r="C935" s="14" t="str">
        <f>IF('Prediction Log'!C935=0, "",'Prediction Log'!C935)</f>
        <v/>
      </c>
      <c r="D935" s="14" t="str">
        <f>IF('Prediction Log'!D935=0, "",'Prediction Log'!D935)</f>
        <v/>
      </c>
      <c r="E935" s="14" t="str">
        <f>IF('Prediction Log'!E935=0, "",'Prediction Log'!E935)</f>
        <v/>
      </c>
      <c r="F935" s="14" t="str">
        <f>IF('Prediction Log'!F935=0, "",'Prediction Log'!F935)</f>
        <v/>
      </c>
      <c r="G935" s="12" t="str">
        <f>IF(AND(Games!I935="",Games!J935=""),"",IF(ISTEXT(Games!J935), "Side",Games!I935))</f>
        <v/>
      </c>
      <c r="H935" s="12" t="str">
        <f>IF(Table1[[#This Row],[Bet]]="Spread", Games!K935, "")</f>
        <v/>
      </c>
      <c r="I935" s="19" t="str">
        <f>IF(ISTEXT(Games!J935), Games!J935, "")</f>
        <v/>
      </c>
      <c r="J935" s="19" t="str">
        <f>IF(Table1[[#This Row],[Bet]]="Spread", Table1[[#This Row],[Spread]],"")</f>
        <v/>
      </c>
      <c r="K935" s="19"/>
      <c r="L935" s="20"/>
      <c r="M935" s="20"/>
      <c r="N935" s="20"/>
      <c r="O935" s="20"/>
      <c r="P935" s="20"/>
      <c r="Q935" s="20"/>
      <c r="R935" s="22">
        <f t="shared" si="132"/>
        <v>0</v>
      </c>
      <c r="S935" s="22">
        <f t="shared" si="133"/>
        <v>0</v>
      </c>
      <c r="T935" s="22">
        <f t="shared" si="126"/>
        <v>0</v>
      </c>
      <c r="U935" s="22">
        <f t="shared" si="134"/>
        <v>0</v>
      </c>
      <c r="V935" s="22">
        <f t="shared" si="127"/>
        <v>0</v>
      </c>
      <c r="W935" s="22">
        <f t="shared" si="128"/>
        <v>0</v>
      </c>
      <c r="X935" s="21"/>
      <c r="Y935" s="23" t="str">
        <f t="shared" si="129"/>
        <v/>
      </c>
      <c r="Z935" s="21"/>
      <c r="AA935" s="23" t="str">
        <f t="shared" si="130"/>
        <v/>
      </c>
      <c r="AB935" s="21"/>
      <c r="AC935" s="23" t="str">
        <f t="shared" si="131"/>
        <v/>
      </c>
      <c r="AD93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36" spans="1:30" x14ac:dyDescent="0.45">
      <c r="A936" s="35" t="str">
        <f>IF('Prediction Log'!A936=0, "",'Prediction Log'!A936)</f>
        <v/>
      </c>
      <c r="B936" s="14" t="str">
        <f>IF('Prediction Log'!B936=0, "",'Prediction Log'!B936)</f>
        <v/>
      </c>
      <c r="C936" s="14" t="str">
        <f>IF('Prediction Log'!C936=0, "",'Prediction Log'!C936)</f>
        <v/>
      </c>
      <c r="D936" s="14" t="str">
        <f>IF('Prediction Log'!D936=0, "",'Prediction Log'!D936)</f>
        <v/>
      </c>
      <c r="E936" s="14" t="str">
        <f>IF('Prediction Log'!E936=0, "",'Prediction Log'!E936)</f>
        <v/>
      </c>
      <c r="F936" s="14" t="str">
        <f>IF('Prediction Log'!F936=0, "",'Prediction Log'!F936)</f>
        <v/>
      </c>
      <c r="G936" s="12" t="str">
        <f>IF(AND(Games!I936="",Games!J936=""),"",IF(ISTEXT(Games!J936), "Side",Games!I936))</f>
        <v/>
      </c>
      <c r="H936" s="12" t="str">
        <f>IF(Table1[[#This Row],[Bet]]="Spread", Games!K936, "")</f>
        <v/>
      </c>
      <c r="I936" s="19" t="str">
        <f>IF(ISTEXT(Games!J936), Games!J936, "")</f>
        <v/>
      </c>
      <c r="J936" s="19" t="str">
        <f>IF(Table1[[#This Row],[Bet]]="Spread", Table1[[#This Row],[Spread]],"")</f>
        <v/>
      </c>
      <c r="K936" s="19"/>
      <c r="L936" s="20"/>
      <c r="M936" s="20"/>
      <c r="N936" s="20"/>
      <c r="O936" s="20"/>
      <c r="P936" s="20"/>
      <c r="Q936" s="20"/>
      <c r="R936" s="22">
        <f t="shared" si="132"/>
        <v>0</v>
      </c>
      <c r="S936" s="22">
        <f t="shared" si="133"/>
        <v>0</v>
      </c>
      <c r="T936" s="22">
        <f t="shared" si="126"/>
        <v>0</v>
      </c>
      <c r="U936" s="22">
        <f t="shared" si="134"/>
        <v>0</v>
      </c>
      <c r="V936" s="22">
        <f t="shared" si="127"/>
        <v>0</v>
      </c>
      <c r="W936" s="22">
        <f t="shared" si="128"/>
        <v>0</v>
      </c>
      <c r="X936" s="21"/>
      <c r="Y936" s="23" t="str">
        <f t="shared" si="129"/>
        <v/>
      </c>
      <c r="Z936" s="21"/>
      <c r="AA936" s="23" t="str">
        <f t="shared" si="130"/>
        <v/>
      </c>
      <c r="AB936" s="21"/>
      <c r="AC936" s="23" t="str">
        <f t="shared" si="131"/>
        <v/>
      </c>
      <c r="AD93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37" spans="1:30" x14ac:dyDescent="0.45">
      <c r="A937" s="35" t="str">
        <f>IF('Prediction Log'!A937=0, "",'Prediction Log'!A937)</f>
        <v/>
      </c>
      <c r="B937" s="14" t="str">
        <f>IF('Prediction Log'!B937=0, "",'Prediction Log'!B937)</f>
        <v/>
      </c>
      <c r="C937" s="14" t="str">
        <f>IF('Prediction Log'!C937=0, "",'Prediction Log'!C937)</f>
        <v/>
      </c>
      <c r="D937" s="14" t="str">
        <f>IF('Prediction Log'!D937=0, "",'Prediction Log'!D937)</f>
        <v/>
      </c>
      <c r="E937" s="14" t="str">
        <f>IF('Prediction Log'!E937=0, "",'Prediction Log'!E937)</f>
        <v/>
      </c>
      <c r="F937" s="14" t="str">
        <f>IF('Prediction Log'!F937=0, "",'Prediction Log'!F937)</f>
        <v/>
      </c>
      <c r="G937" s="12" t="str">
        <f>IF(AND(Games!I937="",Games!J937=""),"",IF(ISTEXT(Games!J937), "Side",Games!I937))</f>
        <v/>
      </c>
      <c r="H937" s="12" t="str">
        <f>IF(Table1[[#This Row],[Bet]]="Spread", Games!K937, "")</f>
        <v/>
      </c>
      <c r="I937" s="19" t="str">
        <f>IF(ISTEXT(Games!J937), Games!J937, "")</f>
        <v/>
      </c>
      <c r="J937" s="19" t="str">
        <f>IF(Table1[[#This Row],[Bet]]="Spread", Table1[[#This Row],[Spread]],"")</f>
        <v/>
      </c>
      <c r="K937" s="19"/>
      <c r="L937" s="20"/>
      <c r="M937" s="20"/>
      <c r="N937" s="20"/>
      <c r="O937" s="20"/>
      <c r="P937" s="20"/>
      <c r="Q937" s="20"/>
      <c r="R937" s="22">
        <f t="shared" si="132"/>
        <v>0</v>
      </c>
      <c r="S937" s="22">
        <f t="shared" si="133"/>
        <v>0</v>
      </c>
      <c r="T937" s="22">
        <f t="shared" si="126"/>
        <v>0</v>
      </c>
      <c r="U937" s="22">
        <f t="shared" si="134"/>
        <v>0</v>
      </c>
      <c r="V937" s="22">
        <f t="shared" si="127"/>
        <v>0</v>
      </c>
      <c r="W937" s="22">
        <f t="shared" si="128"/>
        <v>0</v>
      </c>
      <c r="X937" s="21"/>
      <c r="Y937" s="23" t="str">
        <f t="shared" si="129"/>
        <v/>
      </c>
      <c r="Z937" s="21"/>
      <c r="AA937" s="23" t="str">
        <f t="shared" si="130"/>
        <v/>
      </c>
      <c r="AB937" s="21"/>
      <c r="AC937" s="23" t="str">
        <f t="shared" si="131"/>
        <v/>
      </c>
      <c r="AD93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38" spans="1:30" x14ac:dyDescent="0.45">
      <c r="A938" s="35" t="str">
        <f>IF('Prediction Log'!A938=0, "",'Prediction Log'!A938)</f>
        <v/>
      </c>
      <c r="B938" s="14" t="str">
        <f>IF('Prediction Log'!B938=0, "",'Prediction Log'!B938)</f>
        <v/>
      </c>
      <c r="C938" s="14" t="str">
        <f>IF('Prediction Log'!C938=0, "",'Prediction Log'!C938)</f>
        <v/>
      </c>
      <c r="D938" s="14" t="str">
        <f>IF('Prediction Log'!D938=0, "",'Prediction Log'!D938)</f>
        <v/>
      </c>
      <c r="E938" s="14" t="str">
        <f>IF('Prediction Log'!E938=0, "",'Prediction Log'!E938)</f>
        <v/>
      </c>
      <c r="F938" s="14" t="str">
        <f>IF('Prediction Log'!F938=0, "",'Prediction Log'!F938)</f>
        <v/>
      </c>
      <c r="G938" s="12" t="str">
        <f>IF(AND(Games!I938="",Games!J938=""),"",IF(ISTEXT(Games!J938), "Side",Games!I938))</f>
        <v/>
      </c>
      <c r="H938" s="12" t="str">
        <f>IF(Table1[[#This Row],[Bet]]="Spread", Games!K938, "")</f>
        <v/>
      </c>
      <c r="I938" s="19" t="str">
        <f>IF(ISTEXT(Games!J938), Games!J938, "")</f>
        <v/>
      </c>
      <c r="J938" s="19" t="str">
        <f>IF(Table1[[#This Row],[Bet]]="Spread", Table1[[#This Row],[Spread]],"")</f>
        <v/>
      </c>
      <c r="K938" s="19"/>
      <c r="L938" s="20"/>
      <c r="M938" s="20"/>
      <c r="N938" s="20"/>
      <c r="O938" s="20"/>
      <c r="P938" s="20"/>
      <c r="Q938" s="20"/>
      <c r="R938" s="22">
        <f t="shared" si="132"/>
        <v>0</v>
      </c>
      <c r="S938" s="22">
        <f t="shared" si="133"/>
        <v>0</v>
      </c>
      <c r="T938" s="22">
        <f t="shared" si="126"/>
        <v>0</v>
      </c>
      <c r="U938" s="22">
        <f t="shared" si="134"/>
        <v>0</v>
      </c>
      <c r="V938" s="22">
        <f t="shared" si="127"/>
        <v>0</v>
      </c>
      <c r="W938" s="22">
        <f t="shared" si="128"/>
        <v>0</v>
      </c>
      <c r="X938" s="21"/>
      <c r="Y938" s="23" t="str">
        <f t="shared" si="129"/>
        <v/>
      </c>
      <c r="Z938" s="21"/>
      <c r="AA938" s="23" t="str">
        <f t="shared" si="130"/>
        <v/>
      </c>
      <c r="AB938" s="21"/>
      <c r="AC938" s="23" t="str">
        <f t="shared" si="131"/>
        <v/>
      </c>
      <c r="AD938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39" spans="1:30" x14ac:dyDescent="0.45">
      <c r="A939" s="35" t="str">
        <f>IF('Prediction Log'!A939=0, "",'Prediction Log'!A939)</f>
        <v/>
      </c>
      <c r="B939" s="14" t="str">
        <f>IF('Prediction Log'!B939=0, "",'Prediction Log'!B939)</f>
        <v/>
      </c>
      <c r="C939" s="14" t="str">
        <f>IF('Prediction Log'!C939=0, "",'Prediction Log'!C939)</f>
        <v/>
      </c>
      <c r="D939" s="14" t="str">
        <f>IF('Prediction Log'!D939=0, "",'Prediction Log'!D939)</f>
        <v/>
      </c>
      <c r="E939" s="14" t="str">
        <f>IF('Prediction Log'!E939=0, "",'Prediction Log'!E939)</f>
        <v/>
      </c>
      <c r="F939" s="14" t="str">
        <f>IF('Prediction Log'!F939=0, "",'Prediction Log'!F939)</f>
        <v/>
      </c>
      <c r="G939" s="12" t="str">
        <f>IF(AND(Games!I939="",Games!J939=""),"",IF(ISTEXT(Games!J939), "Side",Games!I939))</f>
        <v/>
      </c>
      <c r="H939" s="12" t="str">
        <f>IF(Table1[[#This Row],[Bet]]="Spread", Games!K939, "")</f>
        <v/>
      </c>
      <c r="I939" s="19" t="str">
        <f>IF(ISTEXT(Games!J939), Games!J939, "")</f>
        <v/>
      </c>
      <c r="J939" s="19" t="str">
        <f>IF(Table1[[#This Row],[Bet]]="Spread", Table1[[#This Row],[Spread]],"")</f>
        <v/>
      </c>
      <c r="K939" s="19"/>
      <c r="L939" s="20"/>
      <c r="M939" s="20"/>
      <c r="N939" s="20"/>
      <c r="O939" s="20"/>
      <c r="P939" s="20"/>
      <c r="Q939" s="20"/>
      <c r="R939" s="22">
        <f t="shared" si="132"/>
        <v>0</v>
      </c>
      <c r="S939" s="22">
        <f t="shared" si="133"/>
        <v>0</v>
      </c>
      <c r="T939" s="22">
        <f t="shared" si="126"/>
        <v>0</v>
      </c>
      <c r="U939" s="22">
        <f t="shared" si="134"/>
        <v>0</v>
      </c>
      <c r="V939" s="22">
        <f t="shared" si="127"/>
        <v>0</v>
      </c>
      <c r="W939" s="22">
        <f t="shared" si="128"/>
        <v>0</v>
      </c>
      <c r="X939" s="21"/>
      <c r="Y939" s="23" t="str">
        <f t="shared" si="129"/>
        <v/>
      </c>
      <c r="Z939" s="21"/>
      <c r="AA939" s="23" t="str">
        <f t="shared" si="130"/>
        <v/>
      </c>
      <c r="AB939" s="21"/>
      <c r="AC939" s="23" t="str">
        <f t="shared" si="131"/>
        <v/>
      </c>
      <c r="AD939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40" spans="1:30" x14ac:dyDescent="0.45">
      <c r="A940" s="35" t="str">
        <f>IF('Prediction Log'!A940=0, "",'Prediction Log'!A940)</f>
        <v/>
      </c>
      <c r="B940" s="14" t="str">
        <f>IF('Prediction Log'!B940=0, "",'Prediction Log'!B940)</f>
        <v/>
      </c>
      <c r="C940" s="14" t="str">
        <f>IF('Prediction Log'!C940=0, "",'Prediction Log'!C940)</f>
        <v/>
      </c>
      <c r="D940" s="14" t="str">
        <f>IF('Prediction Log'!D940=0, "",'Prediction Log'!D940)</f>
        <v/>
      </c>
      <c r="E940" s="14" t="str">
        <f>IF('Prediction Log'!E940=0, "",'Prediction Log'!E940)</f>
        <v/>
      </c>
      <c r="F940" s="14" t="str">
        <f>IF('Prediction Log'!F940=0, "",'Prediction Log'!F940)</f>
        <v/>
      </c>
      <c r="G940" s="12" t="str">
        <f>IF(AND(Games!I940="",Games!J940=""),"",IF(ISTEXT(Games!J940), "Side",Games!I940))</f>
        <v/>
      </c>
      <c r="H940" s="12" t="str">
        <f>IF(Table1[[#This Row],[Bet]]="Spread", Games!K940, "")</f>
        <v/>
      </c>
      <c r="I940" s="19" t="str">
        <f>IF(ISTEXT(Games!J940), Games!J940, "")</f>
        <v/>
      </c>
      <c r="J940" s="19" t="str">
        <f>IF(Table1[[#This Row],[Bet]]="Spread", Table1[[#This Row],[Spread]],"")</f>
        <v/>
      </c>
      <c r="K940" s="19"/>
      <c r="L940" s="20"/>
      <c r="M940" s="20"/>
      <c r="N940" s="20"/>
      <c r="O940" s="20"/>
      <c r="P940" s="20"/>
      <c r="Q940" s="20"/>
      <c r="R940" s="22">
        <f t="shared" si="132"/>
        <v>0</v>
      </c>
      <c r="S940" s="22">
        <f t="shared" si="133"/>
        <v>0</v>
      </c>
      <c r="T940" s="22">
        <f t="shared" si="126"/>
        <v>0</v>
      </c>
      <c r="U940" s="22">
        <f t="shared" si="134"/>
        <v>0</v>
      </c>
      <c r="V940" s="22">
        <f t="shared" si="127"/>
        <v>0</v>
      </c>
      <c r="W940" s="22">
        <f t="shared" si="128"/>
        <v>0</v>
      </c>
      <c r="X940" s="21"/>
      <c r="Y940" s="23" t="str">
        <f t="shared" si="129"/>
        <v/>
      </c>
      <c r="Z940" s="21"/>
      <c r="AA940" s="23" t="str">
        <f t="shared" si="130"/>
        <v/>
      </c>
      <c r="AB940" s="21"/>
      <c r="AC940" s="23" t="str">
        <f t="shared" si="131"/>
        <v/>
      </c>
      <c r="AD940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41" spans="1:30" x14ac:dyDescent="0.45">
      <c r="A941" s="35" t="str">
        <f>IF('Prediction Log'!A941=0, "",'Prediction Log'!A941)</f>
        <v/>
      </c>
      <c r="B941" s="14" t="str">
        <f>IF('Prediction Log'!B941=0, "",'Prediction Log'!B941)</f>
        <v/>
      </c>
      <c r="C941" s="14" t="str">
        <f>IF('Prediction Log'!C941=0, "",'Prediction Log'!C941)</f>
        <v/>
      </c>
      <c r="D941" s="14" t="str">
        <f>IF('Prediction Log'!D941=0, "",'Prediction Log'!D941)</f>
        <v/>
      </c>
      <c r="E941" s="14" t="str">
        <f>IF('Prediction Log'!E941=0, "",'Prediction Log'!E941)</f>
        <v/>
      </c>
      <c r="F941" s="14" t="str">
        <f>IF('Prediction Log'!F941=0, "",'Prediction Log'!F941)</f>
        <v/>
      </c>
      <c r="G941" s="12" t="str">
        <f>IF(AND(Games!I941="",Games!J941=""),"",IF(ISTEXT(Games!J941), "Side",Games!I941))</f>
        <v/>
      </c>
      <c r="H941" s="12" t="str">
        <f>IF(Table1[[#This Row],[Bet]]="Spread", Games!K941, "")</f>
        <v/>
      </c>
      <c r="I941" s="19" t="str">
        <f>IF(ISTEXT(Games!J941), Games!J941, "")</f>
        <v/>
      </c>
      <c r="J941" s="19" t="str">
        <f>IF(Table1[[#This Row],[Bet]]="Spread", Table1[[#This Row],[Spread]],"")</f>
        <v/>
      </c>
      <c r="K941" s="19"/>
      <c r="L941" s="20"/>
      <c r="M941" s="20"/>
      <c r="N941" s="20"/>
      <c r="O941" s="20"/>
      <c r="P941" s="20"/>
      <c r="Q941" s="20"/>
      <c r="R941" s="22">
        <f t="shared" si="132"/>
        <v>0</v>
      </c>
      <c r="S941" s="22">
        <f t="shared" si="133"/>
        <v>0</v>
      </c>
      <c r="T941" s="22">
        <f t="shared" si="126"/>
        <v>0</v>
      </c>
      <c r="U941" s="22">
        <f t="shared" si="134"/>
        <v>0</v>
      </c>
      <c r="V941" s="22">
        <f t="shared" si="127"/>
        <v>0</v>
      </c>
      <c r="W941" s="22">
        <f t="shared" si="128"/>
        <v>0</v>
      </c>
      <c r="X941" s="21"/>
      <c r="Y941" s="23" t="str">
        <f t="shared" si="129"/>
        <v/>
      </c>
      <c r="Z941" s="21"/>
      <c r="AA941" s="23" t="str">
        <f t="shared" si="130"/>
        <v/>
      </c>
      <c r="AB941" s="21"/>
      <c r="AC941" s="23" t="str">
        <f t="shared" si="131"/>
        <v/>
      </c>
      <c r="AD941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42" spans="1:30" x14ac:dyDescent="0.45">
      <c r="A942" s="35" t="str">
        <f>IF('Prediction Log'!A942=0, "",'Prediction Log'!A942)</f>
        <v/>
      </c>
      <c r="B942" s="14" t="str">
        <f>IF('Prediction Log'!B942=0, "",'Prediction Log'!B942)</f>
        <v/>
      </c>
      <c r="C942" s="14" t="str">
        <f>IF('Prediction Log'!C942=0, "",'Prediction Log'!C942)</f>
        <v/>
      </c>
      <c r="D942" s="14" t="str">
        <f>IF('Prediction Log'!D942=0, "",'Prediction Log'!D942)</f>
        <v/>
      </c>
      <c r="E942" s="14" t="str">
        <f>IF('Prediction Log'!E942=0, "",'Prediction Log'!E942)</f>
        <v/>
      </c>
      <c r="F942" s="14" t="str">
        <f>IF('Prediction Log'!F942=0, "",'Prediction Log'!F942)</f>
        <v/>
      </c>
      <c r="G942" s="12" t="str">
        <f>IF(AND(Games!I942="",Games!J942=""),"",IF(ISTEXT(Games!J942), "Side",Games!I942))</f>
        <v/>
      </c>
      <c r="H942" s="12" t="str">
        <f>IF(Table1[[#This Row],[Bet]]="Spread", Games!K942, "")</f>
        <v/>
      </c>
      <c r="I942" s="19" t="str">
        <f>IF(ISTEXT(Games!J942), Games!J942, "")</f>
        <v/>
      </c>
      <c r="J942" s="19" t="str">
        <f>IF(Table1[[#This Row],[Bet]]="Spread", Table1[[#This Row],[Spread]],"")</f>
        <v/>
      </c>
      <c r="K942" s="19"/>
      <c r="L942" s="20"/>
      <c r="M942" s="20"/>
      <c r="N942" s="20"/>
      <c r="O942" s="20"/>
      <c r="P942" s="20"/>
      <c r="Q942" s="20"/>
      <c r="R942" s="22">
        <f t="shared" si="132"/>
        <v>0</v>
      </c>
      <c r="S942" s="22">
        <f t="shared" si="133"/>
        <v>0</v>
      </c>
      <c r="T942" s="22">
        <f t="shared" si="126"/>
        <v>0</v>
      </c>
      <c r="U942" s="22">
        <f t="shared" si="134"/>
        <v>0</v>
      </c>
      <c r="V942" s="22">
        <f t="shared" si="127"/>
        <v>0</v>
      </c>
      <c r="W942" s="22">
        <f t="shared" si="128"/>
        <v>0</v>
      </c>
      <c r="X942" s="21"/>
      <c r="Y942" s="23" t="str">
        <f t="shared" si="129"/>
        <v/>
      </c>
      <c r="Z942" s="21"/>
      <c r="AA942" s="23" t="str">
        <f t="shared" si="130"/>
        <v/>
      </c>
      <c r="AB942" s="21"/>
      <c r="AC942" s="23" t="str">
        <f t="shared" si="131"/>
        <v/>
      </c>
      <c r="AD942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43" spans="1:30" x14ac:dyDescent="0.45">
      <c r="A943" s="35" t="str">
        <f>IF('Prediction Log'!A943=0, "",'Prediction Log'!A943)</f>
        <v/>
      </c>
      <c r="B943" s="14" t="str">
        <f>IF('Prediction Log'!B943=0, "",'Prediction Log'!B943)</f>
        <v/>
      </c>
      <c r="C943" s="14" t="str">
        <f>IF('Prediction Log'!C943=0, "",'Prediction Log'!C943)</f>
        <v/>
      </c>
      <c r="D943" s="14" t="str">
        <f>IF('Prediction Log'!D943=0, "",'Prediction Log'!D943)</f>
        <v/>
      </c>
      <c r="E943" s="14" t="str">
        <f>IF('Prediction Log'!E943=0, "",'Prediction Log'!E943)</f>
        <v/>
      </c>
      <c r="F943" s="14" t="str">
        <f>IF('Prediction Log'!F943=0, "",'Prediction Log'!F943)</f>
        <v/>
      </c>
      <c r="G943" s="12" t="str">
        <f>IF(AND(Games!I943="",Games!J943=""),"",IF(ISTEXT(Games!J943), "Side",Games!I943))</f>
        <v/>
      </c>
      <c r="H943" s="12" t="str">
        <f>IF(Table1[[#This Row],[Bet]]="Spread", Games!K943, "")</f>
        <v/>
      </c>
      <c r="I943" s="19" t="str">
        <f>IF(ISTEXT(Games!J943), Games!J943, "")</f>
        <v/>
      </c>
      <c r="J943" s="19" t="str">
        <f>IF(Table1[[#This Row],[Bet]]="Spread", Table1[[#This Row],[Spread]],"")</f>
        <v/>
      </c>
      <c r="K943" s="19"/>
      <c r="L943" s="20"/>
      <c r="M943" s="20"/>
      <c r="N943" s="20"/>
      <c r="O943" s="20"/>
      <c r="P943" s="20"/>
      <c r="Q943" s="20"/>
      <c r="R943" s="22">
        <f t="shared" si="132"/>
        <v>0</v>
      </c>
      <c r="S943" s="22">
        <f t="shared" si="133"/>
        <v>0</v>
      </c>
      <c r="T943" s="22">
        <f t="shared" si="126"/>
        <v>0</v>
      </c>
      <c r="U943" s="22">
        <f t="shared" si="134"/>
        <v>0</v>
      </c>
      <c r="V943" s="22">
        <f t="shared" si="127"/>
        <v>0</v>
      </c>
      <c r="W943" s="22">
        <f t="shared" si="128"/>
        <v>0</v>
      </c>
      <c r="X943" s="21"/>
      <c r="Y943" s="23" t="str">
        <f t="shared" si="129"/>
        <v/>
      </c>
      <c r="Z943" s="21"/>
      <c r="AA943" s="23" t="str">
        <f t="shared" si="130"/>
        <v/>
      </c>
      <c r="AB943" s="21"/>
      <c r="AC943" s="23" t="str">
        <f t="shared" si="131"/>
        <v/>
      </c>
      <c r="AD943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44" spans="1:30" x14ac:dyDescent="0.45">
      <c r="A944" s="35" t="str">
        <f>IF('Prediction Log'!A944=0, "",'Prediction Log'!A944)</f>
        <v/>
      </c>
      <c r="B944" s="14" t="str">
        <f>IF('Prediction Log'!B944=0, "",'Prediction Log'!B944)</f>
        <v/>
      </c>
      <c r="C944" s="14" t="str">
        <f>IF('Prediction Log'!C944=0, "",'Prediction Log'!C944)</f>
        <v/>
      </c>
      <c r="D944" s="14" t="str">
        <f>IF('Prediction Log'!D944=0, "",'Prediction Log'!D944)</f>
        <v/>
      </c>
      <c r="E944" s="14" t="str">
        <f>IF('Prediction Log'!E944=0, "",'Prediction Log'!E944)</f>
        <v/>
      </c>
      <c r="F944" s="14" t="str">
        <f>IF('Prediction Log'!F944=0, "",'Prediction Log'!F944)</f>
        <v/>
      </c>
      <c r="G944" s="12" t="str">
        <f>IF(AND(Games!I944="",Games!J944=""),"",IF(ISTEXT(Games!J944), "Side",Games!I944))</f>
        <v/>
      </c>
      <c r="H944" s="12" t="str">
        <f>IF(Table1[[#This Row],[Bet]]="Spread", Games!K944, "")</f>
        <v/>
      </c>
      <c r="I944" s="19" t="str">
        <f>IF(ISTEXT(Games!J944), Games!J944, "")</f>
        <v/>
      </c>
      <c r="J944" s="19" t="str">
        <f>IF(Table1[[#This Row],[Bet]]="Spread", Table1[[#This Row],[Spread]],"")</f>
        <v/>
      </c>
      <c r="K944" s="19"/>
      <c r="L944" s="20"/>
      <c r="M944" s="20"/>
      <c r="N944" s="20"/>
      <c r="O944" s="20"/>
      <c r="P944" s="20"/>
      <c r="Q944" s="20"/>
      <c r="R944" s="22">
        <f t="shared" si="132"/>
        <v>0</v>
      </c>
      <c r="S944" s="22">
        <f t="shared" si="133"/>
        <v>0</v>
      </c>
      <c r="T944" s="22">
        <f t="shared" si="126"/>
        <v>0</v>
      </c>
      <c r="U944" s="22">
        <f t="shared" si="134"/>
        <v>0</v>
      </c>
      <c r="V944" s="22">
        <f t="shared" si="127"/>
        <v>0</v>
      </c>
      <c r="W944" s="22">
        <f t="shared" si="128"/>
        <v>0</v>
      </c>
      <c r="X944" s="21"/>
      <c r="Y944" s="23" t="str">
        <f t="shared" si="129"/>
        <v/>
      </c>
      <c r="Z944" s="21"/>
      <c r="AA944" s="23" t="str">
        <f t="shared" si="130"/>
        <v/>
      </c>
      <c r="AB944" s="21"/>
      <c r="AC944" s="23" t="str">
        <f t="shared" si="131"/>
        <v/>
      </c>
      <c r="AD944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45" spans="1:30" x14ac:dyDescent="0.45">
      <c r="A945" s="35" t="str">
        <f>IF('Prediction Log'!A945=0, "",'Prediction Log'!A945)</f>
        <v/>
      </c>
      <c r="B945" s="14" t="str">
        <f>IF('Prediction Log'!B945=0, "",'Prediction Log'!B945)</f>
        <v/>
      </c>
      <c r="C945" s="14" t="str">
        <f>IF('Prediction Log'!C945=0, "",'Prediction Log'!C945)</f>
        <v/>
      </c>
      <c r="D945" s="14" t="str">
        <f>IF('Prediction Log'!D945=0, "",'Prediction Log'!D945)</f>
        <v/>
      </c>
      <c r="E945" s="14" t="str">
        <f>IF('Prediction Log'!E945=0, "",'Prediction Log'!E945)</f>
        <v/>
      </c>
      <c r="F945" s="14" t="str">
        <f>IF('Prediction Log'!F945=0, "",'Prediction Log'!F945)</f>
        <v/>
      </c>
      <c r="G945" s="12" t="str">
        <f>IF(AND(Games!I945="",Games!J945=""),"",IF(ISTEXT(Games!J945), "Side",Games!I945))</f>
        <v/>
      </c>
      <c r="H945" s="12" t="str">
        <f>IF(Table1[[#This Row],[Bet]]="Spread", Games!K945, "")</f>
        <v/>
      </c>
      <c r="I945" s="19" t="str">
        <f>IF(ISTEXT(Games!J945), Games!J945, "")</f>
        <v/>
      </c>
      <c r="J945" s="19" t="str">
        <f>IF(Table1[[#This Row],[Bet]]="Spread", Table1[[#This Row],[Spread]],"")</f>
        <v/>
      </c>
      <c r="K945" s="19"/>
      <c r="L945" s="20"/>
      <c r="M945" s="20"/>
      <c r="N945" s="20"/>
      <c r="O945" s="20"/>
      <c r="P945" s="20"/>
      <c r="Q945" s="20"/>
      <c r="R945" s="22">
        <f t="shared" si="132"/>
        <v>0</v>
      </c>
      <c r="S945" s="22">
        <f t="shared" si="133"/>
        <v>0</v>
      </c>
      <c r="T945" s="22">
        <f t="shared" si="126"/>
        <v>0</v>
      </c>
      <c r="U945" s="22">
        <f t="shared" si="134"/>
        <v>0</v>
      </c>
      <c r="V945" s="22">
        <f t="shared" si="127"/>
        <v>0</v>
      </c>
      <c r="W945" s="22">
        <f t="shared" si="128"/>
        <v>0</v>
      </c>
      <c r="X945" s="21"/>
      <c r="Y945" s="23" t="str">
        <f t="shared" si="129"/>
        <v/>
      </c>
      <c r="Z945" s="21"/>
      <c r="AA945" s="23" t="str">
        <f t="shared" si="130"/>
        <v/>
      </c>
      <c r="AB945" s="21"/>
      <c r="AC945" s="23" t="str">
        <f t="shared" si="131"/>
        <v/>
      </c>
      <c r="AD945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46" spans="1:30" x14ac:dyDescent="0.45">
      <c r="A946" s="35" t="str">
        <f>IF('Prediction Log'!A946=0, "",'Prediction Log'!A946)</f>
        <v/>
      </c>
      <c r="B946" s="14" t="str">
        <f>IF('Prediction Log'!B946=0, "",'Prediction Log'!B946)</f>
        <v/>
      </c>
      <c r="C946" s="14" t="str">
        <f>IF('Prediction Log'!C946=0, "",'Prediction Log'!C946)</f>
        <v/>
      </c>
      <c r="D946" s="14" t="str">
        <f>IF('Prediction Log'!D946=0, "",'Prediction Log'!D946)</f>
        <v/>
      </c>
      <c r="E946" s="14" t="str">
        <f>IF('Prediction Log'!E946=0, "",'Prediction Log'!E946)</f>
        <v/>
      </c>
      <c r="F946" s="14" t="str">
        <f>IF('Prediction Log'!F946=0, "",'Prediction Log'!F946)</f>
        <v/>
      </c>
      <c r="G946" s="12" t="str">
        <f>IF(AND(Games!I946="",Games!J946=""),"",IF(ISTEXT(Games!J946), "Side",Games!I946))</f>
        <v/>
      </c>
      <c r="H946" s="12" t="str">
        <f>IF(Table1[[#This Row],[Bet]]="Spread", Games!K946, "")</f>
        <v/>
      </c>
      <c r="I946" s="19" t="str">
        <f>IF(ISTEXT(Games!J946), Games!J946, "")</f>
        <v/>
      </c>
      <c r="J946" s="19" t="str">
        <f>IF(Table1[[#This Row],[Bet]]="Spread", Table1[[#This Row],[Spread]],"")</f>
        <v/>
      </c>
      <c r="K946" s="19"/>
      <c r="L946" s="20"/>
      <c r="M946" s="20"/>
      <c r="N946" s="20"/>
      <c r="O946" s="20"/>
      <c r="P946" s="20"/>
      <c r="Q946" s="20"/>
      <c r="R946" s="22">
        <f t="shared" si="132"/>
        <v>0</v>
      </c>
      <c r="S946" s="22">
        <f t="shared" si="133"/>
        <v>0</v>
      </c>
      <c r="T946" s="22">
        <f t="shared" si="126"/>
        <v>0</v>
      </c>
      <c r="U946" s="22">
        <f t="shared" si="134"/>
        <v>0</v>
      </c>
      <c r="V946" s="22">
        <f t="shared" si="127"/>
        <v>0</v>
      </c>
      <c r="W946" s="22">
        <f t="shared" si="128"/>
        <v>0</v>
      </c>
      <c r="X946" s="21"/>
      <c r="Y946" s="23" t="str">
        <f t="shared" si="129"/>
        <v/>
      </c>
      <c r="Z946" s="21"/>
      <c r="AA946" s="23" t="str">
        <f t="shared" si="130"/>
        <v/>
      </c>
      <c r="AB946" s="21"/>
      <c r="AC946" s="23" t="str">
        <f t="shared" si="131"/>
        <v/>
      </c>
      <c r="AD946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47" spans="1:30" x14ac:dyDescent="0.45">
      <c r="A947" s="35" t="str">
        <f>IF('Prediction Log'!A947=0, "",'Prediction Log'!A947)</f>
        <v/>
      </c>
      <c r="B947" s="14" t="str">
        <f>IF('Prediction Log'!B947=0, "",'Prediction Log'!B947)</f>
        <v/>
      </c>
      <c r="C947" s="14" t="str">
        <f>IF('Prediction Log'!C947=0, "",'Prediction Log'!C947)</f>
        <v/>
      </c>
      <c r="D947" s="14" t="str">
        <f>IF('Prediction Log'!D947=0, "",'Prediction Log'!D947)</f>
        <v/>
      </c>
      <c r="E947" s="14" t="str">
        <f>IF('Prediction Log'!E947=0, "",'Prediction Log'!E947)</f>
        <v/>
      </c>
      <c r="F947" s="14" t="str">
        <f>IF('Prediction Log'!F947=0, "",'Prediction Log'!F947)</f>
        <v/>
      </c>
      <c r="G947" s="12" t="str">
        <f>IF(AND(Games!I947="",Games!J947=""),"",IF(ISTEXT(Games!J947), "Side",Games!I947))</f>
        <v/>
      </c>
      <c r="H947" s="12" t="str">
        <f>IF(Table1[[#This Row],[Bet]]="Spread", Games!K947, "")</f>
        <v/>
      </c>
      <c r="I947" s="19" t="str">
        <f>IF(ISTEXT(Games!J947), Games!J947, "")</f>
        <v/>
      </c>
      <c r="J947" s="19" t="str">
        <f>IF(Table1[[#This Row],[Bet]]="Spread", Table1[[#This Row],[Spread]],"")</f>
        <v/>
      </c>
      <c r="K947" s="19"/>
      <c r="L947" s="20"/>
      <c r="M947" s="20"/>
      <c r="N947" s="20"/>
      <c r="O947" s="20"/>
      <c r="P947" s="20"/>
      <c r="Q947" s="20"/>
      <c r="R947" s="22">
        <f t="shared" si="132"/>
        <v>0</v>
      </c>
      <c r="S947" s="22">
        <f t="shared" si="133"/>
        <v>0</v>
      </c>
      <c r="T947" s="22">
        <f t="shared" si="126"/>
        <v>0</v>
      </c>
      <c r="U947" s="22">
        <f t="shared" si="134"/>
        <v>0</v>
      </c>
      <c r="V947" s="22">
        <f t="shared" si="127"/>
        <v>0</v>
      </c>
      <c r="W947" s="22">
        <f t="shared" si="128"/>
        <v>0</v>
      </c>
      <c r="X947" s="21"/>
      <c r="Y947" s="23" t="str">
        <f t="shared" si="129"/>
        <v/>
      </c>
      <c r="Z947" s="21"/>
      <c r="AA947" s="23" t="str">
        <f t="shared" si="130"/>
        <v/>
      </c>
      <c r="AB947" s="21"/>
      <c r="AC947" s="23" t="str">
        <f t="shared" si="131"/>
        <v/>
      </c>
      <c r="AD947" s="29" t="str">
        <f>IF(ISERROR(Table1[[#This Row],[Winnings (Side)]]+Table1[[#This Row],[Winnings (Spread)]]+Table1[[#This Row],[Winnings (O/U)]]), "", Table1[[#This Row],[Winnings (Side)]]+Table1[[#This Row],[Winnings (Spread)]]+Table1[[#This Row],[Winnings (O/U)]])</f>
        <v/>
      </c>
    </row>
    <row r="948" spans="1:30" x14ac:dyDescent="0.45">
      <c r="F948" s="13" t="str">
        <f>IF('Prediction Log'!F954=0, "",'Prediction Log'!F954)</f>
        <v>Wisconsin</v>
      </c>
      <c r="G948" s="13" t="str">
        <f>IF('Prediction Log'!J954=0, "",'Prediction Log'!J954)</f>
        <v/>
      </c>
      <c r="H948" s="52"/>
      <c r="Y948" s="1" t="str">
        <f t="shared" ref="Y948:Y983" si="135">IF(X948="W", S948, IF(X948="L",-L948, ""))</f>
        <v/>
      </c>
      <c r="Z948" s="18"/>
      <c r="AA948" s="18"/>
      <c r="AB948" s="18"/>
      <c r="AC948" s="18"/>
      <c r="AD948" s="18"/>
    </row>
    <row r="949" spans="1:30" x14ac:dyDescent="0.45">
      <c r="F949" s="13" t="str">
        <f>IF('Prediction Log'!F955=0, "",'Prediction Log'!F955)</f>
        <v>Pittsburgh</v>
      </c>
      <c r="G949" s="13" t="str">
        <f>IF('Prediction Log'!J955=0, "",'Prediction Log'!J955)</f>
        <v/>
      </c>
      <c r="H949" s="52"/>
      <c r="Y949" s="1" t="str">
        <f t="shared" si="135"/>
        <v/>
      </c>
      <c r="Z949" s="18"/>
      <c r="AA949" s="18"/>
      <c r="AB949" s="18"/>
      <c r="AC949" s="18"/>
      <c r="AD949" s="18"/>
    </row>
    <row r="950" spans="1:30" x14ac:dyDescent="0.45">
      <c r="F950" s="13" t="str">
        <f>IF('Prediction Log'!F956=0, "",'Prediction Log'!F956)</f>
        <v>Nebraska</v>
      </c>
      <c r="G950" s="13" t="str">
        <f>IF('Prediction Log'!J956=0, "",'Prediction Log'!J956)</f>
        <v/>
      </c>
      <c r="H950" s="52"/>
      <c r="Y950" s="1" t="str">
        <f t="shared" si="135"/>
        <v/>
      </c>
      <c r="Z950" s="18"/>
      <c r="AA950" s="18"/>
      <c r="AB950" s="18"/>
      <c r="AC950" s="18"/>
      <c r="AD950" s="18"/>
    </row>
    <row r="951" spans="1:30" x14ac:dyDescent="0.45">
      <c r="F951" s="13" t="str">
        <f>IF('Prediction Log'!F957=0, "",'Prediction Log'!F957)</f>
        <v>South Carolina</v>
      </c>
      <c r="G951" s="13" t="str">
        <f>IF('Prediction Log'!J957=0, "",'Prediction Log'!J957)</f>
        <v/>
      </c>
      <c r="H951" s="52"/>
      <c r="Y951" s="1" t="str">
        <f t="shared" si="135"/>
        <v/>
      </c>
      <c r="Z951" s="18"/>
      <c r="AA951" s="18"/>
      <c r="AB951" s="18"/>
      <c r="AC951" s="18"/>
      <c r="AD951" s="18"/>
    </row>
    <row r="952" spans="1:30" x14ac:dyDescent="0.45">
      <c r="F952" s="13" t="str">
        <f>IF('Prediction Log'!F958=0, "",'Prediction Log'!F958)</f>
        <v>Eastern Michigan</v>
      </c>
      <c r="G952" s="13" t="str">
        <f>IF('Prediction Log'!J958=0, "",'Prediction Log'!J958)</f>
        <v/>
      </c>
      <c r="H952" s="52"/>
      <c r="Y952" s="1" t="str">
        <f t="shared" si="135"/>
        <v/>
      </c>
      <c r="Z952" s="18"/>
      <c r="AA952" s="18"/>
      <c r="AB952" s="18"/>
      <c r="AC952" s="18"/>
      <c r="AD952" s="18"/>
    </row>
    <row r="953" spans="1:30" x14ac:dyDescent="0.45">
      <c r="F953" s="13" t="str">
        <f>IF('Prediction Log'!F959=0, "",'Prediction Log'!F959)</f>
        <v>UNLV</v>
      </c>
      <c r="G953" s="13" t="str">
        <f>IF('Prediction Log'!J959=0, "",'Prediction Log'!J959)</f>
        <v/>
      </c>
      <c r="H953" s="52"/>
      <c r="Y953" s="1" t="str">
        <f t="shared" si="135"/>
        <v/>
      </c>
      <c r="Z953" s="18"/>
      <c r="AA953" s="18"/>
      <c r="AB953" s="18"/>
      <c r="AC953" s="18"/>
      <c r="AD953" s="18"/>
    </row>
    <row r="954" spans="1:30" x14ac:dyDescent="0.45">
      <c r="F954" s="13" t="str">
        <f>IF('Prediction Log'!F960=0, "",'Prediction Log'!F960)</f>
        <v>San Diego State</v>
      </c>
      <c r="G954" s="13" t="str">
        <f>IF('Prediction Log'!J960=0, "",'Prediction Log'!J960)</f>
        <v/>
      </c>
      <c r="H954" s="52"/>
      <c r="Y954" s="1" t="str">
        <f t="shared" si="135"/>
        <v/>
      </c>
      <c r="Z954" s="18"/>
      <c r="AA954" s="18"/>
      <c r="AB954" s="18"/>
      <c r="AC954" s="18"/>
      <c r="AD954" s="18"/>
    </row>
    <row r="955" spans="1:30" x14ac:dyDescent="0.45">
      <c r="F955" s="13" t="str">
        <f>IF('Prediction Log'!F961=0, "",'Prediction Log'!F961)</f>
        <v>UCLA</v>
      </c>
      <c r="G955" s="13" t="str">
        <f>IF('Prediction Log'!J961=0, "",'Prediction Log'!J961)</f>
        <v/>
      </c>
      <c r="H955" s="52"/>
      <c r="Y955" s="1" t="str">
        <f t="shared" si="135"/>
        <v/>
      </c>
      <c r="Z955" s="18"/>
      <c r="AA955" s="18"/>
      <c r="AB955" s="18"/>
      <c r="AC955" s="18"/>
      <c r="AD955" s="18"/>
    </row>
    <row r="956" spans="1:30" x14ac:dyDescent="0.45">
      <c r="F956" s="13" t="str">
        <f>IF('Prediction Log'!F962=0, "",'Prediction Log'!F962)</f>
        <v>BYU</v>
      </c>
      <c r="G956" s="13" t="str">
        <f>IF('Prediction Log'!J962=0, "",'Prediction Log'!J962)</f>
        <v/>
      </c>
      <c r="H956" s="52"/>
      <c r="Y956" s="1" t="str">
        <f t="shared" si="135"/>
        <v/>
      </c>
      <c r="Z956" s="18"/>
      <c r="AA956" s="18"/>
      <c r="AB956" s="18"/>
      <c r="AC956" s="18"/>
      <c r="AD956" s="18"/>
    </row>
    <row r="957" spans="1:30" x14ac:dyDescent="0.45">
      <c r="F957" s="13" t="str">
        <f>IF('Prediction Log'!F963=0, "",'Prediction Log'!F963)</f>
        <v>Kansas State</v>
      </c>
      <c r="G957" s="13" t="str">
        <f>IF('Prediction Log'!J963=0, "",'Prediction Log'!J963)</f>
        <v/>
      </c>
      <c r="H957" s="52"/>
      <c r="Y957" s="1" t="str">
        <f t="shared" si="135"/>
        <v/>
      </c>
      <c r="Z957" s="18"/>
      <c r="AA957" s="18"/>
      <c r="AB957" s="18"/>
      <c r="AC957" s="18"/>
      <c r="AD957" s="18"/>
    </row>
    <row r="958" spans="1:30" x14ac:dyDescent="0.45">
      <c r="F958" s="13" t="str">
        <f>IF('Prediction Log'!F964=0, "",'Prediction Log'!F964)</f>
        <v/>
      </c>
      <c r="G958" s="13" t="str">
        <f>IF('Prediction Log'!J964=0, "",'Prediction Log'!J964)</f>
        <v/>
      </c>
      <c r="H958" s="52"/>
      <c r="Y958" s="1" t="str">
        <f t="shared" si="135"/>
        <v/>
      </c>
      <c r="Z958" s="18"/>
      <c r="AA958" s="18"/>
      <c r="AB958" s="18"/>
      <c r="AC958" s="18"/>
      <c r="AD958" s="18"/>
    </row>
    <row r="959" spans="1:30" x14ac:dyDescent="0.45">
      <c r="F959" s="13" t="str">
        <f>IF('Prediction Log'!F965=0, "",'Prediction Log'!F965)</f>
        <v/>
      </c>
      <c r="G959" s="13" t="str">
        <f>IF('Prediction Log'!J965=0, "",'Prediction Log'!J965)</f>
        <v/>
      </c>
      <c r="H959" s="52"/>
      <c r="Y959" s="1" t="str">
        <f t="shared" si="135"/>
        <v/>
      </c>
      <c r="Z959" s="18"/>
      <c r="AA959" s="18"/>
      <c r="AB959" s="18"/>
      <c r="AC959" s="18"/>
      <c r="AD959" s="18"/>
    </row>
    <row r="960" spans="1:30" x14ac:dyDescent="0.45">
      <c r="F960" s="13" t="str">
        <f>IF('Prediction Log'!F966=0, "",'Prediction Log'!F966)</f>
        <v/>
      </c>
      <c r="G960" s="13" t="str">
        <f>IF('Prediction Log'!J966=0, "",'Prediction Log'!J966)</f>
        <v/>
      </c>
      <c r="H960" s="52"/>
      <c r="Y960" s="1" t="str">
        <f t="shared" si="135"/>
        <v/>
      </c>
      <c r="Z960" s="18"/>
      <c r="AA960" s="18"/>
      <c r="AB960" s="18"/>
      <c r="AC960" s="18"/>
      <c r="AD960" s="18"/>
    </row>
    <row r="961" spans="6:30" x14ac:dyDescent="0.45">
      <c r="F961" s="13" t="str">
        <f>IF('Prediction Log'!F967=0, "",'Prediction Log'!F967)</f>
        <v/>
      </c>
      <c r="G961" s="13" t="str">
        <f>IF('Prediction Log'!J967=0, "",'Prediction Log'!J967)</f>
        <v/>
      </c>
      <c r="H961" s="52"/>
      <c r="Y961" s="1" t="str">
        <f t="shared" si="135"/>
        <v/>
      </c>
      <c r="Z961" s="18"/>
      <c r="AA961" s="18"/>
      <c r="AB961" s="18"/>
      <c r="AC961" s="18"/>
      <c r="AD961" s="18"/>
    </row>
    <row r="962" spans="6:30" x14ac:dyDescent="0.45">
      <c r="F962" s="13" t="str">
        <f>IF('Prediction Log'!F968=0, "",'Prediction Log'!F968)</f>
        <v/>
      </c>
      <c r="G962" s="13" t="str">
        <f>IF('Prediction Log'!J968=0, "",'Prediction Log'!J968)</f>
        <v/>
      </c>
      <c r="H962" s="52"/>
      <c r="Y962" s="1" t="str">
        <f t="shared" si="135"/>
        <v/>
      </c>
      <c r="Z962" s="18"/>
      <c r="AA962" s="18"/>
      <c r="AB962" s="18"/>
      <c r="AC962" s="18"/>
      <c r="AD962" s="18"/>
    </row>
    <row r="963" spans="6:30" x14ac:dyDescent="0.45">
      <c r="F963" s="13" t="str">
        <f>IF('Prediction Log'!F969=0, "",'Prediction Log'!F969)</f>
        <v/>
      </c>
      <c r="G963" s="13" t="str">
        <f>IF('Prediction Log'!J969=0, "",'Prediction Log'!J969)</f>
        <v/>
      </c>
      <c r="H963" s="52"/>
      <c r="Y963" s="1" t="str">
        <f t="shared" si="135"/>
        <v/>
      </c>
      <c r="Z963" s="18"/>
      <c r="AA963" s="18"/>
      <c r="AB963" s="18"/>
      <c r="AC963" s="18"/>
      <c r="AD963" s="18"/>
    </row>
    <row r="964" spans="6:30" x14ac:dyDescent="0.45">
      <c r="F964" s="13" t="str">
        <f>IF('Prediction Log'!F970=0, "",'Prediction Log'!F970)</f>
        <v/>
      </c>
      <c r="G964" s="13" t="str">
        <f>IF('Prediction Log'!J970=0, "",'Prediction Log'!J970)</f>
        <v/>
      </c>
      <c r="H964" s="52"/>
      <c r="Y964" s="1" t="str">
        <f t="shared" si="135"/>
        <v/>
      </c>
      <c r="Z964" s="18"/>
      <c r="AA964" s="18"/>
      <c r="AB964" s="18"/>
      <c r="AC964" s="18"/>
      <c r="AD964" s="18"/>
    </row>
    <row r="965" spans="6:30" x14ac:dyDescent="0.45">
      <c r="F965" s="13" t="str">
        <f>IF('Prediction Log'!F971=0, "",'Prediction Log'!F971)</f>
        <v/>
      </c>
      <c r="G965" s="13" t="str">
        <f>IF('Prediction Log'!J971=0, "",'Prediction Log'!J971)</f>
        <v/>
      </c>
      <c r="H965" s="52"/>
      <c r="Y965" s="1" t="str">
        <f t="shared" si="135"/>
        <v/>
      </c>
      <c r="Z965" s="18"/>
      <c r="AA965" s="18"/>
      <c r="AB965" s="18"/>
      <c r="AC965" s="18"/>
      <c r="AD965" s="18"/>
    </row>
    <row r="966" spans="6:30" x14ac:dyDescent="0.45">
      <c r="F966" s="13" t="str">
        <f>IF('Prediction Log'!F972=0, "",'Prediction Log'!F972)</f>
        <v/>
      </c>
      <c r="G966" s="13" t="str">
        <f>IF('Prediction Log'!J972=0, "",'Prediction Log'!J972)</f>
        <v/>
      </c>
      <c r="H966" s="52"/>
      <c r="Y966" s="1" t="str">
        <f t="shared" si="135"/>
        <v/>
      </c>
      <c r="Z966" s="18"/>
      <c r="AA966" s="18"/>
      <c r="AB966" s="18"/>
      <c r="AC966" s="18"/>
      <c r="AD966" s="18"/>
    </row>
    <row r="967" spans="6:30" x14ac:dyDescent="0.45">
      <c r="F967" s="13" t="str">
        <f>IF('Prediction Log'!F973=0, "",'Prediction Log'!F973)</f>
        <v/>
      </c>
      <c r="G967" s="13" t="str">
        <f>IF('Prediction Log'!J973=0, "",'Prediction Log'!J973)</f>
        <v/>
      </c>
      <c r="H967" s="52"/>
      <c r="Y967" s="1" t="str">
        <f t="shared" si="135"/>
        <v/>
      </c>
      <c r="Z967" s="18"/>
      <c r="AA967" s="18"/>
      <c r="AB967" s="18"/>
      <c r="AC967" s="18"/>
      <c r="AD967" s="18"/>
    </row>
    <row r="968" spans="6:30" x14ac:dyDescent="0.45">
      <c r="F968" s="13" t="str">
        <f>IF('Prediction Log'!F974=0, "",'Prediction Log'!F974)</f>
        <v/>
      </c>
      <c r="G968" s="13" t="str">
        <f>IF('Prediction Log'!J974=0, "",'Prediction Log'!J974)</f>
        <v/>
      </c>
      <c r="H968" s="52"/>
      <c r="Y968" s="1" t="str">
        <f t="shared" si="135"/>
        <v/>
      </c>
      <c r="Z968" s="18"/>
      <c r="AA968" s="18"/>
      <c r="AB968" s="18"/>
      <c r="AC968" s="18"/>
      <c r="AD968" s="18"/>
    </row>
    <row r="969" spans="6:30" x14ac:dyDescent="0.45">
      <c r="F969" s="13" t="str">
        <f>IF('Prediction Log'!F975=0, "",'Prediction Log'!F975)</f>
        <v/>
      </c>
      <c r="G969" s="13" t="str">
        <f>IF('Prediction Log'!J975=0, "",'Prediction Log'!J975)</f>
        <v/>
      </c>
      <c r="H969" s="52"/>
      <c r="Y969" s="1" t="str">
        <f t="shared" si="135"/>
        <v/>
      </c>
      <c r="Z969" s="18"/>
      <c r="AA969" s="18"/>
      <c r="AB969" s="18"/>
      <c r="AC969" s="18"/>
      <c r="AD969" s="18"/>
    </row>
    <row r="970" spans="6:30" x14ac:dyDescent="0.45">
      <c r="F970" s="13" t="str">
        <f>IF('Prediction Log'!F976=0, "",'Prediction Log'!F976)</f>
        <v/>
      </c>
      <c r="G970" s="13" t="str">
        <f>IF('Prediction Log'!J976=0, "",'Prediction Log'!J976)</f>
        <v/>
      </c>
      <c r="H970" s="52"/>
      <c r="Y970" s="1" t="str">
        <f t="shared" si="135"/>
        <v/>
      </c>
      <c r="Z970" s="18"/>
      <c r="AA970" s="18"/>
      <c r="AB970" s="18"/>
      <c r="AC970" s="18"/>
      <c r="AD970" s="18"/>
    </row>
    <row r="971" spans="6:30" x14ac:dyDescent="0.45">
      <c r="F971" s="13" t="str">
        <f>IF('Prediction Log'!F977=0, "",'Prediction Log'!F977)</f>
        <v/>
      </c>
      <c r="G971" s="13" t="str">
        <f>IF('Prediction Log'!J977=0, "",'Prediction Log'!J977)</f>
        <v/>
      </c>
      <c r="H971" s="52"/>
      <c r="Y971" s="1" t="str">
        <f t="shared" si="135"/>
        <v/>
      </c>
      <c r="Z971" s="18"/>
      <c r="AA971" s="18"/>
      <c r="AB971" s="18"/>
      <c r="AC971" s="18"/>
      <c r="AD971" s="18"/>
    </row>
    <row r="972" spans="6:30" x14ac:dyDescent="0.45">
      <c r="F972" s="13" t="str">
        <f>IF('Prediction Log'!F978=0, "",'Prediction Log'!F978)</f>
        <v/>
      </c>
      <c r="G972" s="13" t="str">
        <f>IF('Prediction Log'!J978=0, "",'Prediction Log'!J978)</f>
        <v/>
      </c>
      <c r="H972" s="52"/>
      <c r="Y972" s="1" t="str">
        <f t="shared" si="135"/>
        <v/>
      </c>
      <c r="Z972" s="18"/>
      <c r="AA972" s="18"/>
      <c r="AB972" s="18"/>
      <c r="AC972" s="18"/>
      <c r="AD972" s="18"/>
    </row>
    <row r="973" spans="6:30" x14ac:dyDescent="0.45">
      <c r="F973" s="13" t="str">
        <f>IF('Prediction Log'!F979=0, "",'Prediction Log'!F979)</f>
        <v/>
      </c>
      <c r="G973" s="13" t="str">
        <f>IF('Prediction Log'!J979=0, "",'Prediction Log'!J979)</f>
        <v/>
      </c>
      <c r="H973" s="52"/>
      <c r="Y973" s="1" t="str">
        <f t="shared" si="135"/>
        <v/>
      </c>
      <c r="Z973" s="18"/>
      <c r="AA973" s="18"/>
      <c r="AB973" s="18"/>
      <c r="AC973" s="18"/>
      <c r="AD973" s="18"/>
    </row>
    <row r="974" spans="6:30" x14ac:dyDescent="0.45">
      <c r="F974" s="13" t="str">
        <f>IF('Prediction Log'!F980=0, "",'Prediction Log'!F980)</f>
        <v/>
      </c>
      <c r="G974" s="13" t="str">
        <f>IF('Prediction Log'!J980=0, "",'Prediction Log'!J980)</f>
        <v/>
      </c>
      <c r="H974" s="52"/>
      <c r="Y974" s="1" t="str">
        <f t="shared" si="135"/>
        <v/>
      </c>
      <c r="Z974" s="18"/>
      <c r="AA974" s="18"/>
      <c r="AB974" s="18"/>
      <c r="AC974" s="18"/>
      <c r="AD974" s="18"/>
    </row>
    <row r="975" spans="6:30" x14ac:dyDescent="0.45">
      <c r="F975" s="13" t="str">
        <f>IF('Prediction Log'!F981=0, "",'Prediction Log'!F981)</f>
        <v/>
      </c>
      <c r="G975" s="13" t="str">
        <f>IF('Prediction Log'!J981=0, "",'Prediction Log'!J981)</f>
        <v/>
      </c>
      <c r="H975" s="52"/>
      <c r="Y975" s="1" t="str">
        <f t="shared" si="135"/>
        <v/>
      </c>
      <c r="Z975" s="18"/>
      <c r="AA975" s="18"/>
      <c r="AB975" s="18"/>
      <c r="AC975" s="18"/>
      <c r="AD975" s="18"/>
    </row>
    <row r="976" spans="6:30" x14ac:dyDescent="0.45">
      <c r="F976" s="13" t="str">
        <f>IF('Prediction Log'!F982=0, "",'Prediction Log'!F982)</f>
        <v/>
      </c>
      <c r="G976" s="13" t="str">
        <f>IF('Prediction Log'!J982=0, "",'Prediction Log'!J982)</f>
        <v/>
      </c>
      <c r="H976" s="52"/>
      <c r="Y976" s="1" t="str">
        <f t="shared" si="135"/>
        <v/>
      </c>
      <c r="Z976" s="18"/>
      <c r="AA976" s="18"/>
      <c r="AB976" s="18"/>
      <c r="AC976" s="18"/>
      <c r="AD976" s="18"/>
    </row>
    <row r="977" spans="6:30" x14ac:dyDescent="0.45">
      <c r="F977" s="13" t="str">
        <f>IF('Prediction Log'!F983=0, "",'Prediction Log'!F983)</f>
        <v/>
      </c>
      <c r="G977" s="13" t="str">
        <f>IF('Prediction Log'!J983=0, "",'Prediction Log'!J983)</f>
        <v/>
      </c>
      <c r="H977" s="52"/>
      <c r="Y977" s="1" t="str">
        <f t="shared" si="135"/>
        <v/>
      </c>
      <c r="Z977" s="18"/>
      <c r="AA977" s="18"/>
      <c r="AB977" s="18"/>
      <c r="AC977" s="18"/>
      <c r="AD977" s="18"/>
    </row>
    <row r="978" spans="6:30" x14ac:dyDescent="0.45">
      <c r="F978" s="13" t="str">
        <f>IF('Prediction Log'!F984=0, "",'Prediction Log'!F984)</f>
        <v/>
      </c>
      <c r="G978" s="13" t="str">
        <f>IF('Prediction Log'!J984=0, "",'Prediction Log'!J984)</f>
        <v/>
      </c>
      <c r="H978" s="52"/>
      <c r="Y978" s="1" t="str">
        <f t="shared" si="135"/>
        <v/>
      </c>
      <c r="Z978" s="18"/>
      <c r="AA978" s="18"/>
      <c r="AB978" s="18"/>
      <c r="AC978" s="18"/>
      <c r="AD978" s="18"/>
    </row>
    <row r="979" spans="6:30" x14ac:dyDescent="0.45">
      <c r="F979" s="13" t="str">
        <f>IF('Prediction Log'!F985=0, "",'Prediction Log'!F985)</f>
        <v/>
      </c>
      <c r="G979" s="13" t="str">
        <f>IF('Prediction Log'!J985=0, "",'Prediction Log'!J985)</f>
        <v/>
      </c>
      <c r="H979" s="52"/>
      <c r="Y979" s="1" t="str">
        <f t="shared" si="135"/>
        <v/>
      </c>
      <c r="Z979" s="18"/>
      <c r="AA979" s="18"/>
      <c r="AB979" s="18"/>
      <c r="AC979" s="18"/>
      <c r="AD979" s="18"/>
    </row>
    <row r="980" spans="6:30" x14ac:dyDescent="0.45">
      <c r="F980" s="13" t="str">
        <f>IF('Prediction Log'!F986=0, "",'Prediction Log'!F986)</f>
        <v/>
      </c>
      <c r="G980" s="13" t="str">
        <f>IF('Prediction Log'!J986=0, "",'Prediction Log'!J986)</f>
        <v/>
      </c>
      <c r="H980" s="52"/>
      <c r="Y980" s="1" t="str">
        <f t="shared" si="135"/>
        <v/>
      </c>
      <c r="Z980" s="18"/>
      <c r="AA980" s="18"/>
      <c r="AB980" s="18"/>
      <c r="AC980" s="18"/>
      <c r="AD980" s="18"/>
    </row>
    <row r="981" spans="6:30" x14ac:dyDescent="0.45">
      <c r="F981" s="13" t="str">
        <f>IF('Prediction Log'!F987=0, "",'Prediction Log'!F987)</f>
        <v/>
      </c>
      <c r="G981" s="13" t="str">
        <f>IF('Prediction Log'!J987=0, "",'Prediction Log'!J987)</f>
        <v/>
      </c>
      <c r="H981" s="52"/>
      <c r="Y981" s="1" t="str">
        <f t="shared" si="135"/>
        <v/>
      </c>
      <c r="Z981" s="18"/>
      <c r="AA981" s="18"/>
      <c r="AB981" s="18"/>
      <c r="AC981" s="18"/>
      <c r="AD981" s="18"/>
    </row>
    <row r="982" spans="6:30" x14ac:dyDescent="0.45">
      <c r="F982" s="13" t="str">
        <f>IF('Prediction Log'!F988=0, "",'Prediction Log'!F988)</f>
        <v/>
      </c>
      <c r="G982" s="13" t="str">
        <f>IF('Prediction Log'!J988=0, "",'Prediction Log'!J988)</f>
        <v/>
      </c>
      <c r="H982" s="52"/>
      <c r="Y982" s="1" t="str">
        <f t="shared" si="135"/>
        <v/>
      </c>
      <c r="Z982" s="18"/>
      <c r="AA982" s="18"/>
      <c r="AB982" s="18"/>
      <c r="AC982" s="18"/>
      <c r="AD982" s="18"/>
    </row>
    <row r="983" spans="6:30" x14ac:dyDescent="0.45">
      <c r="F983" s="13" t="str">
        <f>IF('Prediction Log'!F989=0, "",'Prediction Log'!F989)</f>
        <v/>
      </c>
      <c r="G983" s="13" t="str">
        <f>IF('Prediction Log'!J989=0, "",'Prediction Log'!J989)</f>
        <v/>
      </c>
      <c r="H983" s="52"/>
      <c r="Y983" s="1" t="str">
        <f t="shared" si="135"/>
        <v/>
      </c>
      <c r="Z983" s="18"/>
      <c r="AA983" s="18"/>
      <c r="AB983" s="18"/>
      <c r="AC983" s="18"/>
      <c r="AD983" s="18"/>
    </row>
    <row r="984" spans="6:30" x14ac:dyDescent="0.45">
      <c r="F984" s="13" t="str">
        <f>IF('Prediction Log'!F990=0, "",'Prediction Log'!F990)</f>
        <v/>
      </c>
      <c r="G984" s="13" t="str">
        <f>IF('Prediction Log'!J990=0, "",'Prediction Log'!J990)</f>
        <v/>
      </c>
      <c r="H984" s="52"/>
      <c r="Y984" s="1" t="str">
        <f t="shared" ref="Y984:Y1047" si="136">IF(X984="W", S984, IF(X984="L",-L984, ""))</f>
        <v/>
      </c>
      <c r="Z984" s="18"/>
      <c r="AA984" s="18"/>
      <c r="AB984" s="18"/>
      <c r="AC984" s="18"/>
      <c r="AD984" s="18"/>
    </row>
    <row r="985" spans="6:30" x14ac:dyDescent="0.45">
      <c r="F985" s="13" t="str">
        <f>IF('Prediction Log'!F991=0, "",'Prediction Log'!F991)</f>
        <v/>
      </c>
      <c r="G985" s="13" t="str">
        <f>IF('Prediction Log'!J991=0, "",'Prediction Log'!J991)</f>
        <v/>
      </c>
      <c r="H985" s="52"/>
      <c r="Y985" s="1" t="str">
        <f t="shared" si="136"/>
        <v/>
      </c>
      <c r="Z985" s="18"/>
      <c r="AA985" s="18"/>
      <c r="AB985" s="18"/>
      <c r="AC985" s="18"/>
      <c r="AD985" s="18"/>
    </row>
    <row r="986" spans="6:30" x14ac:dyDescent="0.45">
      <c r="F986" s="13" t="str">
        <f>IF('Prediction Log'!F992=0, "",'Prediction Log'!F992)</f>
        <v/>
      </c>
      <c r="G986" s="13" t="str">
        <f>IF('Prediction Log'!J992=0, "",'Prediction Log'!J992)</f>
        <v/>
      </c>
      <c r="H986" s="52"/>
      <c r="Y986" s="1" t="str">
        <f t="shared" si="136"/>
        <v/>
      </c>
      <c r="Z986" s="18"/>
      <c r="AA986" s="18"/>
      <c r="AB986" s="18"/>
      <c r="AC986" s="18"/>
      <c r="AD986" s="18"/>
    </row>
    <row r="987" spans="6:30" x14ac:dyDescent="0.45">
      <c r="F987" s="13" t="str">
        <f>IF('Prediction Log'!F993=0, "",'Prediction Log'!F993)</f>
        <v/>
      </c>
      <c r="G987" s="13" t="str">
        <f>IF('Prediction Log'!J993=0, "",'Prediction Log'!J993)</f>
        <v/>
      </c>
      <c r="H987" s="52"/>
      <c r="Y987" s="1" t="str">
        <f t="shared" si="136"/>
        <v/>
      </c>
      <c r="Z987" s="18"/>
      <c r="AA987" s="18"/>
      <c r="AB987" s="18"/>
      <c r="AC987" s="18"/>
      <c r="AD987" s="18"/>
    </row>
    <row r="988" spans="6:30" x14ac:dyDescent="0.45">
      <c r="F988" s="13" t="str">
        <f>IF('Prediction Log'!F994=0, "",'Prediction Log'!F994)</f>
        <v/>
      </c>
      <c r="G988" s="13" t="str">
        <f>IF('Prediction Log'!J994=0, "",'Prediction Log'!J994)</f>
        <v/>
      </c>
      <c r="H988" s="52"/>
      <c r="Y988" s="1" t="str">
        <f t="shared" si="136"/>
        <v/>
      </c>
      <c r="Z988" s="18"/>
      <c r="AA988" s="18"/>
      <c r="AB988" s="18"/>
      <c r="AC988" s="18"/>
      <c r="AD988" s="18"/>
    </row>
    <row r="989" spans="6:30" x14ac:dyDescent="0.45">
      <c r="F989" s="13" t="str">
        <f>IF('Prediction Log'!F995=0, "",'Prediction Log'!F995)</f>
        <v/>
      </c>
      <c r="G989" s="13" t="str">
        <f>IF('Prediction Log'!J995=0, "",'Prediction Log'!J995)</f>
        <v/>
      </c>
      <c r="H989" s="52"/>
      <c r="Y989" s="1" t="str">
        <f t="shared" si="136"/>
        <v/>
      </c>
      <c r="Z989" s="18"/>
      <c r="AA989" s="18"/>
      <c r="AB989" s="18"/>
      <c r="AC989" s="18"/>
      <c r="AD989" s="18"/>
    </row>
    <row r="990" spans="6:30" x14ac:dyDescent="0.45">
      <c r="F990" s="13" t="str">
        <f>IF('Prediction Log'!F996=0, "",'Prediction Log'!F996)</f>
        <v/>
      </c>
      <c r="G990" s="13" t="str">
        <f>IF('Prediction Log'!J996=0, "",'Prediction Log'!J996)</f>
        <v/>
      </c>
      <c r="H990" s="52"/>
      <c r="Y990" s="1" t="str">
        <f t="shared" si="136"/>
        <v/>
      </c>
      <c r="Z990" s="18"/>
      <c r="AA990" s="18"/>
      <c r="AB990" s="18"/>
      <c r="AC990" s="18"/>
      <c r="AD990" s="18"/>
    </row>
    <row r="991" spans="6:30" x14ac:dyDescent="0.45">
      <c r="F991" s="13" t="str">
        <f>IF('Prediction Log'!F997=0, "",'Prediction Log'!F997)</f>
        <v/>
      </c>
      <c r="G991" s="13" t="str">
        <f>IF('Prediction Log'!J997=0, "",'Prediction Log'!J997)</f>
        <v/>
      </c>
      <c r="H991" s="52"/>
      <c r="Y991" s="1" t="str">
        <f t="shared" si="136"/>
        <v/>
      </c>
      <c r="Z991" s="18"/>
      <c r="AA991" s="18"/>
      <c r="AB991" s="18"/>
      <c r="AC991" s="18"/>
      <c r="AD991" s="18"/>
    </row>
    <row r="992" spans="6:30" x14ac:dyDescent="0.45">
      <c r="F992" s="13" t="str">
        <f>IF('Prediction Log'!F998=0, "",'Prediction Log'!F998)</f>
        <v/>
      </c>
      <c r="G992" s="13" t="str">
        <f>IF('Prediction Log'!J998=0, "",'Prediction Log'!J998)</f>
        <v/>
      </c>
      <c r="H992" s="52"/>
      <c r="Y992" s="1" t="str">
        <f t="shared" si="136"/>
        <v/>
      </c>
      <c r="Z992" s="18"/>
      <c r="AA992" s="18"/>
      <c r="AB992" s="18"/>
      <c r="AC992" s="18"/>
      <c r="AD992" s="18"/>
    </row>
    <row r="993" spans="6:30" x14ac:dyDescent="0.45">
      <c r="F993" s="13" t="str">
        <f>IF('Prediction Log'!F999=0, "",'Prediction Log'!F999)</f>
        <v/>
      </c>
      <c r="G993" s="13" t="str">
        <f>IF('Prediction Log'!J999=0, "",'Prediction Log'!J999)</f>
        <v/>
      </c>
      <c r="H993" s="52"/>
      <c r="Y993" s="1" t="str">
        <f t="shared" si="136"/>
        <v/>
      </c>
      <c r="Z993" s="18"/>
      <c r="AA993" s="18"/>
      <c r="AB993" s="18"/>
      <c r="AC993" s="18"/>
      <c r="AD993" s="18"/>
    </row>
    <row r="994" spans="6:30" x14ac:dyDescent="0.45">
      <c r="F994" s="13" t="str">
        <f>IF('Prediction Log'!F1000=0, "",'Prediction Log'!F1000)</f>
        <v/>
      </c>
      <c r="G994" s="13" t="str">
        <f>IF('Prediction Log'!J1000=0, "",'Prediction Log'!J1000)</f>
        <v/>
      </c>
      <c r="H994" s="52"/>
      <c r="Y994" s="1" t="str">
        <f t="shared" si="136"/>
        <v/>
      </c>
      <c r="Z994" s="18"/>
      <c r="AA994" s="18"/>
      <c r="AB994" s="18"/>
      <c r="AC994" s="18"/>
      <c r="AD994" s="18"/>
    </row>
    <row r="995" spans="6:30" x14ac:dyDescent="0.45">
      <c r="F995" s="13" t="str">
        <f>IF('Prediction Log'!F1001=0, "",'Prediction Log'!F1001)</f>
        <v/>
      </c>
      <c r="G995" s="13" t="str">
        <f>IF('Prediction Log'!J1001=0, "",'Prediction Log'!J1001)</f>
        <v/>
      </c>
      <c r="H995" s="52"/>
      <c r="Y995" s="1" t="str">
        <f t="shared" si="136"/>
        <v/>
      </c>
      <c r="Z995" s="18"/>
      <c r="AA995" s="18"/>
      <c r="AB995" s="18"/>
      <c r="AC995" s="18"/>
      <c r="AD995" s="18"/>
    </row>
    <row r="996" spans="6:30" x14ac:dyDescent="0.45">
      <c r="F996" s="13" t="str">
        <f>IF('Prediction Log'!F1002=0, "",'Prediction Log'!F1002)</f>
        <v/>
      </c>
      <c r="G996" s="13" t="str">
        <f>IF('Prediction Log'!J1002=0, "",'Prediction Log'!J1002)</f>
        <v/>
      </c>
      <c r="H996" s="52"/>
      <c r="Y996" s="1" t="str">
        <f t="shared" si="136"/>
        <v/>
      </c>
      <c r="Z996" s="18"/>
      <c r="AA996" s="18"/>
      <c r="AB996" s="18"/>
      <c r="AC996" s="18"/>
      <c r="AD996" s="18"/>
    </row>
    <row r="997" spans="6:30" x14ac:dyDescent="0.45">
      <c r="F997" s="13" t="str">
        <f>IF('Prediction Log'!F1003=0, "",'Prediction Log'!F1003)</f>
        <v/>
      </c>
      <c r="G997" s="13" t="str">
        <f>IF('Prediction Log'!J1003=0, "",'Prediction Log'!J1003)</f>
        <v/>
      </c>
      <c r="H997" s="52"/>
      <c r="Y997" s="1" t="str">
        <f t="shared" si="136"/>
        <v/>
      </c>
      <c r="Z997" s="18"/>
      <c r="AA997" s="18"/>
      <c r="AB997" s="18"/>
      <c r="AC997" s="18"/>
      <c r="AD997" s="18"/>
    </row>
    <row r="998" spans="6:30" x14ac:dyDescent="0.45">
      <c r="F998" s="13" t="str">
        <f>IF('Prediction Log'!F1004=0, "",'Prediction Log'!F1004)</f>
        <v/>
      </c>
      <c r="G998" s="13" t="str">
        <f>IF('Prediction Log'!J1004=0, "",'Prediction Log'!J1004)</f>
        <v/>
      </c>
      <c r="H998" s="52"/>
      <c r="Y998" s="1" t="str">
        <f t="shared" si="136"/>
        <v/>
      </c>
      <c r="Z998" s="18"/>
      <c r="AA998" s="18"/>
      <c r="AB998" s="18"/>
      <c r="AC998" s="18"/>
      <c r="AD998" s="18"/>
    </row>
    <row r="999" spans="6:30" x14ac:dyDescent="0.45">
      <c r="F999" s="13" t="str">
        <f>IF('Prediction Log'!F1005=0, "",'Prediction Log'!F1005)</f>
        <v/>
      </c>
      <c r="G999" s="13" t="str">
        <f>IF('Prediction Log'!J1005=0, "",'Prediction Log'!J1005)</f>
        <v/>
      </c>
      <c r="H999" s="52"/>
      <c r="Y999" s="1" t="str">
        <f t="shared" si="136"/>
        <v/>
      </c>
      <c r="Z999" s="18"/>
      <c r="AA999" s="18"/>
      <c r="AB999" s="18"/>
      <c r="AC999" s="18"/>
      <c r="AD999" s="18"/>
    </row>
    <row r="1000" spans="6:30" x14ac:dyDescent="0.45">
      <c r="F1000" s="13" t="str">
        <f>IF('Prediction Log'!F1006=0, "",'Prediction Log'!F1006)</f>
        <v/>
      </c>
      <c r="G1000" s="13" t="str">
        <f>IF('Prediction Log'!J1006=0, "",'Prediction Log'!J1006)</f>
        <v/>
      </c>
      <c r="H1000" s="52"/>
      <c r="Y1000" s="1" t="str">
        <f t="shared" si="136"/>
        <v/>
      </c>
      <c r="Z1000" s="18"/>
      <c r="AA1000" s="18"/>
      <c r="AB1000" s="18"/>
      <c r="AC1000" s="18"/>
      <c r="AD1000" s="18"/>
    </row>
    <row r="1001" spans="6:30" x14ac:dyDescent="0.45">
      <c r="F1001" s="13" t="str">
        <f>IF('Prediction Log'!F1007=0, "",'Prediction Log'!F1007)</f>
        <v/>
      </c>
      <c r="G1001" s="13" t="str">
        <f>IF('Prediction Log'!J1007=0, "",'Prediction Log'!J1007)</f>
        <v/>
      </c>
      <c r="H1001" s="52"/>
      <c r="Y1001" s="1" t="str">
        <f t="shared" si="136"/>
        <v/>
      </c>
      <c r="Z1001" s="18"/>
      <c r="AA1001" s="18"/>
      <c r="AB1001" s="18"/>
      <c r="AC1001" s="18"/>
      <c r="AD1001" s="18"/>
    </row>
    <row r="1002" spans="6:30" x14ac:dyDescent="0.45">
      <c r="F1002" s="13" t="str">
        <f>IF('Prediction Log'!F1008=0, "",'Prediction Log'!F1008)</f>
        <v/>
      </c>
      <c r="G1002" s="13" t="str">
        <f>IF('Prediction Log'!J1008=0, "",'Prediction Log'!J1008)</f>
        <v/>
      </c>
      <c r="H1002" s="52"/>
      <c r="Y1002" s="1" t="str">
        <f t="shared" si="136"/>
        <v/>
      </c>
      <c r="Z1002" s="18"/>
      <c r="AA1002" s="18"/>
      <c r="AB1002" s="18"/>
      <c r="AC1002" s="18"/>
      <c r="AD1002" s="18"/>
    </row>
    <row r="1003" spans="6:30" x14ac:dyDescent="0.45">
      <c r="F1003" s="13" t="str">
        <f>IF('Prediction Log'!F1009=0, "",'Prediction Log'!F1009)</f>
        <v/>
      </c>
      <c r="G1003" s="13" t="str">
        <f>IF('Prediction Log'!J1009=0, "",'Prediction Log'!J1009)</f>
        <v/>
      </c>
      <c r="H1003" s="52"/>
      <c r="Y1003" s="1" t="str">
        <f t="shared" si="136"/>
        <v/>
      </c>
      <c r="Z1003" s="18"/>
      <c r="AA1003" s="18"/>
      <c r="AB1003" s="18"/>
      <c r="AC1003" s="18"/>
      <c r="AD1003" s="18"/>
    </row>
    <row r="1004" spans="6:30" x14ac:dyDescent="0.45">
      <c r="F1004" s="13" t="str">
        <f>IF('Prediction Log'!F1010=0, "",'Prediction Log'!F1010)</f>
        <v/>
      </c>
      <c r="G1004" s="13" t="str">
        <f>IF('Prediction Log'!J1010=0, "",'Prediction Log'!J1010)</f>
        <v/>
      </c>
      <c r="H1004" s="52"/>
      <c r="Y1004" s="1" t="str">
        <f t="shared" si="136"/>
        <v/>
      </c>
      <c r="Z1004" s="18"/>
      <c r="AA1004" s="18"/>
      <c r="AB1004" s="18"/>
      <c r="AC1004" s="18"/>
      <c r="AD1004" s="18"/>
    </row>
    <row r="1005" spans="6:30" x14ac:dyDescent="0.45">
      <c r="F1005" s="13" t="str">
        <f>IF('Prediction Log'!F1011=0, "",'Prediction Log'!F1011)</f>
        <v/>
      </c>
      <c r="G1005" s="13" t="str">
        <f>IF('Prediction Log'!J1011=0, "",'Prediction Log'!J1011)</f>
        <v/>
      </c>
      <c r="H1005" s="52"/>
      <c r="Y1005" s="1" t="str">
        <f t="shared" si="136"/>
        <v/>
      </c>
      <c r="Z1005" s="18"/>
      <c r="AA1005" s="18"/>
      <c r="AB1005" s="18"/>
      <c r="AC1005" s="18"/>
      <c r="AD1005" s="18"/>
    </row>
    <row r="1006" spans="6:30" x14ac:dyDescent="0.45">
      <c r="F1006" s="13" t="str">
        <f>IF('Prediction Log'!F1012=0, "",'Prediction Log'!F1012)</f>
        <v/>
      </c>
      <c r="G1006" s="13" t="str">
        <f>IF('Prediction Log'!J1012=0, "",'Prediction Log'!J1012)</f>
        <v/>
      </c>
      <c r="H1006" s="52"/>
      <c r="Y1006" s="1" t="str">
        <f t="shared" si="136"/>
        <v/>
      </c>
      <c r="Z1006" s="18"/>
      <c r="AA1006" s="18"/>
      <c r="AB1006" s="18"/>
      <c r="AC1006" s="18"/>
      <c r="AD1006" s="18"/>
    </row>
    <row r="1007" spans="6:30" x14ac:dyDescent="0.45">
      <c r="F1007" s="13" t="str">
        <f>IF('Prediction Log'!F1013=0, "",'Prediction Log'!F1013)</f>
        <v/>
      </c>
      <c r="G1007" s="13" t="str">
        <f>IF('Prediction Log'!J1013=0, "",'Prediction Log'!J1013)</f>
        <v/>
      </c>
      <c r="H1007" s="52"/>
      <c r="Y1007" s="1" t="str">
        <f t="shared" si="136"/>
        <v/>
      </c>
      <c r="Z1007" s="18"/>
      <c r="AA1007" s="18"/>
      <c r="AB1007" s="18"/>
      <c r="AC1007" s="18"/>
      <c r="AD1007" s="18"/>
    </row>
    <row r="1008" spans="6:30" x14ac:dyDescent="0.45">
      <c r="F1008" s="13" t="str">
        <f>IF('Prediction Log'!F1014=0, "",'Prediction Log'!F1014)</f>
        <v/>
      </c>
      <c r="G1008" s="13" t="str">
        <f>IF('Prediction Log'!J1014=0, "",'Prediction Log'!J1014)</f>
        <v/>
      </c>
      <c r="H1008" s="52"/>
      <c r="Y1008" s="1" t="str">
        <f t="shared" si="136"/>
        <v/>
      </c>
      <c r="Z1008" s="18"/>
      <c r="AA1008" s="18"/>
      <c r="AB1008" s="18"/>
      <c r="AC1008" s="18"/>
      <c r="AD1008" s="18"/>
    </row>
    <row r="1009" spans="6:30" x14ac:dyDescent="0.45">
      <c r="F1009" s="13" t="str">
        <f>IF('Prediction Log'!F1015=0, "",'Prediction Log'!F1015)</f>
        <v/>
      </c>
      <c r="G1009" s="13" t="str">
        <f>IF('Prediction Log'!J1015=0, "",'Prediction Log'!J1015)</f>
        <v/>
      </c>
      <c r="H1009" s="52"/>
      <c r="Y1009" s="1" t="str">
        <f t="shared" si="136"/>
        <v/>
      </c>
      <c r="Z1009" s="18"/>
      <c r="AA1009" s="18"/>
      <c r="AB1009" s="18"/>
      <c r="AC1009" s="18"/>
      <c r="AD1009" s="18"/>
    </row>
    <row r="1010" spans="6:30" x14ac:dyDescent="0.45">
      <c r="F1010" s="13" t="str">
        <f>IF('Prediction Log'!F1016=0, "",'Prediction Log'!F1016)</f>
        <v/>
      </c>
      <c r="G1010" s="13" t="str">
        <f>IF('Prediction Log'!J1016=0, "",'Prediction Log'!J1016)</f>
        <v/>
      </c>
      <c r="H1010" s="52"/>
      <c r="Y1010" s="1" t="str">
        <f t="shared" si="136"/>
        <v/>
      </c>
      <c r="Z1010" s="18"/>
      <c r="AA1010" s="18"/>
      <c r="AB1010" s="18"/>
      <c r="AC1010" s="18"/>
      <c r="AD1010" s="18"/>
    </row>
    <row r="1011" spans="6:30" x14ac:dyDescent="0.45">
      <c r="F1011" s="13" t="str">
        <f>IF('Prediction Log'!F1017=0, "",'Prediction Log'!F1017)</f>
        <v/>
      </c>
      <c r="G1011" s="13" t="str">
        <f>IF('Prediction Log'!J1017=0, "",'Prediction Log'!J1017)</f>
        <v/>
      </c>
      <c r="H1011" s="52"/>
      <c r="Y1011" s="1" t="str">
        <f t="shared" si="136"/>
        <v/>
      </c>
      <c r="Z1011" s="18"/>
      <c r="AA1011" s="18"/>
      <c r="AB1011" s="18"/>
      <c r="AC1011" s="18"/>
      <c r="AD1011" s="18"/>
    </row>
    <row r="1012" spans="6:30" x14ac:dyDescent="0.45">
      <c r="F1012" s="13" t="str">
        <f>IF('Prediction Log'!F1018=0, "",'Prediction Log'!F1018)</f>
        <v/>
      </c>
      <c r="G1012" s="13" t="str">
        <f>IF('Prediction Log'!J1018=0, "",'Prediction Log'!J1018)</f>
        <v/>
      </c>
      <c r="H1012" s="52"/>
      <c r="Y1012" s="1" t="str">
        <f t="shared" si="136"/>
        <v/>
      </c>
      <c r="Z1012" s="18"/>
      <c r="AA1012" s="18"/>
      <c r="AB1012" s="18"/>
      <c r="AC1012" s="18"/>
      <c r="AD1012" s="18"/>
    </row>
    <row r="1013" spans="6:30" x14ac:dyDescent="0.45">
      <c r="F1013" s="13" t="str">
        <f>IF('Prediction Log'!F1019=0, "",'Prediction Log'!F1019)</f>
        <v/>
      </c>
      <c r="G1013" s="13" t="str">
        <f>IF('Prediction Log'!J1019=0, "",'Prediction Log'!J1019)</f>
        <v/>
      </c>
      <c r="H1013" s="52"/>
      <c r="Y1013" s="1" t="str">
        <f t="shared" si="136"/>
        <v/>
      </c>
      <c r="Z1013" s="18"/>
      <c r="AA1013" s="18"/>
      <c r="AB1013" s="18"/>
      <c r="AC1013" s="18"/>
      <c r="AD1013" s="18"/>
    </row>
    <row r="1014" spans="6:30" x14ac:dyDescent="0.45">
      <c r="F1014" s="13" t="str">
        <f>IF('Prediction Log'!F1020=0, "",'Prediction Log'!F1020)</f>
        <v/>
      </c>
      <c r="G1014" s="13" t="str">
        <f>IF('Prediction Log'!J1020=0, "",'Prediction Log'!J1020)</f>
        <v/>
      </c>
      <c r="H1014" s="52"/>
      <c r="Y1014" s="1" t="str">
        <f t="shared" si="136"/>
        <v/>
      </c>
      <c r="Z1014" s="18"/>
      <c r="AA1014" s="18"/>
      <c r="AB1014" s="18"/>
      <c r="AC1014" s="18"/>
      <c r="AD1014" s="18"/>
    </row>
    <row r="1015" spans="6:30" x14ac:dyDescent="0.45">
      <c r="F1015" s="13" t="str">
        <f>IF('Prediction Log'!F1021=0, "",'Prediction Log'!F1021)</f>
        <v/>
      </c>
      <c r="G1015" s="13" t="str">
        <f>IF('Prediction Log'!J1021=0, "",'Prediction Log'!J1021)</f>
        <v/>
      </c>
      <c r="H1015" s="52"/>
      <c r="Y1015" s="1" t="str">
        <f t="shared" si="136"/>
        <v/>
      </c>
      <c r="Z1015" s="18"/>
      <c r="AA1015" s="18"/>
      <c r="AB1015" s="18"/>
      <c r="AC1015" s="18"/>
      <c r="AD1015" s="18"/>
    </row>
    <row r="1016" spans="6:30" x14ac:dyDescent="0.45">
      <c r="F1016" s="13" t="str">
        <f>IF('Prediction Log'!F1022=0, "",'Prediction Log'!F1022)</f>
        <v/>
      </c>
      <c r="G1016" s="13" t="str">
        <f>IF('Prediction Log'!J1022=0, "",'Prediction Log'!J1022)</f>
        <v/>
      </c>
      <c r="H1016" s="52"/>
      <c r="Y1016" s="1" t="str">
        <f t="shared" si="136"/>
        <v/>
      </c>
      <c r="Z1016" s="18"/>
      <c r="AA1016" s="18"/>
      <c r="AB1016" s="18"/>
      <c r="AC1016" s="18"/>
      <c r="AD1016" s="18"/>
    </row>
    <row r="1017" spans="6:30" x14ac:dyDescent="0.45">
      <c r="F1017" s="13" t="str">
        <f>IF('Prediction Log'!F1023=0, "",'Prediction Log'!F1023)</f>
        <v/>
      </c>
      <c r="G1017" s="13" t="str">
        <f>IF('Prediction Log'!J1023=0, "",'Prediction Log'!J1023)</f>
        <v/>
      </c>
      <c r="H1017" s="52"/>
      <c r="Y1017" s="1" t="str">
        <f t="shared" si="136"/>
        <v/>
      </c>
      <c r="Z1017" s="18"/>
      <c r="AA1017" s="18"/>
      <c r="AB1017" s="18"/>
      <c r="AC1017" s="18"/>
      <c r="AD1017" s="18"/>
    </row>
    <row r="1018" spans="6:30" x14ac:dyDescent="0.45">
      <c r="F1018" s="13" t="str">
        <f>IF('Prediction Log'!F1024=0, "",'Prediction Log'!F1024)</f>
        <v/>
      </c>
      <c r="G1018" s="13" t="str">
        <f>IF('Prediction Log'!J1024=0, "",'Prediction Log'!J1024)</f>
        <v/>
      </c>
      <c r="H1018" s="52"/>
      <c r="Y1018" s="1" t="str">
        <f t="shared" si="136"/>
        <v/>
      </c>
      <c r="Z1018" s="18"/>
      <c r="AA1018" s="18"/>
      <c r="AB1018" s="18"/>
      <c r="AC1018" s="18"/>
      <c r="AD1018" s="18"/>
    </row>
    <row r="1019" spans="6:30" x14ac:dyDescent="0.45">
      <c r="F1019" s="13" t="str">
        <f>IF('Prediction Log'!F1025=0, "",'Prediction Log'!F1025)</f>
        <v/>
      </c>
      <c r="G1019" s="13" t="str">
        <f>IF('Prediction Log'!J1025=0, "",'Prediction Log'!J1025)</f>
        <v/>
      </c>
      <c r="H1019" s="52"/>
      <c r="Y1019" s="1" t="str">
        <f t="shared" si="136"/>
        <v/>
      </c>
      <c r="Z1019" s="18"/>
      <c r="AA1019" s="18"/>
      <c r="AB1019" s="18"/>
      <c r="AC1019" s="18"/>
      <c r="AD1019" s="18"/>
    </row>
    <row r="1020" spans="6:30" x14ac:dyDescent="0.45">
      <c r="F1020" s="13" t="str">
        <f>IF('Prediction Log'!F1026=0, "",'Prediction Log'!F1026)</f>
        <v/>
      </c>
      <c r="G1020" s="13" t="str">
        <f>IF('Prediction Log'!J1026=0, "",'Prediction Log'!J1026)</f>
        <v/>
      </c>
      <c r="H1020" s="52"/>
      <c r="Y1020" s="1" t="str">
        <f t="shared" si="136"/>
        <v/>
      </c>
      <c r="Z1020" s="18"/>
      <c r="AA1020" s="18"/>
      <c r="AB1020" s="18"/>
      <c r="AC1020" s="18"/>
      <c r="AD1020" s="18"/>
    </row>
    <row r="1021" spans="6:30" x14ac:dyDescent="0.45">
      <c r="F1021" s="13" t="str">
        <f>IF('Prediction Log'!F1027=0, "",'Prediction Log'!F1027)</f>
        <v/>
      </c>
      <c r="G1021" s="13" t="str">
        <f>IF('Prediction Log'!J1027=0, "",'Prediction Log'!J1027)</f>
        <v/>
      </c>
      <c r="H1021" s="52"/>
      <c r="Y1021" s="1" t="str">
        <f t="shared" si="136"/>
        <v/>
      </c>
      <c r="Z1021" s="18"/>
      <c r="AA1021" s="18"/>
      <c r="AB1021" s="18"/>
      <c r="AC1021" s="18"/>
      <c r="AD1021" s="18"/>
    </row>
    <row r="1022" spans="6:30" x14ac:dyDescent="0.45">
      <c r="F1022" s="13" t="str">
        <f>IF('Prediction Log'!F1028=0, "",'Prediction Log'!F1028)</f>
        <v/>
      </c>
      <c r="G1022" s="13" t="str">
        <f>IF('Prediction Log'!J1028=0, "",'Prediction Log'!J1028)</f>
        <v/>
      </c>
      <c r="H1022" s="52"/>
      <c r="Y1022" s="1" t="str">
        <f t="shared" si="136"/>
        <v/>
      </c>
      <c r="Z1022" s="18"/>
      <c r="AA1022" s="18"/>
      <c r="AB1022" s="18"/>
      <c r="AC1022" s="18"/>
      <c r="AD1022" s="18"/>
    </row>
    <row r="1023" spans="6:30" x14ac:dyDescent="0.45">
      <c r="F1023" s="13" t="str">
        <f>IF('Prediction Log'!F1029=0, "",'Prediction Log'!F1029)</f>
        <v/>
      </c>
      <c r="G1023" s="13" t="str">
        <f>IF('Prediction Log'!J1029=0, "",'Prediction Log'!J1029)</f>
        <v/>
      </c>
      <c r="H1023" s="52"/>
      <c r="Y1023" s="1" t="str">
        <f t="shared" si="136"/>
        <v/>
      </c>
      <c r="Z1023" s="18"/>
      <c r="AA1023" s="18"/>
      <c r="AB1023" s="18"/>
      <c r="AC1023" s="18"/>
      <c r="AD1023" s="18"/>
    </row>
    <row r="1024" spans="6:30" x14ac:dyDescent="0.45">
      <c r="F1024" s="13" t="str">
        <f>IF('Prediction Log'!F1030=0, "",'Prediction Log'!F1030)</f>
        <v/>
      </c>
      <c r="G1024" s="13" t="str">
        <f>IF('Prediction Log'!J1030=0, "",'Prediction Log'!J1030)</f>
        <v/>
      </c>
      <c r="H1024" s="52"/>
      <c r="Y1024" s="1" t="str">
        <f t="shared" si="136"/>
        <v/>
      </c>
      <c r="Z1024" s="18"/>
      <c r="AA1024" s="18"/>
      <c r="AB1024" s="18"/>
      <c r="AC1024" s="18"/>
      <c r="AD1024" s="18"/>
    </row>
    <row r="1025" spans="6:30" x14ac:dyDescent="0.45">
      <c r="F1025" s="13" t="str">
        <f>IF('Prediction Log'!F1031=0, "",'Prediction Log'!F1031)</f>
        <v/>
      </c>
      <c r="G1025" s="13" t="str">
        <f>IF('Prediction Log'!J1031=0, "",'Prediction Log'!J1031)</f>
        <v/>
      </c>
      <c r="H1025" s="52"/>
      <c r="Y1025" s="1" t="str">
        <f t="shared" si="136"/>
        <v/>
      </c>
      <c r="Z1025" s="18"/>
      <c r="AA1025" s="18"/>
      <c r="AB1025" s="18"/>
      <c r="AC1025" s="18"/>
      <c r="AD1025" s="18"/>
    </row>
    <row r="1026" spans="6:30" x14ac:dyDescent="0.45">
      <c r="F1026" s="13" t="str">
        <f>IF('Prediction Log'!F1032=0, "",'Prediction Log'!F1032)</f>
        <v/>
      </c>
      <c r="G1026" s="13" t="str">
        <f>IF('Prediction Log'!J1032=0, "",'Prediction Log'!J1032)</f>
        <v/>
      </c>
      <c r="H1026" s="52"/>
      <c r="Y1026" s="1" t="str">
        <f t="shared" si="136"/>
        <v/>
      </c>
      <c r="Z1026" s="18"/>
      <c r="AA1026" s="18"/>
      <c r="AB1026" s="18"/>
      <c r="AC1026" s="18"/>
      <c r="AD1026" s="18"/>
    </row>
    <row r="1027" spans="6:30" x14ac:dyDescent="0.45">
      <c r="F1027" s="13" t="str">
        <f>IF('Prediction Log'!F1033=0, "",'Prediction Log'!F1033)</f>
        <v/>
      </c>
      <c r="G1027" s="13" t="str">
        <f>IF('Prediction Log'!J1033=0, "",'Prediction Log'!J1033)</f>
        <v/>
      </c>
      <c r="H1027" s="52"/>
      <c r="Y1027" s="1" t="str">
        <f t="shared" si="136"/>
        <v/>
      </c>
      <c r="Z1027" s="18"/>
      <c r="AA1027" s="18"/>
      <c r="AB1027" s="18"/>
      <c r="AC1027" s="18"/>
      <c r="AD1027" s="18"/>
    </row>
    <row r="1028" spans="6:30" x14ac:dyDescent="0.45">
      <c r="F1028" s="13" t="str">
        <f>IF('Prediction Log'!F1034=0, "",'Prediction Log'!F1034)</f>
        <v/>
      </c>
      <c r="G1028" s="13" t="str">
        <f>IF('Prediction Log'!J1034=0, "",'Prediction Log'!J1034)</f>
        <v/>
      </c>
      <c r="H1028" s="52"/>
      <c r="Y1028" s="1" t="str">
        <f t="shared" si="136"/>
        <v/>
      </c>
      <c r="Z1028" s="18"/>
      <c r="AA1028" s="18"/>
      <c r="AB1028" s="18"/>
      <c r="AC1028" s="18"/>
      <c r="AD1028" s="18"/>
    </row>
    <row r="1029" spans="6:30" x14ac:dyDescent="0.45">
      <c r="F1029" s="13" t="str">
        <f>IF('Prediction Log'!F1035=0, "",'Prediction Log'!F1035)</f>
        <v/>
      </c>
      <c r="G1029" s="13" t="str">
        <f>IF('Prediction Log'!J1035=0, "",'Prediction Log'!J1035)</f>
        <v/>
      </c>
      <c r="H1029" s="52"/>
      <c r="Y1029" s="1" t="str">
        <f t="shared" si="136"/>
        <v/>
      </c>
      <c r="Z1029" s="18"/>
      <c r="AA1029" s="18"/>
      <c r="AB1029" s="18"/>
      <c r="AC1029" s="18"/>
      <c r="AD1029" s="18"/>
    </row>
    <row r="1030" spans="6:30" x14ac:dyDescent="0.45">
      <c r="F1030" s="13" t="str">
        <f>IF('Prediction Log'!F1036=0, "",'Prediction Log'!F1036)</f>
        <v/>
      </c>
      <c r="G1030" s="13" t="str">
        <f>IF('Prediction Log'!J1036=0, "",'Prediction Log'!J1036)</f>
        <v/>
      </c>
      <c r="H1030" s="52"/>
      <c r="Y1030" s="1" t="str">
        <f t="shared" si="136"/>
        <v/>
      </c>
      <c r="Z1030" s="18"/>
      <c r="AA1030" s="18"/>
      <c r="AB1030" s="18"/>
      <c r="AC1030" s="18"/>
      <c r="AD1030" s="18"/>
    </row>
    <row r="1031" spans="6:30" x14ac:dyDescent="0.45">
      <c r="F1031" s="13" t="str">
        <f>IF('Prediction Log'!F1037=0, "",'Prediction Log'!F1037)</f>
        <v/>
      </c>
      <c r="G1031" s="13" t="str">
        <f>IF('Prediction Log'!J1037=0, "",'Prediction Log'!J1037)</f>
        <v/>
      </c>
      <c r="H1031" s="52"/>
      <c r="Y1031" s="1" t="str">
        <f t="shared" si="136"/>
        <v/>
      </c>
      <c r="Z1031" s="18"/>
      <c r="AA1031" s="18"/>
      <c r="AB1031" s="18"/>
      <c r="AC1031" s="18"/>
      <c r="AD1031" s="18"/>
    </row>
    <row r="1032" spans="6:30" x14ac:dyDescent="0.45">
      <c r="F1032" s="13" t="str">
        <f>IF('Prediction Log'!F1038=0, "",'Prediction Log'!F1038)</f>
        <v/>
      </c>
      <c r="G1032" s="13" t="str">
        <f>IF('Prediction Log'!J1038=0, "",'Prediction Log'!J1038)</f>
        <v/>
      </c>
      <c r="H1032" s="52"/>
      <c r="Y1032" s="1" t="str">
        <f t="shared" si="136"/>
        <v/>
      </c>
      <c r="Z1032" s="18"/>
      <c r="AA1032" s="18"/>
      <c r="AB1032" s="18"/>
      <c r="AC1032" s="18"/>
      <c r="AD1032" s="18"/>
    </row>
    <row r="1033" spans="6:30" x14ac:dyDescent="0.45">
      <c r="F1033" s="13" t="str">
        <f>IF('Prediction Log'!F1039=0, "",'Prediction Log'!F1039)</f>
        <v/>
      </c>
      <c r="G1033" s="13" t="str">
        <f>IF('Prediction Log'!J1039=0, "",'Prediction Log'!J1039)</f>
        <v/>
      </c>
      <c r="H1033" s="52"/>
      <c r="Y1033" s="1" t="str">
        <f t="shared" si="136"/>
        <v/>
      </c>
      <c r="Z1033" s="18"/>
      <c r="AA1033" s="18"/>
      <c r="AB1033" s="18"/>
      <c r="AC1033" s="18"/>
      <c r="AD1033" s="18"/>
    </row>
    <row r="1034" spans="6:30" x14ac:dyDescent="0.45">
      <c r="F1034" s="13" t="str">
        <f>IF('Prediction Log'!F1040=0, "",'Prediction Log'!F1040)</f>
        <v/>
      </c>
      <c r="G1034" s="13" t="str">
        <f>IF('Prediction Log'!J1040=0, "",'Prediction Log'!J1040)</f>
        <v/>
      </c>
      <c r="H1034" s="52"/>
      <c r="Y1034" s="1" t="str">
        <f t="shared" si="136"/>
        <v/>
      </c>
      <c r="Z1034" s="18"/>
      <c r="AA1034" s="18"/>
      <c r="AB1034" s="18"/>
      <c r="AC1034" s="18"/>
      <c r="AD1034" s="18"/>
    </row>
    <row r="1035" spans="6:30" x14ac:dyDescent="0.45">
      <c r="F1035" s="13" t="str">
        <f>IF('Prediction Log'!F1041=0, "",'Prediction Log'!F1041)</f>
        <v/>
      </c>
      <c r="G1035" s="13" t="str">
        <f>IF('Prediction Log'!J1041=0, "",'Prediction Log'!J1041)</f>
        <v/>
      </c>
      <c r="H1035" s="52"/>
      <c r="Y1035" s="1" t="str">
        <f t="shared" si="136"/>
        <v/>
      </c>
      <c r="Z1035" s="18"/>
      <c r="AA1035" s="18"/>
      <c r="AB1035" s="18"/>
      <c r="AC1035" s="18"/>
      <c r="AD1035" s="18"/>
    </row>
    <row r="1036" spans="6:30" x14ac:dyDescent="0.45">
      <c r="F1036" s="13" t="str">
        <f>IF('Prediction Log'!F1042=0, "",'Prediction Log'!F1042)</f>
        <v/>
      </c>
      <c r="G1036" s="13" t="str">
        <f>IF('Prediction Log'!J1042=0, "",'Prediction Log'!J1042)</f>
        <v/>
      </c>
      <c r="H1036" s="52"/>
      <c r="Y1036" s="1" t="str">
        <f t="shared" si="136"/>
        <v/>
      </c>
      <c r="Z1036" s="18"/>
      <c r="AA1036" s="18"/>
      <c r="AB1036" s="18"/>
      <c r="AC1036" s="18"/>
      <c r="AD1036" s="18"/>
    </row>
    <row r="1037" spans="6:30" x14ac:dyDescent="0.45">
      <c r="F1037" s="13" t="str">
        <f>IF('Prediction Log'!F1043=0, "",'Prediction Log'!F1043)</f>
        <v/>
      </c>
      <c r="G1037" s="13" t="str">
        <f>IF('Prediction Log'!J1043=0, "",'Prediction Log'!J1043)</f>
        <v/>
      </c>
      <c r="H1037" s="52"/>
      <c r="Y1037" s="1" t="str">
        <f t="shared" si="136"/>
        <v/>
      </c>
      <c r="Z1037" s="18"/>
      <c r="AA1037" s="18"/>
      <c r="AB1037" s="18"/>
      <c r="AC1037" s="18"/>
      <c r="AD1037" s="18"/>
    </row>
    <row r="1038" spans="6:30" x14ac:dyDescent="0.45">
      <c r="F1038" s="13" t="str">
        <f>IF('Prediction Log'!F1044=0, "",'Prediction Log'!F1044)</f>
        <v/>
      </c>
      <c r="G1038" s="13" t="str">
        <f>IF('Prediction Log'!J1044=0, "",'Prediction Log'!J1044)</f>
        <v/>
      </c>
      <c r="H1038" s="52"/>
      <c r="Y1038" s="1" t="str">
        <f t="shared" si="136"/>
        <v/>
      </c>
      <c r="Z1038" s="18"/>
      <c r="AA1038" s="18"/>
      <c r="AB1038" s="18"/>
      <c r="AC1038" s="18"/>
      <c r="AD1038" s="18"/>
    </row>
    <row r="1039" spans="6:30" x14ac:dyDescent="0.45">
      <c r="F1039" s="13" t="str">
        <f>IF('Prediction Log'!F1045=0, "",'Prediction Log'!F1045)</f>
        <v/>
      </c>
      <c r="G1039" s="13" t="str">
        <f>IF('Prediction Log'!J1045=0, "",'Prediction Log'!J1045)</f>
        <v/>
      </c>
      <c r="H1039" s="52"/>
      <c r="Y1039" s="1" t="str">
        <f t="shared" si="136"/>
        <v/>
      </c>
      <c r="Z1039" s="18"/>
      <c r="AA1039" s="18"/>
      <c r="AB1039" s="18"/>
      <c r="AC1039" s="18"/>
      <c r="AD1039" s="18"/>
    </row>
    <row r="1040" spans="6:30" x14ac:dyDescent="0.45">
      <c r="F1040" s="13" t="str">
        <f>IF('Prediction Log'!F1046=0, "",'Prediction Log'!F1046)</f>
        <v/>
      </c>
      <c r="G1040" s="13" t="str">
        <f>IF('Prediction Log'!J1046=0, "",'Prediction Log'!J1046)</f>
        <v/>
      </c>
      <c r="H1040" s="52"/>
      <c r="Y1040" s="1" t="str">
        <f t="shared" si="136"/>
        <v/>
      </c>
      <c r="Z1040" s="18"/>
      <c r="AA1040" s="18"/>
      <c r="AB1040" s="18"/>
      <c r="AC1040" s="18"/>
      <c r="AD1040" s="18"/>
    </row>
    <row r="1041" spans="6:30" x14ac:dyDescent="0.45">
      <c r="F1041" s="13" t="str">
        <f>IF('Prediction Log'!F1047=0, "",'Prediction Log'!F1047)</f>
        <v/>
      </c>
      <c r="G1041" s="13" t="str">
        <f>IF('Prediction Log'!J1047=0, "",'Prediction Log'!J1047)</f>
        <v/>
      </c>
      <c r="H1041" s="52"/>
      <c r="Y1041" s="1" t="str">
        <f t="shared" si="136"/>
        <v/>
      </c>
      <c r="Z1041" s="18"/>
      <c r="AA1041" s="18"/>
      <c r="AB1041" s="18"/>
      <c r="AC1041" s="18"/>
      <c r="AD1041" s="18"/>
    </row>
    <row r="1042" spans="6:30" x14ac:dyDescent="0.45">
      <c r="F1042" s="13" t="str">
        <f>IF('Prediction Log'!F1048=0, "",'Prediction Log'!F1048)</f>
        <v/>
      </c>
      <c r="G1042" s="13" t="str">
        <f>IF('Prediction Log'!J1048=0, "",'Prediction Log'!J1048)</f>
        <v/>
      </c>
      <c r="H1042" s="52"/>
      <c r="Y1042" s="1" t="str">
        <f t="shared" si="136"/>
        <v/>
      </c>
      <c r="Z1042" s="18"/>
      <c r="AA1042" s="18"/>
      <c r="AB1042" s="18"/>
      <c r="AC1042" s="18"/>
      <c r="AD1042" s="18"/>
    </row>
    <row r="1043" spans="6:30" x14ac:dyDescent="0.45">
      <c r="F1043" s="13" t="str">
        <f>IF('Prediction Log'!F1049=0, "",'Prediction Log'!F1049)</f>
        <v/>
      </c>
      <c r="G1043" s="13" t="str">
        <f>IF('Prediction Log'!J1049=0, "",'Prediction Log'!J1049)</f>
        <v/>
      </c>
      <c r="H1043" s="52"/>
      <c r="Y1043" s="1" t="str">
        <f t="shared" si="136"/>
        <v/>
      </c>
      <c r="Z1043" s="18"/>
      <c r="AA1043" s="18"/>
      <c r="AB1043" s="18"/>
      <c r="AC1043" s="18"/>
      <c r="AD1043" s="18"/>
    </row>
    <row r="1044" spans="6:30" x14ac:dyDescent="0.45">
      <c r="F1044" s="13" t="str">
        <f>IF('Prediction Log'!F1050=0, "",'Prediction Log'!F1050)</f>
        <v/>
      </c>
      <c r="G1044" s="13" t="str">
        <f>IF('Prediction Log'!J1050=0, "",'Prediction Log'!J1050)</f>
        <v/>
      </c>
      <c r="H1044" s="52"/>
      <c r="Y1044" s="1" t="str">
        <f t="shared" si="136"/>
        <v/>
      </c>
      <c r="Z1044" s="18"/>
      <c r="AA1044" s="18"/>
      <c r="AB1044" s="18"/>
      <c r="AC1044" s="18"/>
      <c r="AD1044" s="18"/>
    </row>
    <row r="1045" spans="6:30" x14ac:dyDescent="0.45">
      <c r="F1045" s="13" t="str">
        <f>IF('Prediction Log'!F1051=0, "",'Prediction Log'!F1051)</f>
        <v/>
      </c>
      <c r="G1045" s="13" t="str">
        <f>IF('Prediction Log'!J1051=0, "",'Prediction Log'!J1051)</f>
        <v/>
      </c>
      <c r="H1045" s="52"/>
      <c r="Y1045" s="1" t="str">
        <f t="shared" si="136"/>
        <v/>
      </c>
      <c r="Z1045" s="18"/>
      <c r="AA1045" s="18"/>
      <c r="AB1045" s="18"/>
      <c r="AC1045" s="18"/>
      <c r="AD1045" s="18"/>
    </row>
    <row r="1046" spans="6:30" x14ac:dyDescent="0.45">
      <c r="F1046" s="13" t="str">
        <f>IF('Prediction Log'!F1052=0, "",'Prediction Log'!F1052)</f>
        <v/>
      </c>
      <c r="G1046" s="13" t="str">
        <f>IF('Prediction Log'!J1052=0, "",'Prediction Log'!J1052)</f>
        <v/>
      </c>
      <c r="H1046" s="52"/>
      <c r="Y1046" s="1" t="str">
        <f t="shared" si="136"/>
        <v/>
      </c>
      <c r="Z1046" s="18"/>
      <c r="AA1046" s="18"/>
      <c r="AB1046" s="18"/>
      <c r="AC1046" s="18"/>
      <c r="AD1046" s="18"/>
    </row>
    <row r="1047" spans="6:30" x14ac:dyDescent="0.45">
      <c r="F1047" s="13" t="str">
        <f>IF('Prediction Log'!F1053=0, "",'Prediction Log'!F1053)</f>
        <v/>
      </c>
      <c r="G1047" s="13" t="str">
        <f>IF('Prediction Log'!J1053=0, "",'Prediction Log'!J1053)</f>
        <v/>
      </c>
      <c r="H1047" s="52"/>
      <c r="Y1047" s="1" t="str">
        <f t="shared" si="136"/>
        <v/>
      </c>
      <c r="Z1047" s="18"/>
      <c r="AA1047" s="18"/>
      <c r="AB1047" s="18"/>
      <c r="AC1047" s="18"/>
      <c r="AD1047" s="18"/>
    </row>
    <row r="1048" spans="6:30" x14ac:dyDescent="0.45">
      <c r="F1048" s="13" t="str">
        <f>IF('Prediction Log'!F1054=0, "",'Prediction Log'!F1054)</f>
        <v/>
      </c>
      <c r="G1048" s="13" t="str">
        <f>IF('Prediction Log'!J1054=0, "",'Prediction Log'!J1054)</f>
        <v/>
      </c>
      <c r="H1048" s="52"/>
      <c r="Y1048" s="1" t="str">
        <f t="shared" ref="Y1048:Y1111" si="137">IF(X1048="W", S1048, IF(X1048="L",-L1048, ""))</f>
        <v/>
      </c>
      <c r="Z1048" s="18"/>
      <c r="AA1048" s="18"/>
      <c r="AB1048" s="18"/>
      <c r="AC1048" s="18"/>
      <c r="AD1048" s="18"/>
    </row>
    <row r="1049" spans="6:30" x14ac:dyDescent="0.45">
      <c r="F1049" s="13" t="str">
        <f>IF('Prediction Log'!F1055=0, "",'Prediction Log'!F1055)</f>
        <v/>
      </c>
      <c r="G1049" s="13" t="str">
        <f>IF('Prediction Log'!J1055=0, "",'Prediction Log'!J1055)</f>
        <v/>
      </c>
      <c r="H1049" s="52"/>
      <c r="Y1049" s="1" t="str">
        <f t="shared" si="137"/>
        <v/>
      </c>
      <c r="Z1049" s="18"/>
      <c r="AA1049" s="18"/>
      <c r="AB1049" s="18"/>
      <c r="AC1049" s="18"/>
      <c r="AD1049" s="18"/>
    </row>
    <row r="1050" spans="6:30" x14ac:dyDescent="0.45">
      <c r="F1050" s="13" t="str">
        <f>IF('Prediction Log'!F1056=0, "",'Prediction Log'!F1056)</f>
        <v/>
      </c>
      <c r="G1050" s="13" t="str">
        <f>IF('Prediction Log'!J1056=0, "",'Prediction Log'!J1056)</f>
        <v/>
      </c>
      <c r="H1050" s="52"/>
      <c r="Y1050" s="1" t="str">
        <f t="shared" si="137"/>
        <v/>
      </c>
      <c r="Z1050" s="18"/>
      <c r="AA1050" s="18"/>
      <c r="AB1050" s="18"/>
      <c r="AC1050" s="18"/>
      <c r="AD1050" s="18"/>
    </row>
    <row r="1051" spans="6:30" x14ac:dyDescent="0.45">
      <c r="F1051" s="13" t="str">
        <f>IF('Prediction Log'!F1057=0, "",'Prediction Log'!F1057)</f>
        <v/>
      </c>
      <c r="G1051" s="13" t="str">
        <f>IF('Prediction Log'!J1057=0, "",'Prediction Log'!J1057)</f>
        <v/>
      </c>
      <c r="H1051" s="52"/>
      <c r="Y1051" s="1" t="str">
        <f t="shared" si="137"/>
        <v/>
      </c>
      <c r="Z1051" s="18"/>
      <c r="AA1051" s="18"/>
      <c r="AB1051" s="18"/>
      <c r="AC1051" s="18"/>
      <c r="AD1051" s="18"/>
    </row>
    <row r="1052" spans="6:30" x14ac:dyDescent="0.45">
      <c r="F1052" s="13" t="str">
        <f>IF('Prediction Log'!F1058=0, "",'Prediction Log'!F1058)</f>
        <v/>
      </c>
      <c r="G1052" s="13" t="str">
        <f>IF('Prediction Log'!J1058=0, "",'Prediction Log'!J1058)</f>
        <v/>
      </c>
      <c r="H1052" s="52"/>
      <c r="Y1052" s="1" t="str">
        <f t="shared" si="137"/>
        <v/>
      </c>
      <c r="Z1052" s="18"/>
      <c r="AA1052" s="18"/>
      <c r="AB1052" s="18"/>
      <c r="AC1052" s="18"/>
      <c r="AD1052" s="18"/>
    </row>
    <row r="1053" spans="6:30" x14ac:dyDescent="0.45">
      <c r="F1053" s="13" t="str">
        <f>IF('Prediction Log'!F1059=0, "",'Prediction Log'!F1059)</f>
        <v/>
      </c>
      <c r="G1053" s="13" t="str">
        <f>IF('Prediction Log'!J1059=0, "",'Prediction Log'!J1059)</f>
        <v/>
      </c>
      <c r="H1053" s="52"/>
      <c r="Y1053" s="1" t="str">
        <f t="shared" si="137"/>
        <v/>
      </c>
      <c r="Z1053" s="18"/>
      <c r="AA1053" s="18"/>
      <c r="AB1053" s="18"/>
      <c r="AC1053" s="18"/>
      <c r="AD1053" s="18"/>
    </row>
    <row r="1054" spans="6:30" x14ac:dyDescent="0.45">
      <c r="F1054" s="13" t="str">
        <f>IF('Prediction Log'!F1060=0, "",'Prediction Log'!F1060)</f>
        <v/>
      </c>
      <c r="G1054" s="13" t="str">
        <f>IF('Prediction Log'!J1060=0, "",'Prediction Log'!J1060)</f>
        <v/>
      </c>
      <c r="H1054" s="52"/>
      <c r="Y1054" s="1" t="str">
        <f t="shared" si="137"/>
        <v/>
      </c>
      <c r="Z1054" s="18"/>
      <c r="AA1054" s="18"/>
      <c r="AB1054" s="18"/>
      <c r="AC1054" s="18"/>
      <c r="AD1054" s="18"/>
    </row>
    <row r="1055" spans="6:30" x14ac:dyDescent="0.45">
      <c r="F1055" s="13" t="str">
        <f>IF('Prediction Log'!F1061=0, "",'Prediction Log'!F1061)</f>
        <v/>
      </c>
      <c r="G1055" s="13" t="str">
        <f>IF('Prediction Log'!J1061=0, "",'Prediction Log'!J1061)</f>
        <v/>
      </c>
      <c r="H1055" s="52"/>
      <c r="Y1055" s="1" t="str">
        <f t="shared" si="137"/>
        <v/>
      </c>
      <c r="Z1055" s="18"/>
      <c r="AA1055" s="18"/>
      <c r="AB1055" s="18"/>
      <c r="AC1055" s="18"/>
      <c r="AD1055" s="18"/>
    </row>
    <row r="1056" spans="6:30" x14ac:dyDescent="0.45">
      <c r="F1056" s="13" t="str">
        <f>IF('Prediction Log'!F1062=0, "",'Prediction Log'!F1062)</f>
        <v/>
      </c>
      <c r="G1056" s="13" t="str">
        <f>IF('Prediction Log'!J1062=0, "",'Prediction Log'!J1062)</f>
        <v/>
      </c>
      <c r="H1056" s="52"/>
      <c r="Y1056" s="1" t="str">
        <f t="shared" si="137"/>
        <v/>
      </c>
      <c r="Z1056" s="18"/>
      <c r="AA1056" s="18"/>
      <c r="AB1056" s="18"/>
      <c r="AC1056" s="18"/>
      <c r="AD1056" s="18"/>
    </row>
    <row r="1057" spans="6:30" x14ac:dyDescent="0.45">
      <c r="F1057" s="13" t="str">
        <f>IF('Prediction Log'!F1063=0, "",'Prediction Log'!F1063)</f>
        <v/>
      </c>
      <c r="G1057" s="13" t="str">
        <f>IF('Prediction Log'!J1063=0, "",'Prediction Log'!J1063)</f>
        <v/>
      </c>
      <c r="H1057" s="52"/>
      <c r="Y1057" s="1" t="str">
        <f t="shared" si="137"/>
        <v/>
      </c>
      <c r="Z1057" s="18"/>
      <c r="AA1057" s="18"/>
      <c r="AB1057" s="18"/>
      <c r="AC1057" s="18"/>
      <c r="AD1057" s="18"/>
    </row>
    <row r="1058" spans="6:30" x14ac:dyDescent="0.45">
      <c r="F1058" s="13" t="str">
        <f>IF('Prediction Log'!F1064=0, "",'Prediction Log'!F1064)</f>
        <v/>
      </c>
      <c r="G1058" s="13" t="str">
        <f>IF('Prediction Log'!J1064=0, "",'Prediction Log'!J1064)</f>
        <v/>
      </c>
      <c r="H1058" s="52"/>
      <c r="Y1058" s="1" t="str">
        <f t="shared" si="137"/>
        <v/>
      </c>
      <c r="Z1058" s="18"/>
      <c r="AA1058" s="18"/>
      <c r="AB1058" s="18"/>
      <c r="AC1058" s="18"/>
      <c r="AD1058" s="18"/>
    </row>
    <row r="1059" spans="6:30" x14ac:dyDescent="0.45">
      <c r="F1059" s="13" t="str">
        <f>IF('Prediction Log'!F1065=0, "",'Prediction Log'!F1065)</f>
        <v/>
      </c>
      <c r="G1059" s="13" t="str">
        <f>IF('Prediction Log'!J1065=0, "",'Prediction Log'!J1065)</f>
        <v/>
      </c>
      <c r="H1059" s="52"/>
      <c r="Y1059" s="1" t="str">
        <f t="shared" si="137"/>
        <v/>
      </c>
      <c r="Z1059" s="18"/>
      <c r="AA1059" s="18"/>
      <c r="AB1059" s="18"/>
      <c r="AC1059" s="18"/>
      <c r="AD1059" s="18"/>
    </row>
    <row r="1060" spans="6:30" x14ac:dyDescent="0.45">
      <c r="F1060" s="13" t="str">
        <f>IF('Prediction Log'!F1066=0, "",'Prediction Log'!F1066)</f>
        <v/>
      </c>
      <c r="G1060" s="13" t="str">
        <f>IF('Prediction Log'!J1066=0, "",'Prediction Log'!J1066)</f>
        <v/>
      </c>
      <c r="H1060" s="52"/>
      <c r="Y1060" s="1" t="str">
        <f t="shared" si="137"/>
        <v/>
      </c>
      <c r="Z1060" s="18"/>
      <c r="AA1060" s="18"/>
      <c r="AB1060" s="18"/>
      <c r="AC1060" s="18"/>
      <c r="AD1060" s="18"/>
    </row>
    <row r="1061" spans="6:30" x14ac:dyDescent="0.45">
      <c r="F1061" s="13" t="str">
        <f>IF('Prediction Log'!F1067=0, "",'Prediction Log'!F1067)</f>
        <v/>
      </c>
      <c r="G1061" s="13" t="str">
        <f>IF('Prediction Log'!J1067=0, "",'Prediction Log'!J1067)</f>
        <v/>
      </c>
      <c r="H1061" s="52"/>
      <c r="Y1061" s="1" t="str">
        <f t="shared" si="137"/>
        <v/>
      </c>
      <c r="Z1061" s="18"/>
      <c r="AA1061" s="18"/>
      <c r="AB1061" s="18"/>
      <c r="AC1061" s="18"/>
      <c r="AD1061" s="18"/>
    </row>
    <row r="1062" spans="6:30" x14ac:dyDescent="0.45">
      <c r="F1062" s="13" t="str">
        <f>IF('Prediction Log'!F1068=0, "",'Prediction Log'!F1068)</f>
        <v/>
      </c>
      <c r="G1062" s="13" t="str">
        <f>IF('Prediction Log'!J1068=0, "",'Prediction Log'!J1068)</f>
        <v/>
      </c>
      <c r="H1062" s="52"/>
      <c r="Y1062" s="1" t="str">
        <f t="shared" si="137"/>
        <v/>
      </c>
      <c r="Z1062" s="18"/>
      <c r="AA1062" s="18"/>
      <c r="AB1062" s="18"/>
      <c r="AC1062" s="18"/>
      <c r="AD1062" s="18"/>
    </row>
    <row r="1063" spans="6:30" x14ac:dyDescent="0.45">
      <c r="F1063" s="13" t="str">
        <f>IF('Prediction Log'!F1069=0, "",'Prediction Log'!F1069)</f>
        <v/>
      </c>
      <c r="G1063" s="13" t="str">
        <f>IF('Prediction Log'!J1069=0, "",'Prediction Log'!J1069)</f>
        <v/>
      </c>
      <c r="H1063" s="52"/>
      <c r="Y1063" s="1" t="str">
        <f t="shared" si="137"/>
        <v/>
      </c>
      <c r="Z1063" s="18"/>
      <c r="AA1063" s="18"/>
      <c r="AB1063" s="18"/>
      <c r="AC1063" s="18"/>
      <c r="AD1063" s="18"/>
    </row>
    <row r="1064" spans="6:30" x14ac:dyDescent="0.45">
      <c r="F1064" s="13" t="str">
        <f>IF('Prediction Log'!F1070=0, "",'Prediction Log'!F1070)</f>
        <v/>
      </c>
      <c r="G1064" s="13" t="str">
        <f>IF('Prediction Log'!J1070=0, "",'Prediction Log'!J1070)</f>
        <v/>
      </c>
      <c r="H1064" s="52"/>
      <c r="Y1064" s="1" t="str">
        <f t="shared" si="137"/>
        <v/>
      </c>
      <c r="Z1064" s="18"/>
      <c r="AA1064" s="18"/>
      <c r="AB1064" s="18"/>
      <c r="AC1064" s="18"/>
      <c r="AD1064" s="18"/>
    </row>
    <row r="1065" spans="6:30" x14ac:dyDescent="0.45">
      <c r="F1065" s="13" t="str">
        <f>IF('Prediction Log'!F1071=0, "",'Prediction Log'!F1071)</f>
        <v/>
      </c>
      <c r="G1065" s="13" t="str">
        <f>IF('Prediction Log'!J1071=0, "",'Prediction Log'!J1071)</f>
        <v/>
      </c>
      <c r="H1065" s="52"/>
      <c r="Y1065" s="1" t="str">
        <f t="shared" si="137"/>
        <v/>
      </c>
      <c r="Z1065" s="18"/>
      <c r="AA1065" s="18"/>
      <c r="AB1065" s="18"/>
      <c r="AC1065" s="18"/>
      <c r="AD1065" s="18"/>
    </row>
    <row r="1066" spans="6:30" x14ac:dyDescent="0.45">
      <c r="F1066" s="13" t="str">
        <f>IF('Prediction Log'!F1072=0, "",'Prediction Log'!F1072)</f>
        <v/>
      </c>
      <c r="G1066" s="13" t="str">
        <f>IF('Prediction Log'!J1072=0, "",'Prediction Log'!J1072)</f>
        <v/>
      </c>
      <c r="H1066" s="52"/>
      <c r="Y1066" s="1" t="str">
        <f t="shared" si="137"/>
        <v/>
      </c>
      <c r="Z1066" s="18"/>
      <c r="AA1066" s="18"/>
      <c r="AB1066" s="18"/>
      <c r="AC1066" s="18"/>
      <c r="AD1066" s="18"/>
    </row>
    <row r="1067" spans="6:30" x14ac:dyDescent="0.45">
      <c r="F1067" s="13" t="str">
        <f>IF('Prediction Log'!F1073=0, "",'Prediction Log'!F1073)</f>
        <v/>
      </c>
      <c r="G1067" s="13" t="str">
        <f>IF('Prediction Log'!J1073=0, "",'Prediction Log'!J1073)</f>
        <v/>
      </c>
      <c r="H1067" s="52"/>
      <c r="Y1067" s="1" t="str">
        <f t="shared" si="137"/>
        <v/>
      </c>
      <c r="Z1067" s="18"/>
      <c r="AA1067" s="18"/>
      <c r="AB1067" s="18"/>
      <c r="AC1067" s="18"/>
      <c r="AD1067" s="18"/>
    </row>
    <row r="1068" spans="6:30" x14ac:dyDescent="0.45">
      <c r="F1068" s="13" t="str">
        <f>IF('Prediction Log'!F1074=0, "",'Prediction Log'!F1074)</f>
        <v/>
      </c>
      <c r="G1068" s="13" t="str">
        <f>IF('Prediction Log'!J1074=0, "",'Prediction Log'!J1074)</f>
        <v/>
      </c>
      <c r="H1068" s="52"/>
      <c r="Y1068" s="1" t="str">
        <f t="shared" si="137"/>
        <v/>
      </c>
      <c r="Z1068" s="18"/>
      <c r="AA1068" s="18"/>
      <c r="AB1068" s="18"/>
      <c r="AC1068" s="18"/>
      <c r="AD1068" s="18"/>
    </row>
    <row r="1069" spans="6:30" x14ac:dyDescent="0.45">
      <c r="F1069" s="13" t="str">
        <f>IF('Prediction Log'!F1075=0, "",'Prediction Log'!F1075)</f>
        <v/>
      </c>
      <c r="G1069" s="13" t="str">
        <f>IF('Prediction Log'!J1075=0, "",'Prediction Log'!J1075)</f>
        <v/>
      </c>
      <c r="H1069" s="52"/>
      <c r="Y1069" s="1" t="str">
        <f t="shared" si="137"/>
        <v/>
      </c>
      <c r="Z1069" s="18"/>
      <c r="AA1069" s="18"/>
      <c r="AB1069" s="18"/>
      <c r="AC1069" s="18"/>
      <c r="AD1069" s="18"/>
    </row>
    <row r="1070" spans="6:30" x14ac:dyDescent="0.45">
      <c r="F1070" s="13" t="str">
        <f>IF('Prediction Log'!F1076=0, "",'Prediction Log'!F1076)</f>
        <v/>
      </c>
      <c r="G1070" s="13" t="str">
        <f>IF('Prediction Log'!J1076=0, "",'Prediction Log'!J1076)</f>
        <v/>
      </c>
      <c r="H1070" s="52"/>
      <c r="Y1070" s="1" t="str">
        <f t="shared" si="137"/>
        <v/>
      </c>
      <c r="Z1070" s="18"/>
      <c r="AA1070" s="18"/>
      <c r="AB1070" s="18"/>
      <c r="AC1070" s="18"/>
      <c r="AD1070" s="18"/>
    </row>
    <row r="1071" spans="6:30" x14ac:dyDescent="0.45">
      <c r="F1071" s="13" t="str">
        <f>IF('Prediction Log'!F1077=0, "",'Prediction Log'!F1077)</f>
        <v/>
      </c>
      <c r="G1071" s="13" t="str">
        <f>IF('Prediction Log'!J1077=0, "",'Prediction Log'!J1077)</f>
        <v/>
      </c>
      <c r="H1071" s="52"/>
      <c r="Y1071" s="1" t="str">
        <f t="shared" si="137"/>
        <v/>
      </c>
      <c r="Z1071" s="18"/>
      <c r="AA1071" s="18"/>
      <c r="AB1071" s="18"/>
      <c r="AC1071" s="18"/>
      <c r="AD1071" s="18"/>
    </row>
    <row r="1072" spans="6:30" x14ac:dyDescent="0.45">
      <c r="F1072" s="13" t="str">
        <f>IF('Prediction Log'!F1078=0, "",'Prediction Log'!F1078)</f>
        <v/>
      </c>
      <c r="G1072" s="13" t="str">
        <f>IF('Prediction Log'!J1078=0, "",'Prediction Log'!J1078)</f>
        <v/>
      </c>
      <c r="H1072" s="52"/>
      <c r="Y1072" s="1" t="str">
        <f t="shared" si="137"/>
        <v/>
      </c>
      <c r="Z1072" s="18"/>
      <c r="AA1072" s="18"/>
      <c r="AB1072" s="18"/>
      <c r="AC1072" s="18"/>
      <c r="AD1072" s="18"/>
    </row>
    <row r="1073" spans="6:30" x14ac:dyDescent="0.45">
      <c r="F1073" s="13" t="str">
        <f>IF('Prediction Log'!F1079=0, "",'Prediction Log'!F1079)</f>
        <v/>
      </c>
      <c r="G1073" s="13" t="str">
        <f>IF('Prediction Log'!J1079=0, "",'Prediction Log'!J1079)</f>
        <v/>
      </c>
      <c r="H1073" s="52"/>
      <c r="Y1073" s="1" t="str">
        <f t="shared" si="137"/>
        <v/>
      </c>
      <c r="Z1073" s="18"/>
      <c r="AA1073" s="18"/>
      <c r="AB1073" s="18"/>
      <c r="AC1073" s="18"/>
      <c r="AD1073" s="18"/>
    </row>
    <row r="1074" spans="6:30" x14ac:dyDescent="0.45">
      <c r="F1074" s="13" t="str">
        <f>IF('Prediction Log'!F1080=0, "",'Prediction Log'!F1080)</f>
        <v/>
      </c>
      <c r="G1074" s="13" t="str">
        <f>IF('Prediction Log'!J1080=0, "",'Prediction Log'!J1080)</f>
        <v/>
      </c>
      <c r="H1074" s="52"/>
      <c r="Y1074" s="1" t="str">
        <f t="shared" si="137"/>
        <v/>
      </c>
      <c r="Z1074" s="18"/>
      <c r="AA1074" s="18"/>
      <c r="AB1074" s="18"/>
      <c r="AC1074" s="18"/>
      <c r="AD1074" s="18"/>
    </row>
    <row r="1075" spans="6:30" x14ac:dyDescent="0.45">
      <c r="F1075" s="13" t="str">
        <f>IF('Prediction Log'!F1081=0, "",'Prediction Log'!F1081)</f>
        <v/>
      </c>
      <c r="G1075" s="13" t="str">
        <f>IF('Prediction Log'!J1081=0, "",'Prediction Log'!J1081)</f>
        <v/>
      </c>
      <c r="H1075" s="52"/>
      <c r="Y1075" s="1" t="str">
        <f t="shared" si="137"/>
        <v/>
      </c>
      <c r="Z1075" s="18"/>
      <c r="AA1075" s="18"/>
      <c r="AB1075" s="18"/>
      <c r="AC1075" s="18"/>
      <c r="AD1075" s="18"/>
    </row>
    <row r="1076" spans="6:30" x14ac:dyDescent="0.45">
      <c r="F1076" s="13" t="str">
        <f>IF('Prediction Log'!F1082=0, "",'Prediction Log'!F1082)</f>
        <v/>
      </c>
      <c r="G1076" s="13" t="str">
        <f>IF('Prediction Log'!J1082=0, "",'Prediction Log'!J1082)</f>
        <v/>
      </c>
      <c r="H1076" s="52"/>
      <c r="Y1076" s="1" t="str">
        <f t="shared" si="137"/>
        <v/>
      </c>
      <c r="Z1076" s="18"/>
      <c r="AA1076" s="18"/>
      <c r="AB1076" s="18"/>
      <c r="AC1076" s="18"/>
      <c r="AD1076" s="18"/>
    </row>
    <row r="1077" spans="6:30" x14ac:dyDescent="0.45">
      <c r="F1077" s="13" t="str">
        <f>IF('Prediction Log'!F1083=0, "",'Prediction Log'!F1083)</f>
        <v/>
      </c>
      <c r="G1077" s="13" t="str">
        <f>IF('Prediction Log'!J1083=0, "",'Prediction Log'!J1083)</f>
        <v/>
      </c>
      <c r="H1077" s="52"/>
      <c r="Y1077" s="1" t="str">
        <f t="shared" si="137"/>
        <v/>
      </c>
      <c r="Z1077" s="18"/>
      <c r="AA1077" s="18"/>
      <c r="AB1077" s="18"/>
      <c r="AC1077" s="18"/>
      <c r="AD1077" s="18"/>
    </row>
    <row r="1078" spans="6:30" x14ac:dyDescent="0.45">
      <c r="F1078" s="13" t="str">
        <f>IF('Prediction Log'!F1084=0, "",'Prediction Log'!F1084)</f>
        <v/>
      </c>
      <c r="G1078" s="13" t="str">
        <f>IF('Prediction Log'!J1084=0, "",'Prediction Log'!J1084)</f>
        <v/>
      </c>
      <c r="H1078" s="52"/>
      <c r="Y1078" s="1" t="str">
        <f t="shared" si="137"/>
        <v/>
      </c>
      <c r="Z1078" s="18"/>
      <c r="AA1078" s="18"/>
      <c r="AB1078" s="18"/>
      <c r="AC1078" s="18"/>
      <c r="AD1078" s="18"/>
    </row>
    <row r="1079" spans="6:30" x14ac:dyDescent="0.45">
      <c r="F1079" s="13" t="str">
        <f>IF('Prediction Log'!F1085=0, "",'Prediction Log'!F1085)</f>
        <v/>
      </c>
      <c r="G1079" s="13" t="str">
        <f>IF('Prediction Log'!J1085=0, "",'Prediction Log'!J1085)</f>
        <v/>
      </c>
      <c r="H1079" s="52"/>
      <c r="Y1079" s="1" t="str">
        <f t="shared" si="137"/>
        <v/>
      </c>
      <c r="Z1079" s="18"/>
      <c r="AA1079" s="18"/>
      <c r="AB1079" s="18"/>
      <c r="AC1079" s="18"/>
      <c r="AD1079" s="18"/>
    </row>
    <row r="1080" spans="6:30" x14ac:dyDescent="0.45">
      <c r="F1080" s="13" t="str">
        <f>IF('Prediction Log'!F1086=0, "",'Prediction Log'!F1086)</f>
        <v/>
      </c>
      <c r="G1080" s="13" t="str">
        <f>IF('Prediction Log'!J1086=0, "",'Prediction Log'!J1086)</f>
        <v/>
      </c>
      <c r="H1080" s="52"/>
      <c r="Y1080" s="1" t="str">
        <f t="shared" si="137"/>
        <v/>
      </c>
      <c r="Z1080" s="18"/>
      <c r="AA1080" s="18"/>
      <c r="AB1080" s="18"/>
      <c r="AC1080" s="18"/>
      <c r="AD1080" s="18"/>
    </row>
    <row r="1081" spans="6:30" x14ac:dyDescent="0.45">
      <c r="F1081" s="13" t="str">
        <f>IF('Prediction Log'!F1087=0, "",'Prediction Log'!F1087)</f>
        <v/>
      </c>
      <c r="G1081" s="13" t="str">
        <f>IF('Prediction Log'!J1087=0, "",'Prediction Log'!J1087)</f>
        <v/>
      </c>
      <c r="H1081" s="52"/>
      <c r="Y1081" s="1" t="str">
        <f t="shared" si="137"/>
        <v/>
      </c>
      <c r="Z1081" s="18"/>
      <c r="AA1081" s="18"/>
      <c r="AB1081" s="18"/>
      <c r="AC1081" s="18"/>
      <c r="AD1081" s="18"/>
    </row>
    <row r="1082" spans="6:30" x14ac:dyDescent="0.45">
      <c r="F1082" s="13" t="str">
        <f>IF('Prediction Log'!F1088=0, "",'Prediction Log'!F1088)</f>
        <v/>
      </c>
      <c r="G1082" s="13" t="str">
        <f>IF('Prediction Log'!J1088=0, "",'Prediction Log'!J1088)</f>
        <v/>
      </c>
      <c r="H1082" s="52"/>
      <c r="Y1082" s="1" t="str">
        <f t="shared" si="137"/>
        <v/>
      </c>
      <c r="Z1082" s="18"/>
      <c r="AA1082" s="18"/>
      <c r="AB1082" s="18"/>
      <c r="AC1082" s="18"/>
      <c r="AD1082" s="18"/>
    </row>
    <row r="1083" spans="6:30" x14ac:dyDescent="0.45">
      <c r="F1083" s="13" t="str">
        <f>IF('Prediction Log'!F1089=0, "",'Prediction Log'!F1089)</f>
        <v/>
      </c>
      <c r="G1083" s="13" t="str">
        <f>IF('Prediction Log'!J1089=0, "",'Prediction Log'!J1089)</f>
        <v/>
      </c>
      <c r="H1083" s="52"/>
      <c r="Y1083" s="1" t="str">
        <f t="shared" si="137"/>
        <v/>
      </c>
      <c r="Z1083" s="18"/>
      <c r="AA1083" s="18"/>
      <c r="AB1083" s="18"/>
      <c r="AC1083" s="18"/>
      <c r="AD1083" s="18"/>
    </row>
    <row r="1084" spans="6:30" x14ac:dyDescent="0.45">
      <c r="F1084" s="13" t="str">
        <f>IF('Prediction Log'!F1090=0, "",'Prediction Log'!F1090)</f>
        <v/>
      </c>
      <c r="G1084" s="13" t="str">
        <f>IF('Prediction Log'!J1090=0, "",'Prediction Log'!J1090)</f>
        <v/>
      </c>
      <c r="H1084" s="52"/>
      <c r="Y1084" s="1" t="str">
        <f t="shared" si="137"/>
        <v/>
      </c>
      <c r="Z1084" s="18"/>
      <c r="AA1084" s="18"/>
      <c r="AB1084" s="18"/>
      <c r="AC1084" s="18"/>
      <c r="AD1084" s="18"/>
    </row>
    <row r="1085" spans="6:30" x14ac:dyDescent="0.45">
      <c r="F1085" s="13" t="str">
        <f>IF('Prediction Log'!F1091=0, "",'Prediction Log'!F1091)</f>
        <v/>
      </c>
      <c r="G1085" s="13" t="str">
        <f>IF('Prediction Log'!J1091=0, "",'Prediction Log'!J1091)</f>
        <v/>
      </c>
      <c r="H1085" s="52"/>
      <c r="Y1085" s="1" t="str">
        <f t="shared" si="137"/>
        <v/>
      </c>
      <c r="Z1085" s="18"/>
      <c r="AA1085" s="18"/>
      <c r="AB1085" s="18"/>
      <c r="AC1085" s="18"/>
      <c r="AD1085" s="18"/>
    </row>
    <row r="1086" spans="6:30" x14ac:dyDescent="0.45">
      <c r="F1086" s="13" t="str">
        <f>IF('Prediction Log'!F1092=0, "",'Prediction Log'!F1092)</f>
        <v/>
      </c>
      <c r="G1086" s="13" t="str">
        <f>IF('Prediction Log'!J1092=0, "",'Prediction Log'!J1092)</f>
        <v/>
      </c>
      <c r="H1086" s="52"/>
      <c r="Y1086" s="1" t="str">
        <f t="shared" si="137"/>
        <v/>
      </c>
      <c r="Z1086" s="18"/>
      <c r="AA1086" s="18"/>
      <c r="AB1086" s="18"/>
      <c r="AC1086" s="18"/>
      <c r="AD1086" s="18"/>
    </row>
    <row r="1087" spans="6:30" x14ac:dyDescent="0.45">
      <c r="F1087" s="13" t="str">
        <f>IF('Prediction Log'!F1093=0, "",'Prediction Log'!F1093)</f>
        <v/>
      </c>
      <c r="G1087" s="13" t="str">
        <f>IF('Prediction Log'!J1093=0, "",'Prediction Log'!J1093)</f>
        <v/>
      </c>
      <c r="H1087" s="52"/>
      <c r="Y1087" s="1" t="str">
        <f t="shared" si="137"/>
        <v/>
      </c>
      <c r="Z1087" s="18"/>
      <c r="AA1087" s="18"/>
      <c r="AB1087" s="18"/>
      <c r="AC1087" s="18"/>
      <c r="AD1087" s="18"/>
    </row>
    <row r="1088" spans="6:30" x14ac:dyDescent="0.45">
      <c r="F1088" s="13" t="str">
        <f>IF('Prediction Log'!F1094=0, "",'Prediction Log'!F1094)</f>
        <v/>
      </c>
      <c r="G1088" s="13" t="str">
        <f>IF('Prediction Log'!J1094=0, "",'Prediction Log'!J1094)</f>
        <v/>
      </c>
      <c r="H1088" s="52"/>
      <c r="Y1088" s="1" t="str">
        <f t="shared" si="137"/>
        <v/>
      </c>
      <c r="Z1088" s="18"/>
      <c r="AA1088" s="18"/>
      <c r="AB1088" s="18"/>
      <c r="AC1088" s="18"/>
      <c r="AD1088" s="18"/>
    </row>
    <row r="1089" spans="6:30" x14ac:dyDescent="0.45">
      <c r="F1089" s="13" t="str">
        <f>IF('Prediction Log'!F1095=0, "",'Prediction Log'!F1095)</f>
        <v/>
      </c>
      <c r="G1089" s="13" t="str">
        <f>IF('Prediction Log'!J1095=0, "",'Prediction Log'!J1095)</f>
        <v/>
      </c>
      <c r="H1089" s="52"/>
      <c r="Y1089" s="1" t="str">
        <f t="shared" si="137"/>
        <v/>
      </c>
      <c r="Z1089" s="18"/>
      <c r="AA1089" s="18"/>
      <c r="AB1089" s="18"/>
      <c r="AC1089" s="18"/>
      <c r="AD1089" s="18"/>
    </row>
    <row r="1090" spans="6:30" x14ac:dyDescent="0.45">
      <c r="F1090" s="13" t="str">
        <f>IF('Prediction Log'!F1096=0, "",'Prediction Log'!F1096)</f>
        <v/>
      </c>
      <c r="G1090" s="13" t="str">
        <f>IF('Prediction Log'!J1096=0, "",'Prediction Log'!J1096)</f>
        <v/>
      </c>
      <c r="H1090" s="52"/>
      <c r="Y1090" s="1" t="str">
        <f t="shared" si="137"/>
        <v/>
      </c>
      <c r="Z1090" s="18"/>
      <c r="AA1090" s="18"/>
      <c r="AB1090" s="18"/>
      <c r="AC1090" s="18"/>
      <c r="AD1090" s="18"/>
    </row>
    <row r="1091" spans="6:30" x14ac:dyDescent="0.45">
      <c r="F1091" s="13" t="str">
        <f>IF('Prediction Log'!F1097=0, "",'Prediction Log'!F1097)</f>
        <v/>
      </c>
      <c r="G1091" s="13" t="str">
        <f>IF('Prediction Log'!J1097=0, "",'Prediction Log'!J1097)</f>
        <v/>
      </c>
      <c r="H1091" s="52"/>
      <c r="Y1091" s="1" t="str">
        <f t="shared" si="137"/>
        <v/>
      </c>
      <c r="Z1091" s="18"/>
      <c r="AA1091" s="18"/>
      <c r="AB1091" s="18"/>
      <c r="AC1091" s="18"/>
      <c r="AD1091" s="18"/>
    </row>
    <row r="1092" spans="6:30" x14ac:dyDescent="0.45">
      <c r="F1092" s="13" t="str">
        <f>IF('Prediction Log'!F1098=0, "",'Prediction Log'!F1098)</f>
        <v/>
      </c>
      <c r="G1092" s="13" t="str">
        <f>IF('Prediction Log'!J1098=0, "",'Prediction Log'!J1098)</f>
        <v/>
      </c>
      <c r="H1092" s="52"/>
      <c r="Y1092" s="1" t="str">
        <f t="shared" si="137"/>
        <v/>
      </c>
      <c r="Z1092" s="18"/>
      <c r="AA1092" s="18"/>
      <c r="AB1092" s="18"/>
      <c r="AC1092" s="18"/>
      <c r="AD1092" s="18"/>
    </row>
    <row r="1093" spans="6:30" x14ac:dyDescent="0.45">
      <c r="F1093" s="13" t="str">
        <f>IF('Prediction Log'!F1099=0, "",'Prediction Log'!F1099)</f>
        <v/>
      </c>
      <c r="G1093" s="13" t="str">
        <f>IF('Prediction Log'!J1099=0, "",'Prediction Log'!J1099)</f>
        <v/>
      </c>
      <c r="H1093" s="52"/>
      <c r="Y1093" s="1" t="str">
        <f t="shared" si="137"/>
        <v/>
      </c>
      <c r="Z1093" s="18"/>
      <c r="AA1093" s="18"/>
      <c r="AB1093" s="18"/>
      <c r="AC1093" s="18"/>
      <c r="AD1093" s="18"/>
    </row>
    <row r="1094" spans="6:30" x14ac:dyDescent="0.45">
      <c r="F1094" s="13" t="str">
        <f>IF('Prediction Log'!F1100=0, "",'Prediction Log'!F1100)</f>
        <v/>
      </c>
      <c r="G1094" s="13" t="str">
        <f>IF('Prediction Log'!J1100=0, "",'Prediction Log'!J1100)</f>
        <v/>
      </c>
      <c r="H1094" s="52"/>
      <c r="Y1094" s="1" t="str">
        <f t="shared" si="137"/>
        <v/>
      </c>
      <c r="Z1094" s="18"/>
      <c r="AA1094" s="18"/>
      <c r="AB1094" s="18"/>
      <c r="AC1094" s="18"/>
      <c r="AD1094" s="18"/>
    </row>
    <row r="1095" spans="6:30" x14ac:dyDescent="0.45">
      <c r="F1095" s="13" t="str">
        <f>IF('Prediction Log'!F1101=0, "",'Prediction Log'!F1101)</f>
        <v/>
      </c>
      <c r="G1095" s="13" t="str">
        <f>IF('Prediction Log'!J1101=0, "",'Prediction Log'!J1101)</f>
        <v/>
      </c>
      <c r="H1095" s="52"/>
      <c r="Y1095" s="1" t="str">
        <f t="shared" si="137"/>
        <v/>
      </c>
      <c r="Z1095" s="18"/>
      <c r="AA1095" s="18"/>
      <c r="AB1095" s="18"/>
      <c r="AC1095" s="18"/>
      <c r="AD1095" s="18"/>
    </row>
    <row r="1096" spans="6:30" x14ac:dyDescent="0.45">
      <c r="F1096" s="13" t="str">
        <f>IF('Prediction Log'!F1102=0, "",'Prediction Log'!F1102)</f>
        <v/>
      </c>
      <c r="G1096" s="13" t="str">
        <f>IF('Prediction Log'!J1102=0, "",'Prediction Log'!J1102)</f>
        <v/>
      </c>
      <c r="H1096" s="52"/>
      <c r="Y1096" s="1" t="str">
        <f t="shared" si="137"/>
        <v/>
      </c>
      <c r="Z1096" s="18"/>
      <c r="AA1096" s="18"/>
      <c r="AB1096" s="18"/>
      <c r="AC1096" s="18"/>
      <c r="AD1096" s="18"/>
    </row>
    <row r="1097" spans="6:30" x14ac:dyDescent="0.45">
      <c r="F1097" s="13" t="str">
        <f>IF('Prediction Log'!F1103=0, "",'Prediction Log'!F1103)</f>
        <v/>
      </c>
      <c r="G1097" s="13" t="str">
        <f>IF('Prediction Log'!J1103=0, "",'Prediction Log'!J1103)</f>
        <v/>
      </c>
      <c r="H1097" s="52"/>
      <c r="Y1097" s="1" t="str">
        <f t="shared" si="137"/>
        <v/>
      </c>
      <c r="Z1097" s="18"/>
      <c r="AA1097" s="18"/>
      <c r="AB1097" s="18"/>
      <c r="AC1097" s="18"/>
      <c r="AD1097" s="18"/>
    </row>
    <row r="1098" spans="6:30" x14ac:dyDescent="0.45">
      <c r="F1098" s="13" t="str">
        <f>IF('Prediction Log'!F1104=0, "",'Prediction Log'!F1104)</f>
        <v/>
      </c>
      <c r="G1098" s="13" t="str">
        <f>IF('Prediction Log'!J1104=0, "",'Prediction Log'!J1104)</f>
        <v/>
      </c>
      <c r="H1098" s="52"/>
      <c r="Y1098" s="1" t="str">
        <f t="shared" si="137"/>
        <v/>
      </c>
      <c r="Z1098" s="18"/>
      <c r="AA1098" s="18"/>
      <c r="AB1098" s="18"/>
      <c r="AC1098" s="18"/>
      <c r="AD1098" s="18"/>
    </row>
    <row r="1099" spans="6:30" x14ac:dyDescent="0.45">
      <c r="F1099" s="13" t="str">
        <f>IF('Prediction Log'!F1105=0, "",'Prediction Log'!F1105)</f>
        <v/>
      </c>
      <c r="G1099" s="13" t="str">
        <f>IF('Prediction Log'!J1105=0, "",'Prediction Log'!J1105)</f>
        <v/>
      </c>
      <c r="H1099" s="52"/>
      <c r="Y1099" s="1" t="str">
        <f t="shared" si="137"/>
        <v/>
      </c>
      <c r="Z1099" s="18"/>
      <c r="AA1099" s="18"/>
      <c r="AB1099" s="18"/>
      <c r="AC1099" s="18"/>
      <c r="AD1099" s="18"/>
    </row>
    <row r="1100" spans="6:30" x14ac:dyDescent="0.45">
      <c r="F1100" s="13" t="str">
        <f>IF('Prediction Log'!F1106=0, "",'Prediction Log'!F1106)</f>
        <v/>
      </c>
      <c r="G1100" s="13" t="str">
        <f>IF('Prediction Log'!J1106=0, "",'Prediction Log'!J1106)</f>
        <v/>
      </c>
      <c r="H1100" s="52"/>
      <c r="Y1100" s="1" t="str">
        <f t="shared" si="137"/>
        <v/>
      </c>
      <c r="Z1100" s="18"/>
      <c r="AA1100" s="18"/>
      <c r="AB1100" s="18"/>
      <c r="AC1100" s="18"/>
      <c r="AD1100" s="18"/>
    </row>
    <row r="1101" spans="6:30" x14ac:dyDescent="0.45">
      <c r="F1101" s="13" t="str">
        <f>IF('Prediction Log'!F1107=0, "",'Prediction Log'!F1107)</f>
        <v/>
      </c>
      <c r="G1101" s="13" t="str">
        <f>IF('Prediction Log'!J1107=0, "",'Prediction Log'!J1107)</f>
        <v/>
      </c>
      <c r="H1101" s="52"/>
      <c r="Y1101" s="1" t="str">
        <f t="shared" si="137"/>
        <v/>
      </c>
      <c r="Z1101" s="18"/>
      <c r="AA1101" s="18"/>
      <c r="AB1101" s="18"/>
      <c r="AC1101" s="18"/>
      <c r="AD1101" s="18"/>
    </row>
    <row r="1102" spans="6:30" x14ac:dyDescent="0.45">
      <c r="F1102" s="13" t="str">
        <f>IF('Prediction Log'!F1108=0, "",'Prediction Log'!F1108)</f>
        <v/>
      </c>
      <c r="G1102" s="13" t="str">
        <f>IF('Prediction Log'!J1108=0, "",'Prediction Log'!J1108)</f>
        <v/>
      </c>
      <c r="H1102" s="52"/>
      <c r="Y1102" s="1" t="str">
        <f t="shared" si="137"/>
        <v/>
      </c>
      <c r="Z1102" s="18"/>
      <c r="AA1102" s="18"/>
      <c r="AB1102" s="18"/>
      <c r="AC1102" s="18"/>
      <c r="AD1102" s="18"/>
    </row>
    <row r="1103" spans="6:30" x14ac:dyDescent="0.45">
      <c r="F1103" s="13" t="str">
        <f>IF('Prediction Log'!F1109=0, "",'Prediction Log'!F1109)</f>
        <v/>
      </c>
      <c r="G1103" s="13" t="str">
        <f>IF('Prediction Log'!J1109=0, "",'Prediction Log'!J1109)</f>
        <v/>
      </c>
      <c r="H1103" s="52"/>
      <c r="Y1103" s="1" t="str">
        <f t="shared" si="137"/>
        <v/>
      </c>
      <c r="Z1103" s="18"/>
      <c r="AA1103" s="18"/>
      <c r="AB1103" s="18"/>
      <c r="AC1103" s="18"/>
      <c r="AD1103" s="18"/>
    </row>
    <row r="1104" spans="6:30" x14ac:dyDescent="0.45">
      <c r="F1104" s="13" t="str">
        <f>IF('Prediction Log'!F1110=0, "",'Prediction Log'!F1110)</f>
        <v/>
      </c>
      <c r="G1104" s="13" t="str">
        <f>IF('Prediction Log'!J1110=0, "",'Prediction Log'!J1110)</f>
        <v/>
      </c>
      <c r="H1104" s="52"/>
      <c r="Y1104" s="1" t="str">
        <f t="shared" si="137"/>
        <v/>
      </c>
      <c r="Z1104" s="18"/>
      <c r="AA1104" s="18"/>
      <c r="AB1104" s="18"/>
      <c r="AC1104" s="18"/>
      <c r="AD1104" s="18"/>
    </row>
    <row r="1105" spans="6:30" x14ac:dyDescent="0.45">
      <c r="F1105" s="13" t="str">
        <f>IF('Prediction Log'!F1111=0, "",'Prediction Log'!F1111)</f>
        <v/>
      </c>
      <c r="G1105" s="13" t="str">
        <f>IF('Prediction Log'!J1111=0, "",'Prediction Log'!J1111)</f>
        <v/>
      </c>
      <c r="H1105" s="52"/>
      <c r="Y1105" s="1" t="str">
        <f t="shared" si="137"/>
        <v/>
      </c>
      <c r="Z1105" s="18"/>
      <c r="AA1105" s="18"/>
      <c r="AB1105" s="18"/>
      <c r="AC1105" s="18"/>
      <c r="AD1105" s="18"/>
    </row>
    <row r="1106" spans="6:30" x14ac:dyDescent="0.45">
      <c r="F1106" s="13" t="str">
        <f>IF('Prediction Log'!F1112=0, "",'Prediction Log'!F1112)</f>
        <v/>
      </c>
      <c r="G1106" s="13" t="str">
        <f>IF('Prediction Log'!J1112=0, "",'Prediction Log'!J1112)</f>
        <v/>
      </c>
      <c r="H1106" s="52"/>
      <c r="Y1106" s="1" t="str">
        <f t="shared" si="137"/>
        <v/>
      </c>
      <c r="Z1106" s="18"/>
      <c r="AA1106" s="18"/>
      <c r="AB1106" s="18"/>
      <c r="AC1106" s="18"/>
      <c r="AD1106" s="18"/>
    </row>
    <row r="1107" spans="6:30" x14ac:dyDescent="0.45">
      <c r="F1107" s="13" t="str">
        <f>IF('Prediction Log'!F1113=0, "",'Prediction Log'!F1113)</f>
        <v/>
      </c>
      <c r="G1107" s="13" t="str">
        <f>IF('Prediction Log'!J1113=0, "",'Prediction Log'!J1113)</f>
        <v/>
      </c>
      <c r="H1107" s="52"/>
      <c r="Y1107" s="1" t="str">
        <f t="shared" si="137"/>
        <v/>
      </c>
      <c r="Z1107" s="18"/>
      <c r="AA1107" s="18"/>
      <c r="AB1107" s="18"/>
      <c r="AC1107" s="18"/>
      <c r="AD1107" s="18"/>
    </row>
    <row r="1108" spans="6:30" x14ac:dyDescent="0.45">
      <c r="F1108" s="13" t="str">
        <f>IF('Prediction Log'!F1114=0, "",'Prediction Log'!F1114)</f>
        <v/>
      </c>
      <c r="G1108" s="13" t="str">
        <f>IF('Prediction Log'!J1114=0, "",'Prediction Log'!J1114)</f>
        <v/>
      </c>
      <c r="H1108" s="52"/>
      <c r="Y1108" s="1" t="str">
        <f t="shared" si="137"/>
        <v/>
      </c>
      <c r="Z1108" s="18"/>
      <c r="AA1108" s="18"/>
      <c r="AB1108" s="18"/>
      <c r="AC1108" s="18"/>
      <c r="AD1108" s="18"/>
    </row>
    <row r="1109" spans="6:30" x14ac:dyDescent="0.45">
      <c r="F1109" s="13" t="str">
        <f>IF('Prediction Log'!F1115=0, "",'Prediction Log'!F1115)</f>
        <v/>
      </c>
      <c r="G1109" s="13" t="str">
        <f>IF('Prediction Log'!J1115=0, "",'Prediction Log'!J1115)</f>
        <v/>
      </c>
      <c r="H1109" s="52"/>
      <c r="Y1109" s="1" t="str">
        <f t="shared" si="137"/>
        <v/>
      </c>
      <c r="Z1109" s="18"/>
      <c r="AA1109" s="18"/>
      <c r="AB1109" s="18"/>
      <c r="AC1109" s="18"/>
      <c r="AD1109" s="18"/>
    </row>
    <row r="1110" spans="6:30" x14ac:dyDescent="0.45">
      <c r="F1110" s="13" t="str">
        <f>IF('Prediction Log'!F1116=0, "",'Prediction Log'!F1116)</f>
        <v/>
      </c>
      <c r="G1110" s="13" t="str">
        <f>IF('Prediction Log'!J1116=0, "",'Prediction Log'!J1116)</f>
        <v/>
      </c>
      <c r="H1110" s="52"/>
      <c r="Y1110" s="1" t="str">
        <f t="shared" si="137"/>
        <v/>
      </c>
      <c r="Z1110" s="18"/>
      <c r="AA1110" s="18"/>
      <c r="AB1110" s="18"/>
      <c r="AC1110" s="18"/>
      <c r="AD1110" s="18"/>
    </row>
    <row r="1111" spans="6:30" x14ac:dyDescent="0.45">
      <c r="F1111" s="13" t="str">
        <f>IF('Prediction Log'!F1117=0, "",'Prediction Log'!F1117)</f>
        <v/>
      </c>
      <c r="G1111" s="13" t="str">
        <f>IF('Prediction Log'!J1117=0, "",'Prediction Log'!J1117)</f>
        <v/>
      </c>
      <c r="H1111" s="52"/>
      <c r="Y1111" s="1" t="str">
        <f t="shared" si="137"/>
        <v/>
      </c>
      <c r="Z1111" s="18"/>
      <c r="AA1111" s="18"/>
      <c r="AB1111" s="18"/>
      <c r="AC1111" s="18"/>
      <c r="AD1111" s="18"/>
    </row>
    <row r="1112" spans="6:30" x14ac:dyDescent="0.45">
      <c r="F1112" s="13" t="str">
        <f>IF('Prediction Log'!F1118=0, "",'Prediction Log'!F1118)</f>
        <v/>
      </c>
      <c r="G1112" s="13" t="str">
        <f>IF('Prediction Log'!J1118=0, "",'Prediction Log'!J1118)</f>
        <v/>
      </c>
      <c r="H1112" s="52"/>
      <c r="Y1112" s="1" t="str">
        <f t="shared" ref="Y1112:Y1175" si="138">IF(X1112="W", S1112, IF(X1112="L",-L1112, ""))</f>
        <v/>
      </c>
      <c r="Z1112" s="18"/>
      <c r="AA1112" s="18"/>
      <c r="AB1112" s="18"/>
      <c r="AC1112" s="18"/>
      <c r="AD1112" s="18"/>
    </row>
    <row r="1113" spans="6:30" x14ac:dyDescent="0.45">
      <c r="F1113" s="13" t="str">
        <f>IF('Prediction Log'!F1119=0, "",'Prediction Log'!F1119)</f>
        <v/>
      </c>
      <c r="G1113" s="13" t="str">
        <f>IF('Prediction Log'!J1119=0, "",'Prediction Log'!J1119)</f>
        <v/>
      </c>
      <c r="H1113" s="52"/>
      <c r="Y1113" s="1" t="str">
        <f t="shared" si="138"/>
        <v/>
      </c>
      <c r="Z1113" s="18"/>
      <c r="AA1113" s="18"/>
      <c r="AB1113" s="18"/>
      <c r="AC1113" s="18"/>
      <c r="AD1113" s="18"/>
    </row>
    <row r="1114" spans="6:30" x14ac:dyDescent="0.45">
      <c r="F1114" s="13" t="str">
        <f>IF('Prediction Log'!F1120=0, "",'Prediction Log'!F1120)</f>
        <v/>
      </c>
      <c r="G1114" s="13" t="str">
        <f>IF('Prediction Log'!J1120=0, "",'Prediction Log'!J1120)</f>
        <v/>
      </c>
      <c r="H1114" s="52"/>
      <c r="Y1114" s="1" t="str">
        <f t="shared" si="138"/>
        <v/>
      </c>
      <c r="Z1114" s="18"/>
      <c r="AA1114" s="18"/>
      <c r="AB1114" s="18"/>
      <c r="AC1114" s="18"/>
      <c r="AD1114" s="18"/>
    </row>
    <row r="1115" spans="6:30" x14ac:dyDescent="0.45">
      <c r="F1115" s="13" t="str">
        <f>IF('Prediction Log'!F1121=0, "",'Prediction Log'!F1121)</f>
        <v/>
      </c>
      <c r="G1115" s="13" t="str">
        <f>IF('Prediction Log'!J1121=0, "",'Prediction Log'!J1121)</f>
        <v/>
      </c>
      <c r="H1115" s="52"/>
      <c r="Y1115" s="1" t="str">
        <f t="shared" si="138"/>
        <v/>
      </c>
      <c r="Z1115" s="18"/>
      <c r="AA1115" s="18"/>
      <c r="AB1115" s="18"/>
      <c r="AC1115" s="18"/>
      <c r="AD1115" s="18"/>
    </row>
    <row r="1116" spans="6:30" x14ac:dyDescent="0.45">
      <c r="F1116" s="13" t="str">
        <f>IF('Prediction Log'!F1122=0, "",'Prediction Log'!F1122)</f>
        <v/>
      </c>
      <c r="G1116" s="13" t="str">
        <f>IF('Prediction Log'!J1122=0, "",'Prediction Log'!J1122)</f>
        <v/>
      </c>
      <c r="H1116" s="52"/>
      <c r="Y1116" s="1" t="str">
        <f t="shared" si="138"/>
        <v/>
      </c>
      <c r="Z1116" s="18"/>
      <c r="AA1116" s="18"/>
      <c r="AB1116" s="18"/>
      <c r="AC1116" s="18"/>
      <c r="AD1116" s="18"/>
    </row>
    <row r="1117" spans="6:30" x14ac:dyDescent="0.45">
      <c r="F1117" s="13" t="str">
        <f>IF('Prediction Log'!F1123=0, "",'Prediction Log'!F1123)</f>
        <v/>
      </c>
      <c r="G1117" s="13" t="str">
        <f>IF('Prediction Log'!J1123=0, "",'Prediction Log'!J1123)</f>
        <v/>
      </c>
      <c r="H1117" s="52"/>
      <c r="Y1117" s="1" t="str">
        <f t="shared" si="138"/>
        <v/>
      </c>
      <c r="Z1117" s="18"/>
      <c r="AA1117" s="18"/>
      <c r="AB1117" s="18"/>
      <c r="AC1117" s="18"/>
      <c r="AD1117" s="18"/>
    </row>
    <row r="1118" spans="6:30" x14ac:dyDescent="0.45">
      <c r="F1118" s="13" t="str">
        <f>IF('Prediction Log'!F1124=0, "",'Prediction Log'!F1124)</f>
        <v/>
      </c>
      <c r="G1118" s="13" t="str">
        <f>IF('Prediction Log'!J1124=0, "",'Prediction Log'!J1124)</f>
        <v/>
      </c>
      <c r="H1118" s="52"/>
      <c r="Y1118" s="1" t="str">
        <f t="shared" si="138"/>
        <v/>
      </c>
      <c r="Z1118" s="18"/>
      <c r="AA1118" s="18"/>
      <c r="AB1118" s="18"/>
      <c r="AC1118" s="18"/>
      <c r="AD1118" s="18"/>
    </row>
    <row r="1119" spans="6:30" x14ac:dyDescent="0.45">
      <c r="F1119" s="13" t="str">
        <f>IF('Prediction Log'!F1125=0, "",'Prediction Log'!F1125)</f>
        <v/>
      </c>
      <c r="G1119" s="13" t="str">
        <f>IF('Prediction Log'!J1125=0, "",'Prediction Log'!J1125)</f>
        <v/>
      </c>
      <c r="H1119" s="52"/>
      <c r="Y1119" s="1" t="str">
        <f t="shared" si="138"/>
        <v/>
      </c>
      <c r="Z1119" s="18"/>
      <c r="AA1119" s="18"/>
      <c r="AB1119" s="18"/>
      <c r="AC1119" s="18"/>
      <c r="AD1119" s="18"/>
    </row>
    <row r="1120" spans="6:30" x14ac:dyDescent="0.45">
      <c r="F1120" s="13" t="str">
        <f>IF('Prediction Log'!F1126=0, "",'Prediction Log'!F1126)</f>
        <v/>
      </c>
      <c r="G1120" s="13" t="str">
        <f>IF('Prediction Log'!J1126=0, "",'Prediction Log'!J1126)</f>
        <v/>
      </c>
      <c r="H1120" s="52"/>
      <c r="Y1120" s="1" t="str">
        <f t="shared" si="138"/>
        <v/>
      </c>
      <c r="Z1120" s="18"/>
      <c r="AA1120" s="18"/>
      <c r="AB1120" s="18"/>
      <c r="AC1120" s="18"/>
      <c r="AD1120" s="18"/>
    </row>
    <row r="1121" spans="6:30" x14ac:dyDescent="0.45">
      <c r="F1121" s="13" t="str">
        <f>IF('Prediction Log'!F1127=0, "",'Prediction Log'!F1127)</f>
        <v/>
      </c>
      <c r="G1121" s="13" t="str">
        <f>IF('Prediction Log'!J1127=0, "",'Prediction Log'!J1127)</f>
        <v/>
      </c>
      <c r="H1121" s="52"/>
      <c r="Y1121" s="1" t="str">
        <f t="shared" si="138"/>
        <v/>
      </c>
      <c r="Z1121" s="18"/>
      <c r="AA1121" s="18"/>
      <c r="AB1121" s="18"/>
      <c r="AC1121" s="18"/>
      <c r="AD1121" s="18"/>
    </row>
    <row r="1122" spans="6:30" x14ac:dyDescent="0.45">
      <c r="F1122" s="13" t="str">
        <f>IF('Prediction Log'!F1128=0, "",'Prediction Log'!F1128)</f>
        <v/>
      </c>
      <c r="G1122" s="13" t="str">
        <f>IF('Prediction Log'!J1128=0, "",'Prediction Log'!J1128)</f>
        <v/>
      </c>
      <c r="H1122" s="52"/>
      <c r="Y1122" s="1" t="str">
        <f t="shared" si="138"/>
        <v/>
      </c>
      <c r="Z1122" s="18"/>
      <c r="AA1122" s="18"/>
      <c r="AB1122" s="18"/>
      <c r="AC1122" s="18"/>
      <c r="AD1122" s="18"/>
    </row>
    <row r="1123" spans="6:30" x14ac:dyDescent="0.45">
      <c r="F1123" s="13" t="str">
        <f>IF('Prediction Log'!F1129=0, "",'Prediction Log'!F1129)</f>
        <v/>
      </c>
      <c r="G1123" s="13" t="str">
        <f>IF('Prediction Log'!J1129=0, "",'Prediction Log'!J1129)</f>
        <v/>
      </c>
      <c r="H1123" s="52"/>
      <c r="Y1123" s="1" t="str">
        <f t="shared" si="138"/>
        <v/>
      </c>
      <c r="Z1123" s="18"/>
      <c r="AA1123" s="18"/>
      <c r="AB1123" s="18"/>
      <c r="AC1123" s="18"/>
      <c r="AD1123" s="18"/>
    </row>
    <row r="1124" spans="6:30" x14ac:dyDescent="0.45">
      <c r="F1124" s="13" t="str">
        <f>IF('Prediction Log'!F1130=0, "",'Prediction Log'!F1130)</f>
        <v/>
      </c>
      <c r="G1124" s="13" t="str">
        <f>IF('Prediction Log'!J1130=0, "",'Prediction Log'!J1130)</f>
        <v/>
      </c>
      <c r="H1124" s="52"/>
      <c r="Y1124" s="1" t="str">
        <f t="shared" si="138"/>
        <v/>
      </c>
      <c r="Z1124" s="18"/>
      <c r="AA1124" s="18"/>
      <c r="AB1124" s="18"/>
      <c r="AC1124" s="18"/>
      <c r="AD1124" s="18"/>
    </row>
    <row r="1125" spans="6:30" x14ac:dyDescent="0.45">
      <c r="F1125" s="13" t="str">
        <f>IF('Prediction Log'!F1131=0, "",'Prediction Log'!F1131)</f>
        <v/>
      </c>
      <c r="G1125" s="13" t="str">
        <f>IF('Prediction Log'!J1131=0, "",'Prediction Log'!J1131)</f>
        <v/>
      </c>
      <c r="H1125" s="52"/>
      <c r="Y1125" s="1" t="str">
        <f t="shared" si="138"/>
        <v/>
      </c>
      <c r="Z1125" s="18"/>
      <c r="AA1125" s="18"/>
      <c r="AB1125" s="18"/>
      <c r="AC1125" s="18"/>
      <c r="AD1125" s="18"/>
    </row>
    <row r="1126" spans="6:30" x14ac:dyDescent="0.45">
      <c r="F1126" s="13" t="str">
        <f>IF('Prediction Log'!F1132=0, "",'Prediction Log'!F1132)</f>
        <v/>
      </c>
      <c r="G1126" s="13" t="str">
        <f>IF('Prediction Log'!J1132=0, "",'Prediction Log'!J1132)</f>
        <v/>
      </c>
      <c r="H1126" s="52"/>
      <c r="Y1126" s="1" t="str">
        <f t="shared" si="138"/>
        <v/>
      </c>
      <c r="Z1126" s="18"/>
      <c r="AA1126" s="18"/>
      <c r="AB1126" s="18"/>
      <c r="AC1126" s="18"/>
      <c r="AD1126" s="18"/>
    </row>
    <row r="1127" spans="6:30" x14ac:dyDescent="0.45">
      <c r="F1127" s="13" t="str">
        <f>IF('Prediction Log'!F1133=0, "",'Prediction Log'!F1133)</f>
        <v/>
      </c>
      <c r="G1127" s="13" t="str">
        <f>IF('Prediction Log'!J1133=0, "",'Prediction Log'!J1133)</f>
        <v/>
      </c>
      <c r="H1127" s="52"/>
      <c r="Y1127" s="1" t="str">
        <f t="shared" si="138"/>
        <v/>
      </c>
      <c r="Z1127" s="18"/>
      <c r="AA1127" s="18"/>
      <c r="AB1127" s="18"/>
      <c r="AC1127" s="18"/>
      <c r="AD1127" s="18"/>
    </row>
    <row r="1128" spans="6:30" x14ac:dyDescent="0.45">
      <c r="F1128" s="13" t="str">
        <f>IF('Prediction Log'!F1134=0, "",'Prediction Log'!F1134)</f>
        <v/>
      </c>
      <c r="G1128" s="13" t="str">
        <f>IF('Prediction Log'!J1134=0, "",'Prediction Log'!J1134)</f>
        <v/>
      </c>
      <c r="H1128" s="52"/>
      <c r="Y1128" s="1" t="str">
        <f t="shared" si="138"/>
        <v/>
      </c>
      <c r="Z1128" s="18"/>
      <c r="AA1128" s="18"/>
      <c r="AB1128" s="18"/>
      <c r="AC1128" s="18"/>
      <c r="AD1128" s="18"/>
    </row>
    <row r="1129" spans="6:30" x14ac:dyDescent="0.45">
      <c r="F1129" s="13" t="str">
        <f>IF('Prediction Log'!F1135=0, "",'Prediction Log'!F1135)</f>
        <v/>
      </c>
      <c r="G1129" s="13" t="str">
        <f>IF('Prediction Log'!J1135=0, "",'Prediction Log'!J1135)</f>
        <v/>
      </c>
      <c r="H1129" s="52"/>
      <c r="Y1129" s="1" t="str">
        <f t="shared" si="138"/>
        <v/>
      </c>
      <c r="Z1129" s="18"/>
      <c r="AA1129" s="18"/>
      <c r="AB1129" s="18"/>
      <c r="AC1129" s="18"/>
      <c r="AD1129" s="18"/>
    </row>
    <row r="1130" spans="6:30" x14ac:dyDescent="0.45">
      <c r="F1130" s="13" t="str">
        <f>IF('Prediction Log'!F1136=0, "",'Prediction Log'!F1136)</f>
        <v/>
      </c>
      <c r="G1130" s="13" t="str">
        <f>IF('Prediction Log'!J1136=0, "",'Prediction Log'!J1136)</f>
        <v/>
      </c>
      <c r="H1130" s="52"/>
      <c r="Y1130" s="1" t="str">
        <f t="shared" si="138"/>
        <v/>
      </c>
      <c r="Z1130" s="18"/>
      <c r="AA1130" s="18"/>
      <c r="AB1130" s="18"/>
      <c r="AC1130" s="18"/>
      <c r="AD1130" s="18"/>
    </row>
    <row r="1131" spans="6:30" x14ac:dyDescent="0.45">
      <c r="F1131" s="13" t="str">
        <f>IF('Prediction Log'!F1137=0, "",'Prediction Log'!F1137)</f>
        <v/>
      </c>
      <c r="G1131" s="13" t="str">
        <f>IF('Prediction Log'!J1137=0, "",'Prediction Log'!J1137)</f>
        <v/>
      </c>
      <c r="H1131" s="52"/>
      <c r="Y1131" s="1" t="str">
        <f t="shared" si="138"/>
        <v/>
      </c>
      <c r="Z1131" s="18"/>
      <c r="AA1131" s="18"/>
      <c r="AB1131" s="18"/>
      <c r="AC1131" s="18"/>
      <c r="AD1131" s="18"/>
    </row>
    <row r="1132" spans="6:30" x14ac:dyDescent="0.45">
      <c r="F1132" s="13" t="str">
        <f>IF('Prediction Log'!F1138=0, "",'Prediction Log'!F1138)</f>
        <v/>
      </c>
      <c r="G1132" s="13" t="str">
        <f>IF('Prediction Log'!J1138=0, "",'Prediction Log'!J1138)</f>
        <v/>
      </c>
      <c r="H1132" s="52"/>
      <c r="Y1132" s="1" t="str">
        <f t="shared" si="138"/>
        <v/>
      </c>
      <c r="Z1132" s="18"/>
      <c r="AA1132" s="18"/>
      <c r="AB1132" s="18"/>
      <c r="AC1132" s="18"/>
      <c r="AD1132" s="18"/>
    </row>
    <row r="1133" spans="6:30" x14ac:dyDescent="0.45">
      <c r="F1133" s="13" t="str">
        <f>IF('Prediction Log'!F1139=0, "",'Prediction Log'!F1139)</f>
        <v/>
      </c>
      <c r="G1133" s="13" t="str">
        <f>IF('Prediction Log'!J1139=0, "",'Prediction Log'!J1139)</f>
        <v/>
      </c>
      <c r="H1133" s="52"/>
      <c r="Y1133" s="1" t="str">
        <f t="shared" si="138"/>
        <v/>
      </c>
      <c r="Z1133" s="18"/>
      <c r="AA1133" s="18"/>
      <c r="AB1133" s="18"/>
      <c r="AC1133" s="18"/>
      <c r="AD1133" s="18"/>
    </row>
    <row r="1134" spans="6:30" x14ac:dyDescent="0.45">
      <c r="F1134" s="13" t="str">
        <f>IF('Prediction Log'!F1140=0, "",'Prediction Log'!F1140)</f>
        <v/>
      </c>
      <c r="G1134" s="13" t="str">
        <f>IF('Prediction Log'!J1140=0, "",'Prediction Log'!J1140)</f>
        <v/>
      </c>
      <c r="H1134" s="52"/>
      <c r="Y1134" s="1" t="str">
        <f t="shared" si="138"/>
        <v/>
      </c>
      <c r="Z1134" s="18"/>
      <c r="AA1134" s="18"/>
      <c r="AB1134" s="18"/>
      <c r="AC1134" s="18"/>
      <c r="AD1134" s="18"/>
    </row>
    <row r="1135" spans="6:30" x14ac:dyDescent="0.45">
      <c r="F1135" s="13" t="str">
        <f>IF('Prediction Log'!F1141=0, "",'Prediction Log'!F1141)</f>
        <v/>
      </c>
      <c r="G1135" s="13" t="str">
        <f>IF('Prediction Log'!J1141=0, "",'Prediction Log'!J1141)</f>
        <v/>
      </c>
      <c r="H1135" s="52"/>
      <c r="Y1135" s="1" t="str">
        <f t="shared" si="138"/>
        <v/>
      </c>
      <c r="Z1135" s="18"/>
      <c r="AA1135" s="18"/>
      <c r="AB1135" s="18"/>
      <c r="AC1135" s="18"/>
      <c r="AD1135" s="18"/>
    </row>
    <row r="1136" spans="6:30" x14ac:dyDescent="0.45">
      <c r="F1136" s="13" t="str">
        <f>IF('Prediction Log'!F1142=0, "",'Prediction Log'!F1142)</f>
        <v/>
      </c>
      <c r="G1136" s="13" t="str">
        <f>IF('Prediction Log'!J1142=0, "",'Prediction Log'!J1142)</f>
        <v/>
      </c>
      <c r="H1136" s="52"/>
      <c r="Y1136" s="1" t="str">
        <f t="shared" si="138"/>
        <v/>
      </c>
      <c r="Z1136" s="18"/>
      <c r="AA1136" s="18"/>
      <c r="AB1136" s="18"/>
      <c r="AC1136" s="18"/>
      <c r="AD1136" s="18"/>
    </row>
    <row r="1137" spans="6:30" x14ac:dyDescent="0.45">
      <c r="F1137" s="13" t="str">
        <f>IF('Prediction Log'!F1143=0, "",'Prediction Log'!F1143)</f>
        <v/>
      </c>
      <c r="G1137" s="13" t="str">
        <f>IF('Prediction Log'!J1143=0, "",'Prediction Log'!J1143)</f>
        <v/>
      </c>
      <c r="H1137" s="52"/>
      <c r="Y1137" s="1" t="str">
        <f t="shared" si="138"/>
        <v/>
      </c>
      <c r="Z1137" s="18"/>
      <c r="AA1137" s="18"/>
      <c r="AB1137" s="18"/>
      <c r="AC1137" s="18"/>
      <c r="AD1137" s="18"/>
    </row>
    <row r="1138" spans="6:30" x14ac:dyDescent="0.45">
      <c r="F1138" s="13" t="str">
        <f>IF('Prediction Log'!F1144=0, "",'Prediction Log'!F1144)</f>
        <v/>
      </c>
      <c r="G1138" s="13" t="str">
        <f>IF('Prediction Log'!J1144=0, "",'Prediction Log'!J1144)</f>
        <v/>
      </c>
      <c r="H1138" s="52"/>
      <c r="Y1138" s="1" t="str">
        <f t="shared" si="138"/>
        <v/>
      </c>
      <c r="Z1138" s="18"/>
      <c r="AA1138" s="18"/>
      <c r="AB1138" s="18"/>
      <c r="AC1138" s="18"/>
      <c r="AD1138" s="18"/>
    </row>
    <row r="1139" spans="6:30" x14ac:dyDescent="0.45">
      <c r="F1139" s="13" t="str">
        <f>IF('Prediction Log'!F1145=0, "",'Prediction Log'!F1145)</f>
        <v/>
      </c>
      <c r="G1139" s="13" t="str">
        <f>IF('Prediction Log'!J1145=0, "",'Prediction Log'!J1145)</f>
        <v/>
      </c>
      <c r="H1139" s="52"/>
      <c r="Y1139" s="1" t="str">
        <f t="shared" si="138"/>
        <v/>
      </c>
      <c r="Z1139" s="18"/>
      <c r="AA1139" s="18"/>
      <c r="AB1139" s="18"/>
      <c r="AC1139" s="18"/>
      <c r="AD1139" s="18"/>
    </row>
    <row r="1140" spans="6:30" x14ac:dyDescent="0.45">
      <c r="F1140" s="13" t="str">
        <f>IF('Prediction Log'!F1146=0, "",'Prediction Log'!F1146)</f>
        <v/>
      </c>
      <c r="G1140" s="13" t="str">
        <f>IF('Prediction Log'!J1146=0, "",'Prediction Log'!J1146)</f>
        <v/>
      </c>
      <c r="H1140" s="52"/>
      <c r="Y1140" s="1" t="str">
        <f t="shared" si="138"/>
        <v/>
      </c>
      <c r="Z1140" s="18"/>
      <c r="AA1140" s="18"/>
      <c r="AB1140" s="18"/>
      <c r="AC1140" s="18"/>
      <c r="AD1140" s="18"/>
    </row>
    <row r="1141" spans="6:30" x14ac:dyDescent="0.45">
      <c r="F1141" s="13" t="str">
        <f>IF('Prediction Log'!F1147=0, "",'Prediction Log'!F1147)</f>
        <v/>
      </c>
      <c r="G1141" s="13" t="str">
        <f>IF('Prediction Log'!J1147=0, "",'Prediction Log'!J1147)</f>
        <v/>
      </c>
      <c r="H1141" s="52"/>
      <c r="Y1141" s="1" t="str">
        <f t="shared" si="138"/>
        <v/>
      </c>
      <c r="Z1141" s="18"/>
      <c r="AA1141" s="18"/>
      <c r="AB1141" s="18"/>
      <c r="AC1141" s="18"/>
      <c r="AD1141" s="18"/>
    </row>
    <row r="1142" spans="6:30" x14ac:dyDescent="0.45">
      <c r="F1142" s="13" t="str">
        <f>IF('Prediction Log'!F1148=0, "",'Prediction Log'!F1148)</f>
        <v/>
      </c>
      <c r="G1142" s="13" t="str">
        <f>IF('Prediction Log'!J1148=0, "",'Prediction Log'!J1148)</f>
        <v/>
      </c>
      <c r="H1142" s="52"/>
      <c r="Y1142" s="1" t="str">
        <f t="shared" si="138"/>
        <v/>
      </c>
      <c r="Z1142" s="18"/>
      <c r="AA1142" s="18"/>
      <c r="AB1142" s="18"/>
      <c r="AC1142" s="18"/>
      <c r="AD1142" s="18"/>
    </row>
    <row r="1143" spans="6:30" x14ac:dyDescent="0.45">
      <c r="F1143" s="13" t="str">
        <f>IF('Prediction Log'!F1149=0, "",'Prediction Log'!F1149)</f>
        <v/>
      </c>
      <c r="G1143" s="13" t="str">
        <f>IF('Prediction Log'!J1149=0, "",'Prediction Log'!J1149)</f>
        <v/>
      </c>
      <c r="H1143" s="52"/>
      <c r="Y1143" s="1" t="str">
        <f t="shared" si="138"/>
        <v/>
      </c>
      <c r="Z1143" s="18"/>
      <c r="AA1143" s="18"/>
      <c r="AB1143" s="18"/>
      <c r="AC1143" s="18"/>
      <c r="AD1143" s="18"/>
    </row>
    <row r="1144" spans="6:30" x14ac:dyDescent="0.45">
      <c r="F1144" s="13" t="str">
        <f>IF('Prediction Log'!F1150=0, "",'Prediction Log'!F1150)</f>
        <v/>
      </c>
      <c r="G1144" s="13" t="str">
        <f>IF('Prediction Log'!J1150=0, "",'Prediction Log'!J1150)</f>
        <v/>
      </c>
      <c r="H1144" s="52"/>
      <c r="Y1144" s="1" t="str">
        <f t="shared" si="138"/>
        <v/>
      </c>
      <c r="Z1144" s="18"/>
      <c r="AA1144" s="18"/>
      <c r="AB1144" s="18"/>
      <c r="AC1144" s="18"/>
      <c r="AD1144" s="18"/>
    </row>
    <row r="1145" spans="6:30" x14ac:dyDescent="0.45">
      <c r="F1145" s="13" t="str">
        <f>IF('Prediction Log'!F1151=0, "",'Prediction Log'!F1151)</f>
        <v/>
      </c>
      <c r="G1145" s="13" t="str">
        <f>IF('Prediction Log'!J1151=0, "",'Prediction Log'!J1151)</f>
        <v/>
      </c>
      <c r="H1145" s="52"/>
      <c r="Y1145" s="1" t="str">
        <f t="shared" si="138"/>
        <v/>
      </c>
      <c r="Z1145" s="18"/>
      <c r="AA1145" s="18"/>
      <c r="AB1145" s="18"/>
      <c r="AC1145" s="18"/>
      <c r="AD1145" s="18"/>
    </row>
    <row r="1146" spans="6:30" x14ac:dyDescent="0.45">
      <c r="F1146" s="13" t="str">
        <f>IF('Prediction Log'!F1152=0, "",'Prediction Log'!F1152)</f>
        <v/>
      </c>
      <c r="G1146" s="13" t="str">
        <f>IF('Prediction Log'!J1152=0, "",'Prediction Log'!J1152)</f>
        <v/>
      </c>
      <c r="H1146" s="52"/>
      <c r="Y1146" s="1" t="str">
        <f t="shared" si="138"/>
        <v/>
      </c>
      <c r="Z1146" s="18"/>
      <c r="AA1146" s="18"/>
      <c r="AB1146" s="18"/>
      <c r="AC1146" s="18"/>
      <c r="AD1146" s="18"/>
    </row>
    <row r="1147" spans="6:30" x14ac:dyDescent="0.45">
      <c r="F1147" s="13" t="str">
        <f>IF('Prediction Log'!F1153=0, "",'Prediction Log'!F1153)</f>
        <v/>
      </c>
      <c r="G1147" s="13" t="str">
        <f>IF('Prediction Log'!J1153=0, "",'Prediction Log'!J1153)</f>
        <v/>
      </c>
      <c r="H1147" s="52"/>
      <c r="Y1147" s="1" t="str">
        <f t="shared" si="138"/>
        <v/>
      </c>
      <c r="Z1147" s="18"/>
      <c r="AA1147" s="18"/>
      <c r="AB1147" s="18"/>
      <c r="AC1147" s="18"/>
      <c r="AD1147" s="18"/>
    </row>
    <row r="1148" spans="6:30" x14ac:dyDescent="0.45">
      <c r="F1148" s="13" t="str">
        <f>IF('Prediction Log'!F1154=0, "",'Prediction Log'!F1154)</f>
        <v/>
      </c>
      <c r="G1148" s="13" t="str">
        <f>IF('Prediction Log'!J1154=0, "",'Prediction Log'!J1154)</f>
        <v/>
      </c>
      <c r="H1148" s="52"/>
      <c r="Y1148" s="1" t="str">
        <f t="shared" si="138"/>
        <v/>
      </c>
      <c r="Z1148" s="18"/>
      <c r="AA1148" s="18"/>
      <c r="AB1148" s="18"/>
      <c r="AC1148" s="18"/>
      <c r="AD1148" s="18"/>
    </row>
    <row r="1149" spans="6:30" x14ac:dyDescent="0.45">
      <c r="F1149" s="13" t="str">
        <f>IF('Prediction Log'!F1155=0, "",'Prediction Log'!F1155)</f>
        <v/>
      </c>
      <c r="G1149" s="13" t="str">
        <f>IF('Prediction Log'!J1155=0, "",'Prediction Log'!J1155)</f>
        <v/>
      </c>
      <c r="H1149" s="52"/>
      <c r="Y1149" s="1" t="str">
        <f t="shared" si="138"/>
        <v/>
      </c>
      <c r="Z1149" s="18"/>
      <c r="AA1149" s="18"/>
      <c r="AB1149" s="18"/>
      <c r="AC1149" s="18"/>
      <c r="AD1149" s="18"/>
    </row>
    <row r="1150" spans="6:30" x14ac:dyDescent="0.45">
      <c r="F1150" s="13" t="str">
        <f>IF('Prediction Log'!F1156=0, "",'Prediction Log'!F1156)</f>
        <v/>
      </c>
      <c r="G1150" s="13" t="str">
        <f>IF('Prediction Log'!J1156=0, "",'Prediction Log'!J1156)</f>
        <v/>
      </c>
      <c r="H1150" s="52"/>
      <c r="Y1150" s="1" t="str">
        <f t="shared" si="138"/>
        <v/>
      </c>
      <c r="Z1150" s="18"/>
      <c r="AA1150" s="18"/>
      <c r="AB1150" s="18"/>
      <c r="AC1150" s="18"/>
      <c r="AD1150" s="18"/>
    </row>
    <row r="1151" spans="6:30" x14ac:dyDescent="0.45">
      <c r="F1151" s="13" t="str">
        <f>IF('Prediction Log'!F1157=0, "",'Prediction Log'!F1157)</f>
        <v/>
      </c>
      <c r="G1151" s="13" t="str">
        <f>IF('Prediction Log'!J1157=0, "",'Prediction Log'!J1157)</f>
        <v/>
      </c>
      <c r="H1151" s="52"/>
      <c r="Y1151" s="1" t="str">
        <f t="shared" si="138"/>
        <v/>
      </c>
      <c r="Z1151" s="18"/>
      <c r="AA1151" s="18"/>
      <c r="AB1151" s="18"/>
      <c r="AC1151" s="18"/>
      <c r="AD1151" s="18"/>
    </row>
    <row r="1152" spans="6:30" x14ac:dyDescent="0.45">
      <c r="F1152" s="13" t="str">
        <f>IF('Prediction Log'!F1158=0, "",'Prediction Log'!F1158)</f>
        <v/>
      </c>
      <c r="G1152" s="13" t="str">
        <f>IF('Prediction Log'!J1158=0, "",'Prediction Log'!J1158)</f>
        <v/>
      </c>
      <c r="H1152" s="52"/>
      <c r="Y1152" s="1" t="str">
        <f t="shared" si="138"/>
        <v/>
      </c>
      <c r="Z1152" s="18"/>
      <c r="AA1152" s="18"/>
      <c r="AB1152" s="18"/>
      <c r="AC1152" s="18"/>
      <c r="AD1152" s="18"/>
    </row>
    <row r="1153" spans="6:30" x14ac:dyDescent="0.45">
      <c r="F1153" s="13" t="str">
        <f>IF('Prediction Log'!F1159=0, "",'Prediction Log'!F1159)</f>
        <v/>
      </c>
      <c r="G1153" s="13" t="str">
        <f>IF('Prediction Log'!J1159=0, "",'Prediction Log'!J1159)</f>
        <v/>
      </c>
      <c r="H1153" s="52"/>
      <c r="Y1153" s="1" t="str">
        <f t="shared" si="138"/>
        <v/>
      </c>
      <c r="Z1153" s="18"/>
      <c r="AA1153" s="18"/>
      <c r="AB1153" s="18"/>
      <c r="AC1153" s="18"/>
      <c r="AD1153" s="18"/>
    </row>
    <row r="1154" spans="6:30" x14ac:dyDescent="0.45">
      <c r="F1154" s="13" t="str">
        <f>IF('Prediction Log'!F1160=0, "",'Prediction Log'!F1160)</f>
        <v/>
      </c>
      <c r="G1154" s="13" t="str">
        <f>IF('Prediction Log'!J1160=0, "",'Prediction Log'!J1160)</f>
        <v/>
      </c>
      <c r="H1154" s="52"/>
      <c r="Y1154" s="1" t="str">
        <f t="shared" si="138"/>
        <v/>
      </c>
      <c r="Z1154" s="18"/>
      <c r="AA1154" s="18"/>
      <c r="AB1154" s="18"/>
      <c r="AC1154" s="18"/>
      <c r="AD1154" s="18"/>
    </row>
    <row r="1155" spans="6:30" x14ac:dyDescent="0.45">
      <c r="F1155" s="13" t="str">
        <f>IF('Prediction Log'!F1161=0, "",'Prediction Log'!F1161)</f>
        <v/>
      </c>
      <c r="G1155" s="13" t="str">
        <f>IF('Prediction Log'!J1161=0, "",'Prediction Log'!J1161)</f>
        <v/>
      </c>
      <c r="H1155" s="52"/>
      <c r="Y1155" s="1" t="str">
        <f t="shared" si="138"/>
        <v/>
      </c>
      <c r="Z1155" s="18"/>
      <c r="AA1155" s="18"/>
      <c r="AB1155" s="18"/>
      <c r="AC1155" s="18"/>
      <c r="AD1155" s="18"/>
    </row>
    <row r="1156" spans="6:30" x14ac:dyDescent="0.45">
      <c r="F1156" s="13" t="str">
        <f>IF('Prediction Log'!F1162=0, "",'Prediction Log'!F1162)</f>
        <v/>
      </c>
      <c r="G1156" s="13" t="str">
        <f>IF('Prediction Log'!J1162=0, "",'Prediction Log'!J1162)</f>
        <v/>
      </c>
      <c r="H1156" s="52"/>
      <c r="Y1156" s="1" t="str">
        <f t="shared" si="138"/>
        <v/>
      </c>
      <c r="Z1156" s="18"/>
      <c r="AA1156" s="18"/>
      <c r="AB1156" s="18"/>
      <c r="AC1156" s="18"/>
      <c r="AD1156" s="18"/>
    </row>
    <row r="1157" spans="6:30" x14ac:dyDescent="0.45">
      <c r="F1157" s="13" t="str">
        <f>IF('Prediction Log'!F1163=0, "",'Prediction Log'!F1163)</f>
        <v/>
      </c>
      <c r="G1157" s="13" t="str">
        <f>IF('Prediction Log'!J1163=0, "",'Prediction Log'!J1163)</f>
        <v/>
      </c>
      <c r="H1157" s="52"/>
      <c r="Y1157" s="1" t="str">
        <f t="shared" si="138"/>
        <v/>
      </c>
      <c r="Z1157" s="18"/>
      <c r="AA1157" s="18"/>
      <c r="AB1157" s="18"/>
      <c r="AC1157" s="18"/>
      <c r="AD1157" s="18"/>
    </row>
    <row r="1158" spans="6:30" x14ac:dyDescent="0.45">
      <c r="F1158" s="13" t="str">
        <f>IF('Prediction Log'!F1164=0, "",'Prediction Log'!F1164)</f>
        <v/>
      </c>
      <c r="G1158" s="13" t="str">
        <f>IF('Prediction Log'!J1164=0, "",'Prediction Log'!J1164)</f>
        <v/>
      </c>
      <c r="H1158" s="52"/>
      <c r="Y1158" s="1" t="str">
        <f t="shared" si="138"/>
        <v/>
      </c>
      <c r="Z1158" s="18"/>
      <c r="AA1158" s="18"/>
      <c r="AB1158" s="18"/>
      <c r="AC1158" s="18"/>
      <c r="AD1158" s="18"/>
    </row>
    <row r="1159" spans="6:30" x14ac:dyDescent="0.45">
      <c r="F1159" s="13" t="str">
        <f>IF('Prediction Log'!F1165=0, "",'Prediction Log'!F1165)</f>
        <v/>
      </c>
      <c r="G1159" s="13" t="str">
        <f>IF('Prediction Log'!J1165=0, "",'Prediction Log'!J1165)</f>
        <v/>
      </c>
      <c r="H1159" s="52"/>
      <c r="Y1159" s="1" t="str">
        <f t="shared" si="138"/>
        <v/>
      </c>
      <c r="Z1159" s="18"/>
      <c r="AA1159" s="18"/>
      <c r="AB1159" s="18"/>
      <c r="AC1159" s="18"/>
      <c r="AD1159" s="18"/>
    </row>
    <row r="1160" spans="6:30" x14ac:dyDescent="0.45">
      <c r="F1160" s="13" t="str">
        <f>IF('Prediction Log'!F1166=0, "",'Prediction Log'!F1166)</f>
        <v/>
      </c>
      <c r="G1160" s="13" t="str">
        <f>IF('Prediction Log'!J1166=0, "",'Prediction Log'!J1166)</f>
        <v/>
      </c>
      <c r="H1160" s="52"/>
      <c r="Y1160" s="1" t="str">
        <f t="shared" si="138"/>
        <v/>
      </c>
      <c r="Z1160" s="18"/>
      <c r="AA1160" s="18"/>
      <c r="AB1160" s="18"/>
      <c r="AC1160" s="18"/>
      <c r="AD1160" s="18"/>
    </row>
    <row r="1161" spans="6:30" x14ac:dyDescent="0.45">
      <c r="F1161" s="13" t="str">
        <f>IF('Prediction Log'!F1167=0, "",'Prediction Log'!F1167)</f>
        <v/>
      </c>
      <c r="G1161" s="13" t="str">
        <f>IF('Prediction Log'!J1167=0, "",'Prediction Log'!J1167)</f>
        <v/>
      </c>
      <c r="H1161" s="52"/>
      <c r="Y1161" s="1" t="str">
        <f t="shared" si="138"/>
        <v/>
      </c>
      <c r="Z1161" s="18"/>
      <c r="AA1161" s="18"/>
      <c r="AB1161" s="18"/>
      <c r="AC1161" s="18"/>
      <c r="AD1161" s="18"/>
    </row>
    <row r="1162" spans="6:30" x14ac:dyDescent="0.45">
      <c r="F1162" s="13" t="str">
        <f>IF('Prediction Log'!F1168=0, "",'Prediction Log'!F1168)</f>
        <v/>
      </c>
      <c r="G1162" s="13" t="str">
        <f>IF('Prediction Log'!J1168=0, "",'Prediction Log'!J1168)</f>
        <v/>
      </c>
      <c r="H1162" s="52"/>
      <c r="Y1162" s="1" t="str">
        <f t="shared" si="138"/>
        <v/>
      </c>
      <c r="Z1162" s="18"/>
      <c r="AA1162" s="18"/>
      <c r="AB1162" s="18"/>
      <c r="AC1162" s="18"/>
      <c r="AD1162" s="18"/>
    </row>
    <row r="1163" spans="6:30" x14ac:dyDescent="0.45">
      <c r="F1163" s="13" t="str">
        <f>IF('Prediction Log'!F1169=0, "",'Prediction Log'!F1169)</f>
        <v/>
      </c>
      <c r="G1163" s="13" t="str">
        <f>IF('Prediction Log'!J1169=0, "",'Prediction Log'!J1169)</f>
        <v/>
      </c>
      <c r="H1163" s="52"/>
      <c r="Y1163" s="1" t="str">
        <f t="shared" si="138"/>
        <v/>
      </c>
      <c r="Z1163" s="18"/>
      <c r="AA1163" s="18"/>
      <c r="AB1163" s="18"/>
      <c r="AC1163" s="18"/>
      <c r="AD1163" s="18"/>
    </row>
    <row r="1164" spans="6:30" x14ac:dyDescent="0.45">
      <c r="F1164" s="13" t="str">
        <f>IF('Prediction Log'!F1170=0, "",'Prediction Log'!F1170)</f>
        <v/>
      </c>
      <c r="G1164" s="13" t="str">
        <f>IF('Prediction Log'!J1170=0, "",'Prediction Log'!J1170)</f>
        <v/>
      </c>
      <c r="H1164" s="52"/>
      <c r="Y1164" s="1" t="str">
        <f t="shared" si="138"/>
        <v/>
      </c>
      <c r="Z1164" s="18"/>
      <c r="AA1164" s="18"/>
      <c r="AB1164" s="18"/>
      <c r="AC1164" s="18"/>
      <c r="AD1164" s="18"/>
    </row>
    <row r="1165" spans="6:30" x14ac:dyDescent="0.45">
      <c r="F1165" s="13" t="str">
        <f>IF('Prediction Log'!F1171=0, "",'Prediction Log'!F1171)</f>
        <v/>
      </c>
      <c r="G1165" s="13" t="str">
        <f>IF('Prediction Log'!J1171=0, "",'Prediction Log'!J1171)</f>
        <v/>
      </c>
      <c r="H1165" s="52"/>
      <c r="Y1165" s="1" t="str">
        <f t="shared" si="138"/>
        <v/>
      </c>
      <c r="Z1165" s="18"/>
      <c r="AA1165" s="18"/>
      <c r="AB1165" s="18"/>
      <c r="AC1165" s="18"/>
      <c r="AD1165" s="18"/>
    </row>
    <row r="1166" spans="6:30" x14ac:dyDescent="0.45">
      <c r="F1166" s="13" t="str">
        <f>IF('Prediction Log'!F1172=0, "",'Prediction Log'!F1172)</f>
        <v/>
      </c>
      <c r="G1166" s="13" t="str">
        <f>IF('Prediction Log'!J1172=0, "",'Prediction Log'!J1172)</f>
        <v/>
      </c>
      <c r="H1166" s="52"/>
      <c r="Y1166" s="1" t="str">
        <f t="shared" si="138"/>
        <v/>
      </c>
      <c r="Z1166" s="18"/>
      <c r="AA1166" s="18"/>
      <c r="AB1166" s="18"/>
      <c r="AC1166" s="18"/>
      <c r="AD1166" s="18"/>
    </row>
    <row r="1167" spans="6:30" x14ac:dyDescent="0.45">
      <c r="F1167" s="13" t="str">
        <f>IF('Prediction Log'!F1173=0, "",'Prediction Log'!F1173)</f>
        <v/>
      </c>
      <c r="G1167" s="13" t="str">
        <f>IF('Prediction Log'!J1173=0, "",'Prediction Log'!J1173)</f>
        <v/>
      </c>
      <c r="H1167" s="52"/>
      <c r="Y1167" s="1" t="str">
        <f t="shared" si="138"/>
        <v/>
      </c>
      <c r="Z1167" s="18"/>
      <c r="AA1167" s="18"/>
      <c r="AB1167" s="18"/>
      <c r="AC1167" s="18"/>
      <c r="AD1167" s="18"/>
    </row>
    <row r="1168" spans="6:30" x14ac:dyDescent="0.45">
      <c r="F1168" s="13" t="str">
        <f>IF('Prediction Log'!F1174=0, "",'Prediction Log'!F1174)</f>
        <v/>
      </c>
      <c r="G1168" s="13" t="str">
        <f>IF('Prediction Log'!J1174=0, "",'Prediction Log'!J1174)</f>
        <v/>
      </c>
      <c r="H1168" s="52"/>
      <c r="Y1168" s="1" t="str">
        <f t="shared" si="138"/>
        <v/>
      </c>
      <c r="Z1168" s="18"/>
      <c r="AA1168" s="18"/>
      <c r="AB1168" s="18"/>
      <c r="AC1168" s="18"/>
      <c r="AD1168" s="18"/>
    </row>
    <row r="1169" spans="6:30" x14ac:dyDescent="0.45">
      <c r="F1169" s="13" t="str">
        <f>IF('Prediction Log'!F1175=0, "",'Prediction Log'!F1175)</f>
        <v/>
      </c>
      <c r="G1169" s="13" t="str">
        <f>IF('Prediction Log'!J1175=0, "",'Prediction Log'!J1175)</f>
        <v/>
      </c>
      <c r="H1169" s="52"/>
      <c r="Y1169" s="1" t="str">
        <f t="shared" si="138"/>
        <v/>
      </c>
      <c r="Z1169" s="18"/>
      <c r="AA1169" s="18"/>
      <c r="AB1169" s="18"/>
      <c r="AC1169" s="18"/>
      <c r="AD1169" s="18"/>
    </row>
    <row r="1170" spans="6:30" x14ac:dyDescent="0.45">
      <c r="F1170" s="13" t="str">
        <f>IF('Prediction Log'!F1176=0, "",'Prediction Log'!F1176)</f>
        <v/>
      </c>
      <c r="G1170" s="13" t="str">
        <f>IF('Prediction Log'!J1176=0, "",'Prediction Log'!J1176)</f>
        <v/>
      </c>
      <c r="H1170" s="52"/>
      <c r="Y1170" s="1" t="str">
        <f t="shared" si="138"/>
        <v/>
      </c>
      <c r="Z1170" s="18"/>
      <c r="AA1170" s="18"/>
      <c r="AB1170" s="18"/>
      <c r="AC1170" s="18"/>
      <c r="AD1170" s="18"/>
    </row>
    <row r="1171" spans="6:30" x14ac:dyDescent="0.45">
      <c r="F1171" s="13" t="str">
        <f>IF('Prediction Log'!F1177=0, "",'Prediction Log'!F1177)</f>
        <v/>
      </c>
      <c r="G1171" s="13" t="str">
        <f>IF('Prediction Log'!J1177=0, "",'Prediction Log'!J1177)</f>
        <v/>
      </c>
      <c r="H1171" s="52"/>
      <c r="Y1171" s="1" t="str">
        <f t="shared" si="138"/>
        <v/>
      </c>
      <c r="Z1171" s="18"/>
      <c r="AA1171" s="18"/>
      <c r="AB1171" s="18"/>
      <c r="AC1171" s="18"/>
      <c r="AD1171" s="18"/>
    </row>
    <row r="1172" spans="6:30" x14ac:dyDescent="0.45">
      <c r="F1172" s="13" t="str">
        <f>IF('Prediction Log'!F1178=0, "",'Prediction Log'!F1178)</f>
        <v/>
      </c>
      <c r="G1172" s="13" t="str">
        <f>IF('Prediction Log'!J1178=0, "",'Prediction Log'!J1178)</f>
        <v/>
      </c>
      <c r="H1172" s="52"/>
      <c r="Y1172" s="1" t="str">
        <f t="shared" si="138"/>
        <v/>
      </c>
      <c r="Z1172" s="18"/>
      <c r="AA1172" s="18"/>
      <c r="AB1172" s="18"/>
      <c r="AC1172" s="18"/>
      <c r="AD1172" s="18"/>
    </row>
    <row r="1173" spans="6:30" x14ac:dyDescent="0.45">
      <c r="F1173" s="13" t="str">
        <f>IF('Prediction Log'!F1179=0, "",'Prediction Log'!F1179)</f>
        <v/>
      </c>
      <c r="G1173" s="13" t="str">
        <f>IF('Prediction Log'!J1179=0, "",'Prediction Log'!J1179)</f>
        <v/>
      </c>
      <c r="H1173" s="52"/>
      <c r="Y1173" s="1" t="str">
        <f t="shared" si="138"/>
        <v/>
      </c>
      <c r="Z1173" s="18"/>
      <c r="AA1173" s="18"/>
      <c r="AB1173" s="18"/>
      <c r="AC1173" s="18"/>
      <c r="AD1173" s="18"/>
    </row>
    <row r="1174" spans="6:30" x14ac:dyDescent="0.45">
      <c r="F1174" s="13" t="str">
        <f>IF('Prediction Log'!F1180=0, "",'Prediction Log'!F1180)</f>
        <v/>
      </c>
      <c r="G1174" s="13" t="str">
        <f>IF('Prediction Log'!J1180=0, "",'Prediction Log'!J1180)</f>
        <v/>
      </c>
      <c r="H1174" s="52"/>
      <c r="Y1174" s="1" t="str">
        <f t="shared" si="138"/>
        <v/>
      </c>
      <c r="Z1174" s="18"/>
      <c r="AA1174" s="18"/>
      <c r="AB1174" s="18"/>
      <c r="AC1174" s="18"/>
      <c r="AD1174" s="18"/>
    </row>
    <row r="1175" spans="6:30" x14ac:dyDescent="0.45">
      <c r="F1175" s="13" t="str">
        <f>IF('Prediction Log'!F1181=0, "",'Prediction Log'!F1181)</f>
        <v/>
      </c>
      <c r="G1175" s="13" t="str">
        <f>IF('Prediction Log'!J1181=0, "",'Prediction Log'!J1181)</f>
        <v/>
      </c>
      <c r="H1175" s="52"/>
      <c r="Y1175" s="1" t="str">
        <f t="shared" si="138"/>
        <v/>
      </c>
      <c r="Z1175" s="18"/>
      <c r="AA1175" s="18"/>
      <c r="AB1175" s="18"/>
      <c r="AC1175" s="18"/>
      <c r="AD1175" s="18"/>
    </row>
    <row r="1176" spans="6:30" x14ac:dyDescent="0.45">
      <c r="F1176" s="13" t="str">
        <f>IF('Prediction Log'!F1182=0, "",'Prediction Log'!F1182)</f>
        <v/>
      </c>
      <c r="G1176" s="13" t="str">
        <f>IF('Prediction Log'!J1182=0, "",'Prediction Log'!J1182)</f>
        <v/>
      </c>
      <c r="H1176" s="52"/>
      <c r="Y1176" s="1" t="str">
        <f t="shared" ref="Y1176:Y1239" si="139">IF(X1176="W", S1176, IF(X1176="L",-L1176, ""))</f>
        <v/>
      </c>
      <c r="Z1176" s="18"/>
      <c r="AA1176" s="18"/>
      <c r="AB1176" s="18"/>
      <c r="AC1176" s="18"/>
      <c r="AD1176" s="18"/>
    </row>
    <row r="1177" spans="6:30" x14ac:dyDescent="0.45">
      <c r="F1177" s="13" t="str">
        <f>IF('Prediction Log'!F1183=0, "",'Prediction Log'!F1183)</f>
        <v/>
      </c>
      <c r="G1177" s="13" t="str">
        <f>IF('Prediction Log'!J1183=0, "",'Prediction Log'!J1183)</f>
        <v/>
      </c>
      <c r="H1177" s="52"/>
      <c r="Y1177" s="1" t="str">
        <f t="shared" si="139"/>
        <v/>
      </c>
      <c r="Z1177" s="18"/>
      <c r="AA1177" s="18"/>
      <c r="AB1177" s="18"/>
      <c r="AC1177" s="18"/>
      <c r="AD1177" s="18"/>
    </row>
    <row r="1178" spans="6:30" x14ac:dyDescent="0.45">
      <c r="F1178" s="13" t="str">
        <f>IF('Prediction Log'!F1184=0, "",'Prediction Log'!F1184)</f>
        <v/>
      </c>
      <c r="G1178" s="13" t="str">
        <f>IF('Prediction Log'!J1184=0, "",'Prediction Log'!J1184)</f>
        <v/>
      </c>
      <c r="H1178" s="52"/>
      <c r="Y1178" s="1" t="str">
        <f t="shared" si="139"/>
        <v/>
      </c>
      <c r="Z1178" s="18"/>
      <c r="AA1178" s="18"/>
      <c r="AB1178" s="18"/>
      <c r="AC1178" s="18"/>
      <c r="AD1178" s="18"/>
    </row>
    <row r="1179" spans="6:30" x14ac:dyDescent="0.45">
      <c r="F1179" s="13" t="str">
        <f>IF('Prediction Log'!F1185=0, "",'Prediction Log'!F1185)</f>
        <v/>
      </c>
      <c r="G1179" s="13" t="str">
        <f>IF('Prediction Log'!J1185=0, "",'Prediction Log'!J1185)</f>
        <v/>
      </c>
      <c r="H1179" s="52"/>
      <c r="Y1179" s="1" t="str">
        <f t="shared" si="139"/>
        <v/>
      </c>
      <c r="Z1179" s="18"/>
      <c r="AA1179" s="18"/>
      <c r="AB1179" s="18"/>
      <c r="AC1179" s="18"/>
      <c r="AD1179" s="18"/>
    </row>
    <row r="1180" spans="6:30" x14ac:dyDescent="0.45">
      <c r="F1180" s="13" t="str">
        <f>IF('Prediction Log'!F1186=0, "",'Prediction Log'!F1186)</f>
        <v/>
      </c>
      <c r="G1180" s="13" t="str">
        <f>IF('Prediction Log'!J1186=0, "",'Prediction Log'!J1186)</f>
        <v/>
      </c>
      <c r="H1180" s="52"/>
      <c r="Y1180" s="1" t="str">
        <f t="shared" si="139"/>
        <v/>
      </c>
      <c r="Z1180" s="18"/>
      <c r="AA1180" s="18"/>
      <c r="AB1180" s="18"/>
      <c r="AC1180" s="18"/>
      <c r="AD1180" s="18"/>
    </row>
    <row r="1181" spans="6:30" x14ac:dyDescent="0.45">
      <c r="F1181" s="13" t="str">
        <f>IF('Prediction Log'!F1187=0, "",'Prediction Log'!F1187)</f>
        <v/>
      </c>
      <c r="G1181" s="13" t="str">
        <f>IF('Prediction Log'!J1187=0, "",'Prediction Log'!J1187)</f>
        <v/>
      </c>
      <c r="H1181" s="52"/>
      <c r="Y1181" s="1" t="str">
        <f t="shared" si="139"/>
        <v/>
      </c>
      <c r="Z1181" s="18"/>
      <c r="AA1181" s="18"/>
      <c r="AB1181" s="18"/>
      <c r="AC1181" s="18"/>
      <c r="AD1181" s="18"/>
    </row>
    <row r="1182" spans="6:30" x14ac:dyDescent="0.45">
      <c r="F1182" s="13" t="str">
        <f>IF('Prediction Log'!F1188=0, "",'Prediction Log'!F1188)</f>
        <v/>
      </c>
      <c r="G1182" s="13" t="str">
        <f>IF('Prediction Log'!J1188=0, "",'Prediction Log'!J1188)</f>
        <v/>
      </c>
      <c r="H1182" s="52"/>
      <c r="Y1182" s="1" t="str">
        <f t="shared" si="139"/>
        <v/>
      </c>
      <c r="Z1182" s="18"/>
      <c r="AA1182" s="18"/>
      <c r="AB1182" s="18"/>
      <c r="AC1182" s="18"/>
      <c r="AD1182" s="18"/>
    </row>
    <row r="1183" spans="6:30" x14ac:dyDescent="0.45">
      <c r="F1183" s="13" t="str">
        <f>IF('Prediction Log'!F1189=0, "",'Prediction Log'!F1189)</f>
        <v/>
      </c>
      <c r="G1183" s="13" t="str">
        <f>IF('Prediction Log'!J1189=0, "",'Prediction Log'!J1189)</f>
        <v/>
      </c>
      <c r="H1183" s="52"/>
      <c r="Y1183" s="1" t="str">
        <f t="shared" si="139"/>
        <v/>
      </c>
      <c r="Z1183" s="18"/>
      <c r="AA1183" s="18"/>
      <c r="AB1183" s="18"/>
      <c r="AC1183" s="18"/>
      <c r="AD1183" s="18"/>
    </row>
    <row r="1184" spans="6:30" x14ac:dyDescent="0.45">
      <c r="F1184" s="13" t="str">
        <f>IF('Prediction Log'!F1190=0, "",'Prediction Log'!F1190)</f>
        <v/>
      </c>
      <c r="G1184" s="13" t="str">
        <f>IF('Prediction Log'!J1190=0, "",'Prediction Log'!J1190)</f>
        <v/>
      </c>
      <c r="H1184" s="52"/>
      <c r="Y1184" s="1" t="str">
        <f t="shared" si="139"/>
        <v/>
      </c>
      <c r="Z1184" s="18"/>
      <c r="AA1184" s="18"/>
      <c r="AB1184" s="18"/>
      <c r="AC1184" s="18"/>
      <c r="AD1184" s="18"/>
    </row>
    <row r="1185" spans="6:30" x14ac:dyDescent="0.45">
      <c r="F1185" s="13" t="str">
        <f>IF('Prediction Log'!F1191=0, "",'Prediction Log'!F1191)</f>
        <v/>
      </c>
      <c r="G1185" s="13" t="str">
        <f>IF('Prediction Log'!J1191=0, "",'Prediction Log'!J1191)</f>
        <v/>
      </c>
      <c r="H1185" s="52"/>
      <c r="Y1185" s="1" t="str">
        <f t="shared" si="139"/>
        <v/>
      </c>
      <c r="Z1185" s="18"/>
      <c r="AA1185" s="18"/>
      <c r="AB1185" s="18"/>
      <c r="AC1185" s="18"/>
      <c r="AD1185" s="18"/>
    </row>
    <row r="1186" spans="6:30" x14ac:dyDescent="0.45">
      <c r="F1186" s="13" t="str">
        <f>IF('Prediction Log'!F1192=0, "",'Prediction Log'!F1192)</f>
        <v/>
      </c>
      <c r="G1186" s="13" t="str">
        <f>IF('Prediction Log'!J1192=0, "",'Prediction Log'!J1192)</f>
        <v/>
      </c>
      <c r="H1186" s="52"/>
      <c r="Y1186" s="1" t="str">
        <f t="shared" si="139"/>
        <v/>
      </c>
      <c r="Z1186" s="18"/>
      <c r="AA1186" s="18"/>
      <c r="AB1186" s="18"/>
      <c r="AC1186" s="18"/>
      <c r="AD1186" s="18"/>
    </row>
    <row r="1187" spans="6:30" x14ac:dyDescent="0.45">
      <c r="F1187" s="13" t="str">
        <f>IF('Prediction Log'!F1193=0, "",'Prediction Log'!F1193)</f>
        <v/>
      </c>
      <c r="G1187" s="13" t="str">
        <f>IF('Prediction Log'!J1193=0, "",'Prediction Log'!J1193)</f>
        <v/>
      </c>
      <c r="H1187" s="52"/>
      <c r="Y1187" s="1" t="str">
        <f t="shared" si="139"/>
        <v/>
      </c>
      <c r="Z1187" s="18"/>
      <c r="AA1187" s="18"/>
      <c r="AB1187" s="18"/>
      <c r="AC1187" s="18"/>
      <c r="AD1187" s="18"/>
    </row>
    <row r="1188" spans="6:30" x14ac:dyDescent="0.45">
      <c r="F1188" s="13" t="str">
        <f>IF('Prediction Log'!F1194=0, "",'Prediction Log'!F1194)</f>
        <v/>
      </c>
      <c r="G1188" s="13" t="str">
        <f>IF('Prediction Log'!J1194=0, "",'Prediction Log'!J1194)</f>
        <v/>
      </c>
      <c r="H1188" s="52"/>
      <c r="Y1188" s="1" t="str">
        <f t="shared" si="139"/>
        <v/>
      </c>
      <c r="Z1188" s="18"/>
      <c r="AA1188" s="18"/>
      <c r="AB1188" s="18"/>
      <c r="AC1188" s="18"/>
      <c r="AD1188" s="18"/>
    </row>
    <row r="1189" spans="6:30" x14ac:dyDescent="0.45">
      <c r="F1189" s="13" t="str">
        <f>IF('Prediction Log'!F1195=0, "",'Prediction Log'!F1195)</f>
        <v/>
      </c>
      <c r="G1189" s="13" t="str">
        <f>IF('Prediction Log'!J1195=0, "",'Prediction Log'!J1195)</f>
        <v/>
      </c>
      <c r="H1189" s="52"/>
      <c r="Y1189" s="1" t="str">
        <f t="shared" si="139"/>
        <v/>
      </c>
      <c r="Z1189" s="18"/>
      <c r="AA1189" s="18"/>
      <c r="AB1189" s="18"/>
      <c r="AC1189" s="18"/>
      <c r="AD1189" s="18"/>
    </row>
    <row r="1190" spans="6:30" x14ac:dyDescent="0.45">
      <c r="F1190" s="13" t="str">
        <f>IF('Prediction Log'!F1196=0, "",'Prediction Log'!F1196)</f>
        <v/>
      </c>
      <c r="G1190" s="13" t="str">
        <f>IF('Prediction Log'!J1196=0, "",'Prediction Log'!J1196)</f>
        <v/>
      </c>
      <c r="H1190" s="52"/>
      <c r="Y1190" s="1" t="str">
        <f t="shared" si="139"/>
        <v/>
      </c>
      <c r="Z1190" s="18"/>
      <c r="AA1190" s="18"/>
      <c r="AB1190" s="18"/>
      <c r="AC1190" s="18"/>
      <c r="AD1190" s="18"/>
    </row>
    <row r="1191" spans="6:30" x14ac:dyDescent="0.45">
      <c r="F1191" s="13" t="str">
        <f>IF('Prediction Log'!F1197=0, "",'Prediction Log'!F1197)</f>
        <v/>
      </c>
      <c r="G1191" s="13" t="str">
        <f>IF('Prediction Log'!J1197=0, "",'Prediction Log'!J1197)</f>
        <v/>
      </c>
      <c r="H1191" s="52"/>
      <c r="Y1191" s="1" t="str">
        <f t="shared" si="139"/>
        <v/>
      </c>
      <c r="Z1191" s="18"/>
      <c r="AA1191" s="18"/>
      <c r="AB1191" s="18"/>
      <c r="AC1191" s="18"/>
      <c r="AD1191" s="18"/>
    </row>
    <row r="1192" spans="6:30" x14ac:dyDescent="0.45">
      <c r="F1192" s="13" t="str">
        <f>IF('Prediction Log'!F1198=0, "",'Prediction Log'!F1198)</f>
        <v/>
      </c>
      <c r="G1192" s="13" t="str">
        <f>IF('Prediction Log'!J1198=0, "",'Prediction Log'!J1198)</f>
        <v/>
      </c>
      <c r="H1192" s="52"/>
      <c r="Y1192" s="1" t="str">
        <f t="shared" si="139"/>
        <v/>
      </c>
      <c r="Z1192" s="18"/>
      <c r="AA1192" s="18"/>
      <c r="AB1192" s="18"/>
      <c r="AC1192" s="18"/>
      <c r="AD1192" s="18"/>
    </row>
    <row r="1193" spans="6:30" x14ac:dyDescent="0.45">
      <c r="F1193" s="13" t="str">
        <f>IF('Prediction Log'!F1199=0, "",'Prediction Log'!F1199)</f>
        <v/>
      </c>
      <c r="G1193" s="13" t="str">
        <f>IF('Prediction Log'!J1199=0, "",'Prediction Log'!J1199)</f>
        <v/>
      </c>
      <c r="H1193" s="52"/>
      <c r="Y1193" s="1" t="str">
        <f t="shared" si="139"/>
        <v/>
      </c>
      <c r="Z1193" s="18"/>
      <c r="AA1193" s="18"/>
      <c r="AB1193" s="18"/>
      <c r="AC1193" s="18"/>
      <c r="AD1193" s="18"/>
    </row>
    <row r="1194" spans="6:30" x14ac:dyDescent="0.45">
      <c r="F1194" s="13" t="str">
        <f>IF('Prediction Log'!F1200=0, "",'Prediction Log'!F1200)</f>
        <v/>
      </c>
      <c r="G1194" s="13" t="str">
        <f>IF('Prediction Log'!J1200=0, "",'Prediction Log'!J1200)</f>
        <v/>
      </c>
      <c r="H1194" s="52"/>
      <c r="Y1194" s="1" t="str">
        <f t="shared" si="139"/>
        <v/>
      </c>
      <c r="Z1194" s="18"/>
      <c r="AA1194" s="18"/>
      <c r="AB1194" s="18"/>
      <c r="AC1194" s="18"/>
      <c r="AD1194" s="18"/>
    </row>
    <row r="1195" spans="6:30" x14ac:dyDescent="0.45">
      <c r="F1195" s="13" t="str">
        <f>IF('Prediction Log'!F1201=0, "",'Prediction Log'!F1201)</f>
        <v/>
      </c>
      <c r="G1195" s="13" t="str">
        <f>IF('Prediction Log'!J1201=0, "",'Prediction Log'!J1201)</f>
        <v/>
      </c>
      <c r="H1195" s="52"/>
      <c r="Y1195" s="1" t="str">
        <f t="shared" si="139"/>
        <v/>
      </c>
      <c r="Z1195" s="18"/>
      <c r="AA1195" s="18"/>
      <c r="AB1195" s="18"/>
      <c r="AC1195" s="18"/>
      <c r="AD1195" s="18"/>
    </row>
    <row r="1196" spans="6:30" x14ac:dyDescent="0.45">
      <c r="F1196" s="13" t="str">
        <f>IF('Prediction Log'!F1202=0, "",'Prediction Log'!F1202)</f>
        <v/>
      </c>
      <c r="G1196" s="13" t="str">
        <f>IF('Prediction Log'!J1202=0, "",'Prediction Log'!J1202)</f>
        <v/>
      </c>
      <c r="H1196" s="52"/>
      <c r="Y1196" s="1" t="str">
        <f t="shared" si="139"/>
        <v/>
      </c>
      <c r="Z1196" s="18"/>
      <c r="AA1196" s="18"/>
      <c r="AB1196" s="18"/>
      <c r="AC1196" s="18"/>
      <c r="AD1196" s="18"/>
    </row>
    <row r="1197" spans="6:30" x14ac:dyDescent="0.45">
      <c r="F1197" s="13" t="str">
        <f>IF('Prediction Log'!F1203=0, "",'Prediction Log'!F1203)</f>
        <v/>
      </c>
      <c r="G1197" s="13" t="str">
        <f>IF('Prediction Log'!J1203=0, "",'Prediction Log'!J1203)</f>
        <v/>
      </c>
      <c r="H1197" s="52"/>
      <c r="Y1197" s="1" t="str">
        <f t="shared" si="139"/>
        <v/>
      </c>
      <c r="Z1197" s="18"/>
      <c r="AA1197" s="18"/>
      <c r="AB1197" s="18"/>
      <c r="AC1197" s="18"/>
      <c r="AD1197" s="18"/>
    </row>
    <row r="1198" spans="6:30" x14ac:dyDescent="0.45">
      <c r="F1198" s="13" t="str">
        <f>IF('Prediction Log'!F1204=0, "",'Prediction Log'!F1204)</f>
        <v/>
      </c>
      <c r="G1198" s="13" t="str">
        <f>IF('Prediction Log'!J1204=0, "",'Prediction Log'!J1204)</f>
        <v/>
      </c>
      <c r="H1198" s="52"/>
      <c r="Y1198" s="1" t="str">
        <f t="shared" si="139"/>
        <v/>
      </c>
      <c r="Z1198" s="18"/>
      <c r="AA1198" s="18"/>
      <c r="AB1198" s="18"/>
      <c r="AC1198" s="18"/>
      <c r="AD1198" s="18"/>
    </row>
    <row r="1199" spans="6:30" x14ac:dyDescent="0.45">
      <c r="F1199" s="13" t="str">
        <f>IF('Prediction Log'!F1205=0, "",'Prediction Log'!F1205)</f>
        <v/>
      </c>
      <c r="G1199" s="13" t="str">
        <f>IF('Prediction Log'!J1205=0, "",'Prediction Log'!J1205)</f>
        <v/>
      </c>
      <c r="H1199" s="52"/>
      <c r="Y1199" s="1" t="str">
        <f t="shared" si="139"/>
        <v/>
      </c>
      <c r="Z1199" s="18"/>
      <c r="AA1199" s="18"/>
      <c r="AB1199" s="18"/>
      <c r="AC1199" s="18"/>
      <c r="AD1199" s="18"/>
    </row>
    <row r="1200" spans="6:30" x14ac:dyDescent="0.45">
      <c r="F1200" s="13" t="str">
        <f>IF('Prediction Log'!F1206=0, "",'Prediction Log'!F1206)</f>
        <v/>
      </c>
      <c r="G1200" s="13" t="str">
        <f>IF('Prediction Log'!J1206=0, "",'Prediction Log'!J1206)</f>
        <v/>
      </c>
      <c r="H1200" s="52"/>
      <c r="Y1200" s="1" t="str">
        <f t="shared" si="139"/>
        <v/>
      </c>
      <c r="Z1200" s="18"/>
      <c r="AA1200" s="18"/>
      <c r="AB1200" s="18"/>
      <c r="AC1200" s="18"/>
      <c r="AD1200" s="18"/>
    </row>
    <row r="1201" spans="6:30" x14ac:dyDescent="0.45">
      <c r="F1201" s="13" t="str">
        <f>IF('Prediction Log'!F1207=0, "",'Prediction Log'!F1207)</f>
        <v/>
      </c>
      <c r="G1201" s="13" t="str">
        <f>IF('Prediction Log'!J1207=0, "",'Prediction Log'!J1207)</f>
        <v/>
      </c>
      <c r="H1201" s="52"/>
      <c r="Y1201" s="1" t="str">
        <f t="shared" si="139"/>
        <v/>
      </c>
      <c r="Z1201" s="18"/>
      <c r="AA1201" s="18"/>
      <c r="AB1201" s="18"/>
      <c r="AC1201" s="18"/>
      <c r="AD1201" s="18"/>
    </row>
    <row r="1202" spans="6:30" x14ac:dyDescent="0.45">
      <c r="F1202" s="13" t="str">
        <f>IF('Prediction Log'!F1208=0, "",'Prediction Log'!F1208)</f>
        <v/>
      </c>
      <c r="G1202" s="13" t="str">
        <f>IF('Prediction Log'!J1208=0, "",'Prediction Log'!J1208)</f>
        <v/>
      </c>
      <c r="H1202" s="52"/>
      <c r="Y1202" s="1" t="str">
        <f t="shared" si="139"/>
        <v/>
      </c>
      <c r="Z1202" s="18"/>
      <c r="AA1202" s="18"/>
      <c r="AB1202" s="18"/>
      <c r="AC1202" s="18"/>
      <c r="AD1202" s="18"/>
    </row>
    <row r="1203" spans="6:30" x14ac:dyDescent="0.45">
      <c r="F1203" s="13" t="str">
        <f>IF('Prediction Log'!F1209=0, "",'Prediction Log'!F1209)</f>
        <v/>
      </c>
      <c r="G1203" s="13" t="str">
        <f>IF('Prediction Log'!J1209=0, "",'Prediction Log'!J1209)</f>
        <v/>
      </c>
      <c r="H1203" s="52"/>
      <c r="Y1203" s="1" t="str">
        <f t="shared" si="139"/>
        <v/>
      </c>
      <c r="Z1203" s="18"/>
      <c r="AA1203" s="18"/>
      <c r="AB1203" s="18"/>
      <c r="AC1203" s="18"/>
      <c r="AD1203" s="18"/>
    </row>
    <row r="1204" spans="6:30" x14ac:dyDescent="0.45">
      <c r="F1204" s="13" t="str">
        <f>IF('Prediction Log'!F1210=0, "",'Prediction Log'!F1210)</f>
        <v/>
      </c>
      <c r="G1204" s="13" t="str">
        <f>IF('Prediction Log'!J1210=0, "",'Prediction Log'!J1210)</f>
        <v/>
      </c>
      <c r="H1204" s="52"/>
      <c r="Y1204" s="1" t="str">
        <f t="shared" si="139"/>
        <v/>
      </c>
      <c r="Z1204" s="18"/>
      <c r="AA1204" s="18"/>
      <c r="AB1204" s="18"/>
      <c r="AC1204" s="18"/>
      <c r="AD1204" s="18"/>
    </row>
    <row r="1205" spans="6:30" x14ac:dyDescent="0.45">
      <c r="F1205" s="13" t="str">
        <f>IF('Prediction Log'!F1211=0, "",'Prediction Log'!F1211)</f>
        <v/>
      </c>
      <c r="G1205" s="13" t="str">
        <f>IF('Prediction Log'!J1211=0, "",'Prediction Log'!J1211)</f>
        <v/>
      </c>
      <c r="H1205" s="52"/>
      <c r="Y1205" s="1" t="str">
        <f t="shared" si="139"/>
        <v/>
      </c>
      <c r="Z1205" s="18"/>
      <c r="AA1205" s="18"/>
      <c r="AB1205" s="18"/>
      <c r="AC1205" s="18"/>
      <c r="AD1205" s="18"/>
    </row>
    <row r="1206" spans="6:30" x14ac:dyDescent="0.45">
      <c r="F1206" s="13" t="str">
        <f>IF('Prediction Log'!F1212=0, "",'Prediction Log'!F1212)</f>
        <v/>
      </c>
      <c r="G1206" s="13" t="str">
        <f>IF('Prediction Log'!J1212=0, "",'Prediction Log'!J1212)</f>
        <v/>
      </c>
      <c r="H1206" s="52"/>
      <c r="Y1206" s="1" t="str">
        <f t="shared" si="139"/>
        <v/>
      </c>
      <c r="Z1206" s="18"/>
      <c r="AA1206" s="18"/>
      <c r="AB1206" s="18"/>
      <c r="AC1206" s="18"/>
      <c r="AD1206" s="18"/>
    </row>
    <row r="1207" spans="6:30" x14ac:dyDescent="0.45">
      <c r="F1207" s="13" t="str">
        <f>IF('Prediction Log'!F1213=0, "",'Prediction Log'!F1213)</f>
        <v/>
      </c>
      <c r="G1207" s="13" t="str">
        <f>IF('Prediction Log'!J1213=0, "",'Prediction Log'!J1213)</f>
        <v/>
      </c>
      <c r="H1207" s="52"/>
      <c r="Y1207" s="1" t="str">
        <f t="shared" si="139"/>
        <v/>
      </c>
      <c r="Z1207" s="18"/>
      <c r="AA1207" s="18"/>
      <c r="AB1207" s="18"/>
      <c r="AC1207" s="18"/>
      <c r="AD1207" s="18"/>
    </row>
    <row r="1208" spans="6:30" x14ac:dyDescent="0.45">
      <c r="F1208" s="13" t="str">
        <f>IF('Prediction Log'!F1214=0, "",'Prediction Log'!F1214)</f>
        <v/>
      </c>
      <c r="G1208" s="13" t="str">
        <f>IF('Prediction Log'!J1214=0, "",'Prediction Log'!J1214)</f>
        <v/>
      </c>
      <c r="H1208" s="52"/>
      <c r="Y1208" s="1" t="str">
        <f t="shared" si="139"/>
        <v/>
      </c>
      <c r="Z1208" s="18"/>
      <c r="AA1208" s="18"/>
      <c r="AB1208" s="18"/>
      <c r="AC1208" s="18"/>
      <c r="AD1208" s="18"/>
    </row>
    <row r="1209" spans="6:30" x14ac:dyDescent="0.45">
      <c r="F1209" s="13" t="str">
        <f>IF('Prediction Log'!F1215=0, "",'Prediction Log'!F1215)</f>
        <v/>
      </c>
      <c r="G1209" s="13" t="str">
        <f>IF('Prediction Log'!J1215=0, "",'Prediction Log'!J1215)</f>
        <v/>
      </c>
      <c r="H1209" s="52"/>
      <c r="Y1209" s="1" t="str">
        <f t="shared" si="139"/>
        <v/>
      </c>
      <c r="Z1209" s="18"/>
      <c r="AA1209" s="18"/>
      <c r="AB1209" s="18"/>
      <c r="AC1209" s="18"/>
      <c r="AD1209" s="18"/>
    </row>
    <row r="1210" spans="6:30" x14ac:dyDescent="0.45">
      <c r="F1210" s="13" t="str">
        <f>IF('Prediction Log'!F1216=0, "",'Prediction Log'!F1216)</f>
        <v/>
      </c>
      <c r="G1210" s="13" t="str">
        <f>IF('Prediction Log'!J1216=0, "",'Prediction Log'!J1216)</f>
        <v/>
      </c>
      <c r="H1210" s="52"/>
      <c r="Y1210" s="1" t="str">
        <f t="shared" si="139"/>
        <v/>
      </c>
      <c r="Z1210" s="18"/>
      <c r="AA1210" s="18"/>
      <c r="AB1210" s="18"/>
      <c r="AC1210" s="18"/>
      <c r="AD1210" s="18"/>
    </row>
    <row r="1211" spans="6:30" x14ac:dyDescent="0.45">
      <c r="F1211" s="13" t="str">
        <f>IF('Prediction Log'!F1217=0, "",'Prediction Log'!F1217)</f>
        <v/>
      </c>
      <c r="G1211" s="13" t="str">
        <f>IF('Prediction Log'!J1217=0, "",'Prediction Log'!J1217)</f>
        <v/>
      </c>
      <c r="H1211" s="52"/>
      <c r="Y1211" s="1" t="str">
        <f t="shared" si="139"/>
        <v/>
      </c>
      <c r="Z1211" s="18"/>
      <c r="AA1211" s="18"/>
      <c r="AB1211" s="18"/>
      <c r="AC1211" s="18"/>
      <c r="AD1211" s="18"/>
    </row>
    <row r="1212" spans="6:30" x14ac:dyDescent="0.45">
      <c r="F1212" s="13" t="str">
        <f>IF('Prediction Log'!F1218=0, "",'Prediction Log'!F1218)</f>
        <v/>
      </c>
      <c r="G1212" s="13" t="str">
        <f>IF('Prediction Log'!J1218=0, "",'Prediction Log'!J1218)</f>
        <v/>
      </c>
      <c r="H1212" s="52"/>
      <c r="Y1212" s="1" t="str">
        <f t="shared" si="139"/>
        <v/>
      </c>
      <c r="Z1212" s="18"/>
      <c r="AA1212" s="18"/>
      <c r="AB1212" s="18"/>
      <c r="AC1212" s="18"/>
      <c r="AD1212" s="18"/>
    </row>
    <row r="1213" spans="6:30" x14ac:dyDescent="0.45">
      <c r="F1213" s="13" t="str">
        <f>IF('Prediction Log'!F1219=0, "",'Prediction Log'!F1219)</f>
        <v/>
      </c>
      <c r="G1213" s="13" t="str">
        <f>IF('Prediction Log'!J1219=0, "",'Prediction Log'!J1219)</f>
        <v/>
      </c>
      <c r="H1213" s="52"/>
      <c r="Y1213" s="1" t="str">
        <f t="shared" si="139"/>
        <v/>
      </c>
      <c r="Z1213" s="18"/>
      <c r="AA1213" s="18"/>
      <c r="AB1213" s="18"/>
      <c r="AC1213" s="18"/>
      <c r="AD1213" s="18"/>
    </row>
    <row r="1214" spans="6:30" x14ac:dyDescent="0.45">
      <c r="F1214" s="13" t="str">
        <f>IF('Prediction Log'!F1220=0, "",'Prediction Log'!F1220)</f>
        <v/>
      </c>
      <c r="G1214" s="13" t="str">
        <f>IF('Prediction Log'!J1220=0, "",'Prediction Log'!J1220)</f>
        <v/>
      </c>
      <c r="H1214" s="52"/>
      <c r="Y1214" s="1" t="str">
        <f t="shared" si="139"/>
        <v/>
      </c>
      <c r="Z1214" s="18"/>
      <c r="AA1214" s="18"/>
      <c r="AB1214" s="18"/>
      <c r="AC1214" s="18"/>
      <c r="AD1214" s="18"/>
    </row>
    <row r="1215" spans="6:30" x14ac:dyDescent="0.45">
      <c r="F1215" s="13" t="str">
        <f>IF('Prediction Log'!F1221=0, "",'Prediction Log'!F1221)</f>
        <v/>
      </c>
      <c r="G1215" s="13" t="str">
        <f>IF('Prediction Log'!J1221=0, "",'Prediction Log'!J1221)</f>
        <v/>
      </c>
      <c r="H1215" s="52"/>
      <c r="Y1215" s="1" t="str">
        <f t="shared" si="139"/>
        <v/>
      </c>
      <c r="Z1215" s="18"/>
      <c r="AA1215" s="18"/>
      <c r="AB1215" s="18"/>
      <c r="AC1215" s="18"/>
      <c r="AD1215" s="18"/>
    </row>
    <row r="1216" spans="6:30" x14ac:dyDescent="0.45">
      <c r="F1216" s="13" t="str">
        <f>IF('Prediction Log'!F1222=0, "",'Prediction Log'!F1222)</f>
        <v/>
      </c>
      <c r="G1216" s="13" t="str">
        <f>IF('Prediction Log'!J1222=0, "",'Prediction Log'!J1222)</f>
        <v/>
      </c>
      <c r="H1216" s="52"/>
      <c r="Y1216" s="1" t="str">
        <f t="shared" si="139"/>
        <v/>
      </c>
      <c r="Z1216" s="18"/>
      <c r="AA1216" s="18"/>
      <c r="AB1216" s="18"/>
      <c r="AC1216" s="18"/>
      <c r="AD1216" s="18"/>
    </row>
    <row r="1217" spans="6:30" x14ac:dyDescent="0.45">
      <c r="F1217" s="13" t="str">
        <f>IF('Prediction Log'!F1223=0, "",'Prediction Log'!F1223)</f>
        <v/>
      </c>
      <c r="G1217" s="13" t="str">
        <f>IF('Prediction Log'!J1223=0, "",'Prediction Log'!J1223)</f>
        <v/>
      </c>
      <c r="H1217" s="52"/>
      <c r="Y1217" s="1" t="str">
        <f t="shared" si="139"/>
        <v/>
      </c>
      <c r="Z1217" s="18"/>
      <c r="AA1217" s="18"/>
      <c r="AB1217" s="18"/>
      <c r="AC1217" s="18"/>
      <c r="AD1217" s="18"/>
    </row>
    <row r="1218" spans="6:30" x14ac:dyDescent="0.45">
      <c r="F1218" s="13" t="str">
        <f>IF('Prediction Log'!F1224=0, "",'Prediction Log'!F1224)</f>
        <v/>
      </c>
      <c r="G1218" s="13" t="str">
        <f>IF('Prediction Log'!J1224=0, "",'Prediction Log'!J1224)</f>
        <v/>
      </c>
      <c r="H1218" s="52"/>
      <c r="Y1218" s="1" t="str">
        <f t="shared" si="139"/>
        <v/>
      </c>
      <c r="Z1218" s="18"/>
      <c r="AA1218" s="18"/>
      <c r="AB1218" s="18"/>
      <c r="AC1218" s="18"/>
      <c r="AD1218" s="18"/>
    </row>
    <row r="1219" spans="6:30" x14ac:dyDescent="0.45">
      <c r="F1219" s="13" t="str">
        <f>IF('Prediction Log'!F1225=0, "",'Prediction Log'!F1225)</f>
        <v/>
      </c>
      <c r="G1219" s="13" t="str">
        <f>IF('Prediction Log'!J1225=0, "",'Prediction Log'!J1225)</f>
        <v/>
      </c>
      <c r="H1219" s="52"/>
      <c r="Y1219" s="1" t="str">
        <f t="shared" si="139"/>
        <v/>
      </c>
      <c r="Z1219" s="18"/>
      <c r="AA1219" s="18"/>
      <c r="AB1219" s="18"/>
      <c r="AC1219" s="18"/>
      <c r="AD1219" s="18"/>
    </row>
    <row r="1220" spans="6:30" x14ac:dyDescent="0.45">
      <c r="F1220" s="13" t="str">
        <f>IF('Prediction Log'!F1226=0, "",'Prediction Log'!F1226)</f>
        <v/>
      </c>
      <c r="G1220" s="13" t="str">
        <f>IF('Prediction Log'!J1226=0, "",'Prediction Log'!J1226)</f>
        <v/>
      </c>
      <c r="H1220" s="52"/>
      <c r="Y1220" s="1" t="str">
        <f t="shared" si="139"/>
        <v/>
      </c>
      <c r="Z1220" s="18"/>
      <c r="AA1220" s="18"/>
      <c r="AB1220" s="18"/>
      <c r="AC1220" s="18"/>
      <c r="AD1220" s="18"/>
    </row>
    <row r="1221" spans="6:30" x14ac:dyDescent="0.45">
      <c r="F1221" s="13" t="str">
        <f>IF('Prediction Log'!F1227=0, "",'Prediction Log'!F1227)</f>
        <v/>
      </c>
      <c r="G1221" s="13" t="str">
        <f>IF('Prediction Log'!J1227=0, "",'Prediction Log'!J1227)</f>
        <v/>
      </c>
      <c r="H1221" s="52"/>
      <c r="Y1221" s="1" t="str">
        <f t="shared" si="139"/>
        <v/>
      </c>
      <c r="Z1221" s="18"/>
      <c r="AA1221" s="18"/>
      <c r="AB1221" s="18"/>
      <c r="AC1221" s="18"/>
      <c r="AD1221" s="18"/>
    </row>
    <row r="1222" spans="6:30" x14ac:dyDescent="0.45">
      <c r="F1222" s="13" t="str">
        <f>IF('Prediction Log'!F1228=0, "",'Prediction Log'!F1228)</f>
        <v/>
      </c>
      <c r="G1222" s="13" t="str">
        <f>IF('Prediction Log'!J1228=0, "",'Prediction Log'!J1228)</f>
        <v/>
      </c>
      <c r="H1222" s="52"/>
      <c r="Y1222" s="1" t="str">
        <f t="shared" si="139"/>
        <v/>
      </c>
      <c r="Z1222" s="18"/>
      <c r="AA1222" s="18"/>
      <c r="AB1222" s="18"/>
      <c r="AC1222" s="18"/>
      <c r="AD1222" s="18"/>
    </row>
    <row r="1223" spans="6:30" x14ac:dyDescent="0.45">
      <c r="F1223" s="13" t="str">
        <f>IF('Prediction Log'!F1229=0, "",'Prediction Log'!F1229)</f>
        <v/>
      </c>
      <c r="G1223" s="13" t="str">
        <f>IF('Prediction Log'!J1229=0, "",'Prediction Log'!J1229)</f>
        <v/>
      </c>
      <c r="H1223" s="52"/>
      <c r="Y1223" s="1" t="str">
        <f t="shared" si="139"/>
        <v/>
      </c>
      <c r="Z1223" s="18"/>
      <c r="AA1223" s="18"/>
      <c r="AB1223" s="18"/>
      <c r="AC1223" s="18"/>
      <c r="AD1223" s="18"/>
    </row>
    <row r="1224" spans="6:30" x14ac:dyDescent="0.45">
      <c r="F1224" s="13" t="str">
        <f>IF('Prediction Log'!F1230=0, "",'Prediction Log'!F1230)</f>
        <v/>
      </c>
      <c r="G1224" s="13" t="str">
        <f>IF('Prediction Log'!J1230=0, "",'Prediction Log'!J1230)</f>
        <v/>
      </c>
      <c r="H1224" s="52"/>
      <c r="Y1224" s="1" t="str">
        <f t="shared" si="139"/>
        <v/>
      </c>
      <c r="Z1224" s="18"/>
      <c r="AA1224" s="18"/>
      <c r="AB1224" s="18"/>
      <c r="AC1224" s="18"/>
      <c r="AD1224" s="18"/>
    </row>
    <row r="1225" spans="6:30" x14ac:dyDescent="0.45">
      <c r="F1225" s="13" t="str">
        <f>IF('Prediction Log'!F1231=0, "",'Prediction Log'!F1231)</f>
        <v/>
      </c>
      <c r="G1225" s="13" t="str">
        <f>IF('Prediction Log'!J1231=0, "",'Prediction Log'!J1231)</f>
        <v/>
      </c>
      <c r="H1225" s="52"/>
      <c r="Y1225" s="1" t="str">
        <f t="shared" si="139"/>
        <v/>
      </c>
      <c r="Z1225" s="18"/>
      <c r="AA1225" s="18"/>
      <c r="AB1225" s="18"/>
      <c r="AC1225" s="18"/>
      <c r="AD1225" s="18"/>
    </row>
    <row r="1226" spans="6:30" x14ac:dyDescent="0.45">
      <c r="F1226" s="13" t="str">
        <f>IF('Prediction Log'!F1232=0, "",'Prediction Log'!F1232)</f>
        <v/>
      </c>
      <c r="G1226" s="13" t="str">
        <f>IF('Prediction Log'!J1232=0, "",'Prediction Log'!J1232)</f>
        <v/>
      </c>
      <c r="H1226" s="52"/>
      <c r="Y1226" s="1" t="str">
        <f t="shared" si="139"/>
        <v/>
      </c>
      <c r="Z1226" s="18"/>
      <c r="AA1226" s="18"/>
      <c r="AB1226" s="18"/>
      <c r="AC1226" s="18"/>
      <c r="AD1226" s="18"/>
    </row>
    <row r="1227" spans="6:30" x14ac:dyDescent="0.45">
      <c r="F1227" s="13" t="str">
        <f>IF('Prediction Log'!F1233=0, "",'Prediction Log'!F1233)</f>
        <v/>
      </c>
      <c r="G1227" s="13" t="str">
        <f>IF('Prediction Log'!J1233=0, "",'Prediction Log'!J1233)</f>
        <v/>
      </c>
      <c r="H1227" s="52"/>
      <c r="Y1227" s="1" t="str">
        <f t="shared" si="139"/>
        <v/>
      </c>
      <c r="Z1227" s="18"/>
      <c r="AA1227" s="18"/>
      <c r="AB1227" s="18"/>
      <c r="AC1227" s="18"/>
      <c r="AD1227" s="18"/>
    </row>
    <row r="1228" spans="6:30" x14ac:dyDescent="0.45">
      <c r="F1228" s="13" t="str">
        <f>IF('Prediction Log'!F1234=0, "",'Prediction Log'!F1234)</f>
        <v/>
      </c>
      <c r="G1228" s="13" t="str">
        <f>IF('Prediction Log'!J1234=0, "",'Prediction Log'!J1234)</f>
        <v/>
      </c>
      <c r="H1228" s="52"/>
      <c r="Y1228" s="1" t="str">
        <f t="shared" si="139"/>
        <v/>
      </c>
      <c r="Z1228" s="18"/>
      <c r="AA1228" s="18"/>
      <c r="AB1228" s="18"/>
      <c r="AC1228" s="18"/>
      <c r="AD1228" s="18"/>
    </row>
    <row r="1229" spans="6:30" x14ac:dyDescent="0.45">
      <c r="F1229" s="13" t="str">
        <f>IF('Prediction Log'!F1235=0, "",'Prediction Log'!F1235)</f>
        <v/>
      </c>
      <c r="G1229" s="13" t="str">
        <f>IF('Prediction Log'!J1235=0, "",'Prediction Log'!J1235)</f>
        <v/>
      </c>
      <c r="H1229" s="52"/>
      <c r="Y1229" s="1" t="str">
        <f t="shared" si="139"/>
        <v/>
      </c>
      <c r="Z1229" s="18"/>
      <c r="AA1229" s="18"/>
      <c r="AB1229" s="18"/>
      <c r="AC1229" s="18"/>
      <c r="AD1229" s="18"/>
    </row>
    <row r="1230" spans="6:30" x14ac:dyDescent="0.45">
      <c r="F1230" s="13" t="str">
        <f>IF('Prediction Log'!F1236=0, "",'Prediction Log'!F1236)</f>
        <v/>
      </c>
      <c r="G1230" s="13" t="str">
        <f>IF('Prediction Log'!J1236=0, "",'Prediction Log'!J1236)</f>
        <v/>
      </c>
      <c r="H1230" s="52"/>
      <c r="Y1230" s="1" t="str">
        <f t="shared" si="139"/>
        <v/>
      </c>
      <c r="Z1230" s="18"/>
      <c r="AA1230" s="18"/>
      <c r="AB1230" s="18"/>
      <c r="AC1230" s="18"/>
      <c r="AD1230" s="18"/>
    </row>
    <row r="1231" spans="6:30" x14ac:dyDescent="0.45">
      <c r="F1231" s="13" t="str">
        <f>IF('Prediction Log'!F1237=0, "",'Prediction Log'!F1237)</f>
        <v/>
      </c>
      <c r="G1231" s="13" t="str">
        <f>IF('Prediction Log'!J1237=0, "",'Prediction Log'!J1237)</f>
        <v/>
      </c>
      <c r="H1231" s="52"/>
      <c r="Y1231" s="1" t="str">
        <f t="shared" si="139"/>
        <v/>
      </c>
      <c r="Z1231" s="18"/>
      <c r="AA1231" s="18"/>
      <c r="AB1231" s="18"/>
      <c r="AC1231" s="18"/>
      <c r="AD1231" s="18"/>
    </row>
    <row r="1232" spans="6:30" x14ac:dyDescent="0.45">
      <c r="F1232" s="13" t="str">
        <f>IF('Prediction Log'!F1238=0, "",'Prediction Log'!F1238)</f>
        <v/>
      </c>
      <c r="G1232" s="13" t="str">
        <f>IF('Prediction Log'!J1238=0, "",'Prediction Log'!J1238)</f>
        <v/>
      </c>
      <c r="H1232" s="52"/>
      <c r="Y1232" s="1" t="str">
        <f t="shared" si="139"/>
        <v/>
      </c>
      <c r="Z1232" s="18"/>
      <c r="AA1232" s="18"/>
      <c r="AB1232" s="18"/>
      <c r="AC1232" s="18"/>
      <c r="AD1232" s="18"/>
    </row>
    <row r="1233" spans="6:30" x14ac:dyDescent="0.45">
      <c r="F1233" s="13" t="str">
        <f>IF('Prediction Log'!F1239=0, "",'Prediction Log'!F1239)</f>
        <v/>
      </c>
      <c r="G1233" s="13" t="str">
        <f>IF('Prediction Log'!J1239=0, "",'Prediction Log'!J1239)</f>
        <v/>
      </c>
      <c r="H1233" s="52"/>
      <c r="Y1233" s="1" t="str">
        <f t="shared" si="139"/>
        <v/>
      </c>
      <c r="Z1233" s="18"/>
      <c r="AA1233" s="18"/>
      <c r="AB1233" s="18"/>
      <c r="AC1233" s="18"/>
      <c r="AD1233" s="18"/>
    </row>
    <row r="1234" spans="6:30" x14ac:dyDescent="0.45">
      <c r="F1234" s="13" t="str">
        <f>IF('Prediction Log'!F1240=0, "",'Prediction Log'!F1240)</f>
        <v/>
      </c>
      <c r="G1234" s="13" t="str">
        <f>IF('Prediction Log'!J1240=0, "",'Prediction Log'!J1240)</f>
        <v/>
      </c>
      <c r="H1234" s="52"/>
      <c r="Y1234" s="1" t="str">
        <f t="shared" si="139"/>
        <v/>
      </c>
      <c r="Z1234" s="18"/>
      <c r="AA1234" s="18"/>
      <c r="AB1234" s="18"/>
      <c r="AC1234" s="18"/>
      <c r="AD1234" s="18"/>
    </row>
    <row r="1235" spans="6:30" x14ac:dyDescent="0.45">
      <c r="F1235" s="13" t="str">
        <f>IF('Prediction Log'!F1241=0, "",'Prediction Log'!F1241)</f>
        <v/>
      </c>
      <c r="G1235" s="13" t="str">
        <f>IF('Prediction Log'!J1241=0, "",'Prediction Log'!J1241)</f>
        <v/>
      </c>
      <c r="H1235" s="52"/>
      <c r="Y1235" s="1" t="str">
        <f t="shared" si="139"/>
        <v/>
      </c>
      <c r="Z1235" s="18"/>
      <c r="AA1235" s="18"/>
      <c r="AB1235" s="18"/>
      <c r="AC1235" s="18"/>
      <c r="AD1235" s="18"/>
    </row>
    <row r="1236" spans="6:30" x14ac:dyDescent="0.45">
      <c r="F1236" s="13" t="str">
        <f>IF('Prediction Log'!F1242=0, "",'Prediction Log'!F1242)</f>
        <v/>
      </c>
      <c r="G1236" s="13" t="str">
        <f>IF('Prediction Log'!J1242=0, "",'Prediction Log'!J1242)</f>
        <v/>
      </c>
      <c r="H1236" s="52"/>
      <c r="Y1236" s="1" t="str">
        <f t="shared" si="139"/>
        <v/>
      </c>
      <c r="Z1236" s="18"/>
      <c r="AA1236" s="18"/>
      <c r="AB1236" s="18"/>
      <c r="AC1236" s="18"/>
      <c r="AD1236" s="18"/>
    </row>
    <row r="1237" spans="6:30" x14ac:dyDescent="0.45">
      <c r="F1237" s="13" t="str">
        <f>IF('Prediction Log'!F1243=0, "",'Prediction Log'!F1243)</f>
        <v/>
      </c>
      <c r="G1237" s="13" t="str">
        <f>IF('Prediction Log'!J1243=0, "",'Prediction Log'!J1243)</f>
        <v/>
      </c>
      <c r="H1237" s="52"/>
      <c r="Y1237" s="1" t="str">
        <f t="shared" si="139"/>
        <v/>
      </c>
      <c r="Z1237" s="18"/>
      <c r="AA1237" s="18"/>
      <c r="AB1237" s="18"/>
      <c r="AC1237" s="18"/>
      <c r="AD1237" s="18"/>
    </row>
    <row r="1238" spans="6:30" x14ac:dyDescent="0.45">
      <c r="F1238" s="13" t="str">
        <f>IF('Prediction Log'!F1244=0, "",'Prediction Log'!F1244)</f>
        <v/>
      </c>
      <c r="G1238" s="13" t="str">
        <f>IF('Prediction Log'!J1244=0, "",'Prediction Log'!J1244)</f>
        <v/>
      </c>
      <c r="H1238" s="52"/>
      <c r="Y1238" s="1" t="str">
        <f t="shared" si="139"/>
        <v/>
      </c>
      <c r="Z1238" s="18"/>
      <c r="AA1238" s="18"/>
      <c r="AB1238" s="18"/>
      <c r="AC1238" s="18"/>
      <c r="AD1238" s="18"/>
    </row>
    <row r="1239" spans="6:30" x14ac:dyDescent="0.45">
      <c r="F1239" s="13" t="str">
        <f>IF('Prediction Log'!F1245=0, "",'Prediction Log'!F1245)</f>
        <v/>
      </c>
      <c r="G1239" s="13" t="str">
        <f>IF('Prediction Log'!J1245=0, "",'Prediction Log'!J1245)</f>
        <v/>
      </c>
      <c r="H1239" s="52"/>
      <c r="Y1239" s="1" t="str">
        <f t="shared" si="139"/>
        <v/>
      </c>
      <c r="Z1239" s="18"/>
      <c r="AA1239" s="18"/>
      <c r="AB1239" s="18"/>
      <c r="AC1239" s="18"/>
      <c r="AD1239" s="18"/>
    </row>
    <row r="1240" spans="6:30" x14ac:dyDescent="0.45">
      <c r="F1240" s="13" t="str">
        <f>IF('Prediction Log'!F1246=0, "",'Prediction Log'!F1246)</f>
        <v/>
      </c>
      <c r="G1240" s="13" t="str">
        <f>IF('Prediction Log'!J1246=0, "",'Prediction Log'!J1246)</f>
        <v/>
      </c>
      <c r="H1240" s="52"/>
      <c r="Y1240" s="1" t="str">
        <f t="shared" ref="Y1240:Y1303" si="140">IF(X1240="W", S1240, IF(X1240="L",-L1240, ""))</f>
        <v/>
      </c>
      <c r="Z1240" s="18"/>
      <c r="AA1240" s="18"/>
      <c r="AB1240" s="18"/>
      <c r="AC1240" s="18"/>
      <c r="AD1240" s="18"/>
    </row>
    <row r="1241" spans="6:30" x14ac:dyDescent="0.45">
      <c r="F1241" s="13" t="str">
        <f>IF('Prediction Log'!F1247=0, "",'Prediction Log'!F1247)</f>
        <v/>
      </c>
      <c r="G1241" s="13" t="str">
        <f>IF('Prediction Log'!J1247=0, "",'Prediction Log'!J1247)</f>
        <v/>
      </c>
      <c r="H1241" s="52"/>
      <c r="Y1241" s="1" t="str">
        <f t="shared" si="140"/>
        <v/>
      </c>
      <c r="Z1241" s="18"/>
      <c r="AA1241" s="18"/>
      <c r="AB1241" s="18"/>
      <c r="AC1241" s="18"/>
      <c r="AD1241" s="18"/>
    </row>
    <row r="1242" spans="6:30" x14ac:dyDescent="0.45">
      <c r="F1242" s="13" t="str">
        <f>IF('Prediction Log'!F1248=0, "",'Prediction Log'!F1248)</f>
        <v/>
      </c>
      <c r="G1242" s="13" t="str">
        <f>IF('Prediction Log'!J1248=0, "",'Prediction Log'!J1248)</f>
        <v/>
      </c>
      <c r="H1242" s="52"/>
      <c r="Y1242" s="1" t="str">
        <f t="shared" si="140"/>
        <v/>
      </c>
      <c r="Z1242" s="18"/>
      <c r="AA1242" s="18"/>
      <c r="AB1242" s="18"/>
      <c r="AC1242" s="18"/>
      <c r="AD1242" s="18"/>
    </row>
    <row r="1243" spans="6:30" x14ac:dyDescent="0.45">
      <c r="F1243" s="13" t="str">
        <f>IF('Prediction Log'!F1249=0, "",'Prediction Log'!F1249)</f>
        <v/>
      </c>
      <c r="G1243" s="13" t="str">
        <f>IF('Prediction Log'!J1249=0, "",'Prediction Log'!J1249)</f>
        <v/>
      </c>
      <c r="H1243" s="52"/>
      <c r="Y1243" s="1" t="str">
        <f t="shared" si="140"/>
        <v/>
      </c>
      <c r="Z1243" s="18"/>
      <c r="AA1243" s="18"/>
      <c r="AB1243" s="18"/>
      <c r="AC1243" s="18"/>
      <c r="AD1243" s="18"/>
    </row>
    <row r="1244" spans="6:30" x14ac:dyDescent="0.45">
      <c r="F1244" s="13" t="str">
        <f>IF('Prediction Log'!F1250=0, "",'Prediction Log'!F1250)</f>
        <v/>
      </c>
      <c r="G1244" s="13" t="str">
        <f>IF('Prediction Log'!J1250=0, "",'Prediction Log'!J1250)</f>
        <v/>
      </c>
      <c r="H1244" s="52"/>
      <c r="Y1244" s="1" t="str">
        <f t="shared" si="140"/>
        <v/>
      </c>
      <c r="Z1244" s="18"/>
      <c r="AA1244" s="18"/>
      <c r="AB1244" s="18"/>
      <c r="AC1244" s="18"/>
      <c r="AD1244" s="18"/>
    </row>
    <row r="1245" spans="6:30" x14ac:dyDescent="0.45">
      <c r="F1245" s="13" t="str">
        <f>IF('Prediction Log'!F1251=0, "",'Prediction Log'!F1251)</f>
        <v/>
      </c>
      <c r="G1245" s="13" t="str">
        <f>IF('Prediction Log'!J1251=0, "",'Prediction Log'!J1251)</f>
        <v/>
      </c>
      <c r="H1245" s="52"/>
      <c r="Y1245" s="1" t="str">
        <f t="shared" si="140"/>
        <v/>
      </c>
      <c r="Z1245" s="18"/>
      <c r="AA1245" s="18"/>
      <c r="AB1245" s="18"/>
      <c r="AC1245" s="18"/>
      <c r="AD1245" s="18"/>
    </row>
    <row r="1246" spans="6:30" x14ac:dyDescent="0.45">
      <c r="F1246" s="13" t="str">
        <f>IF('Prediction Log'!F1252=0, "",'Prediction Log'!F1252)</f>
        <v/>
      </c>
      <c r="G1246" s="13" t="str">
        <f>IF('Prediction Log'!J1252=0, "",'Prediction Log'!J1252)</f>
        <v/>
      </c>
      <c r="H1246" s="52"/>
      <c r="Y1246" s="1" t="str">
        <f t="shared" si="140"/>
        <v/>
      </c>
      <c r="Z1246" s="18"/>
      <c r="AA1246" s="18"/>
      <c r="AB1246" s="18"/>
      <c r="AC1246" s="18"/>
      <c r="AD1246" s="18"/>
    </row>
    <row r="1247" spans="6:30" x14ac:dyDescent="0.45">
      <c r="F1247" s="13" t="str">
        <f>IF('Prediction Log'!F1253=0, "",'Prediction Log'!F1253)</f>
        <v/>
      </c>
      <c r="G1247" s="13" t="str">
        <f>IF('Prediction Log'!J1253=0, "",'Prediction Log'!J1253)</f>
        <v/>
      </c>
      <c r="H1247" s="52"/>
      <c r="Y1247" s="1" t="str">
        <f t="shared" si="140"/>
        <v/>
      </c>
      <c r="Z1247" s="18"/>
      <c r="AA1247" s="18"/>
      <c r="AB1247" s="18"/>
      <c r="AC1247" s="18"/>
      <c r="AD1247" s="18"/>
    </row>
    <row r="1248" spans="6:30" x14ac:dyDescent="0.45">
      <c r="F1248" s="13" t="str">
        <f>IF('Prediction Log'!F1254=0, "",'Prediction Log'!F1254)</f>
        <v/>
      </c>
      <c r="G1248" s="13" t="str">
        <f>IF('Prediction Log'!J1254=0, "",'Prediction Log'!J1254)</f>
        <v/>
      </c>
      <c r="H1248" s="52"/>
      <c r="Y1248" s="1" t="str">
        <f t="shared" si="140"/>
        <v/>
      </c>
      <c r="Z1248" s="18"/>
      <c r="AA1248" s="18"/>
      <c r="AB1248" s="18"/>
      <c r="AC1248" s="18"/>
      <c r="AD1248" s="18"/>
    </row>
    <row r="1249" spans="6:30" x14ac:dyDescent="0.45">
      <c r="F1249" s="13" t="str">
        <f>IF('Prediction Log'!F1255=0, "",'Prediction Log'!F1255)</f>
        <v/>
      </c>
      <c r="G1249" s="13" t="str">
        <f>IF('Prediction Log'!J1255=0, "",'Prediction Log'!J1255)</f>
        <v/>
      </c>
      <c r="H1249" s="52"/>
      <c r="Y1249" s="1" t="str">
        <f t="shared" si="140"/>
        <v/>
      </c>
      <c r="Z1249" s="18"/>
      <c r="AA1249" s="18"/>
      <c r="AB1249" s="18"/>
      <c r="AC1249" s="18"/>
      <c r="AD1249" s="18"/>
    </row>
    <row r="1250" spans="6:30" x14ac:dyDescent="0.45">
      <c r="F1250" s="13" t="str">
        <f>IF('Prediction Log'!F1256=0, "",'Prediction Log'!F1256)</f>
        <v/>
      </c>
      <c r="G1250" s="13" t="str">
        <f>IF('Prediction Log'!J1256=0, "",'Prediction Log'!J1256)</f>
        <v/>
      </c>
      <c r="H1250" s="52"/>
      <c r="Y1250" s="1" t="str">
        <f t="shared" si="140"/>
        <v/>
      </c>
      <c r="Z1250" s="18"/>
      <c r="AA1250" s="18"/>
      <c r="AB1250" s="18"/>
      <c r="AC1250" s="18"/>
      <c r="AD1250" s="18"/>
    </row>
    <row r="1251" spans="6:30" x14ac:dyDescent="0.45">
      <c r="F1251" s="13" t="str">
        <f>IF('Prediction Log'!F1257=0, "",'Prediction Log'!F1257)</f>
        <v/>
      </c>
      <c r="G1251" s="13" t="str">
        <f>IF('Prediction Log'!J1257=0, "",'Prediction Log'!J1257)</f>
        <v/>
      </c>
      <c r="H1251" s="52"/>
      <c r="Y1251" s="1" t="str">
        <f t="shared" si="140"/>
        <v/>
      </c>
      <c r="Z1251" s="18"/>
      <c r="AA1251" s="18"/>
      <c r="AB1251" s="18"/>
      <c r="AC1251" s="18"/>
      <c r="AD1251" s="18"/>
    </row>
    <row r="1252" spans="6:30" x14ac:dyDescent="0.45">
      <c r="F1252" s="13" t="str">
        <f>IF('Prediction Log'!F1258=0, "",'Prediction Log'!F1258)</f>
        <v/>
      </c>
      <c r="G1252" s="13" t="str">
        <f>IF('Prediction Log'!J1258=0, "",'Prediction Log'!J1258)</f>
        <v/>
      </c>
      <c r="H1252" s="52"/>
      <c r="Y1252" s="1" t="str">
        <f t="shared" si="140"/>
        <v/>
      </c>
      <c r="Z1252" s="18"/>
      <c r="AA1252" s="18"/>
      <c r="AB1252" s="18"/>
      <c r="AC1252" s="18"/>
      <c r="AD1252" s="18"/>
    </row>
    <row r="1253" spans="6:30" x14ac:dyDescent="0.45">
      <c r="F1253" s="13" t="str">
        <f>IF('Prediction Log'!F1259=0, "",'Prediction Log'!F1259)</f>
        <v/>
      </c>
      <c r="G1253" s="13" t="str">
        <f>IF('Prediction Log'!J1259=0, "",'Prediction Log'!J1259)</f>
        <v/>
      </c>
      <c r="H1253" s="52"/>
      <c r="Y1253" s="1" t="str">
        <f t="shared" si="140"/>
        <v/>
      </c>
      <c r="Z1253" s="18"/>
      <c r="AA1253" s="18"/>
      <c r="AB1253" s="18"/>
      <c r="AC1253" s="18"/>
      <c r="AD1253" s="18"/>
    </row>
    <row r="1254" spans="6:30" x14ac:dyDescent="0.45">
      <c r="F1254" s="13" t="str">
        <f>IF('Prediction Log'!F1260=0, "",'Prediction Log'!F1260)</f>
        <v/>
      </c>
      <c r="G1254" s="13" t="str">
        <f>IF('Prediction Log'!J1260=0, "",'Prediction Log'!J1260)</f>
        <v/>
      </c>
      <c r="H1254" s="52"/>
      <c r="Y1254" s="1" t="str">
        <f t="shared" si="140"/>
        <v/>
      </c>
      <c r="Z1254" s="18"/>
      <c r="AA1254" s="18"/>
      <c r="AB1254" s="18"/>
      <c r="AC1254" s="18"/>
      <c r="AD1254" s="18"/>
    </row>
    <row r="1255" spans="6:30" x14ac:dyDescent="0.45">
      <c r="F1255" s="13" t="str">
        <f>IF('Prediction Log'!F1261=0, "",'Prediction Log'!F1261)</f>
        <v/>
      </c>
      <c r="G1255" s="13" t="str">
        <f>IF('Prediction Log'!J1261=0, "",'Prediction Log'!J1261)</f>
        <v/>
      </c>
      <c r="H1255" s="52"/>
      <c r="Y1255" s="1" t="str">
        <f t="shared" si="140"/>
        <v/>
      </c>
      <c r="Z1255" s="18"/>
      <c r="AA1255" s="18"/>
      <c r="AB1255" s="18"/>
      <c r="AC1255" s="18"/>
      <c r="AD1255" s="18"/>
    </row>
    <row r="1256" spans="6:30" x14ac:dyDescent="0.45">
      <c r="F1256" s="13" t="str">
        <f>IF('Prediction Log'!F1262=0, "",'Prediction Log'!F1262)</f>
        <v/>
      </c>
      <c r="G1256" s="13" t="str">
        <f>IF('Prediction Log'!J1262=0, "",'Prediction Log'!J1262)</f>
        <v/>
      </c>
      <c r="H1256" s="52"/>
      <c r="Y1256" s="1" t="str">
        <f t="shared" si="140"/>
        <v/>
      </c>
      <c r="Z1256" s="18"/>
      <c r="AA1256" s="18"/>
      <c r="AB1256" s="18"/>
      <c r="AC1256" s="18"/>
      <c r="AD1256" s="18"/>
    </row>
    <row r="1257" spans="6:30" x14ac:dyDescent="0.45">
      <c r="F1257" s="13" t="str">
        <f>IF('Prediction Log'!F1263=0, "",'Prediction Log'!F1263)</f>
        <v/>
      </c>
      <c r="G1257" s="13" t="str">
        <f>IF('Prediction Log'!J1263=0, "",'Prediction Log'!J1263)</f>
        <v/>
      </c>
      <c r="H1257" s="52"/>
      <c r="Y1257" s="1" t="str">
        <f t="shared" si="140"/>
        <v/>
      </c>
      <c r="Z1257" s="18"/>
      <c r="AA1257" s="18"/>
      <c r="AB1257" s="18"/>
      <c r="AC1257" s="18"/>
      <c r="AD1257" s="18"/>
    </row>
    <row r="1258" spans="6:30" x14ac:dyDescent="0.45">
      <c r="F1258" s="13" t="str">
        <f>IF('Prediction Log'!F1264=0, "",'Prediction Log'!F1264)</f>
        <v/>
      </c>
      <c r="G1258" s="13" t="str">
        <f>IF('Prediction Log'!J1264=0, "",'Prediction Log'!J1264)</f>
        <v/>
      </c>
      <c r="H1258" s="52"/>
      <c r="Y1258" s="1" t="str">
        <f t="shared" si="140"/>
        <v/>
      </c>
      <c r="Z1258" s="18"/>
      <c r="AA1258" s="18"/>
      <c r="AB1258" s="18"/>
      <c r="AC1258" s="18"/>
      <c r="AD1258" s="18"/>
    </row>
    <row r="1259" spans="6:30" x14ac:dyDescent="0.45">
      <c r="F1259" s="13" t="str">
        <f>IF('Prediction Log'!F1265=0, "",'Prediction Log'!F1265)</f>
        <v/>
      </c>
      <c r="G1259" s="13" t="str">
        <f>IF('Prediction Log'!J1265=0, "",'Prediction Log'!J1265)</f>
        <v/>
      </c>
      <c r="H1259" s="52"/>
      <c r="Y1259" s="1" t="str">
        <f t="shared" si="140"/>
        <v/>
      </c>
      <c r="Z1259" s="18"/>
      <c r="AA1259" s="18"/>
      <c r="AB1259" s="18"/>
      <c r="AC1259" s="18"/>
      <c r="AD1259" s="18"/>
    </row>
    <row r="1260" spans="6:30" x14ac:dyDescent="0.45">
      <c r="F1260" s="13" t="str">
        <f>IF('Prediction Log'!F1266=0, "",'Prediction Log'!F1266)</f>
        <v/>
      </c>
      <c r="G1260" s="13" t="str">
        <f>IF('Prediction Log'!J1266=0, "",'Prediction Log'!J1266)</f>
        <v/>
      </c>
      <c r="H1260" s="52"/>
      <c r="Y1260" s="1" t="str">
        <f t="shared" si="140"/>
        <v/>
      </c>
      <c r="Z1260" s="18"/>
      <c r="AA1260" s="18"/>
      <c r="AB1260" s="18"/>
      <c r="AC1260" s="18"/>
      <c r="AD1260" s="18"/>
    </row>
    <row r="1261" spans="6:30" x14ac:dyDescent="0.45">
      <c r="F1261" s="13" t="str">
        <f>IF('Prediction Log'!F1267=0, "",'Prediction Log'!F1267)</f>
        <v/>
      </c>
      <c r="G1261" s="13" t="str">
        <f>IF('Prediction Log'!J1267=0, "",'Prediction Log'!J1267)</f>
        <v/>
      </c>
      <c r="H1261" s="52"/>
      <c r="Y1261" s="1" t="str">
        <f t="shared" si="140"/>
        <v/>
      </c>
      <c r="Z1261" s="18"/>
      <c r="AA1261" s="18"/>
      <c r="AB1261" s="18"/>
      <c r="AC1261" s="18"/>
      <c r="AD1261" s="18"/>
    </row>
    <row r="1262" spans="6:30" x14ac:dyDescent="0.45">
      <c r="F1262" s="13" t="str">
        <f>IF('Prediction Log'!F1268=0, "",'Prediction Log'!F1268)</f>
        <v/>
      </c>
      <c r="G1262" s="13" t="str">
        <f>IF('Prediction Log'!J1268=0, "",'Prediction Log'!J1268)</f>
        <v/>
      </c>
      <c r="H1262" s="52"/>
      <c r="Y1262" s="1" t="str">
        <f t="shared" si="140"/>
        <v/>
      </c>
      <c r="Z1262" s="18"/>
      <c r="AA1262" s="18"/>
      <c r="AB1262" s="18"/>
      <c r="AC1262" s="18"/>
      <c r="AD1262" s="18"/>
    </row>
    <row r="1263" spans="6:30" x14ac:dyDescent="0.45">
      <c r="F1263" s="13" t="str">
        <f>IF('Prediction Log'!F1269=0, "",'Prediction Log'!F1269)</f>
        <v/>
      </c>
      <c r="G1263" s="13" t="str">
        <f>IF('Prediction Log'!J1269=0, "",'Prediction Log'!J1269)</f>
        <v/>
      </c>
      <c r="H1263" s="52"/>
      <c r="Y1263" s="1" t="str">
        <f t="shared" si="140"/>
        <v/>
      </c>
      <c r="Z1263" s="18"/>
      <c r="AA1263" s="18"/>
      <c r="AB1263" s="18"/>
      <c r="AC1263" s="18"/>
      <c r="AD1263" s="18"/>
    </row>
    <row r="1264" spans="6:30" x14ac:dyDescent="0.45">
      <c r="F1264" s="13" t="str">
        <f>IF('Prediction Log'!F1270=0, "",'Prediction Log'!F1270)</f>
        <v/>
      </c>
      <c r="G1264" s="13" t="str">
        <f>IF('Prediction Log'!J1270=0, "",'Prediction Log'!J1270)</f>
        <v/>
      </c>
      <c r="H1264" s="52"/>
      <c r="Y1264" s="1" t="str">
        <f t="shared" si="140"/>
        <v/>
      </c>
      <c r="Z1264" s="18"/>
      <c r="AA1264" s="18"/>
      <c r="AB1264" s="18"/>
      <c r="AC1264" s="18"/>
      <c r="AD1264" s="18"/>
    </row>
    <row r="1265" spans="6:30" x14ac:dyDescent="0.45">
      <c r="F1265" s="13" t="str">
        <f>IF('Prediction Log'!F1271=0, "",'Prediction Log'!F1271)</f>
        <v/>
      </c>
      <c r="G1265" s="13" t="str">
        <f>IF('Prediction Log'!J1271=0, "",'Prediction Log'!J1271)</f>
        <v/>
      </c>
      <c r="H1265" s="52"/>
      <c r="Y1265" s="1" t="str">
        <f t="shared" si="140"/>
        <v/>
      </c>
      <c r="Z1265" s="18"/>
      <c r="AA1265" s="18"/>
      <c r="AB1265" s="18"/>
      <c r="AC1265" s="18"/>
      <c r="AD1265" s="18"/>
    </row>
    <row r="1266" spans="6:30" x14ac:dyDescent="0.45">
      <c r="F1266" s="13" t="str">
        <f>IF('Prediction Log'!F1272=0, "",'Prediction Log'!F1272)</f>
        <v/>
      </c>
      <c r="G1266" s="13" t="str">
        <f>IF('Prediction Log'!J1272=0, "",'Prediction Log'!J1272)</f>
        <v/>
      </c>
      <c r="H1266" s="52"/>
      <c r="Y1266" s="1" t="str">
        <f t="shared" si="140"/>
        <v/>
      </c>
      <c r="Z1266" s="18"/>
      <c r="AA1266" s="18"/>
      <c r="AB1266" s="18"/>
      <c r="AC1266" s="18"/>
      <c r="AD1266" s="18"/>
    </row>
    <row r="1267" spans="6:30" x14ac:dyDescent="0.45">
      <c r="F1267" s="13" t="str">
        <f>IF('Prediction Log'!F1273=0, "",'Prediction Log'!F1273)</f>
        <v/>
      </c>
      <c r="G1267" s="13" t="str">
        <f>IF('Prediction Log'!J1273=0, "",'Prediction Log'!J1273)</f>
        <v/>
      </c>
      <c r="H1267" s="52"/>
      <c r="Y1267" s="1" t="str">
        <f t="shared" si="140"/>
        <v/>
      </c>
      <c r="Z1267" s="18"/>
      <c r="AA1267" s="18"/>
      <c r="AB1267" s="18"/>
      <c r="AC1267" s="18"/>
      <c r="AD1267" s="18"/>
    </row>
    <row r="1268" spans="6:30" x14ac:dyDescent="0.45">
      <c r="F1268" s="13" t="str">
        <f>IF('Prediction Log'!F1274=0, "",'Prediction Log'!F1274)</f>
        <v/>
      </c>
      <c r="G1268" s="13" t="str">
        <f>IF('Prediction Log'!J1274=0, "",'Prediction Log'!J1274)</f>
        <v/>
      </c>
      <c r="H1268" s="52"/>
      <c r="Y1268" s="1" t="str">
        <f t="shared" si="140"/>
        <v/>
      </c>
      <c r="Z1268" s="18"/>
      <c r="AA1268" s="18"/>
      <c r="AB1268" s="18"/>
      <c r="AC1268" s="18"/>
      <c r="AD1268" s="18"/>
    </row>
    <row r="1269" spans="6:30" x14ac:dyDescent="0.45">
      <c r="F1269" s="13" t="str">
        <f>IF('Prediction Log'!F1275=0, "",'Prediction Log'!F1275)</f>
        <v/>
      </c>
      <c r="G1269" s="13" t="str">
        <f>IF('Prediction Log'!J1275=0, "",'Prediction Log'!J1275)</f>
        <v/>
      </c>
      <c r="H1269" s="52"/>
      <c r="Y1269" s="1" t="str">
        <f t="shared" si="140"/>
        <v/>
      </c>
      <c r="Z1269" s="18"/>
      <c r="AA1269" s="18"/>
      <c r="AB1269" s="18"/>
      <c r="AC1269" s="18"/>
      <c r="AD1269" s="18"/>
    </row>
    <row r="1270" spans="6:30" x14ac:dyDescent="0.45">
      <c r="F1270" s="13" t="str">
        <f>IF('Prediction Log'!F1276=0, "",'Prediction Log'!F1276)</f>
        <v/>
      </c>
      <c r="G1270" s="13" t="str">
        <f>IF('Prediction Log'!J1276=0, "",'Prediction Log'!J1276)</f>
        <v/>
      </c>
      <c r="H1270" s="52"/>
      <c r="Y1270" s="1" t="str">
        <f t="shared" si="140"/>
        <v/>
      </c>
      <c r="Z1270" s="18"/>
      <c r="AA1270" s="18"/>
      <c r="AB1270" s="18"/>
      <c r="AC1270" s="18"/>
      <c r="AD1270" s="18"/>
    </row>
    <row r="1271" spans="6:30" x14ac:dyDescent="0.45">
      <c r="F1271" s="13" t="str">
        <f>IF('Prediction Log'!F1277=0, "",'Prediction Log'!F1277)</f>
        <v/>
      </c>
      <c r="G1271" s="13" t="str">
        <f>IF('Prediction Log'!J1277=0, "",'Prediction Log'!J1277)</f>
        <v/>
      </c>
      <c r="H1271" s="52"/>
      <c r="Y1271" s="1" t="str">
        <f t="shared" si="140"/>
        <v/>
      </c>
      <c r="Z1271" s="18"/>
      <c r="AA1271" s="18"/>
      <c r="AB1271" s="18"/>
      <c r="AC1271" s="18"/>
      <c r="AD1271" s="18"/>
    </row>
    <row r="1272" spans="6:30" x14ac:dyDescent="0.45">
      <c r="F1272" s="13" t="str">
        <f>IF('Prediction Log'!F1278=0, "",'Prediction Log'!F1278)</f>
        <v/>
      </c>
      <c r="G1272" s="13" t="str">
        <f>IF('Prediction Log'!J1278=0, "",'Prediction Log'!J1278)</f>
        <v/>
      </c>
      <c r="H1272" s="52"/>
      <c r="Y1272" s="1" t="str">
        <f t="shared" si="140"/>
        <v/>
      </c>
      <c r="Z1272" s="18"/>
      <c r="AA1272" s="18"/>
      <c r="AB1272" s="18"/>
      <c r="AC1272" s="18"/>
      <c r="AD1272" s="18"/>
    </row>
    <row r="1273" spans="6:30" x14ac:dyDescent="0.45">
      <c r="F1273" s="13" t="str">
        <f>IF('Prediction Log'!F1279=0, "",'Prediction Log'!F1279)</f>
        <v/>
      </c>
      <c r="G1273" s="13" t="str">
        <f>IF('Prediction Log'!J1279=0, "",'Prediction Log'!J1279)</f>
        <v/>
      </c>
      <c r="H1273" s="52"/>
      <c r="Y1273" s="1" t="str">
        <f t="shared" si="140"/>
        <v/>
      </c>
      <c r="Z1273" s="18"/>
      <c r="AA1273" s="18"/>
      <c r="AB1273" s="18"/>
      <c r="AC1273" s="18"/>
      <c r="AD1273" s="18"/>
    </row>
    <row r="1274" spans="6:30" x14ac:dyDescent="0.45">
      <c r="F1274" s="13" t="str">
        <f>IF('Prediction Log'!F1280=0, "",'Prediction Log'!F1280)</f>
        <v/>
      </c>
      <c r="G1274" s="13" t="str">
        <f>IF('Prediction Log'!J1280=0, "",'Prediction Log'!J1280)</f>
        <v/>
      </c>
      <c r="H1274" s="52"/>
      <c r="Y1274" s="1" t="str">
        <f t="shared" si="140"/>
        <v/>
      </c>
      <c r="Z1274" s="18"/>
      <c r="AA1274" s="18"/>
      <c r="AB1274" s="18"/>
      <c r="AC1274" s="18"/>
      <c r="AD1274" s="18"/>
    </row>
    <row r="1275" spans="6:30" x14ac:dyDescent="0.45">
      <c r="F1275" s="13" t="str">
        <f>IF('Prediction Log'!F1281=0, "",'Prediction Log'!F1281)</f>
        <v/>
      </c>
      <c r="G1275" s="13" t="str">
        <f>IF('Prediction Log'!J1281=0, "",'Prediction Log'!J1281)</f>
        <v/>
      </c>
      <c r="H1275" s="52"/>
      <c r="Y1275" s="1" t="str">
        <f t="shared" si="140"/>
        <v/>
      </c>
      <c r="Z1275" s="18"/>
      <c r="AA1275" s="18"/>
      <c r="AB1275" s="18"/>
      <c r="AC1275" s="18"/>
      <c r="AD1275" s="18"/>
    </row>
    <row r="1276" spans="6:30" x14ac:dyDescent="0.45">
      <c r="F1276" s="13" t="str">
        <f>IF('Prediction Log'!F1282=0, "",'Prediction Log'!F1282)</f>
        <v/>
      </c>
      <c r="G1276" s="13" t="str">
        <f>IF('Prediction Log'!J1282=0, "",'Prediction Log'!J1282)</f>
        <v/>
      </c>
      <c r="H1276" s="52"/>
      <c r="Y1276" s="1" t="str">
        <f t="shared" si="140"/>
        <v/>
      </c>
      <c r="Z1276" s="18"/>
      <c r="AA1276" s="18"/>
      <c r="AB1276" s="18"/>
      <c r="AC1276" s="18"/>
      <c r="AD1276" s="18"/>
    </row>
    <row r="1277" spans="6:30" x14ac:dyDescent="0.45">
      <c r="F1277" s="13" t="str">
        <f>IF('Prediction Log'!F1283=0, "",'Prediction Log'!F1283)</f>
        <v/>
      </c>
      <c r="G1277" s="13" t="str">
        <f>IF('Prediction Log'!J1283=0, "",'Prediction Log'!J1283)</f>
        <v/>
      </c>
      <c r="H1277" s="52"/>
      <c r="Y1277" s="1" t="str">
        <f t="shared" si="140"/>
        <v/>
      </c>
      <c r="Z1277" s="18"/>
      <c r="AA1277" s="18"/>
      <c r="AB1277" s="18"/>
      <c r="AC1277" s="18"/>
      <c r="AD1277" s="18"/>
    </row>
    <row r="1278" spans="6:30" x14ac:dyDescent="0.45">
      <c r="F1278" s="13" t="str">
        <f>IF('Prediction Log'!F1284=0, "",'Prediction Log'!F1284)</f>
        <v/>
      </c>
      <c r="G1278" s="13" t="str">
        <f>IF('Prediction Log'!J1284=0, "",'Prediction Log'!J1284)</f>
        <v/>
      </c>
      <c r="H1278" s="52"/>
      <c r="Y1278" s="1" t="str">
        <f t="shared" si="140"/>
        <v/>
      </c>
      <c r="Z1278" s="18"/>
      <c r="AA1278" s="18"/>
      <c r="AB1278" s="18"/>
      <c r="AC1278" s="18"/>
      <c r="AD1278" s="18"/>
    </row>
    <row r="1279" spans="6:30" x14ac:dyDescent="0.45">
      <c r="F1279" s="13" t="str">
        <f>IF('Prediction Log'!F1285=0, "",'Prediction Log'!F1285)</f>
        <v/>
      </c>
      <c r="G1279" s="13" t="str">
        <f>IF('Prediction Log'!J1285=0, "",'Prediction Log'!J1285)</f>
        <v/>
      </c>
      <c r="H1279" s="52"/>
      <c r="Y1279" s="1" t="str">
        <f t="shared" si="140"/>
        <v/>
      </c>
      <c r="Z1279" s="18"/>
      <c r="AA1279" s="18"/>
      <c r="AB1279" s="18"/>
      <c r="AC1279" s="18"/>
      <c r="AD1279" s="18"/>
    </row>
    <row r="1280" spans="6:30" x14ac:dyDescent="0.45">
      <c r="F1280" s="13" t="str">
        <f>IF('Prediction Log'!F1286=0, "",'Prediction Log'!F1286)</f>
        <v/>
      </c>
      <c r="G1280" s="13" t="str">
        <f>IF('Prediction Log'!J1286=0, "",'Prediction Log'!J1286)</f>
        <v/>
      </c>
      <c r="H1280" s="52"/>
      <c r="Y1280" s="1" t="str">
        <f t="shared" si="140"/>
        <v/>
      </c>
      <c r="Z1280" s="18"/>
      <c r="AA1280" s="18"/>
      <c r="AB1280" s="18"/>
      <c r="AC1280" s="18"/>
      <c r="AD1280" s="18"/>
    </row>
    <row r="1281" spans="6:30" x14ac:dyDescent="0.45">
      <c r="F1281" s="13" t="str">
        <f>IF('Prediction Log'!F1287=0, "",'Prediction Log'!F1287)</f>
        <v/>
      </c>
      <c r="G1281" s="13" t="str">
        <f>IF('Prediction Log'!J1287=0, "",'Prediction Log'!J1287)</f>
        <v/>
      </c>
      <c r="H1281" s="52"/>
      <c r="Y1281" s="1" t="str">
        <f t="shared" si="140"/>
        <v/>
      </c>
      <c r="Z1281" s="18"/>
      <c r="AA1281" s="18"/>
      <c r="AB1281" s="18"/>
      <c r="AC1281" s="18"/>
      <c r="AD1281" s="18"/>
    </row>
    <row r="1282" spans="6:30" x14ac:dyDescent="0.45">
      <c r="F1282" s="13" t="str">
        <f>IF('Prediction Log'!F1288=0, "",'Prediction Log'!F1288)</f>
        <v/>
      </c>
      <c r="G1282" s="13" t="str">
        <f>IF('Prediction Log'!J1288=0, "",'Prediction Log'!J1288)</f>
        <v/>
      </c>
      <c r="H1282" s="52"/>
      <c r="Y1282" s="1" t="str">
        <f t="shared" si="140"/>
        <v/>
      </c>
      <c r="Z1282" s="18"/>
      <c r="AA1282" s="18"/>
      <c r="AB1282" s="18"/>
      <c r="AC1282" s="18"/>
      <c r="AD1282" s="18"/>
    </row>
    <row r="1283" spans="6:30" x14ac:dyDescent="0.45">
      <c r="F1283" s="13" t="str">
        <f>IF('Prediction Log'!F1289=0, "",'Prediction Log'!F1289)</f>
        <v/>
      </c>
      <c r="G1283" s="13" t="str">
        <f>IF('Prediction Log'!J1289=0, "",'Prediction Log'!J1289)</f>
        <v/>
      </c>
      <c r="H1283" s="52"/>
      <c r="Y1283" s="1" t="str">
        <f t="shared" si="140"/>
        <v/>
      </c>
      <c r="Z1283" s="18"/>
      <c r="AA1283" s="18"/>
      <c r="AB1283" s="18"/>
      <c r="AC1283" s="18"/>
      <c r="AD1283" s="18"/>
    </row>
    <row r="1284" spans="6:30" x14ac:dyDescent="0.45">
      <c r="F1284" s="13" t="str">
        <f>IF('Prediction Log'!F1290=0, "",'Prediction Log'!F1290)</f>
        <v/>
      </c>
      <c r="G1284" s="13" t="str">
        <f>IF('Prediction Log'!J1290=0, "",'Prediction Log'!J1290)</f>
        <v/>
      </c>
      <c r="H1284" s="52"/>
      <c r="Y1284" s="1" t="str">
        <f t="shared" si="140"/>
        <v/>
      </c>
      <c r="Z1284" s="18"/>
      <c r="AA1284" s="18"/>
      <c r="AB1284" s="18"/>
      <c r="AC1284" s="18"/>
      <c r="AD1284" s="18"/>
    </row>
    <row r="1285" spans="6:30" x14ac:dyDescent="0.45">
      <c r="F1285" s="13" t="str">
        <f>IF('Prediction Log'!F1291=0, "",'Prediction Log'!F1291)</f>
        <v/>
      </c>
      <c r="G1285" s="13" t="str">
        <f>IF('Prediction Log'!J1291=0, "",'Prediction Log'!J1291)</f>
        <v/>
      </c>
      <c r="H1285" s="52"/>
      <c r="Y1285" s="1" t="str">
        <f t="shared" si="140"/>
        <v/>
      </c>
      <c r="Z1285" s="18"/>
      <c r="AA1285" s="18"/>
      <c r="AB1285" s="18"/>
      <c r="AC1285" s="18"/>
      <c r="AD1285" s="18"/>
    </row>
    <row r="1286" spans="6:30" x14ac:dyDescent="0.45">
      <c r="F1286" s="13" t="str">
        <f>IF('Prediction Log'!F1292=0, "",'Prediction Log'!F1292)</f>
        <v/>
      </c>
      <c r="G1286" s="13" t="str">
        <f>IF('Prediction Log'!J1292=0, "",'Prediction Log'!J1292)</f>
        <v/>
      </c>
      <c r="H1286" s="52"/>
      <c r="Y1286" s="1" t="str">
        <f t="shared" si="140"/>
        <v/>
      </c>
      <c r="Z1286" s="18"/>
      <c r="AA1286" s="18"/>
      <c r="AB1286" s="18"/>
      <c r="AC1286" s="18"/>
      <c r="AD1286" s="18"/>
    </row>
    <row r="1287" spans="6:30" x14ac:dyDescent="0.45">
      <c r="F1287" s="13" t="str">
        <f>IF('Prediction Log'!F1293=0, "",'Prediction Log'!F1293)</f>
        <v/>
      </c>
      <c r="G1287" s="13" t="str">
        <f>IF('Prediction Log'!J1293=0, "",'Prediction Log'!J1293)</f>
        <v/>
      </c>
      <c r="H1287" s="52"/>
      <c r="Y1287" s="1" t="str">
        <f t="shared" si="140"/>
        <v/>
      </c>
      <c r="Z1287" s="18"/>
      <c r="AA1287" s="18"/>
      <c r="AB1287" s="18"/>
      <c r="AC1287" s="18"/>
      <c r="AD1287" s="18"/>
    </row>
    <row r="1288" spans="6:30" x14ac:dyDescent="0.45">
      <c r="F1288" s="13" t="str">
        <f>IF('Prediction Log'!F1294=0, "",'Prediction Log'!F1294)</f>
        <v/>
      </c>
      <c r="G1288" s="13" t="str">
        <f>IF('Prediction Log'!J1294=0, "",'Prediction Log'!J1294)</f>
        <v/>
      </c>
      <c r="H1288" s="52"/>
      <c r="Y1288" s="1" t="str">
        <f t="shared" si="140"/>
        <v/>
      </c>
      <c r="Z1288" s="18"/>
      <c r="AA1288" s="18"/>
      <c r="AB1288" s="18"/>
      <c r="AC1288" s="18"/>
      <c r="AD1288" s="18"/>
    </row>
    <row r="1289" spans="6:30" x14ac:dyDescent="0.45">
      <c r="F1289" s="13" t="str">
        <f>IF('Prediction Log'!F1295=0, "",'Prediction Log'!F1295)</f>
        <v/>
      </c>
      <c r="G1289" s="13" t="str">
        <f>IF('Prediction Log'!J1295=0, "",'Prediction Log'!J1295)</f>
        <v/>
      </c>
      <c r="H1289" s="52"/>
      <c r="Y1289" s="1" t="str">
        <f t="shared" si="140"/>
        <v/>
      </c>
      <c r="Z1289" s="18"/>
      <c r="AA1289" s="18"/>
      <c r="AB1289" s="18"/>
      <c r="AC1289" s="18"/>
      <c r="AD1289" s="18"/>
    </row>
    <row r="1290" spans="6:30" x14ac:dyDescent="0.45">
      <c r="F1290" s="13" t="str">
        <f>IF('Prediction Log'!F1296=0, "",'Prediction Log'!F1296)</f>
        <v/>
      </c>
      <c r="G1290" s="13" t="str">
        <f>IF('Prediction Log'!J1296=0, "",'Prediction Log'!J1296)</f>
        <v/>
      </c>
      <c r="H1290" s="52"/>
      <c r="Y1290" s="1" t="str">
        <f t="shared" si="140"/>
        <v/>
      </c>
      <c r="Z1290" s="18"/>
      <c r="AA1290" s="18"/>
      <c r="AB1290" s="18"/>
      <c r="AC1290" s="18"/>
      <c r="AD1290" s="18"/>
    </row>
    <row r="1291" spans="6:30" x14ac:dyDescent="0.45">
      <c r="F1291" s="13" t="str">
        <f>IF('Prediction Log'!F1297=0, "",'Prediction Log'!F1297)</f>
        <v/>
      </c>
      <c r="G1291" s="13" t="str">
        <f>IF('Prediction Log'!J1297=0, "",'Prediction Log'!J1297)</f>
        <v/>
      </c>
      <c r="H1291" s="52"/>
      <c r="Y1291" s="1" t="str">
        <f t="shared" si="140"/>
        <v/>
      </c>
      <c r="Z1291" s="18"/>
      <c r="AA1291" s="18"/>
      <c r="AB1291" s="18"/>
      <c r="AC1291" s="18"/>
      <c r="AD1291" s="18"/>
    </row>
    <row r="1292" spans="6:30" x14ac:dyDescent="0.45">
      <c r="F1292" s="13" t="str">
        <f>IF('Prediction Log'!F1298=0, "",'Prediction Log'!F1298)</f>
        <v/>
      </c>
      <c r="G1292" s="13" t="str">
        <f>IF('Prediction Log'!J1298=0, "",'Prediction Log'!J1298)</f>
        <v/>
      </c>
      <c r="H1292" s="52"/>
      <c r="Y1292" s="1" t="str">
        <f t="shared" si="140"/>
        <v/>
      </c>
      <c r="Z1292" s="18"/>
      <c r="AA1292" s="18"/>
      <c r="AB1292" s="18"/>
      <c r="AC1292" s="18"/>
      <c r="AD1292" s="18"/>
    </row>
    <row r="1293" spans="6:30" x14ac:dyDescent="0.45">
      <c r="F1293" s="13" t="str">
        <f>IF('Prediction Log'!F1299=0, "",'Prediction Log'!F1299)</f>
        <v/>
      </c>
      <c r="G1293" s="13" t="str">
        <f>IF('Prediction Log'!J1299=0, "",'Prediction Log'!J1299)</f>
        <v/>
      </c>
      <c r="H1293" s="52"/>
      <c r="Y1293" s="1" t="str">
        <f t="shared" si="140"/>
        <v/>
      </c>
      <c r="Z1293" s="18"/>
      <c r="AA1293" s="18"/>
      <c r="AB1293" s="18"/>
      <c r="AC1293" s="18"/>
      <c r="AD1293" s="18"/>
    </row>
    <row r="1294" spans="6:30" x14ac:dyDescent="0.45">
      <c r="F1294" s="13" t="str">
        <f>IF('Prediction Log'!F1300=0, "",'Prediction Log'!F1300)</f>
        <v/>
      </c>
      <c r="G1294" s="13" t="str">
        <f>IF('Prediction Log'!J1300=0, "",'Prediction Log'!J1300)</f>
        <v/>
      </c>
      <c r="H1294" s="52"/>
      <c r="Y1294" s="1" t="str">
        <f t="shared" si="140"/>
        <v/>
      </c>
      <c r="Z1294" s="18"/>
      <c r="AA1294" s="18"/>
      <c r="AB1294" s="18"/>
      <c r="AC1294" s="18"/>
      <c r="AD1294" s="18"/>
    </row>
    <row r="1295" spans="6:30" x14ac:dyDescent="0.45">
      <c r="F1295" s="13" t="str">
        <f>IF('Prediction Log'!F1301=0, "",'Prediction Log'!F1301)</f>
        <v/>
      </c>
      <c r="G1295" s="13" t="str">
        <f>IF('Prediction Log'!J1301=0, "",'Prediction Log'!J1301)</f>
        <v/>
      </c>
      <c r="H1295" s="52"/>
      <c r="Y1295" s="1" t="str">
        <f t="shared" si="140"/>
        <v/>
      </c>
      <c r="Z1295" s="18"/>
      <c r="AA1295" s="18"/>
      <c r="AB1295" s="18"/>
      <c r="AC1295" s="18"/>
      <c r="AD1295" s="18"/>
    </row>
    <row r="1296" spans="6:30" x14ac:dyDescent="0.45">
      <c r="F1296" s="13" t="str">
        <f>IF('Prediction Log'!F1302=0, "",'Prediction Log'!F1302)</f>
        <v/>
      </c>
      <c r="G1296" s="13" t="str">
        <f>IF('Prediction Log'!J1302=0, "",'Prediction Log'!J1302)</f>
        <v/>
      </c>
      <c r="H1296" s="52"/>
      <c r="Y1296" s="1" t="str">
        <f t="shared" si="140"/>
        <v/>
      </c>
      <c r="Z1296" s="18"/>
      <c r="AA1296" s="18"/>
      <c r="AB1296" s="18"/>
      <c r="AC1296" s="18"/>
      <c r="AD1296" s="18"/>
    </row>
    <row r="1297" spans="6:30" x14ac:dyDescent="0.45">
      <c r="F1297" s="13" t="str">
        <f>IF('Prediction Log'!F1303=0, "",'Prediction Log'!F1303)</f>
        <v/>
      </c>
      <c r="G1297" s="13" t="str">
        <f>IF('Prediction Log'!J1303=0, "",'Prediction Log'!J1303)</f>
        <v/>
      </c>
      <c r="H1297" s="52"/>
      <c r="Y1297" s="1" t="str">
        <f t="shared" si="140"/>
        <v/>
      </c>
      <c r="Z1297" s="18"/>
      <c r="AA1297" s="18"/>
      <c r="AB1297" s="18"/>
      <c r="AC1297" s="18"/>
      <c r="AD1297" s="18"/>
    </row>
    <row r="1298" spans="6:30" x14ac:dyDescent="0.45">
      <c r="F1298" s="13" t="str">
        <f>IF('Prediction Log'!F1304=0, "",'Prediction Log'!F1304)</f>
        <v/>
      </c>
      <c r="G1298" s="13" t="str">
        <f>IF('Prediction Log'!J1304=0, "",'Prediction Log'!J1304)</f>
        <v/>
      </c>
      <c r="H1298" s="52"/>
      <c r="Y1298" s="1" t="str">
        <f t="shared" si="140"/>
        <v/>
      </c>
      <c r="Z1298" s="18"/>
      <c r="AA1298" s="18"/>
      <c r="AB1298" s="18"/>
      <c r="AC1298" s="18"/>
      <c r="AD1298" s="18"/>
    </row>
    <row r="1299" spans="6:30" x14ac:dyDescent="0.45">
      <c r="F1299" s="13" t="str">
        <f>IF('Prediction Log'!F1305=0, "",'Prediction Log'!F1305)</f>
        <v/>
      </c>
      <c r="G1299" s="13" t="str">
        <f>IF('Prediction Log'!J1305=0, "",'Prediction Log'!J1305)</f>
        <v/>
      </c>
      <c r="H1299" s="52"/>
      <c r="Y1299" s="1" t="str">
        <f t="shared" si="140"/>
        <v/>
      </c>
      <c r="Z1299" s="18"/>
      <c r="AA1299" s="18"/>
      <c r="AB1299" s="18"/>
      <c r="AC1299" s="18"/>
      <c r="AD1299" s="18"/>
    </row>
    <row r="1300" spans="6:30" x14ac:dyDescent="0.45">
      <c r="F1300" s="13" t="str">
        <f>IF('Prediction Log'!F1306=0, "",'Prediction Log'!F1306)</f>
        <v/>
      </c>
      <c r="G1300" s="13" t="str">
        <f>IF('Prediction Log'!J1306=0, "",'Prediction Log'!J1306)</f>
        <v/>
      </c>
      <c r="H1300" s="52"/>
      <c r="Y1300" s="1" t="str">
        <f t="shared" si="140"/>
        <v/>
      </c>
      <c r="Z1300" s="18"/>
      <c r="AA1300" s="18"/>
      <c r="AB1300" s="18"/>
      <c r="AC1300" s="18"/>
      <c r="AD1300" s="18"/>
    </row>
    <row r="1301" spans="6:30" x14ac:dyDescent="0.45">
      <c r="F1301" s="13" t="str">
        <f>IF('Prediction Log'!F1307=0, "",'Prediction Log'!F1307)</f>
        <v/>
      </c>
      <c r="G1301" s="13" t="str">
        <f>IF('Prediction Log'!J1307=0, "",'Prediction Log'!J1307)</f>
        <v/>
      </c>
      <c r="H1301" s="52"/>
      <c r="Y1301" s="1" t="str">
        <f t="shared" si="140"/>
        <v/>
      </c>
      <c r="Z1301" s="18"/>
      <c r="AA1301" s="18"/>
      <c r="AB1301" s="18"/>
      <c r="AC1301" s="18"/>
      <c r="AD1301" s="18"/>
    </row>
    <row r="1302" spans="6:30" x14ac:dyDescent="0.45">
      <c r="F1302" s="13" t="str">
        <f>IF('Prediction Log'!F1308=0, "",'Prediction Log'!F1308)</f>
        <v/>
      </c>
      <c r="G1302" s="13" t="str">
        <f>IF('Prediction Log'!J1308=0, "",'Prediction Log'!J1308)</f>
        <v/>
      </c>
      <c r="H1302" s="52"/>
      <c r="Y1302" s="1" t="str">
        <f t="shared" si="140"/>
        <v/>
      </c>
      <c r="Z1302" s="18"/>
      <c r="AA1302" s="18"/>
      <c r="AB1302" s="18"/>
      <c r="AC1302" s="18"/>
      <c r="AD1302" s="18"/>
    </row>
    <row r="1303" spans="6:30" x14ac:dyDescent="0.45">
      <c r="F1303" s="13" t="str">
        <f>IF('Prediction Log'!F1309=0, "",'Prediction Log'!F1309)</f>
        <v/>
      </c>
      <c r="G1303" s="13" t="str">
        <f>IF('Prediction Log'!J1309=0, "",'Prediction Log'!J1309)</f>
        <v/>
      </c>
      <c r="H1303" s="52"/>
      <c r="Y1303" s="1" t="str">
        <f t="shared" si="140"/>
        <v/>
      </c>
      <c r="Z1303" s="18"/>
      <c r="AA1303" s="18"/>
      <c r="AB1303" s="18"/>
      <c r="AC1303" s="18"/>
      <c r="AD1303" s="18"/>
    </row>
    <row r="1304" spans="6:30" x14ac:dyDescent="0.45">
      <c r="F1304" s="13" t="str">
        <f>IF('Prediction Log'!F1310=0, "",'Prediction Log'!F1310)</f>
        <v/>
      </c>
      <c r="G1304" s="13" t="str">
        <f>IF('Prediction Log'!J1310=0, "",'Prediction Log'!J1310)</f>
        <v/>
      </c>
      <c r="H1304" s="52"/>
      <c r="Y1304" s="1" t="str">
        <f t="shared" ref="Y1304:Y1367" si="141">IF(X1304="W", S1304, IF(X1304="L",-L1304, ""))</f>
        <v/>
      </c>
      <c r="Z1304" s="18"/>
      <c r="AA1304" s="18"/>
      <c r="AB1304" s="18"/>
      <c r="AC1304" s="18"/>
      <c r="AD1304" s="18"/>
    </row>
    <row r="1305" spans="6:30" x14ac:dyDescent="0.45">
      <c r="F1305" s="13" t="str">
        <f>IF('Prediction Log'!F1311=0, "",'Prediction Log'!F1311)</f>
        <v/>
      </c>
      <c r="G1305" s="13" t="str">
        <f>IF('Prediction Log'!J1311=0, "",'Prediction Log'!J1311)</f>
        <v/>
      </c>
      <c r="H1305" s="52"/>
      <c r="Y1305" s="1" t="str">
        <f t="shared" si="141"/>
        <v/>
      </c>
      <c r="Z1305" s="18"/>
      <c r="AA1305" s="18"/>
      <c r="AB1305" s="18"/>
      <c r="AC1305" s="18"/>
      <c r="AD1305" s="18"/>
    </row>
    <row r="1306" spans="6:30" x14ac:dyDescent="0.45">
      <c r="F1306" s="13" t="str">
        <f>IF('Prediction Log'!F1312=0, "",'Prediction Log'!F1312)</f>
        <v/>
      </c>
      <c r="G1306" s="13" t="str">
        <f>IF('Prediction Log'!J1312=0, "",'Prediction Log'!J1312)</f>
        <v/>
      </c>
      <c r="H1306" s="52"/>
      <c r="Y1306" s="1" t="str">
        <f t="shared" si="141"/>
        <v/>
      </c>
      <c r="Z1306" s="18"/>
      <c r="AA1306" s="18"/>
      <c r="AB1306" s="18"/>
      <c r="AC1306" s="18"/>
      <c r="AD1306" s="18"/>
    </row>
    <row r="1307" spans="6:30" x14ac:dyDescent="0.45">
      <c r="F1307" s="13" t="str">
        <f>IF('Prediction Log'!F1313=0, "",'Prediction Log'!F1313)</f>
        <v/>
      </c>
      <c r="G1307" s="13" t="str">
        <f>IF('Prediction Log'!J1313=0, "",'Prediction Log'!J1313)</f>
        <v/>
      </c>
      <c r="H1307" s="52"/>
      <c r="Y1307" s="1" t="str">
        <f t="shared" si="141"/>
        <v/>
      </c>
      <c r="Z1307" s="18"/>
      <c r="AA1307" s="18"/>
      <c r="AB1307" s="18"/>
      <c r="AC1307" s="18"/>
      <c r="AD1307" s="18"/>
    </row>
    <row r="1308" spans="6:30" x14ac:dyDescent="0.45">
      <c r="F1308" s="13" t="str">
        <f>IF('Prediction Log'!F1314=0, "",'Prediction Log'!F1314)</f>
        <v/>
      </c>
      <c r="G1308" s="13" t="str">
        <f>IF('Prediction Log'!J1314=0, "",'Prediction Log'!J1314)</f>
        <v/>
      </c>
      <c r="H1308" s="52"/>
      <c r="Y1308" s="1" t="str">
        <f t="shared" si="141"/>
        <v/>
      </c>
      <c r="Z1308" s="18"/>
      <c r="AA1308" s="18"/>
      <c r="AB1308" s="18"/>
      <c r="AC1308" s="18"/>
      <c r="AD1308" s="18"/>
    </row>
    <row r="1309" spans="6:30" x14ac:dyDescent="0.45">
      <c r="F1309" s="13" t="str">
        <f>IF('Prediction Log'!F1315=0, "",'Prediction Log'!F1315)</f>
        <v/>
      </c>
      <c r="G1309" s="13" t="str">
        <f>IF('Prediction Log'!J1315=0, "",'Prediction Log'!J1315)</f>
        <v/>
      </c>
      <c r="H1309" s="52"/>
      <c r="Y1309" s="1" t="str">
        <f t="shared" si="141"/>
        <v/>
      </c>
      <c r="Z1309" s="18"/>
      <c r="AA1309" s="18"/>
      <c r="AB1309" s="18"/>
      <c r="AC1309" s="18"/>
      <c r="AD1309" s="18"/>
    </row>
    <row r="1310" spans="6:30" x14ac:dyDescent="0.45">
      <c r="F1310" s="13" t="str">
        <f>IF('Prediction Log'!F1316=0, "",'Prediction Log'!F1316)</f>
        <v/>
      </c>
      <c r="G1310" s="13" t="str">
        <f>IF('Prediction Log'!J1316=0, "",'Prediction Log'!J1316)</f>
        <v/>
      </c>
      <c r="H1310" s="52"/>
      <c r="Y1310" s="1" t="str">
        <f t="shared" si="141"/>
        <v/>
      </c>
      <c r="Z1310" s="18"/>
      <c r="AA1310" s="18"/>
      <c r="AB1310" s="18"/>
      <c r="AC1310" s="18"/>
      <c r="AD1310" s="18"/>
    </row>
    <row r="1311" spans="6:30" x14ac:dyDescent="0.45">
      <c r="F1311" s="13" t="str">
        <f>IF('Prediction Log'!F1317=0, "",'Prediction Log'!F1317)</f>
        <v/>
      </c>
      <c r="G1311" s="13" t="str">
        <f>IF('Prediction Log'!J1317=0, "",'Prediction Log'!J1317)</f>
        <v/>
      </c>
      <c r="H1311" s="52"/>
      <c r="Y1311" s="1" t="str">
        <f t="shared" si="141"/>
        <v/>
      </c>
      <c r="Z1311" s="18"/>
      <c r="AA1311" s="18"/>
      <c r="AB1311" s="18"/>
      <c r="AC1311" s="18"/>
      <c r="AD1311" s="18"/>
    </row>
    <row r="1312" spans="6:30" x14ac:dyDescent="0.45">
      <c r="F1312" s="13" t="str">
        <f>IF('Prediction Log'!F1318=0, "",'Prediction Log'!F1318)</f>
        <v/>
      </c>
      <c r="G1312" s="13" t="str">
        <f>IF('Prediction Log'!J1318=0, "",'Prediction Log'!J1318)</f>
        <v/>
      </c>
      <c r="H1312" s="52"/>
      <c r="Y1312" s="1" t="str">
        <f t="shared" si="141"/>
        <v/>
      </c>
      <c r="Z1312" s="18"/>
      <c r="AA1312" s="18"/>
      <c r="AB1312" s="18"/>
      <c r="AC1312" s="18"/>
      <c r="AD1312" s="18"/>
    </row>
    <row r="1313" spans="6:30" x14ac:dyDescent="0.45">
      <c r="F1313" s="13" t="str">
        <f>IF('Prediction Log'!F1319=0, "",'Prediction Log'!F1319)</f>
        <v/>
      </c>
      <c r="G1313" s="13" t="str">
        <f>IF('Prediction Log'!J1319=0, "",'Prediction Log'!J1319)</f>
        <v/>
      </c>
      <c r="H1313" s="52"/>
      <c r="Y1313" s="1" t="str">
        <f t="shared" si="141"/>
        <v/>
      </c>
      <c r="Z1313" s="18"/>
      <c r="AA1313" s="18"/>
      <c r="AB1313" s="18"/>
      <c r="AC1313" s="18"/>
      <c r="AD1313" s="18"/>
    </row>
    <row r="1314" spans="6:30" x14ac:dyDescent="0.45">
      <c r="F1314" s="13" t="str">
        <f>IF('Prediction Log'!F1320=0, "",'Prediction Log'!F1320)</f>
        <v/>
      </c>
      <c r="G1314" s="13" t="str">
        <f>IF('Prediction Log'!J1320=0, "",'Prediction Log'!J1320)</f>
        <v/>
      </c>
      <c r="H1314" s="52"/>
      <c r="Y1314" s="1" t="str">
        <f t="shared" si="141"/>
        <v/>
      </c>
      <c r="Z1314" s="18"/>
      <c r="AA1314" s="18"/>
      <c r="AB1314" s="18"/>
      <c r="AC1314" s="18"/>
      <c r="AD1314" s="18"/>
    </row>
    <row r="1315" spans="6:30" x14ac:dyDescent="0.45">
      <c r="F1315" s="13" t="str">
        <f>IF('Prediction Log'!F1321=0, "",'Prediction Log'!F1321)</f>
        <v/>
      </c>
      <c r="G1315" s="13" t="str">
        <f>IF('Prediction Log'!J1321=0, "",'Prediction Log'!J1321)</f>
        <v/>
      </c>
      <c r="H1315" s="52"/>
      <c r="Y1315" s="1" t="str">
        <f t="shared" si="141"/>
        <v/>
      </c>
      <c r="Z1315" s="18"/>
      <c r="AA1315" s="18"/>
      <c r="AB1315" s="18"/>
      <c r="AC1315" s="18"/>
      <c r="AD1315" s="18"/>
    </row>
    <row r="1316" spans="6:30" x14ac:dyDescent="0.45">
      <c r="F1316" s="13" t="str">
        <f>IF('Prediction Log'!F1322=0, "",'Prediction Log'!F1322)</f>
        <v/>
      </c>
      <c r="G1316" s="13" t="str">
        <f>IF('Prediction Log'!J1322=0, "",'Prediction Log'!J1322)</f>
        <v/>
      </c>
      <c r="H1316" s="52"/>
      <c r="Y1316" s="1" t="str">
        <f t="shared" si="141"/>
        <v/>
      </c>
      <c r="Z1316" s="18"/>
      <c r="AA1316" s="18"/>
      <c r="AB1316" s="18"/>
      <c r="AC1316" s="18"/>
      <c r="AD1316" s="18"/>
    </row>
    <row r="1317" spans="6:30" x14ac:dyDescent="0.45">
      <c r="F1317" s="13" t="str">
        <f>IF('Prediction Log'!F1323=0, "",'Prediction Log'!F1323)</f>
        <v/>
      </c>
      <c r="G1317" s="13" t="str">
        <f>IF('Prediction Log'!J1323=0, "",'Prediction Log'!J1323)</f>
        <v/>
      </c>
      <c r="H1317" s="52"/>
      <c r="Y1317" s="1" t="str">
        <f t="shared" si="141"/>
        <v/>
      </c>
      <c r="Z1317" s="18"/>
      <c r="AA1317" s="18"/>
      <c r="AB1317" s="18"/>
      <c r="AC1317" s="18"/>
      <c r="AD1317" s="18"/>
    </row>
    <row r="1318" spans="6:30" x14ac:dyDescent="0.45">
      <c r="F1318" s="13" t="str">
        <f>IF('Prediction Log'!F1324=0, "",'Prediction Log'!F1324)</f>
        <v/>
      </c>
      <c r="G1318" s="13" t="str">
        <f>IF('Prediction Log'!J1324=0, "",'Prediction Log'!J1324)</f>
        <v/>
      </c>
      <c r="H1318" s="52"/>
      <c r="Y1318" s="1" t="str">
        <f t="shared" si="141"/>
        <v/>
      </c>
      <c r="Z1318" s="18"/>
      <c r="AA1318" s="18"/>
      <c r="AB1318" s="18"/>
      <c r="AC1318" s="18"/>
      <c r="AD1318" s="18"/>
    </row>
    <row r="1319" spans="6:30" x14ac:dyDescent="0.45">
      <c r="F1319" s="13" t="str">
        <f>IF('Prediction Log'!F1325=0, "",'Prediction Log'!F1325)</f>
        <v/>
      </c>
      <c r="G1319" s="13" t="str">
        <f>IF('Prediction Log'!J1325=0, "",'Prediction Log'!J1325)</f>
        <v/>
      </c>
      <c r="H1319" s="52"/>
      <c r="Y1319" s="1" t="str">
        <f t="shared" si="141"/>
        <v/>
      </c>
      <c r="Z1319" s="18"/>
      <c r="AA1319" s="18"/>
      <c r="AB1319" s="18"/>
      <c r="AC1319" s="18"/>
      <c r="AD1319" s="18"/>
    </row>
    <row r="1320" spans="6:30" x14ac:dyDescent="0.45">
      <c r="F1320" s="13" t="str">
        <f>IF('Prediction Log'!F1326=0, "",'Prediction Log'!F1326)</f>
        <v/>
      </c>
      <c r="G1320" s="13" t="str">
        <f>IF('Prediction Log'!J1326=0, "",'Prediction Log'!J1326)</f>
        <v/>
      </c>
      <c r="H1320" s="52"/>
      <c r="Y1320" s="1" t="str">
        <f t="shared" si="141"/>
        <v/>
      </c>
      <c r="Z1320" s="18"/>
      <c r="AA1320" s="18"/>
      <c r="AB1320" s="18"/>
      <c r="AC1320" s="18"/>
      <c r="AD1320" s="18"/>
    </row>
    <row r="1321" spans="6:30" x14ac:dyDescent="0.45">
      <c r="F1321" s="13" t="str">
        <f>IF('Prediction Log'!F1327=0, "",'Prediction Log'!F1327)</f>
        <v/>
      </c>
      <c r="G1321" s="13" t="str">
        <f>IF('Prediction Log'!J1327=0, "",'Prediction Log'!J1327)</f>
        <v/>
      </c>
      <c r="H1321" s="52"/>
      <c r="Y1321" s="1" t="str">
        <f t="shared" si="141"/>
        <v/>
      </c>
      <c r="Z1321" s="18"/>
      <c r="AA1321" s="18"/>
      <c r="AB1321" s="18"/>
      <c r="AC1321" s="18"/>
      <c r="AD1321" s="18"/>
    </row>
    <row r="1322" spans="6:30" x14ac:dyDescent="0.45">
      <c r="F1322" s="13" t="str">
        <f>IF('Prediction Log'!F1328=0, "",'Prediction Log'!F1328)</f>
        <v/>
      </c>
      <c r="G1322" s="13" t="str">
        <f>IF('Prediction Log'!J1328=0, "",'Prediction Log'!J1328)</f>
        <v/>
      </c>
      <c r="H1322" s="52"/>
      <c r="Y1322" s="1" t="str">
        <f t="shared" si="141"/>
        <v/>
      </c>
      <c r="Z1322" s="18"/>
      <c r="AA1322" s="18"/>
      <c r="AB1322" s="18"/>
      <c r="AC1322" s="18"/>
      <c r="AD1322" s="18"/>
    </row>
    <row r="1323" spans="6:30" x14ac:dyDescent="0.45">
      <c r="F1323" s="13" t="str">
        <f>IF('Prediction Log'!F1329=0, "",'Prediction Log'!F1329)</f>
        <v/>
      </c>
      <c r="G1323" s="13" t="str">
        <f>IF('Prediction Log'!J1329=0, "",'Prediction Log'!J1329)</f>
        <v/>
      </c>
      <c r="H1323" s="52"/>
      <c r="Y1323" s="1" t="str">
        <f t="shared" si="141"/>
        <v/>
      </c>
      <c r="Z1323" s="18"/>
      <c r="AA1323" s="18"/>
      <c r="AB1323" s="18"/>
      <c r="AC1323" s="18"/>
      <c r="AD1323" s="18"/>
    </row>
    <row r="1324" spans="6:30" x14ac:dyDescent="0.45">
      <c r="F1324" s="13" t="str">
        <f>IF('Prediction Log'!F1330=0, "",'Prediction Log'!F1330)</f>
        <v/>
      </c>
      <c r="G1324" s="13" t="str">
        <f>IF('Prediction Log'!J1330=0, "",'Prediction Log'!J1330)</f>
        <v/>
      </c>
      <c r="H1324" s="52"/>
      <c r="Y1324" s="1" t="str">
        <f t="shared" si="141"/>
        <v/>
      </c>
      <c r="Z1324" s="18"/>
      <c r="AA1324" s="18"/>
      <c r="AB1324" s="18"/>
      <c r="AC1324" s="18"/>
      <c r="AD1324" s="18"/>
    </row>
    <row r="1325" spans="6:30" x14ac:dyDescent="0.45">
      <c r="F1325" s="13" t="str">
        <f>IF('Prediction Log'!F1331=0, "",'Prediction Log'!F1331)</f>
        <v/>
      </c>
      <c r="G1325" s="13" t="str">
        <f>IF('Prediction Log'!J1331=0, "",'Prediction Log'!J1331)</f>
        <v/>
      </c>
      <c r="H1325" s="52"/>
      <c r="Y1325" s="1" t="str">
        <f t="shared" si="141"/>
        <v/>
      </c>
      <c r="Z1325" s="18"/>
      <c r="AA1325" s="18"/>
      <c r="AB1325" s="18"/>
      <c r="AC1325" s="18"/>
      <c r="AD1325" s="18"/>
    </row>
    <row r="1326" spans="6:30" x14ac:dyDescent="0.45">
      <c r="F1326" s="13" t="str">
        <f>IF('Prediction Log'!F1332=0, "",'Prediction Log'!F1332)</f>
        <v/>
      </c>
      <c r="G1326" s="13" t="str">
        <f>IF('Prediction Log'!J1332=0, "",'Prediction Log'!J1332)</f>
        <v/>
      </c>
      <c r="H1326" s="52"/>
      <c r="Y1326" s="1" t="str">
        <f t="shared" si="141"/>
        <v/>
      </c>
      <c r="Z1326" s="18"/>
      <c r="AA1326" s="18"/>
      <c r="AB1326" s="18"/>
      <c r="AC1326" s="18"/>
      <c r="AD1326" s="18"/>
    </row>
    <row r="1327" spans="6:30" x14ac:dyDescent="0.45">
      <c r="F1327" s="13" t="str">
        <f>IF('Prediction Log'!F1333=0, "",'Prediction Log'!F1333)</f>
        <v/>
      </c>
      <c r="G1327" s="13" t="str">
        <f>IF('Prediction Log'!J1333=0, "",'Prediction Log'!J1333)</f>
        <v/>
      </c>
      <c r="H1327" s="52"/>
      <c r="Y1327" s="1" t="str">
        <f t="shared" si="141"/>
        <v/>
      </c>
      <c r="Z1327" s="18"/>
      <c r="AA1327" s="18"/>
      <c r="AB1327" s="18"/>
      <c r="AC1327" s="18"/>
      <c r="AD1327" s="18"/>
    </row>
    <row r="1328" spans="6:30" x14ac:dyDescent="0.45">
      <c r="F1328" s="13" t="str">
        <f>IF('Prediction Log'!F1334=0, "",'Prediction Log'!F1334)</f>
        <v/>
      </c>
      <c r="G1328" s="13" t="str">
        <f>IF('Prediction Log'!J1334=0, "",'Prediction Log'!J1334)</f>
        <v/>
      </c>
      <c r="H1328" s="52"/>
      <c r="Y1328" s="1" t="str">
        <f t="shared" si="141"/>
        <v/>
      </c>
      <c r="Z1328" s="18"/>
      <c r="AA1328" s="18"/>
      <c r="AB1328" s="18"/>
      <c r="AC1328" s="18"/>
      <c r="AD1328" s="18"/>
    </row>
    <row r="1329" spans="6:30" x14ac:dyDescent="0.45">
      <c r="F1329" s="13" t="str">
        <f>IF('Prediction Log'!F1335=0, "",'Prediction Log'!F1335)</f>
        <v/>
      </c>
      <c r="G1329" s="13" t="str">
        <f>IF('Prediction Log'!J1335=0, "",'Prediction Log'!J1335)</f>
        <v/>
      </c>
      <c r="H1329" s="52"/>
      <c r="Y1329" s="1" t="str">
        <f t="shared" si="141"/>
        <v/>
      </c>
      <c r="Z1329" s="18"/>
      <c r="AA1329" s="18"/>
      <c r="AB1329" s="18"/>
      <c r="AC1329" s="18"/>
      <c r="AD1329" s="18"/>
    </row>
    <row r="1330" spans="6:30" x14ac:dyDescent="0.45">
      <c r="F1330" s="13" t="str">
        <f>IF('Prediction Log'!F1336=0, "",'Prediction Log'!F1336)</f>
        <v/>
      </c>
      <c r="G1330" s="13" t="str">
        <f>IF('Prediction Log'!J1336=0, "",'Prediction Log'!J1336)</f>
        <v/>
      </c>
      <c r="H1330" s="52"/>
      <c r="Y1330" s="1" t="str">
        <f t="shared" si="141"/>
        <v/>
      </c>
      <c r="Z1330" s="18"/>
      <c r="AA1330" s="18"/>
      <c r="AB1330" s="18"/>
      <c r="AC1330" s="18"/>
      <c r="AD1330" s="18"/>
    </row>
    <row r="1331" spans="6:30" x14ac:dyDescent="0.45">
      <c r="F1331" s="13" t="str">
        <f>IF('Prediction Log'!F1337=0, "",'Prediction Log'!F1337)</f>
        <v/>
      </c>
      <c r="G1331" s="13" t="str">
        <f>IF('Prediction Log'!J1337=0, "",'Prediction Log'!J1337)</f>
        <v/>
      </c>
      <c r="H1331" s="52"/>
      <c r="Y1331" s="1" t="str">
        <f t="shared" si="141"/>
        <v/>
      </c>
      <c r="Z1331" s="18"/>
      <c r="AA1331" s="18"/>
      <c r="AB1331" s="18"/>
      <c r="AC1331" s="18"/>
      <c r="AD1331" s="18"/>
    </row>
    <row r="1332" spans="6:30" x14ac:dyDescent="0.45">
      <c r="F1332" s="13" t="str">
        <f>IF('Prediction Log'!F1338=0, "",'Prediction Log'!F1338)</f>
        <v/>
      </c>
      <c r="G1332" s="13" t="str">
        <f>IF('Prediction Log'!J1338=0, "",'Prediction Log'!J1338)</f>
        <v/>
      </c>
      <c r="H1332" s="52"/>
      <c r="Y1332" s="1" t="str">
        <f t="shared" si="141"/>
        <v/>
      </c>
      <c r="Z1332" s="18"/>
      <c r="AA1332" s="18"/>
      <c r="AB1332" s="18"/>
      <c r="AC1332" s="18"/>
      <c r="AD1332" s="18"/>
    </row>
    <row r="1333" spans="6:30" x14ac:dyDescent="0.45">
      <c r="F1333" s="13" t="str">
        <f>IF('Prediction Log'!F1339=0, "",'Prediction Log'!F1339)</f>
        <v/>
      </c>
      <c r="G1333" s="13" t="str">
        <f>IF('Prediction Log'!J1339=0, "",'Prediction Log'!J1339)</f>
        <v/>
      </c>
      <c r="H1333" s="52"/>
      <c r="Y1333" s="1" t="str">
        <f t="shared" si="141"/>
        <v/>
      </c>
      <c r="Z1333" s="18"/>
      <c r="AA1333" s="18"/>
      <c r="AB1333" s="18"/>
      <c r="AC1333" s="18"/>
      <c r="AD1333" s="18"/>
    </row>
    <row r="1334" spans="6:30" x14ac:dyDescent="0.45">
      <c r="F1334" s="13" t="str">
        <f>IF('Prediction Log'!F1340=0, "",'Prediction Log'!F1340)</f>
        <v/>
      </c>
      <c r="G1334" s="13" t="str">
        <f>IF('Prediction Log'!J1340=0, "",'Prediction Log'!J1340)</f>
        <v/>
      </c>
      <c r="H1334" s="52"/>
      <c r="Y1334" s="1" t="str">
        <f t="shared" si="141"/>
        <v/>
      </c>
      <c r="Z1334" s="18"/>
      <c r="AA1334" s="18"/>
      <c r="AB1334" s="18"/>
      <c r="AC1334" s="18"/>
      <c r="AD1334" s="18"/>
    </row>
    <row r="1335" spans="6:30" x14ac:dyDescent="0.45">
      <c r="F1335" s="13" t="str">
        <f>IF('Prediction Log'!F1341=0, "",'Prediction Log'!F1341)</f>
        <v/>
      </c>
      <c r="G1335" s="13" t="str">
        <f>IF('Prediction Log'!J1341=0, "",'Prediction Log'!J1341)</f>
        <v/>
      </c>
      <c r="H1335" s="52"/>
      <c r="Y1335" s="1" t="str">
        <f t="shared" si="141"/>
        <v/>
      </c>
      <c r="Z1335" s="18"/>
      <c r="AA1335" s="18"/>
      <c r="AB1335" s="18"/>
      <c r="AC1335" s="18"/>
      <c r="AD1335" s="18"/>
    </row>
    <row r="1336" spans="6:30" x14ac:dyDescent="0.45">
      <c r="F1336" s="13" t="str">
        <f>IF('Prediction Log'!F1342=0, "",'Prediction Log'!F1342)</f>
        <v/>
      </c>
      <c r="G1336" s="13" t="str">
        <f>IF('Prediction Log'!J1342=0, "",'Prediction Log'!J1342)</f>
        <v/>
      </c>
      <c r="H1336" s="52"/>
      <c r="Y1336" s="1" t="str">
        <f t="shared" si="141"/>
        <v/>
      </c>
      <c r="Z1336" s="18"/>
      <c r="AA1336" s="18"/>
      <c r="AB1336" s="18"/>
      <c r="AC1336" s="18"/>
      <c r="AD1336" s="18"/>
    </row>
    <row r="1337" spans="6:30" x14ac:dyDescent="0.45">
      <c r="F1337" s="13" t="str">
        <f>IF('Prediction Log'!F1343=0, "",'Prediction Log'!F1343)</f>
        <v/>
      </c>
      <c r="G1337" s="13" t="str">
        <f>IF('Prediction Log'!J1343=0, "",'Prediction Log'!J1343)</f>
        <v/>
      </c>
      <c r="H1337" s="52"/>
      <c r="Y1337" s="1" t="str">
        <f t="shared" si="141"/>
        <v/>
      </c>
      <c r="Z1337" s="18"/>
      <c r="AA1337" s="18"/>
      <c r="AB1337" s="18"/>
      <c r="AC1337" s="18"/>
      <c r="AD1337" s="18"/>
    </row>
    <row r="1338" spans="6:30" x14ac:dyDescent="0.45">
      <c r="F1338" s="13" t="str">
        <f>IF('Prediction Log'!F1344=0, "",'Prediction Log'!F1344)</f>
        <v/>
      </c>
      <c r="G1338" s="13" t="str">
        <f>IF('Prediction Log'!J1344=0, "",'Prediction Log'!J1344)</f>
        <v/>
      </c>
      <c r="H1338" s="52"/>
      <c r="Y1338" s="1" t="str">
        <f t="shared" si="141"/>
        <v/>
      </c>
      <c r="Z1338" s="18"/>
      <c r="AA1338" s="18"/>
      <c r="AB1338" s="18"/>
      <c r="AC1338" s="18"/>
      <c r="AD1338" s="18"/>
    </row>
    <row r="1339" spans="6:30" x14ac:dyDescent="0.45">
      <c r="F1339" s="13" t="str">
        <f>IF('Prediction Log'!F1345=0, "",'Prediction Log'!F1345)</f>
        <v/>
      </c>
      <c r="G1339" s="13" t="str">
        <f>IF('Prediction Log'!J1345=0, "",'Prediction Log'!J1345)</f>
        <v/>
      </c>
      <c r="H1339" s="52"/>
      <c r="Y1339" s="1" t="str">
        <f t="shared" si="141"/>
        <v/>
      </c>
      <c r="Z1339" s="18"/>
      <c r="AA1339" s="18"/>
      <c r="AB1339" s="18"/>
      <c r="AC1339" s="18"/>
      <c r="AD1339" s="18"/>
    </row>
    <row r="1340" spans="6:30" x14ac:dyDescent="0.45">
      <c r="F1340" s="13" t="str">
        <f>IF('Prediction Log'!F1346=0, "",'Prediction Log'!F1346)</f>
        <v/>
      </c>
      <c r="G1340" s="13" t="str">
        <f>IF('Prediction Log'!J1346=0, "",'Prediction Log'!J1346)</f>
        <v/>
      </c>
      <c r="H1340" s="52"/>
      <c r="Y1340" s="1" t="str">
        <f t="shared" si="141"/>
        <v/>
      </c>
      <c r="Z1340" s="18"/>
      <c r="AA1340" s="18"/>
      <c r="AB1340" s="18"/>
      <c r="AC1340" s="18"/>
      <c r="AD1340" s="18"/>
    </row>
    <row r="1341" spans="6:30" x14ac:dyDescent="0.45">
      <c r="F1341" s="13" t="str">
        <f>IF('Prediction Log'!F1347=0, "",'Prediction Log'!F1347)</f>
        <v/>
      </c>
      <c r="G1341" s="13" t="str">
        <f>IF('Prediction Log'!J1347=0, "",'Prediction Log'!J1347)</f>
        <v/>
      </c>
      <c r="H1341" s="52"/>
      <c r="Y1341" s="1" t="str">
        <f t="shared" si="141"/>
        <v/>
      </c>
      <c r="Z1341" s="18"/>
      <c r="AA1341" s="18"/>
      <c r="AB1341" s="18"/>
      <c r="AC1341" s="18"/>
      <c r="AD1341" s="18"/>
    </row>
    <row r="1342" spans="6:30" x14ac:dyDescent="0.45">
      <c r="F1342" s="13" t="str">
        <f>IF('Prediction Log'!F1348=0, "",'Prediction Log'!F1348)</f>
        <v/>
      </c>
      <c r="G1342" s="13" t="str">
        <f>IF('Prediction Log'!J1348=0, "",'Prediction Log'!J1348)</f>
        <v/>
      </c>
      <c r="H1342" s="52"/>
      <c r="Y1342" s="1" t="str">
        <f t="shared" si="141"/>
        <v/>
      </c>
      <c r="Z1342" s="18"/>
      <c r="AA1342" s="18"/>
      <c r="AB1342" s="18"/>
      <c r="AC1342" s="18"/>
      <c r="AD1342" s="18"/>
    </row>
    <row r="1343" spans="6:30" x14ac:dyDescent="0.45">
      <c r="F1343" s="13" t="str">
        <f>IF('Prediction Log'!F1349=0, "",'Prediction Log'!F1349)</f>
        <v/>
      </c>
      <c r="G1343" s="13" t="str">
        <f>IF('Prediction Log'!J1349=0, "",'Prediction Log'!J1349)</f>
        <v/>
      </c>
      <c r="H1343" s="52"/>
      <c r="Y1343" s="1" t="str">
        <f t="shared" si="141"/>
        <v/>
      </c>
      <c r="Z1343" s="18"/>
      <c r="AA1343" s="18"/>
      <c r="AB1343" s="18"/>
      <c r="AC1343" s="18"/>
      <c r="AD1343" s="18"/>
    </row>
    <row r="1344" spans="6:30" x14ac:dyDescent="0.45">
      <c r="F1344" s="13" t="str">
        <f>IF('Prediction Log'!F1350=0, "",'Prediction Log'!F1350)</f>
        <v/>
      </c>
      <c r="G1344" s="13" t="str">
        <f>IF('Prediction Log'!J1350=0, "",'Prediction Log'!J1350)</f>
        <v/>
      </c>
      <c r="H1344" s="52"/>
      <c r="Y1344" s="1" t="str">
        <f t="shared" si="141"/>
        <v/>
      </c>
      <c r="Z1344" s="18"/>
      <c r="AA1344" s="18"/>
      <c r="AB1344" s="18"/>
      <c r="AC1344" s="18"/>
      <c r="AD1344" s="18"/>
    </row>
    <row r="1345" spans="6:30" x14ac:dyDescent="0.45">
      <c r="F1345" s="13" t="str">
        <f>IF('Prediction Log'!F1351=0, "",'Prediction Log'!F1351)</f>
        <v/>
      </c>
      <c r="G1345" s="13" t="str">
        <f>IF('Prediction Log'!J1351=0, "",'Prediction Log'!J1351)</f>
        <v/>
      </c>
      <c r="H1345" s="52"/>
      <c r="Y1345" s="1" t="str">
        <f t="shared" si="141"/>
        <v/>
      </c>
      <c r="Z1345" s="18"/>
      <c r="AA1345" s="18"/>
      <c r="AB1345" s="18"/>
      <c r="AC1345" s="18"/>
      <c r="AD1345" s="18"/>
    </row>
    <row r="1346" spans="6:30" x14ac:dyDescent="0.45">
      <c r="F1346" s="13" t="str">
        <f>IF('Prediction Log'!F1352=0, "",'Prediction Log'!F1352)</f>
        <v/>
      </c>
      <c r="G1346" s="13" t="str">
        <f>IF('Prediction Log'!J1352=0, "",'Prediction Log'!J1352)</f>
        <v/>
      </c>
      <c r="H1346" s="52"/>
      <c r="Y1346" s="1" t="str">
        <f t="shared" si="141"/>
        <v/>
      </c>
      <c r="Z1346" s="18"/>
      <c r="AA1346" s="18"/>
      <c r="AB1346" s="18"/>
      <c r="AC1346" s="18"/>
      <c r="AD1346" s="18"/>
    </row>
    <row r="1347" spans="6:30" x14ac:dyDescent="0.45">
      <c r="F1347" s="13" t="str">
        <f>IF('Prediction Log'!F1353=0, "",'Prediction Log'!F1353)</f>
        <v/>
      </c>
      <c r="G1347" s="13" t="str">
        <f>IF('Prediction Log'!J1353=0, "",'Prediction Log'!J1353)</f>
        <v/>
      </c>
      <c r="H1347" s="52"/>
      <c r="Y1347" s="1" t="str">
        <f t="shared" si="141"/>
        <v/>
      </c>
      <c r="Z1347" s="18"/>
      <c r="AA1347" s="18"/>
      <c r="AB1347" s="18"/>
      <c r="AC1347" s="18"/>
      <c r="AD1347" s="18"/>
    </row>
    <row r="1348" spans="6:30" x14ac:dyDescent="0.45">
      <c r="F1348" s="13" t="str">
        <f>IF('Prediction Log'!F1354=0, "",'Prediction Log'!F1354)</f>
        <v/>
      </c>
      <c r="G1348" s="13" t="str">
        <f>IF('Prediction Log'!J1354=0, "",'Prediction Log'!J1354)</f>
        <v/>
      </c>
      <c r="H1348" s="52"/>
      <c r="Y1348" s="1" t="str">
        <f t="shared" si="141"/>
        <v/>
      </c>
      <c r="Z1348" s="18"/>
      <c r="AA1348" s="18"/>
      <c r="AB1348" s="18"/>
      <c r="AC1348" s="18"/>
      <c r="AD1348" s="18"/>
    </row>
    <row r="1349" spans="6:30" x14ac:dyDescent="0.45">
      <c r="F1349" s="13" t="str">
        <f>IF('Prediction Log'!F1355=0, "",'Prediction Log'!F1355)</f>
        <v/>
      </c>
      <c r="G1349" s="13" t="str">
        <f>IF('Prediction Log'!J1355=0, "",'Prediction Log'!J1355)</f>
        <v/>
      </c>
      <c r="H1349" s="52"/>
      <c r="Y1349" s="1" t="str">
        <f t="shared" si="141"/>
        <v/>
      </c>
      <c r="Z1349" s="18"/>
      <c r="AA1349" s="18"/>
      <c r="AB1349" s="18"/>
      <c r="AC1349" s="18"/>
      <c r="AD1349" s="18"/>
    </row>
    <row r="1350" spans="6:30" x14ac:dyDescent="0.45">
      <c r="F1350" s="13" t="str">
        <f>IF('Prediction Log'!F1356=0, "",'Prediction Log'!F1356)</f>
        <v/>
      </c>
      <c r="G1350" s="13" t="str">
        <f>IF('Prediction Log'!J1356=0, "",'Prediction Log'!J1356)</f>
        <v/>
      </c>
      <c r="H1350" s="52"/>
      <c r="Y1350" s="1" t="str">
        <f t="shared" si="141"/>
        <v/>
      </c>
      <c r="Z1350" s="18"/>
      <c r="AA1350" s="18"/>
      <c r="AB1350" s="18"/>
      <c r="AC1350" s="18"/>
      <c r="AD1350" s="18"/>
    </row>
    <row r="1351" spans="6:30" x14ac:dyDescent="0.45">
      <c r="F1351" s="13" t="str">
        <f>IF('Prediction Log'!F1357=0, "",'Prediction Log'!F1357)</f>
        <v/>
      </c>
      <c r="G1351" s="13" t="str">
        <f>IF('Prediction Log'!J1357=0, "",'Prediction Log'!J1357)</f>
        <v/>
      </c>
      <c r="H1351" s="52"/>
      <c r="Y1351" s="1" t="str">
        <f t="shared" si="141"/>
        <v/>
      </c>
      <c r="Z1351" s="18"/>
      <c r="AA1351" s="18"/>
      <c r="AB1351" s="18"/>
      <c r="AC1351" s="18"/>
      <c r="AD1351" s="18"/>
    </row>
    <row r="1352" spans="6:30" x14ac:dyDescent="0.45">
      <c r="F1352" s="13" t="str">
        <f>IF('Prediction Log'!F1358=0, "",'Prediction Log'!F1358)</f>
        <v/>
      </c>
      <c r="G1352" s="13" t="str">
        <f>IF('Prediction Log'!J1358=0, "",'Prediction Log'!J1358)</f>
        <v/>
      </c>
      <c r="H1352" s="52"/>
      <c r="Y1352" s="1" t="str">
        <f t="shared" si="141"/>
        <v/>
      </c>
      <c r="Z1352" s="18"/>
      <c r="AA1352" s="18"/>
      <c r="AB1352" s="18"/>
      <c r="AC1352" s="18"/>
      <c r="AD1352" s="18"/>
    </row>
    <row r="1353" spans="6:30" x14ac:dyDescent="0.45">
      <c r="F1353" s="13" t="str">
        <f>IF('Prediction Log'!F1359=0, "",'Prediction Log'!F1359)</f>
        <v/>
      </c>
      <c r="G1353" s="13" t="str">
        <f>IF('Prediction Log'!J1359=0, "",'Prediction Log'!J1359)</f>
        <v/>
      </c>
      <c r="H1353" s="52"/>
      <c r="Y1353" s="1" t="str">
        <f t="shared" si="141"/>
        <v/>
      </c>
      <c r="Z1353" s="18"/>
      <c r="AA1353" s="18"/>
      <c r="AB1353" s="18"/>
      <c r="AC1353" s="18"/>
      <c r="AD1353" s="18"/>
    </row>
    <row r="1354" spans="6:30" x14ac:dyDescent="0.45">
      <c r="F1354" s="13" t="str">
        <f>IF('Prediction Log'!F1360=0, "",'Prediction Log'!F1360)</f>
        <v/>
      </c>
      <c r="G1354" s="13" t="str">
        <f>IF('Prediction Log'!J1360=0, "",'Prediction Log'!J1360)</f>
        <v/>
      </c>
      <c r="H1354" s="52"/>
      <c r="Y1354" s="1" t="str">
        <f t="shared" si="141"/>
        <v/>
      </c>
      <c r="Z1354" s="18"/>
      <c r="AA1354" s="18"/>
      <c r="AB1354" s="18"/>
      <c r="AC1354" s="18"/>
      <c r="AD1354" s="18"/>
    </row>
    <row r="1355" spans="6:30" x14ac:dyDescent="0.45">
      <c r="F1355" s="13" t="str">
        <f>IF('Prediction Log'!F1361=0, "",'Prediction Log'!F1361)</f>
        <v/>
      </c>
      <c r="G1355" s="13" t="str">
        <f>IF('Prediction Log'!J1361=0, "",'Prediction Log'!J1361)</f>
        <v/>
      </c>
      <c r="H1355" s="52"/>
      <c r="Y1355" s="1" t="str">
        <f t="shared" si="141"/>
        <v/>
      </c>
      <c r="Z1355" s="18"/>
      <c r="AA1355" s="18"/>
      <c r="AB1355" s="18"/>
      <c r="AC1355" s="18"/>
      <c r="AD1355" s="18"/>
    </row>
    <row r="1356" spans="6:30" x14ac:dyDescent="0.45">
      <c r="F1356" s="13" t="str">
        <f>IF('Prediction Log'!F1362=0, "",'Prediction Log'!F1362)</f>
        <v/>
      </c>
      <c r="G1356" s="13" t="str">
        <f>IF('Prediction Log'!J1362=0, "",'Prediction Log'!J1362)</f>
        <v/>
      </c>
      <c r="H1356" s="52"/>
      <c r="Y1356" s="1" t="str">
        <f t="shared" si="141"/>
        <v/>
      </c>
      <c r="Z1356" s="18"/>
      <c r="AA1356" s="18"/>
      <c r="AB1356" s="18"/>
      <c r="AC1356" s="18"/>
      <c r="AD1356" s="18"/>
    </row>
    <row r="1357" spans="6:30" x14ac:dyDescent="0.45">
      <c r="F1357" s="13" t="str">
        <f>IF('Prediction Log'!F1363=0, "",'Prediction Log'!F1363)</f>
        <v/>
      </c>
      <c r="G1357" s="13" t="str">
        <f>IF('Prediction Log'!J1363=0, "",'Prediction Log'!J1363)</f>
        <v/>
      </c>
      <c r="H1357" s="52"/>
      <c r="Y1357" s="1" t="str">
        <f t="shared" si="141"/>
        <v/>
      </c>
      <c r="Z1357" s="18"/>
      <c r="AA1357" s="18"/>
      <c r="AB1357" s="18"/>
      <c r="AC1357" s="18"/>
      <c r="AD1357" s="18"/>
    </row>
    <row r="1358" spans="6:30" x14ac:dyDescent="0.45">
      <c r="F1358" s="13" t="str">
        <f>IF('Prediction Log'!F1364=0, "",'Prediction Log'!F1364)</f>
        <v/>
      </c>
      <c r="G1358" s="13" t="str">
        <f>IF('Prediction Log'!J1364=0, "",'Prediction Log'!J1364)</f>
        <v/>
      </c>
      <c r="H1358" s="52"/>
      <c r="Y1358" s="1" t="str">
        <f t="shared" si="141"/>
        <v/>
      </c>
      <c r="Z1358" s="18"/>
      <c r="AA1358" s="18"/>
      <c r="AB1358" s="18"/>
      <c r="AC1358" s="18"/>
      <c r="AD1358" s="18"/>
    </row>
    <row r="1359" spans="6:30" x14ac:dyDescent="0.45">
      <c r="F1359" s="13" t="str">
        <f>IF('Prediction Log'!F1365=0, "",'Prediction Log'!F1365)</f>
        <v/>
      </c>
      <c r="G1359" s="13" t="str">
        <f>IF('Prediction Log'!J1365=0, "",'Prediction Log'!J1365)</f>
        <v/>
      </c>
      <c r="H1359" s="52"/>
      <c r="Y1359" s="1" t="str">
        <f t="shared" si="141"/>
        <v/>
      </c>
      <c r="Z1359" s="18"/>
      <c r="AA1359" s="18"/>
      <c r="AB1359" s="18"/>
      <c r="AC1359" s="18"/>
      <c r="AD1359" s="18"/>
    </row>
    <row r="1360" spans="6:30" x14ac:dyDescent="0.45">
      <c r="F1360" s="13" t="str">
        <f>IF('Prediction Log'!F1366=0, "",'Prediction Log'!F1366)</f>
        <v/>
      </c>
      <c r="G1360" s="13" t="str">
        <f>IF('Prediction Log'!J1366=0, "",'Prediction Log'!J1366)</f>
        <v/>
      </c>
      <c r="H1360" s="52"/>
      <c r="Y1360" s="1" t="str">
        <f t="shared" si="141"/>
        <v/>
      </c>
      <c r="Z1360" s="18"/>
      <c r="AA1360" s="18"/>
      <c r="AB1360" s="18"/>
      <c r="AC1360" s="18"/>
      <c r="AD1360" s="18"/>
    </row>
    <row r="1361" spans="6:30" x14ac:dyDescent="0.45">
      <c r="F1361" s="13" t="str">
        <f>IF('Prediction Log'!F1367=0, "",'Prediction Log'!F1367)</f>
        <v/>
      </c>
      <c r="G1361" s="13" t="str">
        <f>IF('Prediction Log'!J1367=0, "",'Prediction Log'!J1367)</f>
        <v/>
      </c>
      <c r="H1361" s="52"/>
      <c r="Y1361" s="1" t="str">
        <f t="shared" si="141"/>
        <v/>
      </c>
      <c r="Z1361" s="18"/>
      <c r="AA1361" s="18"/>
      <c r="AB1361" s="18"/>
      <c r="AC1361" s="18"/>
      <c r="AD1361" s="18"/>
    </row>
    <row r="1362" spans="6:30" x14ac:dyDescent="0.45">
      <c r="F1362" s="13" t="str">
        <f>IF('Prediction Log'!F1368=0, "",'Prediction Log'!F1368)</f>
        <v/>
      </c>
      <c r="G1362" s="13" t="str">
        <f>IF('Prediction Log'!J1368=0, "",'Prediction Log'!J1368)</f>
        <v/>
      </c>
      <c r="H1362" s="52"/>
      <c r="Y1362" s="1" t="str">
        <f t="shared" si="141"/>
        <v/>
      </c>
      <c r="Z1362" s="18"/>
      <c r="AA1362" s="18"/>
      <c r="AB1362" s="18"/>
      <c r="AC1362" s="18"/>
      <c r="AD1362" s="18"/>
    </row>
    <row r="1363" spans="6:30" x14ac:dyDescent="0.45">
      <c r="F1363" s="13" t="str">
        <f>IF('Prediction Log'!F1369=0, "",'Prediction Log'!F1369)</f>
        <v/>
      </c>
      <c r="G1363" s="13" t="str">
        <f>IF('Prediction Log'!J1369=0, "",'Prediction Log'!J1369)</f>
        <v/>
      </c>
      <c r="H1363" s="52"/>
      <c r="Y1363" s="1" t="str">
        <f t="shared" si="141"/>
        <v/>
      </c>
      <c r="Z1363" s="18"/>
      <c r="AA1363" s="18"/>
      <c r="AB1363" s="18"/>
      <c r="AC1363" s="18"/>
      <c r="AD1363" s="18"/>
    </row>
    <row r="1364" spans="6:30" x14ac:dyDescent="0.45">
      <c r="F1364" s="13" t="str">
        <f>IF('Prediction Log'!F1370=0, "",'Prediction Log'!F1370)</f>
        <v/>
      </c>
      <c r="G1364" s="13" t="str">
        <f>IF('Prediction Log'!J1370=0, "",'Prediction Log'!J1370)</f>
        <v/>
      </c>
      <c r="H1364" s="52"/>
      <c r="Y1364" s="1" t="str">
        <f t="shared" si="141"/>
        <v/>
      </c>
      <c r="Z1364" s="18"/>
      <c r="AA1364" s="18"/>
      <c r="AB1364" s="18"/>
      <c r="AC1364" s="18"/>
      <c r="AD1364" s="18"/>
    </row>
    <row r="1365" spans="6:30" x14ac:dyDescent="0.45">
      <c r="F1365" s="13" t="str">
        <f>IF('Prediction Log'!F1371=0, "",'Prediction Log'!F1371)</f>
        <v/>
      </c>
      <c r="G1365" s="13" t="str">
        <f>IF('Prediction Log'!J1371=0, "",'Prediction Log'!J1371)</f>
        <v/>
      </c>
      <c r="H1365" s="52"/>
      <c r="Y1365" s="1" t="str">
        <f t="shared" si="141"/>
        <v/>
      </c>
      <c r="Z1365" s="18"/>
      <c r="AA1365" s="18"/>
      <c r="AB1365" s="18"/>
      <c r="AC1365" s="18"/>
      <c r="AD1365" s="18"/>
    </row>
    <row r="1366" spans="6:30" x14ac:dyDescent="0.45">
      <c r="F1366" s="13" t="str">
        <f>IF('Prediction Log'!F1372=0, "",'Prediction Log'!F1372)</f>
        <v/>
      </c>
      <c r="G1366" s="13" t="str">
        <f>IF('Prediction Log'!J1372=0, "",'Prediction Log'!J1372)</f>
        <v/>
      </c>
      <c r="H1366" s="52"/>
      <c r="Y1366" s="1" t="str">
        <f t="shared" si="141"/>
        <v/>
      </c>
      <c r="Z1366" s="18"/>
      <c r="AA1366" s="18"/>
      <c r="AB1366" s="18"/>
      <c r="AC1366" s="18"/>
      <c r="AD1366" s="18"/>
    </row>
    <row r="1367" spans="6:30" x14ac:dyDescent="0.45">
      <c r="F1367" s="13" t="str">
        <f>IF('Prediction Log'!F1373=0, "",'Prediction Log'!F1373)</f>
        <v/>
      </c>
      <c r="G1367" s="13" t="str">
        <f>IF('Prediction Log'!J1373=0, "",'Prediction Log'!J1373)</f>
        <v/>
      </c>
      <c r="H1367" s="52"/>
      <c r="Y1367" s="1" t="str">
        <f t="shared" si="141"/>
        <v/>
      </c>
      <c r="Z1367" s="18"/>
      <c r="AA1367" s="18"/>
      <c r="AB1367" s="18"/>
      <c r="AC1367" s="18"/>
      <c r="AD1367" s="18"/>
    </row>
    <row r="1368" spans="6:30" x14ac:dyDescent="0.45">
      <c r="F1368" s="13" t="str">
        <f>IF('Prediction Log'!F1374=0, "",'Prediction Log'!F1374)</f>
        <v/>
      </c>
      <c r="G1368" s="13" t="str">
        <f>IF('Prediction Log'!J1374=0, "",'Prediction Log'!J1374)</f>
        <v/>
      </c>
      <c r="H1368" s="52"/>
      <c r="Y1368" s="1" t="str">
        <f t="shared" ref="Y1368:Y1431" si="142">IF(X1368="W", S1368, IF(X1368="L",-L1368, ""))</f>
        <v/>
      </c>
      <c r="Z1368" s="18"/>
      <c r="AA1368" s="18"/>
      <c r="AB1368" s="18"/>
      <c r="AC1368" s="18"/>
      <c r="AD1368" s="18"/>
    </row>
    <row r="1369" spans="6:30" x14ac:dyDescent="0.45">
      <c r="F1369" s="13" t="str">
        <f>IF('Prediction Log'!F1375=0, "",'Prediction Log'!F1375)</f>
        <v/>
      </c>
      <c r="G1369" s="13" t="str">
        <f>IF('Prediction Log'!J1375=0, "",'Prediction Log'!J1375)</f>
        <v/>
      </c>
      <c r="H1369" s="52"/>
      <c r="Y1369" s="1" t="str">
        <f t="shared" si="142"/>
        <v/>
      </c>
      <c r="Z1369" s="18"/>
      <c r="AA1369" s="18"/>
      <c r="AB1369" s="18"/>
      <c r="AC1369" s="18"/>
      <c r="AD1369" s="18"/>
    </row>
    <row r="1370" spans="6:30" x14ac:dyDescent="0.45">
      <c r="F1370" s="13" t="str">
        <f>IF('Prediction Log'!F1376=0, "",'Prediction Log'!F1376)</f>
        <v/>
      </c>
      <c r="G1370" s="13" t="str">
        <f>IF('Prediction Log'!J1376=0, "",'Prediction Log'!J1376)</f>
        <v/>
      </c>
      <c r="H1370" s="52"/>
      <c r="Y1370" s="1" t="str">
        <f t="shared" si="142"/>
        <v/>
      </c>
      <c r="Z1370" s="18"/>
      <c r="AA1370" s="18"/>
      <c r="AB1370" s="18"/>
      <c r="AC1370" s="18"/>
      <c r="AD1370" s="18"/>
    </row>
    <row r="1371" spans="6:30" x14ac:dyDescent="0.45">
      <c r="F1371" s="13" t="str">
        <f>IF('Prediction Log'!F1377=0, "",'Prediction Log'!F1377)</f>
        <v/>
      </c>
      <c r="G1371" s="13" t="str">
        <f>IF('Prediction Log'!J1377=0, "",'Prediction Log'!J1377)</f>
        <v/>
      </c>
      <c r="H1371" s="52"/>
      <c r="Y1371" s="1" t="str">
        <f t="shared" si="142"/>
        <v/>
      </c>
      <c r="Z1371" s="18"/>
      <c r="AA1371" s="18"/>
      <c r="AB1371" s="18"/>
      <c r="AC1371" s="18"/>
      <c r="AD1371" s="18"/>
    </row>
    <row r="1372" spans="6:30" x14ac:dyDescent="0.45">
      <c r="F1372" s="13" t="str">
        <f>IF('Prediction Log'!F1378=0, "",'Prediction Log'!F1378)</f>
        <v/>
      </c>
      <c r="G1372" s="13" t="str">
        <f>IF('Prediction Log'!J1378=0, "",'Prediction Log'!J1378)</f>
        <v/>
      </c>
      <c r="H1372" s="52"/>
      <c r="Y1372" s="1" t="str">
        <f t="shared" si="142"/>
        <v/>
      </c>
      <c r="Z1372" s="18"/>
      <c r="AA1372" s="18"/>
      <c r="AB1372" s="18"/>
      <c r="AC1372" s="18"/>
      <c r="AD1372" s="18"/>
    </row>
    <row r="1373" spans="6:30" x14ac:dyDescent="0.45">
      <c r="F1373" s="13" t="str">
        <f>IF('Prediction Log'!F1379=0, "",'Prediction Log'!F1379)</f>
        <v/>
      </c>
      <c r="G1373" s="13" t="str">
        <f>IF('Prediction Log'!J1379=0, "",'Prediction Log'!J1379)</f>
        <v/>
      </c>
      <c r="H1373" s="52"/>
      <c r="Y1373" s="1" t="str">
        <f t="shared" si="142"/>
        <v/>
      </c>
      <c r="Z1373" s="18"/>
      <c r="AA1373" s="18"/>
      <c r="AB1373" s="18"/>
      <c r="AC1373" s="18"/>
      <c r="AD1373" s="18"/>
    </row>
    <row r="1374" spans="6:30" x14ac:dyDescent="0.45">
      <c r="F1374" s="13" t="str">
        <f>IF('Prediction Log'!F1380=0, "",'Prediction Log'!F1380)</f>
        <v/>
      </c>
      <c r="G1374" s="13" t="str">
        <f>IF('Prediction Log'!J1380=0, "",'Prediction Log'!J1380)</f>
        <v/>
      </c>
      <c r="H1374" s="52"/>
      <c r="Y1374" s="1" t="str">
        <f t="shared" si="142"/>
        <v/>
      </c>
      <c r="Z1374" s="18"/>
      <c r="AA1374" s="18"/>
      <c r="AB1374" s="18"/>
      <c r="AC1374" s="18"/>
      <c r="AD1374" s="18"/>
    </row>
    <row r="1375" spans="6:30" x14ac:dyDescent="0.45">
      <c r="F1375" s="13" t="str">
        <f>IF('Prediction Log'!F1381=0, "",'Prediction Log'!F1381)</f>
        <v/>
      </c>
      <c r="G1375" s="13" t="str">
        <f>IF('Prediction Log'!J1381=0, "",'Prediction Log'!J1381)</f>
        <v/>
      </c>
      <c r="H1375" s="52"/>
      <c r="Y1375" s="1" t="str">
        <f t="shared" si="142"/>
        <v/>
      </c>
      <c r="Z1375" s="18"/>
      <c r="AA1375" s="18"/>
      <c r="AB1375" s="18"/>
      <c r="AC1375" s="18"/>
      <c r="AD1375" s="18"/>
    </row>
    <row r="1376" spans="6:30" x14ac:dyDescent="0.45">
      <c r="F1376" s="13" t="str">
        <f>IF('Prediction Log'!F1382=0, "",'Prediction Log'!F1382)</f>
        <v/>
      </c>
      <c r="G1376" s="13" t="str">
        <f>IF('Prediction Log'!J1382=0, "",'Prediction Log'!J1382)</f>
        <v/>
      </c>
      <c r="H1376" s="52"/>
      <c r="Y1376" s="1" t="str">
        <f t="shared" si="142"/>
        <v/>
      </c>
      <c r="Z1376" s="18"/>
      <c r="AA1376" s="18"/>
      <c r="AB1376" s="18"/>
      <c r="AC1376" s="18"/>
      <c r="AD1376" s="18"/>
    </row>
    <row r="1377" spans="6:30" x14ac:dyDescent="0.45">
      <c r="F1377" s="13" t="str">
        <f>IF('Prediction Log'!F1383=0, "",'Prediction Log'!F1383)</f>
        <v/>
      </c>
      <c r="G1377" s="13" t="str">
        <f>IF('Prediction Log'!J1383=0, "",'Prediction Log'!J1383)</f>
        <v/>
      </c>
      <c r="H1377" s="52"/>
      <c r="Y1377" s="1" t="str">
        <f t="shared" si="142"/>
        <v/>
      </c>
      <c r="Z1377" s="18"/>
      <c r="AA1377" s="18"/>
      <c r="AB1377" s="18"/>
      <c r="AC1377" s="18"/>
      <c r="AD1377" s="18"/>
    </row>
    <row r="1378" spans="6:30" x14ac:dyDescent="0.45">
      <c r="F1378" s="13" t="str">
        <f>IF('Prediction Log'!F1384=0, "",'Prediction Log'!F1384)</f>
        <v/>
      </c>
      <c r="G1378" s="13" t="str">
        <f>IF('Prediction Log'!J1384=0, "",'Prediction Log'!J1384)</f>
        <v/>
      </c>
      <c r="H1378" s="52"/>
      <c r="Y1378" s="1" t="str">
        <f t="shared" si="142"/>
        <v/>
      </c>
      <c r="Z1378" s="18"/>
      <c r="AA1378" s="18"/>
      <c r="AB1378" s="18"/>
      <c r="AC1378" s="18"/>
      <c r="AD1378" s="18"/>
    </row>
    <row r="1379" spans="6:30" x14ac:dyDescent="0.45">
      <c r="F1379" s="13" t="str">
        <f>IF('Prediction Log'!F1385=0, "",'Prediction Log'!F1385)</f>
        <v/>
      </c>
      <c r="G1379" s="13" t="str">
        <f>IF('Prediction Log'!J1385=0, "",'Prediction Log'!J1385)</f>
        <v/>
      </c>
      <c r="H1379" s="52"/>
      <c r="Y1379" s="1" t="str">
        <f t="shared" si="142"/>
        <v/>
      </c>
      <c r="Z1379" s="18"/>
      <c r="AA1379" s="18"/>
      <c r="AB1379" s="18"/>
      <c r="AC1379" s="18"/>
      <c r="AD1379" s="18"/>
    </row>
    <row r="1380" spans="6:30" x14ac:dyDescent="0.45">
      <c r="F1380" s="13" t="str">
        <f>IF('Prediction Log'!F1386=0, "",'Prediction Log'!F1386)</f>
        <v/>
      </c>
      <c r="G1380" s="13" t="str">
        <f>IF('Prediction Log'!J1386=0, "",'Prediction Log'!J1386)</f>
        <v/>
      </c>
      <c r="H1380" s="52"/>
      <c r="Y1380" s="1" t="str">
        <f t="shared" si="142"/>
        <v/>
      </c>
      <c r="Z1380" s="18"/>
      <c r="AA1380" s="18"/>
      <c r="AB1380" s="18"/>
      <c r="AC1380" s="18"/>
      <c r="AD1380" s="18"/>
    </row>
    <row r="1381" spans="6:30" x14ac:dyDescent="0.45">
      <c r="F1381" s="13" t="str">
        <f>IF('Prediction Log'!F1387=0, "",'Prediction Log'!F1387)</f>
        <v/>
      </c>
      <c r="G1381" s="13" t="str">
        <f>IF('Prediction Log'!J1387=0, "",'Prediction Log'!J1387)</f>
        <v/>
      </c>
      <c r="H1381" s="52"/>
      <c r="Y1381" s="1" t="str">
        <f t="shared" si="142"/>
        <v/>
      </c>
      <c r="Z1381" s="18"/>
      <c r="AA1381" s="18"/>
      <c r="AB1381" s="18"/>
      <c r="AC1381" s="18"/>
      <c r="AD1381" s="18"/>
    </row>
    <row r="1382" spans="6:30" x14ac:dyDescent="0.45">
      <c r="F1382" s="13" t="str">
        <f>IF('Prediction Log'!F1388=0, "",'Prediction Log'!F1388)</f>
        <v/>
      </c>
      <c r="G1382" s="13" t="str">
        <f>IF('Prediction Log'!J1388=0, "",'Prediction Log'!J1388)</f>
        <v/>
      </c>
      <c r="H1382" s="52"/>
      <c r="Y1382" s="1" t="str">
        <f t="shared" si="142"/>
        <v/>
      </c>
      <c r="Z1382" s="18"/>
      <c r="AA1382" s="18"/>
      <c r="AB1382" s="18"/>
      <c r="AC1382" s="18"/>
      <c r="AD1382" s="18"/>
    </row>
    <row r="1383" spans="6:30" x14ac:dyDescent="0.45">
      <c r="F1383" s="13" t="str">
        <f>IF('Prediction Log'!F1389=0, "",'Prediction Log'!F1389)</f>
        <v/>
      </c>
      <c r="G1383" s="13" t="str">
        <f>IF('Prediction Log'!J1389=0, "",'Prediction Log'!J1389)</f>
        <v/>
      </c>
      <c r="H1383" s="52"/>
      <c r="Y1383" s="1" t="str">
        <f t="shared" si="142"/>
        <v/>
      </c>
      <c r="Z1383" s="18"/>
      <c r="AA1383" s="18"/>
      <c r="AB1383" s="18"/>
      <c r="AC1383" s="18"/>
      <c r="AD1383" s="18"/>
    </row>
    <row r="1384" spans="6:30" x14ac:dyDescent="0.45">
      <c r="F1384" s="13" t="str">
        <f>IF('Prediction Log'!F1390=0, "",'Prediction Log'!F1390)</f>
        <v/>
      </c>
      <c r="G1384" s="13" t="str">
        <f>IF('Prediction Log'!J1390=0, "",'Prediction Log'!J1390)</f>
        <v/>
      </c>
      <c r="H1384" s="52"/>
      <c r="Y1384" s="1" t="str">
        <f t="shared" si="142"/>
        <v/>
      </c>
      <c r="Z1384" s="18"/>
      <c r="AA1384" s="18"/>
      <c r="AB1384" s="18"/>
      <c r="AC1384" s="18"/>
      <c r="AD1384" s="18"/>
    </row>
    <row r="1385" spans="6:30" x14ac:dyDescent="0.45">
      <c r="F1385" s="13" t="str">
        <f>IF('Prediction Log'!F1391=0, "",'Prediction Log'!F1391)</f>
        <v/>
      </c>
      <c r="G1385" s="13" t="str">
        <f>IF('Prediction Log'!J1391=0, "",'Prediction Log'!J1391)</f>
        <v/>
      </c>
      <c r="H1385" s="52"/>
      <c r="Y1385" s="1" t="str">
        <f t="shared" si="142"/>
        <v/>
      </c>
      <c r="Z1385" s="18"/>
      <c r="AA1385" s="18"/>
      <c r="AB1385" s="18"/>
      <c r="AC1385" s="18"/>
      <c r="AD1385" s="18"/>
    </row>
    <row r="1386" spans="6:30" x14ac:dyDescent="0.45">
      <c r="F1386" s="13" t="str">
        <f>IF('Prediction Log'!F1392=0, "",'Prediction Log'!F1392)</f>
        <v/>
      </c>
      <c r="G1386" s="13" t="str">
        <f>IF('Prediction Log'!J1392=0, "",'Prediction Log'!J1392)</f>
        <v/>
      </c>
      <c r="H1386" s="52"/>
      <c r="Y1386" s="1" t="str">
        <f t="shared" si="142"/>
        <v/>
      </c>
      <c r="Z1386" s="18"/>
      <c r="AA1386" s="18"/>
      <c r="AB1386" s="18"/>
      <c r="AC1386" s="18"/>
      <c r="AD1386" s="18"/>
    </row>
    <row r="1387" spans="6:30" x14ac:dyDescent="0.45">
      <c r="F1387" s="13" t="str">
        <f>IF('Prediction Log'!F1393=0, "",'Prediction Log'!F1393)</f>
        <v/>
      </c>
      <c r="G1387" s="13" t="str">
        <f>IF('Prediction Log'!J1393=0, "",'Prediction Log'!J1393)</f>
        <v/>
      </c>
      <c r="H1387" s="52"/>
      <c r="Y1387" s="1" t="str">
        <f t="shared" si="142"/>
        <v/>
      </c>
      <c r="Z1387" s="18"/>
      <c r="AA1387" s="18"/>
      <c r="AB1387" s="18"/>
      <c r="AC1387" s="18"/>
      <c r="AD1387" s="18"/>
    </row>
    <row r="1388" spans="6:30" x14ac:dyDescent="0.45">
      <c r="F1388" s="13" t="str">
        <f>IF('Prediction Log'!F1394=0, "",'Prediction Log'!F1394)</f>
        <v/>
      </c>
      <c r="G1388" s="13" t="str">
        <f>IF('Prediction Log'!J1394=0, "",'Prediction Log'!J1394)</f>
        <v/>
      </c>
      <c r="H1388" s="52"/>
      <c r="Y1388" s="1" t="str">
        <f t="shared" si="142"/>
        <v/>
      </c>
      <c r="Z1388" s="18"/>
      <c r="AA1388" s="18"/>
      <c r="AB1388" s="18"/>
      <c r="AC1388" s="18"/>
      <c r="AD1388" s="18"/>
    </row>
    <row r="1389" spans="6:30" x14ac:dyDescent="0.45">
      <c r="F1389" s="13" t="str">
        <f>IF('Prediction Log'!F1395=0, "",'Prediction Log'!F1395)</f>
        <v/>
      </c>
      <c r="G1389" s="13" t="str">
        <f>IF('Prediction Log'!J1395=0, "",'Prediction Log'!J1395)</f>
        <v/>
      </c>
      <c r="H1389" s="52"/>
      <c r="Y1389" s="1" t="str">
        <f t="shared" si="142"/>
        <v/>
      </c>
      <c r="Z1389" s="18"/>
      <c r="AA1389" s="18"/>
      <c r="AB1389" s="18"/>
      <c r="AC1389" s="18"/>
      <c r="AD1389" s="18"/>
    </row>
    <row r="1390" spans="6:30" x14ac:dyDescent="0.45">
      <c r="F1390" s="13" t="str">
        <f>IF('Prediction Log'!F1396=0, "",'Prediction Log'!F1396)</f>
        <v/>
      </c>
      <c r="G1390" s="13" t="str">
        <f>IF('Prediction Log'!J1396=0, "",'Prediction Log'!J1396)</f>
        <v/>
      </c>
      <c r="H1390" s="52"/>
      <c r="Y1390" s="1" t="str">
        <f t="shared" si="142"/>
        <v/>
      </c>
      <c r="Z1390" s="18"/>
      <c r="AA1390" s="18"/>
      <c r="AB1390" s="18"/>
      <c r="AC1390" s="18"/>
      <c r="AD1390" s="18"/>
    </row>
    <row r="1391" spans="6:30" x14ac:dyDescent="0.45">
      <c r="F1391" s="13" t="str">
        <f>IF('Prediction Log'!F1397=0, "",'Prediction Log'!F1397)</f>
        <v/>
      </c>
      <c r="G1391" s="13" t="str">
        <f>IF('Prediction Log'!J1397=0, "",'Prediction Log'!J1397)</f>
        <v/>
      </c>
      <c r="H1391" s="52"/>
      <c r="Y1391" s="1" t="str">
        <f t="shared" si="142"/>
        <v/>
      </c>
      <c r="Z1391" s="18"/>
      <c r="AA1391" s="18"/>
      <c r="AB1391" s="18"/>
      <c r="AC1391" s="18"/>
      <c r="AD1391" s="18"/>
    </row>
    <row r="1392" spans="6:30" x14ac:dyDescent="0.45">
      <c r="F1392" s="13" t="str">
        <f>IF('Prediction Log'!F1398=0, "",'Prediction Log'!F1398)</f>
        <v/>
      </c>
      <c r="G1392" s="13" t="str">
        <f>IF('Prediction Log'!J1398=0, "",'Prediction Log'!J1398)</f>
        <v/>
      </c>
      <c r="H1392" s="52"/>
      <c r="Y1392" s="1" t="str">
        <f t="shared" si="142"/>
        <v/>
      </c>
      <c r="Z1392" s="18"/>
      <c r="AA1392" s="18"/>
      <c r="AB1392" s="18"/>
      <c r="AC1392" s="18"/>
      <c r="AD1392" s="18"/>
    </row>
    <row r="1393" spans="6:30" x14ac:dyDescent="0.45">
      <c r="F1393" s="13" t="str">
        <f>IF('Prediction Log'!F1399=0, "",'Prediction Log'!F1399)</f>
        <v/>
      </c>
      <c r="G1393" s="13" t="str">
        <f>IF('Prediction Log'!J1399=0, "",'Prediction Log'!J1399)</f>
        <v/>
      </c>
      <c r="H1393" s="52"/>
      <c r="Y1393" s="1" t="str">
        <f t="shared" si="142"/>
        <v/>
      </c>
      <c r="Z1393" s="18"/>
      <c r="AA1393" s="18"/>
      <c r="AB1393" s="18"/>
      <c r="AC1393" s="18"/>
      <c r="AD1393" s="18"/>
    </row>
    <row r="1394" spans="6:30" x14ac:dyDescent="0.45">
      <c r="F1394" s="13" t="str">
        <f>IF('Prediction Log'!F1400=0, "",'Prediction Log'!F1400)</f>
        <v/>
      </c>
      <c r="G1394" s="13" t="str">
        <f>IF('Prediction Log'!J1400=0, "",'Prediction Log'!J1400)</f>
        <v/>
      </c>
      <c r="H1394" s="52"/>
      <c r="Y1394" s="1" t="str">
        <f t="shared" si="142"/>
        <v/>
      </c>
      <c r="Z1394" s="18"/>
      <c r="AA1394" s="18"/>
      <c r="AB1394" s="18"/>
      <c r="AC1394" s="18"/>
      <c r="AD1394" s="18"/>
    </row>
    <row r="1395" spans="6:30" x14ac:dyDescent="0.45">
      <c r="F1395" s="13" t="str">
        <f>IF('Prediction Log'!F1401=0, "",'Prediction Log'!F1401)</f>
        <v/>
      </c>
      <c r="G1395" s="13" t="str">
        <f>IF('Prediction Log'!J1401=0, "",'Prediction Log'!J1401)</f>
        <v/>
      </c>
      <c r="H1395" s="52"/>
      <c r="Y1395" s="1" t="str">
        <f t="shared" si="142"/>
        <v/>
      </c>
      <c r="Z1395" s="18"/>
      <c r="AA1395" s="18"/>
      <c r="AB1395" s="18"/>
      <c r="AC1395" s="18"/>
      <c r="AD1395" s="18"/>
    </row>
    <row r="1396" spans="6:30" x14ac:dyDescent="0.45">
      <c r="F1396" s="13" t="str">
        <f>IF('Prediction Log'!F1402=0, "",'Prediction Log'!F1402)</f>
        <v/>
      </c>
      <c r="G1396" s="13" t="str">
        <f>IF('Prediction Log'!J1402=0, "",'Prediction Log'!J1402)</f>
        <v/>
      </c>
      <c r="H1396" s="52"/>
      <c r="Y1396" s="1" t="str">
        <f t="shared" si="142"/>
        <v/>
      </c>
      <c r="Z1396" s="18"/>
      <c r="AA1396" s="18"/>
      <c r="AB1396" s="18"/>
      <c r="AC1396" s="18"/>
      <c r="AD1396" s="18"/>
    </row>
    <row r="1397" spans="6:30" x14ac:dyDescent="0.45">
      <c r="F1397" s="13" t="str">
        <f>IF('Prediction Log'!F1403=0, "",'Prediction Log'!F1403)</f>
        <v/>
      </c>
      <c r="G1397" s="13" t="str">
        <f>IF('Prediction Log'!J1403=0, "",'Prediction Log'!J1403)</f>
        <v/>
      </c>
      <c r="H1397" s="52"/>
      <c r="Y1397" s="1" t="str">
        <f t="shared" si="142"/>
        <v/>
      </c>
      <c r="Z1397" s="18"/>
      <c r="AA1397" s="18"/>
      <c r="AB1397" s="18"/>
      <c r="AC1397" s="18"/>
      <c r="AD1397" s="18"/>
    </row>
    <row r="1398" spans="6:30" x14ac:dyDescent="0.45">
      <c r="F1398" s="13" t="str">
        <f>IF('Prediction Log'!F1404=0, "",'Prediction Log'!F1404)</f>
        <v/>
      </c>
      <c r="G1398" s="13" t="str">
        <f>IF('Prediction Log'!J1404=0, "",'Prediction Log'!J1404)</f>
        <v/>
      </c>
      <c r="H1398" s="52"/>
      <c r="Y1398" s="1" t="str">
        <f t="shared" si="142"/>
        <v/>
      </c>
      <c r="Z1398" s="18"/>
      <c r="AA1398" s="18"/>
      <c r="AB1398" s="18"/>
      <c r="AC1398" s="18"/>
      <c r="AD1398" s="18"/>
    </row>
    <row r="1399" spans="6:30" x14ac:dyDescent="0.45">
      <c r="F1399" s="13" t="str">
        <f>IF('Prediction Log'!F1405=0, "",'Prediction Log'!F1405)</f>
        <v/>
      </c>
      <c r="G1399" s="13" t="str">
        <f>IF('Prediction Log'!J1405=0, "",'Prediction Log'!J1405)</f>
        <v/>
      </c>
      <c r="H1399" s="52"/>
      <c r="Y1399" s="1" t="str">
        <f t="shared" si="142"/>
        <v/>
      </c>
      <c r="Z1399" s="18"/>
      <c r="AA1399" s="18"/>
      <c r="AB1399" s="18"/>
      <c r="AC1399" s="18"/>
      <c r="AD1399" s="18"/>
    </row>
    <row r="1400" spans="6:30" x14ac:dyDescent="0.45">
      <c r="F1400" s="13" t="str">
        <f>IF('Prediction Log'!F1406=0, "",'Prediction Log'!F1406)</f>
        <v/>
      </c>
      <c r="G1400" s="13" t="str">
        <f>IF('Prediction Log'!J1406=0, "",'Prediction Log'!J1406)</f>
        <v/>
      </c>
      <c r="H1400" s="52"/>
      <c r="Y1400" s="1" t="str">
        <f t="shared" si="142"/>
        <v/>
      </c>
      <c r="Z1400" s="18"/>
      <c r="AA1400" s="18"/>
      <c r="AB1400" s="18"/>
      <c r="AC1400" s="18"/>
      <c r="AD1400" s="18"/>
    </row>
    <row r="1401" spans="6:30" x14ac:dyDescent="0.45">
      <c r="F1401" s="13" t="str">
        <f>IF('Prediction Log'!F1407=0, "",'Prediction Log'!F1407)</f>
        <v/>
      </c>
      <c r="G1401" s="13" t="str">
        <f>IF('Prediction Log'!J1407=0, "",'Prediction Log'!J1407)</f>
        <v/>
      </c>
      <c r="H1401" s="52"/>
      <c r="Y1401" s="1" t="str">
        <f t="shared" si="142"/>
        <v/>
      </c>
      <c r="Z1401" s="18"/>
      <c r="AA1401" s="18"/>
      <c r="AB1401" s="18"/>
      <c r="AC1401" s="18"/>
      <c r="AD1401" s="18"/>
    </row>
    <row r="1402" spans="6:30" x14ac:dyDescent="0.45">
      <c r="F1402" s="13" t="str">
        <f>IF('Prediction Log'!F1408=0, "",'Prediction Log'!F1408)</f>
        <v/>
      </c>
      <c r="G1402" s="13" t="str">
        <f>IF('Prediction Log'!J1408=0, "",'Prediction Log'!J1408)</f>
        <v/>
      </c>
      <c r="H1402" s="52"/>
      <c r="Y1402" s="1" t="str">
        <f t="shared" si="142"/>
        <v/>
      </c>
      <c r="Z1402" s="18"/>
      <c r="AA1402" s="18"/>
      <c r="AB1402" s="18"/>
      <c r="AC1402" s="18"/>
      <c r="AD1402" s="18"/>
    </row>
    <row r="1403" spans="6:30" x14ac:dyDescent="0.45">
      <c r="F1403" s="13" t="str">
        <f>IF('Prediction Log'!F1409=0, "",'Prediction Log'!F1409)</f>
        <v/>
      </c>
      <c r="G1403" s="13" t="str">
        <f>IF('Prediction Log'!J1409=0, "",'Prediction Log'!J1409)</f>
        <v/>
      </c>
      <c r="H1403" s="52"/>
      <c r="Y1403" s="1" t="str">
        <f t="shared" si="142"/>
        <v/>
      </c>
      <c r="Z1403" s="18"/>
      <c r="AA1403" s="18"/>
      <c r="AB1403" s="18"/>
      <c r="AC1403" s="18"/>
      <c r="AD1403" s="18"/>
    </row>
    <row r="1404" spans="6:30" x14ac:dyDescent="0.45">
      <c r="F1404" s="13" t="str">
        <f>IF('Prediction Log'!F1410=0, "",'Prediction Log'!F1410)</f>
        <v/>
      </c>
      <c r="G1404" s="13" t="str">
        <f>IF('Prediction Log'!J1410=0, "",'Prediction Log'!J1410)</f>
        <v/>
      </c>
      <c r="H1404" s="52"/>
      <c r="Y1404" s="1" t="str">
        <f t="shared" si="142"/>
        <v/>
      </c>
      <c r="Z1404" s="18"/>
      <c r="AA1404" s="18"/>
      <c r="AB1404" s="18"/>
      <c r="AC1404" s="18"/>
      <c r="AD1404" s="18"/>
    </row>
    <row r="1405" spans="6:30" x14ac:dyDescent="0.45">
      <c r="F1405" s="13" t="str">
        <f>IF('Prediction Log'!F1411=0, "",'Prediction Log'!F1411)</f>
        <v/>
      </c>
      <c r="G1405" s="13" t="str">
        <f>IF('Prediction Log'!J1411=0, "",'Prediction Log'!J1411)</f>
        <v/>
      </c>
      <c r="H1405" s="52"/>
      <c r="Y1405" s="1" t="str">
        <f t="shared" si="142"/>
        <v/>
      </c>
      <c r="Z1405" s="18"/>
      <c r="AA1405" s="18"/>
      <c r="AB1405" s="18"/>
      <c r="AC1405" s="18"/>
      <c r="AD1405" s="18"/>
    </row>
    <row r="1406" spans="6:30" x14ac:dyDescent="0.45">
      <c r="F1406" s="13" t="str">
        <f>IF('Prediction Log'!F1412=0, "",'Prediction Log'!F1412)</f>
        <v/>
      </c>
      <c r="G1406" s="13" t="str">
        <f>IF('Prediction Log'!J1412=0, "",'Prediction Log'!J1412)</f>
        <v/>
      </c>
      <c r="H1406" s="52"/>
      <c r="Y1406" s="1" t="str">
        <f t="shared" si="142"/>
        <v/>
      </c>
      <c r="Z1406" s="18"/>
      <c r="AA1406" s="18"/>
      <c r="AB1406" s="18"/>
      <c r="AC1406" s="18"/>
      <c r="AD1406" s="18"/>
    </row>
    <row r="1407" spans="6:30" x14ac:dyDescent="0.45">
      <c r="F1407" s="13" t="str">
        <f>IF('Prediction Log'!F1413=0, "",'Prediction Log'!F1413)</f>
        <v/>
      </c>
      <c r="G1407" s="13" t="str">
        <f>IF('Prediction Log'!J1413=0, "",'Prediction Log'!J1413)</f>
        <v/>
      </c>
      <c r="H1407" s="52"/>
      <c r="Y1407" s="1" t="str">
        <f t="shared" si="142"/>
        <v/>
      </c>
      <c r="Z1407" s="18"/>
      <c r="AA1407" s="18"/>
      <c r="AB1407" s="18"/>
      <c r="AC1407" s="18"/>
      <c r="AD1407" s="18"/>
    </row>
    <row r="1408" spans="6:30" x14ac:dyDescent="0.45">
      <c r="F1408" s="13" t="str">
        <f>IF('Prediction Log'!F1414=0, "",'Prediction Log'!F1414)</f>
        <v/>
      </c>
      <c r="G1408" s="13" t="str">
        <f>IF('Prediction Log'!J1414=0, "",'Prediction Log'!J1414)</f>
        <v/>
      </c>
      <c r="H1408" s="52"/>
      <c r="Y1408" s="1" t="str">
        <f t="shared" si="142"/>
        <v/>
      </c>
      <c r="Z1408" s="18"/>
      <c r="AA1408" s="18"/>
      <c r="AB1408" s="18"/>
      <c r="AC1408" s="18"/>
      <c r="AD1408" s="18"/>
    </row>
    <row r="1409" spans="6:30" x14ac:dyDescent="0.45">
      <c r="F1409" s="13" t="str">
        <f>IF('Prediction Log'!F1415=0, "",'Prediction Log'!F1415)</f>
        <v/>
      </c>
      <c r="G1409" s="13" t="str">
        <f>IF('Prediction Log'!J1415=0, "",'Prediction Log'!J1415)</f>
        <v/>
      </c>
      <c r="H1409" s="52"/>
      <c r="Y1409" s="1" t="str">
        <f t="shared" si="142"/>
        <v/>
      </c>
      <c r="Z1409" s="18"/>
      <c r="AA1409" s="18"/>
      <c r="AB1409" s="18"/>
      <c r="AC1409" s="18"/>
      <c r="AD1409" s="18"/>
    </row>
    <row r="1410" spans="6:30" x14ac:dyDescent="0.45">
      <c r="F1410" s="13" t="str">
        <f>IF('Prediction Log'!F1416=0, "",'Prediction Log'!F1416)</f>
        <v/>
      </c>
      <c r="G1410" s="13" t="str">
        <f>IF('Prediction Log'!J1416=0, "",'Prediction Log'!J1416)</f>
        <v/>
      </c>
      <c r="H1410" s="52"/>
      <c r="Y1410" s="1" t="str">
        <f t="shared" si="142"/>
        <v/>
      </c>
      <c r="Z1410" s="18"/>
      <c r="AA1410" s="18"/>
      <c r="AB1410" s="18"/>
      <c r="AC1410" s="18"/>
      <c r="AD1410" s="18"/>
    </row>
    <row r="1411" spans="6:30" x14ac:dyDescent="0.45">
      <c r="F1411" s="13" t="str">
        <f>IF('Prediction Log'!F1417=0, "",'Prediction Log'!F1417)</f>
        <v/>
      </c>
      <c r="G1411" s="13" t="str">
        <f>IF('Prediction Log'!J1417=0, "",'Prediction Log'!J1417)</f>
        <v/>
      </c>
      <c r="H1411" s="52"/>
      <c r="Y1411" s="1" t="str">
        <f t="shared" si="142"/>
        <v/>
      </c>
      <c r="Z1411" s="18"/>
      <c r="AA1411" s="18"/>
      <c r="AB1411" s="18"/>
      <c r="AC1411" s="18"/>
      <c r="AD1411" s="18"/>
    </row>
    <row r="1412" spans="6:30" x14ac:dyDescent="0.45">
      <c r="F1412" s="13" t="str">
        <f>IF('Prediction Log'!F1418=0, "",'Prediction Log'!F1418)</f>
        <v/>
      </c>
      <c r="G1412" s="13" t="str">
        <f>IF('Prediction Log'!J1418=0, "",'Prediction Log'!J1418)</f>
        <v/>
      </c>
      <c r="H1412" s="52"/>
      <c r="Y1412" s="1" t="str">
        <f t="shared" si="142"/>
        <v/>
      </c>
      <c r="Z1412" s="18"/>
      <c r="AA1412" s="18"/>
      <c r="AB1412" s="18"/>
      <c r="AC1412" s="18"/>
      <c r="AD1412" s="18"/>
    </row>
    <row r="1413" spans="6:30" x14ac:dyDescent="0.45">
      <c r="F1413" s="13" t="str">
        <f>IF('Prediction Log'!F1419=0, "",'Prediction Log'!F1419)</f>
        <v/>
      </c>
      <c r="G1413" s="13" t="str">
        <f>IF('Prediction Log'!J1419=0, "",'Prediction Log'!J1419)</f>
        <v/>
      </c>
      <c r="H1413" s="52"/>
      <c r="Y1413" s="1" t="str">
        <f t="shared" si="142"/>
        <v/>
      </c>
      <c r="Z1413" s="18"/>
      <c r="AA1413" s="18"/>
      <c r="AB1413" s="18"/>
      <c r="AC1413" s="18"/>
      <c r="AD1413" s="18"/>
    </row>
    <row r="1414" spans="6:30" x14ac:dyDescent="0.45">
      <c r="F1414" s="13" t="str">
        <f>IF('Prediction Log'!F1420=0, "",'Prediction Log'!F1420)</f>
        <v/>
      </c>
      <c r="G1414" s="13" t="str">
        <f>IF('Prediction Log'!J1420=0, "",'Prediction Log'!J1420)</f>
        <v/>
      </c>
      <c r="H1414" s="52"/>
      <c r="Y1414" s="1" t="str">
        <f t="shared" si="142"/>
        <v/>
      </c>
      <c r="Z1414" s="18"/>
      <c r="AA1414" s="18"/>
      <c r="AB1414" s="18"/>
      <c r="AC1414" s="18"/>
      <c r="AD1414" s="18"/>
    </row>
    <row r="1415" spans="6:30" x14ac:dyDescent="0.45">
      <c r="F1415" s="13" t="str">
        <f>IF('Prediction Log'!F1421=0, "",'Prediction Log'!F1421)</f>
        <v/>
      </c>
      <c r="G1415" s="13" t="str">
        <f>IF('Prediction Log'!J1421=0, "",'Prediction Log'!J1421)</f>
        <v/>
      </c>
      <c r="H1415" s="52"/>
      <c r="Y1415" s="1" t="str">
        <f t="shared" si="142"/>
        <v/>
      </c>
      <c r="Z1415" s="18"/>
      <c r="AA1415" s="18"/>
      <c r="AB1415" s="18"/>
      <c r="AC1415" s="18"/>
      <c r="AD1415" s="18"/>
    </row>
    <row r="1416" spans="6:30" x14ac:dyDescent="0.45">
      <c r="F1416" s="13" t="str">
        <f>IF('Prediction Log'!F1422=0, "",'Prediction Log'!F1422)</f>
        <v/>
      </c>
      <c r="G1416" s="13" t="str">
        <f>IF('Prediction Log'!J1422=0, "",'Prediction Log'!J1422)</f>
        <v/>
      </c>
      <c r="H1416" s="52"/>
      <c r="Y1416" s="1" t="str">
        <f t="shared" si="142"/>
        <v/>
      </c>
      <c r="Z1416" s="18"/>
      <c r="AA1416" s="18"/>
      <c r="AB1416" s="18"/>
      <c r="AC1416" s="18"/>
      <c r="AD1416" s="18"/>
    </row>
    <row r="1417" spans="6:30" x14ac:dyDescent="0.45">
      <c r="F1417" s="13" t="str">
        <f>IF('Prediction Log'!F1423=0, "",'Prediction Log'!F1423)</f>
        <v/>
      </c>
      <c r="G1417" s="13" t="str">
        <f>IF('Prediction Log'!J1423=0, "",'Prediction Log'!J1423)</f>
        <v/>
      </c>
      <c r="H1417" s="52"/>
      <c r="Y1417" s="1" t="str">
        <f t="shared" si="142"/>
        <v/>
      </c>
      <c r="Z1417" s="18"/>
      <c r="AA1417" s="18"/>
      <c r="AB1417" s="18"/>
      <c r="AC1417" s="18"/>
      <c r="AD1417" s="18"/>
    </row>
    <row r="1418" spans="6:30" x14ac:dyDescent="0.45">
      <c r="F1418" s="13" t="str">
        <f>IF('Prediction Log'!F1424=0, "",'Prediction Log'!F1424)</f>
        <v/>
      </c>
      <c r="G1418" s="13" t="str">
        <f>IF('Prediction Log'!J1424=0, "",'Prediction Log'!J1424)</f>
        <v/>
      </c>
      <c r="H1418" s="52"/>
      <c r="Y1418" s="1" t="str">
        <f t="shared" si="142"/>
        <v/>
      </c>
      <c r="Z1418" s="18"/>
      <c r="AA1418" s="18"/>
      <c r="AB1418" s="18"/>
      <c r="AC1418" s="18"/>
      <c r="AD1418" s="18"/>
    </row>
    <row r="1419" spans="6:30" x14ac:dyDescent="0.45">
      <c r="F1419" s="13" t="str">
        <f>IF('Prediction Log'!F1425=0, "",'Prediction Log'!F1425)</f>
        <v/>
      </c>
      <c r="G1419" s="13" t="str">
        <f>IF('Prediction Log'!J1425=0, "",'Prediction Log'!J1425)</f>
        <v/>
      </c>
      <c r="H1419" s="52"/>
      <c r="Y1419" s="1" t="str">
        <f t="shared" si="142"/>
        <v/>
      </c>
      <c r="Z1419" s="18"/>
      <c r="AA1419" s="18"/>
      <c r="AB1419" s="18"/>
      <c r="AC1419" s="18"/>
      <c r="AD1419" s="18"/>
    </row>
    <row r="1420" spans="6:30" x14ac:dyDescent="0.45">
      <c r="F1420" s="13" t="str">
        <f>IF('Prediction Log'!F1426=0, "",'Prediction Log'!F1426)</f>
        <v/>
      </c>
      <c r="G1420" s="13" t="str">
        <f>IF('Prediction Log'!J1426=0, "",'Prediction Log'!J1426)</f>
        <v/>
      </c>
      <c r="H1420" s="52"/>
      <c r="Y1420" s="1" t="str">
        <f t="shared" si="142"/>
        <v/>
      </c>
      <c r="Z1420" s="18"/>
      <c r="AA1420" s="18"/>
      <c r="AB1420" s="18"/>
      <c r="AC1420" s="18"/>
      <c r="AD1420" s="18"/>
    </row>
    <row r="1421" spans="6:30" x14ac:dyDescent="0.45">
      <c r="F1421" s="13" t="str">
        <f>IF('Prediction Log'!F1427=0, "",'Prediction Log'!F1427)</f>
        <v/>
      </c>
      <c r="G1421" s="13" t="str">
        <f>IF('Prediction Log'!J1427=0, "",'Prediction Log'!J1427)</f>
        <v/>
      </c>
      <c r="H1421" s="52"/>
      <c r="Y1421" s="1" t="str">
        <f t="shared" si="142"/>
        <v/>
      </c>
      <c r="Z1421" s="18"/>
      <c r="AA1421" s="18"/>
      <c r="AB1421" s="18"/>
      <c r="AC1421" s="18"/>
      <c r="AD1421" s="18"/>
    </row>
    <row r="1422" spans="6:30" x14ac:dyDescent="0.45">
      <c r="F1422" s="13" t="str">
        <f>IF('Prediction Log'!F1428=0, "",'Prediction Log'!F1428)</f>
        <v/>
      </c>
      <c r="G1422" s="13" t="str">
        <f>IF('Prediction Log'!J1428=0, "",'Prediction Log'!J1428)</f>
        <v/>
      </c>
      <c r="H1422" s="52"/>
      <c r="Y1422" s="1" t="str">
        <f t="shared" si="142"/>
        <v/>
      </c>
      <c r="Z1422" s="18"/>
      <c r="AA1422" s="18"/>
      <c r="AB1422" s="18"/>
      <c r="AC1422" s="18"/>
      <c r="AD1422" s="18"/>
    </row>
    <row r="1423" spans="6:30" x14ac:dyDescent="0.45">
      <c r="F1423" s="13" t="str">
        <f>IF('Prediction Log'!F1429=0, "",'Prediction Log'!F1429)</f>
        <v/>
      </c>
      <c r="G1423" s="13" t="str">
        <f>IF('Prediction Log'!J1429=0, "",'Prediction Log'!J1429)</f>
        <v/>
      </c>
      <c r="H1423" s="52"/>
      <c r="Y1423" s="1" t="str">
        <f t="shared" si="142"/>
        <v/>
      </c>
      <c r="Z1423" s="18"/>
      <c r="AA1423" s="18"/>
      <c r="AB1423" s="18"/>
      <c r="AC1423" s="18"/>
      <c r="AD1423" s="18"/>
    </row>
    <row r="1424" spans="6:30" x14ac:dyDescent="0.45">
      <c r="F1424" s="13" t="str">
        <f>IF('Prediction Log'!F1430=0, "",'Prediction Log'!F1430)</f>
        <v/>
      </c>
      <c r="G1424" s="13" t="str">
        <f>IF('Prediction Log'!J1430=0, "",'Prediction Log'!J1430)</f>
        <v/>
      </c>
      <c r="H1424" s="52"/>
      <c r="Y1424" s="1" t="str">
        <f t="shared" si="142"/>
        <v/>
      </c>
      <c r="Z1424" s="18"/>
      <c r="AA1424" s="18"/>
      <c r="AB1424" s="18"/>
      <c r="AC1424" s="18"/>
      <c r="AD1424" s="18"/>
    </row>
    <row r="1425" spans="6:30" x14ac:dyDescent="0.45">
      <c r="F1425" s="13" t="str">
        <f>IF('Prediction Log'!F1431=0, "",'Prediction Log'!F1431)</f>
        <v/>
      </c>
      <c r="G1425" s="13" t="str">
        <f>IF('Prediction Log'!J1431=0, "",'Prediction Log'!J1431)</f>
        <v/>
      </c>
      <c r="H1425" s="52"/>
      <c r="Y1425" s="1" t="str">
        <f t="shared" si="142"/>
        <v/>
      </c>
      <c r="Z1425" s="18"/>
      <c r="AA1425" s="18"/>
      <c r="AB1425" s="18"/>
      <c r="AC1425" s="18"/>
      <c r="AD1425" s="18"/>
    </row>
    <row r="1426" spans="6:30" x14ac:dyDescent="0.45">
      <c r="F1426" s="13" t="str">
        <f>IF('Prediction Log'!F1432=0, "",'Prediction Log'!F1432)</f>
        <v/>
      </c>
      <c r="G1426" s="13" t="str">
        <f>IF('Prediction Log'!J1432=0, "",'Prediction Log'!J1432)</f>
        <v/>
      </c>
      <c r="H1426" s="52"/>
      <c r="Y1426" s="1" t="str">
        <f t="shared" si="142"/>
        <v/>
      </c>
      <c r="Z1426" s="18"/>
      <c r="AA1426" s="18"/>
      <c r="AB1426" s="18"/>
      <c r="AC1426" s="18"/>
      <c r="AD1426" s="18"/>
    </row>
    <row r="1427" spans="6:30" x14ac:dyDescent="0.45">
      <c r="F1427" s="13" t="str">
        <f>IF('Prediction Log'!F1433=0, "",'Prediction Log'!F1433)</f>
        <v/>
      </c>
      <c r="G1427" s="13" t="str">
        <f>IF('Prediction Log'!J1433=0, "",'Prediction Log'!J1433)</f>
        <v/>
      </c>
      <c r="H1427" s="52"/>
      <c r="Y1427" s="1" t="str">
        <f t="shared" si="142"/>
        <v/>
      </c>
      <c r="Z1427" s="18"/>
      <c r="AA1427" s="18"/>
      <c r="AB1427" s="18"/>
      <c r="AC1427" s="18"/>
      <c r="AD1427" s="18"/>
    </row>
    <row r="1428" spans="6:30" x14ac:dyDescent="0.45">
      <c r="F1428" s="13" t="str">
        <f>IF('Prediction Log'!F1434=0, "",'Prediction Log'!F1434)</f>
        <v/>
      </c>
      <c r="G1428" s="13" t="str">
        <f>IF('Prediction Log'!J1434=0, "",'Prediction Log'!J1434)</f>
        <v/>
      </c>
      <c r="H1428" s="52"/>
      <c r="Y1428" s="1" t="str">
        <f t="shared" si="142"/>
        <v/>
      </c>
      <c r="Z1428" s="18"/>
      <c r="AA1428" s="18"/>
      <c r="AB1428" s="18"/>
      <c r="AC1428" s="18"/>
      <c r="AD1428" s="18"/>
    </row>
    <row r="1429" spans="6:30" x14ac:dyDescent="0.45">
      <c r="F1429" s="13" t="str">
        <f>IF('Prediction Log'!F1435=0, "",'Prediction Log'!F1435)</f>
        <v/>
      </c>
      <c r="G1429" s="13" t="str">
        <f>IF('Prediction Log'!J1435=0, "",'Prediction Log'!J1435)</f>
        <v/>
      </c>
      <c r="H1429" s="52"/>
      <c r="Y1429" s="1" t="str">
        <f t="shared" si="142"/>
        <v/>
      </c>
      <c r="Z1429" s="18"/>
      <c r="AA1429" s="18"/>
      <c r="AB1429" s="18"/>
      <c r="AC1429" s="18"/>
      <c r="AD1429" s="18"/>
    </row>
    <row r="1430" spans="6:30" x14ac:dyDescent="0.45">
      <c r="F1430" s="13" t="str">
        <f>IF('Prediction Log'!F1436=0, "",'Prediction Log'!F1436)</f>
        <v/>
      </c>
      <c r="G1430" s="13" t="str">
        <f>IF('Prediction Log'!J1436=0, "",'Prediction Log'!J1436)</f>
        <v/>
      </c>
      <c r="H1430" s="52"/>
      <c r="Y1430" s="1" t="str">
        <f t="shared" si="142"/>
        <v/>
      </c>
      <c r="Z1430" s="18"/>
      <c r="AA1430" s="18"/>
      <c r="AB1430" s="18"/>
      <c r="AC1430" s="18"/>
      <c r="AD1430" s="18"/>
    </row>
    <row r="1431" spans="6:30" x14ac:dyDescent="0.45">
      <c r="F1431" s="13" t="str">
        <f>IF('Prediction Log'!F1437=0, "",'Prediction Log'!F1437)</f>
        <v/>
      </c>
      <c r="G1431" s="13" t="str">
        <f>IF('Prediction Log'!J1437=0, "",'Prediction Log'!J1437)</f>
        <v/>
      </c>
      <c r="H1431" s="52"/>
      <c r="Y1431" s="1" t="str">
        <f t="shared" si="142"/>
        <v/>
      </c>
      <c r="Z1431" s="18"/>
      <c r="AA1431" s="18"/>
      <c r="AB1431" s="18"/>
      <c r="AC1431" s="18"/>
      <c r="AD1431" s="18"/>
    </row>
    <row r="1432" spans="6:30" x14ac:dyDescent="0.45">
      <c r="F1432" s="13" t="str">
        <f>IF('Prediction Log'!F1438=0, "",'Prediction Log'!F1438)</f>
        <v/>
      </c>
      <c r="G1432" s="13" t="str">
        <f>IF('Prediction Log'!J1438=0, "",'Prediction Log'!J1438)</f>
        <v/>
      </c>
      <c r="H1432" s="52"/>
      <c r="Y1432" s="1" t="str">
        <f t="shared" ref="Y1432:Y1495" si="143">IF(X1432="W", S1432, IF(X1432="L",-L1432, ""))</f>
        <v/>
      </c>
      <c r="Z1432" s="18"/>
      <c r="AA1432" s="18"/>
      <c r="AB1432" s="18"/>
      <c r="AC1432" s="18"/>
      <c r="AD1432" s="18"/>
    </row>
    <row r="1433" spans="6:30" x14ac:dyDescent="0.45">
      <c r="F1433" s="13" t="str">
        <f>IF('Prediction Log'!F1439=0, "",'Prediction Log'!F1439)</f>
        <v/>
      </c>
      <c r="G1433" s="13" t="str">
        <f>IF('Prediction Log'!J1439=0, "",'Prediction Log'!J1439)</f>
        <v/>
      </c>
      <c r="H1433" s="52"/>
      <c r="Y1433" s="1" t="str">
        <f t="shared" si="143"/>
        <v/>
      </c>
      <c r="Z1433" s="18"/>
      <c r="AA1433" s="18"/>
      <c r="AB1433" s="18"/>
      <c r="AC1433" s="18"/>
      <c r="AD1433" s="18"/>
    </row>
    <row r="1434" spans="6:30" x14ac:dyDescent="0.45">
      <c r="F1434" s="13" t="str">
        <f>IF('Prediction Log'!F1440=0, "",'Prediction Log'!F1440)</f>
        <v/>
      </c>
      <c r="G1434" s="13" t="str">
        <f>IF('Prediction Log'!J1440=0, "",'Prediction Log'!J1440)</f>
        <v/>
      </c>
      <c r="H1434" s="52"/>
      <c r="Y1434" s="1" t="str">
        <f t="shared" si="143"/>
        <v/>
      </c>
      <c r="Z1434" s="18"/>
      <c r="AA1434" s="18"/>
      <c r="AB1434" s="18"/>
      <c r="AC1434" s="18"/>
      <c r="AD1434" s="18"/>
    </row>
    <row r="1435" spans="6:30" x14ac:dyDescent="0.45">
      <c r="F1435" s="13" t="str">
        <f>IF('Prediction Log'!F1441=0, "",'Prediction Log'!F1441)</f>
        <v/>
      </c>
      <c r="G1435" s="13" t="str">
        <f>IF('Prediction Log'!J1441=0, "",'Prediction Log'!J1441)</f>
        <v/>
      </c>
      <c r="H1435" s="52"/>
      <c r="Y1435" s="1" t="str">
        <f t="shared" si="143"/>
        <v/>
      </c>
      <c r="Z1435" s="18"/>
      <c r="AA1435" s="18"/>
      <c r="AB1435" s="18"/>
      <c r="AC1435" s="18"/>
      <c r="AD1435" s="18"/>
    </row>
    <row r="1436" spans="6:30" x14ac:dyDescent="0.45">
      <c r="F1436" s="13" t="str">
        <f>IF('Prediction Log'!F1442=0, "",'Prediction Log'!F1442)</f>
        <v/>
      </c>
      <c r="G1436" s="13" t="str">
        <f>IF('Prediction Log'!J1442=0, "",'Prediction Log'!J1442)</f>
        <v/>
      </c>
      <c r="H1436" s="52"/>
      <c r="Y1436" s="1" t="str">
        <f t="shared" si="143"/>
        <v/>
      </c>
      <c r="Z1436" s="18"/>
      <c r="AA1436" s="18"/>
      <c r="AB1436" s="18"/>
      <c r="AC1436" s="18"/>
      <c r="AD1436" s="18"/>
    </row>
    <row r="1437" spans="6:30" x14ac:dyDescent="0.45">
      <c r="F1437" s="13" t="str">
        <f>IF('Prediction Log'!F1443=0, "",'Prediction Log'!F1443)</f>
        <v/>
      </c>
      <c r="G1437" s="13" t="str">
        <f>IF('Prediction Log'!J1443=0, "",'Prediction Log'!J1443)</f>
        <v/>
      </c>
      <c r="H1437" s="52"/>
      <c r="Y1437" s="1" t="str">
        <f t="shared" si="143"/>
        <v/>
      </c>
      <c r="Z1437" s="18"/>
      <c r="AA1437" s="18"/>
      <c r="AB1437" s="18"/>
      <c r="AC1437" s="18"/>
      <c r="AD1437" s="18"/>
    </row>
    <row r="1438" spans="6:30" x14ac:dyDescent="0.45">
      <c r="F1438" s="13" t="str">
        <f>IF('Prediction Log'!F1444=0, "",'Prediction Log'!F1444)</f>
        <v/>
      </c>
      <c r="G1438" s="13" t="str">
        <f>IF('Prediction Log'!J1444=0, "",'Prediction Log'!J1444)</f>
        <v/>
      </c>
      <c r="H1438" s="52"/>
      <c r="Y1438" s="1" t="str">
        <f t="shared" si="143"/>
        <v/>
      </c>
      <c r="Z1438" s="18"/>
      <c r="AA1438" s="18"/>
      <c r="AB1438" s="18"/>
      <c r="AC1438" s="18"/>
      <c r="AD1438" s="18"/>
    </row>
    <row r="1439" spans="6:30" x14ac:dyDescent="0.45">
      <c r="F1439" s="13" t="str">
        <f>IF('Prediction Log'!F1445=0, "",'Prediction Log'!F1445)</f>
        <v/>
      </c>
      <c r="G1439" s="13" t="str">
        <f>IF('Prediction Log'!J1445=0, "",'Prediction Log'!J1445)</f>
        <v/>
      </c>
      <c r="H1439" s="52"/>
      <c r="Y1439" s="1" t="str">
        <f t="shared" si="143"/>
        <v/>
      </c>
      <c r="Z1439" s="18"/>
      <c r="AA1439" s="18"/>
      <c r="AB1439" s="18"/>
      <c r="AC1439" s="18"/>
      <c r="AD1439" s="18"/>
    </row>
    <row r="1440" spans="6:30" x14ac:dyDescent="0.45">
      <c r="F1440" s="13" t="str">
        <f>IF('Prediction Log'!F1446=0, "",'Prediction Log'!F1446)</f>
        <v/>
      </c>
      <c r="G1440" s="13" t="str">
        <f>IF('Prediction Log'!J1446=0, "",'Prediction Log'!J1446)</f>
        <v/>
      </c>
      <c r="H1440" s="52"/>
      <c r="Y1440" s="1" t="str">
        <f t="shared" si="143"/>
        <v/>
      </c>
      <c r="Z1440" s="18"/>
      <c r="AA1440" s="18"/>
      <c r="AB1440" s="18"/>
      <c r="AC1440" s="18"/>
      <c r="AD1440" s="18"/>
    </row>
    <row r="1441" spans="6:30" x14ac:dyDescent="0.45">
      <c r="F1441" s="13" t="str">
        <f>IF('Prediction Log'!F1447=0, "",'Prediction Log'!F1447)</f>
        <v/>
      </c>
      <c r="G1441" s="13" t="str">
        <f>IF('Prediction Log'!J1447=0, "",'Prediction Log'!J1447)</f>
        <v/>
      </c>
      <c r="H1441" s="52"/>
      <c r="Y1441" s="1" t="str">
        <f t="shared" si="143"/>
        <v/>
      </c>
      <c r="Z1441" s="18"/>
      <c r="AA1441" s="18"/>
      <c r="AB1441" s="18"/>
      <c r="AC1441" s="18"/>
      <c r="AD1441" s="18"/>
    </row>
    <row r="1442" spans="6:30" x14ac:dyDescent="0.45">
      <c r="F1442" s="13" t="str">
        <f>IF('Prediction Log'!F1448=0, "",'Prediction Log'!F1448)</f>
        <v/>
      </c>
      <c r="G1442" s="13" t="str">
        <f>IF('Prediction Log'!J1448=0, "",'Prediction Log'!J1448)</f>
        <v/>
      </c>
      <c r="H1442" s="52"/>
      <c r="Y1442" s="1" t="str">
        <f t="shared" si="143"/>
        <v/>
      </c>
      <c r="Z1442" s="18"/>
      <c r="AA1442" s="18"/>
      <c r="AB1442" s="18"/>
      <c r="AC1442" s="18"/>
      <c r="AD1442" s="18"/>
    </row>
    <row r="1443" spans="6:30" x14ac:dyDescent="0.45">
      <c r="F1443" s="13" t="str">
        <f>IF('Prediction Log'!F1449=0, "",'Prediction Log'!F1449)</f>
        <v/>
      </c>
      <c r="G1443" s="13" t="str">
        <f>IF('Prediction Log'!J1449=0, "",'Prediction Log'!J1449)</f>
        <v/>
      </c>
      <c r="H1443" s="52"/>
      <c r="Y1443" s="1" t="str">
        <f t="shared" si="143"/>
        <v/>
      </c>
      <c r="Z1443" s="18"/>
      <c r="AA1443" s="18"/>
      <c r="AB1443" s="18"/>
      <c r="AC1443" s="18"/>
      <c r="AD1443" s="18"/>
    </row>
    <row r="1444" spans="6:30" x14ac:dyDescent="0.45">
      <c r="F1444" s="13" t="str">
        <f>IF('Prediction Log'!F1450=0, "",'Prediction Log'!F1450)</f>
        <v/>
      </c>
      <c r="G1444" s="13" t="str">
        <f>IF('Prediction Log'!J1450=0, "",'Prediction Log'!J1450)</f>
        <v/>
      </c>
      <c r="H1444" s="52"/>
      <c r="Y1444" s="1" t="str">
        <f t="shared" si="143"/>
        <v/>
      </c>
      <c r="Z1444" s="18"/>
      <c r="AA1444" s="18"/>
      <c r="AB1444" s="18"/>
      <c r="AC1444" s="18"/>
      <c r="AD1444" s="18"/>
    </row>
    <row r="1445" spans="6:30" x14ac:dyDescent="0.45">
      <c r="F1445" s="13" t="str">
        <f>IF('Prediction Log'!F1451=0, "",'Prediction Log'!F1451)</f>
        <v/>
      </c>
      <c r="G1445" s="13" t="str">
        <f>IF('Prediction Log'!J1451=0, "",'Prediction Log'!J1451)</f>
        <v/>
      </c>
      <c r="H1445" s="52"/>
      <c r="Y1445" s="1" t="str">
        <f t="shared" si="143"/>
        <v/>
      </c>
      <c r="Z1445" s="18"/>
      <c r="AA1445" s="18"/>
      <c r="AB1445" s="18"/>
      <c r="AC1445" s="18"/>
      <c r="AD1445" s="18"/>
    </row>
    <row r="1446" spans="6:30" x14ac:dyDescent="0.45">
      <c r="F1446" s="13" t="str">
        <f>IF('Prediction Log'!F1452=0, "",'Prediction Log'!F1452)</f>
        <v/>
      </c>
      <c r="G1446" s="13" t="str">
        <f>IF('Prediction Log'!J1452=0, "",'Prediction Log'!J1452)</f>
        <v/>
      </c>
      <c r="H1446" s="52"/>
      <c r="Y1446" s="1" t="str">
        <f t="shared" si="143"/>
        <v/>
      </c>
      <c r="Z1446" s="18"/>
      <c r="AA1446" s="18"/>
      <c r="AB1446" s="18"/>
      <c r="AC1446" s="18"/>
      <c r="AD1446" s="18"/>
    </row>
    <row r="1447" spans="6:30" x14ac:dyDescent="0.45">
      <c r="F1447" s="13" t="str">
        <f>IF('Prediction Log'!F1453=0, "",'Prediction Log'!F1453)</f>
        <v/>
      </c>
      <c r="G1447" s="13" t="str">
        <f>IF('Prediction Log'!J1453=0, "",'Prediction Log'!J1453)</f>
        <v/>
      </c>
      <c r="H1447" s="52"/>
      <c r="Y1447" s="1" t="str">
        <f t="shared" si="143"/>
        <v/>
      </c>
      <c r="Z1447" s="18"/>
      <c r="AA1447" s="18"/>
      <c r="AB1447" s="18"/>
      <c r="AC1447" s="18"/>
      <c r="AD1447" s="18"/>
    </row>
    <row r="1448" spans="6:30" x14ac:dyDescent="0.45">
      <c r="F1448" s="13" t="str">
        <f>IF('Prediction Log'!F1454=0, "",'Prediction Log'!F1454)</f>
        <v/>
      </c>
      <c r="G1448" s="13" t="str">
        <f>IF('Prediction Log'!J1454=0, "",'Prediction Log'!J1454)</f>
        <v/>
      </c>
      <c r="H1448" s="52"/>
      <c r="Y1448" s="1" t="str">
        <f t="shared" si="143"/>
        <v/>
      </c>
      <c r="Z1448" s="18"/>
      <c r="AA1448" s="18"/>
      <c r="AB1448" s="18"/>
      <c r="AC1448" s="18"/>
      <c r="AD1448" s="18"/>
    </row>
    <row r="1449" spans="6:30" x14ac:dyDescent="0.45">
      <c r="F1449" s="13" t="str">
        <f>IF('Prediction Log'!F1455=0, "",'Prediction Log'!F1455)</f>
        <v/>
      </c>
      <c r="G1449" s="13" t="str">
        <f>IF('Prediction Log'!J1455=0, "",'Prediction Log'!J1455)</f>
        <v/>
      </c>
      <c r="H1449" s="52"/>
      <c r="Y1449" s="1" t="str">
        <f t="shared" si="143"/>
        <v/>
      </c>
      <c r="Z1449" s="18"/>
      <c r="AA1449" s="18"/>
      <c r="AB1449" s="18"/>
      <c r="AC1449" s="18"/>
      <c r="AD1449" s="18"/>
    </row>
    <row r="1450" spans="6:30" x14ac:dyDescent="0.45">
      <c r="F1450" s="13" t="str">
        <f>IF('Prediction Log'!F1456=0, "",'Prediction Log'!F1456)</f>
        <v/>
      </c>
      <c r="G1450" s="13" t="str">
        <f>IF('Prediction Log'!J1456=0, "",'Prediction Log'!J1456)</f>
        <v/>
      </c>
      <c r="H1450" s="52"/>
      <c r="Y1450" s="1" t="str">
        <f t="shared" si="143"/>
        <v/>
      </c>
      <c r="Z1450" s="18"/>
      <c r="AA1450" s="18"/>
      <c r="AB1450" s="18"/>
      <c r="AC1450" s="18"/>
      <c r="AD1450" s="18"/>
    </row>
    <row r="1451" spans="6:30" x14ac:dyDescent="0.45">
      <c r="F1451" s="13" t="str">
        <f>IF('Prediction Log'!F1457=0, "",'Prediction Log'!F1457)</f>
        <v/>
      </c>
      <c r="G1451" s="13" t="str">
        <f>IF('Prediction Log'!J1457=0, "",'Prediction Log'!J1457)</f>
        <v/>
      </c>
      <c r="H1451" s="52"/>
      <c r="Y1451" s="1" t="str">
        <f t="shared" si="143"/>
        <v/>
      </c>
      <c r="Z1451" s="18"/>
      <c r="AA1451" s="18"/>
      <c r="AB1451" s="18"/>
      <c r="AC1451" s="18"/>
      <c r="AD1451" s="18"/>
    </row>
    <row r="1452" spans="6:30" x14ac:dyDescent="0.45">
      <c r="F1452" s="13" t="str">
        <f>IF('Prediction Log'!F1458=0, "",'Prediction Log'!F1458)</f>
        <v/>
      </c>
      <c r="G1452" s="13" t="str">
        <f>IF('Prediction Log'!J1458=0, "",'Prediction Log'!J1458)</f>
        <v/>
      </c>
      <c r="H1452" s="52"/>
      <c r="Y1452" s="1" t="str">
        <f t="shared" si="143"/>
        <v/>
      </c>
      <c r="Z1452" s="18"/>
      <c r="AA1452" s="18"/>
      <c r="AB1452" s="18"/>
      <c r="AC1452" s="18"/>
      <c r="AD1452" s="18"/>
    </row>
    <row r="1453" spans="6:30" x14ac:dyDescent="0.45">
      <c r="F1453" s="13" t="str">
        <f>IF('Prediction Log'!F1459=0, "",'Prediction Log'!F1459)</f>
        <v/>
      </c>
      <c r="G1453" s="13" t="str">
        <f>IF('Prediction Log'!J1459=0, "",'Prediction Log'!J1459)</f>
        <v/>
      </c>
      <c r="H1453" s="52"/>
      <c r="Y1453" s="1" t="str">
        <f t="shared" si="143"/>
        <v/>
      </c>
      <c r="Z1453" s="18"/>
      <c r="AA1453" s="18"/>
      <c r="AB1453" s="18"/>
      <c r="AC1453" s="18"/>
      <c r="AD1453" s="18"/>
    </row>
    <row r="1454" spans="6:30" x14ac:dyDescent="0.45">
      <c r="F1454" s="13" t="str">
        <f>IF('Prediction Log'!F1460=0, "",'Prediction Log'!F1460)</f>
        <v/>
      </c>
      <c r="G1454" s="13" t="str">
        <f>IF('Prediction Log'!J1460=0, "",'Prediction Log'!J1460)</f>
        <v/>
      </c>
      <c r="H1454" s="52"/>
      <c r="Y1454" s="1" t="str">
        <f t="shared" si="143"/>
        <v/>
      </c>
      <c r="Z1454" s="18"/>
      <c r="AA1454" s="18"/>
      <c r="AB1454" s="18"/>
      <c r="AC1454" s="18"/>
      <c r="AD1454" s="18"/>
    </row>
    <row r="1455" spans="6:30" x14ac:dyDescent="0.45">
      <c r="F1455" s="13" t="str">
        <f>IF('Prediction Log'!F1461=0, "",'Prediction Log'!F1461)</f>
        <v/>
      </c>
      <c r="G1455" s="13" t="str">
        <f>IF('Prediction Log'!J1461=0, "",'Prediction Log'!J1461)</f>
        <v/>
      </c>
      <c r="H1455" s="52"/>
      <c r="Y1455" s="1" t="str">
        <f t="shared" si="143"/>
        <v/>
      </c>
      <c r="Z1455" s="18"/>
      <c r="AA1455" s="18"/>
      <c r="AB1455" s="18"/>
      <c r="AC1455" s="18"/>
      <c r="AD1455" s="18"/>
    </row>
    <row r="1456" spans="6:30" x14ac:dyDescent="0.45">
      <c r="F1456" s="13" t="str">
        <f>IF('Prediction Log'!F1462=0, "",'Prediction Log'!F1462)</f>
        <v/>
      </c>
      <c r="G1456" s="13" t="str">
        <f>IF('Prediction Log'!J1462=0, "",'Prediction Log'!J1462)</f>
        <v/>
      </c>
      <c r="H1456" s="52"/>
      <c r="Y1456" s="1" t="str">
        <f t="shared" si="143"/>
        <v/>
      </c>
      <c r="Z1456" s="18"/>
      <c r="AA1456" s="18"/>
      <c r="AB1456" s="18"/>
      <c r="AC1456" s="18"/>
      <c r="AD1456" s="18"/>
    </row>
    <row r="1457" spans="6:30" x14ac:dyDescent="0.45">
      <c r="F1457" s="13" t="str">
        <f>IF('Prediction Log'!F1463=0, "",'Prediction Log'!F1463)</f>
        <v/>
      </c>
      <c r="G1457" s="13" t="str">
        <f>IF('Prediction Log'!J1463=0, "",'Prediction Log'!J1463)</f>
        <v/>
      </c>
      <c r="H1457" s="52"/>
      <c r="Y1457" s="1" t="str">
        <f t="shared" si="143"/>
        <v/>
      </c>
      <c r="Z1457" s="18"/>
      <c r="AA1457" s="18"/>
      <c r="AB1457" s="18"/>
      <c r="AC1457" s="18"/>
      <c r="AD1457" s="18"/>
    </row>
    <row r="1458" spans="6:30" x14ac:dyDescent="0.45">
      <c r="F1458" s="13" t="str">
        <f>IF('Prediction Log'!F1464=0, "",'Prediction Log'!F1464)</f>
        <v/>
      </c>
      <c r="G1458" s="13" t="str">
        <f>IF('Prediction Log'!J1464=0, "",'Prediction Log'!J1464)</f>
        <v/>
      </c>
      <c r="H1458" s="52"/>
      <c r="Y1458" s="1" t="str">
        <f t="shared" si="143"/>
        <v/>
      </c>
      <c r="Z1458" s="18"/>
      <c r="AA1458" s="18"/>
      <c r="AB1458" s="18"/>
      <c r="AC1458" s="18"/>
      <c r="AD1458" s="18"/>
    </row>
    <row r="1459" spans="6:30" x14ac:dyDescent="0.45">
      <c r="F1459" s="13" t="str">
        <f>IF('Prediction Log'!F1465=0, "",'Prediction Log'!F1465)</f>
        <v/>
      </c>
      <c r="G1459" s="13" t="str">
        <f>IF('Prediction Log'!J1465=0, "",'Prediction Log'!J1465)</f>
        <v/>
      </c>
      <c r="H1459" s="52"/>
      <c r="Y1459" s="1" t="str">
        <f t="shared" si="143"/>
        <v/>
      </c>
      <c r="Z1459" s="18"/>
      <c r="AA1459" s="18"/>
      <c r="AB1459" s="18"/>
      <c r="AC1459" s="18"/>
      <c r="AD1459" s="18"/>
    </row>
    <row r="1460" spans="6:30" x14ac:dyDescent="0.45">
      <c r="F1460" s="13" t="str">
        <f>IF('Prediction Log'!F1466=0, "",'Prediction Log'!F1466)</f>
        <v/>
      </c>
      <c r="G1460" s="13" t="str">
        <f>IF('Prediction Log'!J1466=0, "",'Prediction Log'!J1466)</f>
        <v/>
      </c>
      <c r="H1460" s="52"/>
      <c r="Y1460" s="1" t="str">
        <f t="shared" si="143"/>
        <v/>
      </c>
      <c r="Z1460" s="18"/>
      <c r="AA1460" s="18"/>
      <c r="AB1460" s="18"/>
      <c r="AC1460" s="18"/>
      <c r="AD1460" s="18"/>
    </row>
    <row r="1461" spans="6:30" x14ac:dyDescent="0.45">
      <c r="F1461" s="13" t="str">
        <f>IF('Prediction Log'!F1467=0, "",'Prediction Log'!F1467)</f>
        <v/>
      </c>
      <c r="G1461" s="13" t="str">
        <f>IF('Prediction Log'!J1467=0, "",'Prediction Log'!J1467)</f>
        <v/>
      </c>
      <c r="H1461" s="52"/>
      <c r="Y1461" s="1" t="str">
        <f t="shared" si="143"/>
        <v/>
      </c>
      <c r="Z1461" s="18"/>
      <c r="AA1461" s="18"/>
      <c r="AB1461" s="18"/>
      <c r="AC1461" s="18"/>
      <c r="AD1461" s="18"/>
    </row>
    <row r="1462" spans="6:30" x14ac:dyDescent="0.45">
      <c r="F1462" s="13" t="str">
        <f>IF('Prediction Log'!F1468=0, "",'Prediction Log'!F1468)</f>
        <v/>
      </c>
      <c r="G1462" s="13" t="str">
        <f>IF('Prediction Log'!J1468=0, "",'Prediction Log'!J1468)</f>
        <v/>
      </c>
      <c r="H1462" s="52"/>
      <c r="Y1462" s="1" t="str">
        <f t="shared" si="143"/>
        <v/>
      </c>
      <c r="Z1462" s="18"/>
      <c r="AA1462" s="18"/>
      <c r="AB1462" s="18"/>
      <c r="AC1462" s="18"/>
      <c r="AD1462" s="18"/>
    </row>
    <row r="1463" spans="6:30" x14ac:dyDescent="0.45">
      <c r="F1463" s="13" t="str">
        <f>IF('Prediction Log'!F1469=0, "",'Prediction Log'!F1469)</f>
        <v/>
      </c>
      <c r="G1463" s="13" t="str">
        <f>IF('Prediction Log'!J1469=0, "",'Prediction Log'!J1469)</f>
        <v/>
      </c>
      <c r="H1463" s="52"/>
      <c r="Y1463" s="1" t="str">
        <f t="shared" si="143"/>
        <v/>
      </c>
      <c r="Z1463" s="18"/>
      <c r="AA1463" s="18"/>
      <c r="AB1463" s="18"/>
      <c r="AC1463" s="18"/>
      <c r="AD1463" s="18"/>
    </row>
    <row r="1464" spans="6:30" x14ac:dyDescent="0.45">
      <c r="F1464" s="13" t="str">
        <f>IF('Prediction Log'!F1470=0, "",'Prediction Log'!F1470)</f>
        <v/>
      </c>
      <c r="G1464" s="13" t="str">
        <f>IF('Prediction Log'!J1470=0, "",'Prediction Log'!J1470)</f>
        <v/>
      </c>
      <c r="H1464" s="52"/>
      <c r="Y1464" s="1" t="str">
        <f t="shared" si="143"/>
        <v/>
      </c>
      <c r="Z1464" s="18"/>
      <c r="AA1464" s="18"/>
      <c r="AB1464" s="18"/>
      <c r="AC1464" s="18"/>
      <c r="AD1464" s="18"/>
    </row>
    <row r="1465" spans="6:30" x14ac:dyDescent="0.45">
      <c r="F1465" s="13" t="str">
        <f>IF('Prediction Log'!F1471=0, "",'Prediction Log'!F1471)</f>
        <v/>
      </c>
      <c r="G1465" s="13" t="str">
        <f>IF('Prediction Log'!J1471=0, "",'Prediction Log'!J1471)</f>
        <v/>
      </c>
      <c r="H1465" s="52"/>
      <c r="Y1465" s="1" t="str">
        <f t="shared" si="143"/>
        <v/>
      </c>
      <c r="Z1465" s="18"/>
      <c r="AA1465" s="18"/>
      <c r="AB1465" s="18"/>
      <c r="AC1465" s="18"/>
      <c r="AD1465" s="18"/>
    </row>
    <row r="1466" spans="6:30" x14ac:dyDescent="0.45">
      <c r="F1466" s="13" t="str">
        <f>IF('Prediction Log'!F1472=0, "",'Prediction Log'!F1472)</f>
        <v/>
      </c>
      <c r="G1466" s="13" t="str">
        <f>IF('Prediction Log'!J1472=0, "",'Prediction Log'!J1472)</f>
        <v/>
      </c>
      <c r="H1466" s="52"/>
      <c r="Y1466" s="1" t="str">
        <f t="shared" si="143"/>
        <v/>
      </c>
      <c r="Z1466" s="18"/>
      <c r="AA1466" s="18"/>
      <c r="AB1466" s="18"/>
      <c r="AC1466" s="18"/>
      <c r="AD1466" s="18"/>
    </row>
    <row r="1467" spans="6:30" x14ac:dyDescent="0.45">
      <c r="F1467" s="13" t="str">
        <f>IF('Prediction Log'!F1473=0, "",'Prediction Log'!F1473)</f>
        <v/>
      </c>
      <c r="G1467" s="13" t="str">
        <f>IF('Prediction Log'!J1473=0, "",'Prediction Log'!J1473)</f>
        <v/>
      </c>
      <c r="H1467" s="52"/>
      <c r="Y1467" s="1" t="str">
        <f t="shared" si="143"/>
        <v/>
      </c>
      <c r="Z1467" s="18"/>
      <c r="AA1467" s="18"/>
      <c r="AB1467" s="18"/>
      <c r="AC1467" s="18"/>
      <c r="AD1467" s="18"/>
    </row>
    <row r="1468" spans="6:30" x14ac:dyDescent="0.45">
      <c r="F1468" s="13" t="str">
        <f>IF('Prediction Log'!F1474=0, "",'Prediction Log'!F1474)</f>
        <v/>
      </c>
      <c r="G1468" s="13" t="str">
        <f>IF('Prediction Log'!J1474=0, "",'Prediction Log'!J1474)</f>
        <v/>
      </c>
      <c r="H1468" s="52"/>
      <c r="Y1468" s="1" t="str">
        <f t="shared" si="143"/>
        <v/>
      </c>
      <c r="Z1468" s="18"/>
      <c r="AA1468" s="18"/>
      <c r="AB1468" s="18"/>
      <c r="AC1468" s="18"/>
      <c r="AD1468" s="18"/>
    </row>
    <row r="1469" spans="6:30" x14ac:dyDescent="0.45">
      <c r="F1469" s="13" t="str">
        <f>IF('Prediction Log'!F1475=0, "",'Prediction Log'!F1475)</f>
        <v/>
      </c>
      <c r="G1469" s="13" t="str">
        <f>IF('Prediction Log'!J1475=0, "",'Prediction Log'!J1475)</f>
        <v/>
      </c>
      <c r="H1469" s="52"/>
      <c r="Y1469" s="1" t="str">
        <f t="shared" si="143"/>
        <v/>
      </c>
      <c r="Z1469" s="18"/>
      <c r="AA1469" s="18"/>
      <c r="AB1469" s="18"/>
      <c r="AC1469" s="18"/>
      <c r="AD1469" s="18"/>
    </row>
    <row r="1470" spans="6:30" x14ac:dyDescent="0.45">
      <c r="F1470" s="13" t="str">
        <f>IF('Prediction Log'!F1476=0, "",'Prediction Log'!F1476)</f>
        <v/>
      </c>
      <c r="G1470" s="13" t="str">
        <f>IF('Prediction Log'!J1476=0, "",'Prediction Log'!J1476)</f>
        <v/>
      </c>
      <c r="H1470" s="52"/>
      <c r="Y1470" s="1" t="str">
        <f t="shared" si="143"/>
        <v/>
      </c>
      <c r="Z1470" s="18"/>
      <c r="AA1470" s="18"/>
      <c r="AB1470" s="18"/>
      <c r="AC1470" s="18"/>
      <c r="AD1470" s="18"/>
    </row>
    <row r="1471" spans="6:30" x14ac:dyDescent="0.45">
      <c r="F1471" s="13" t="str">
        <f>IF('Prediction Log'!F1477=0, "",'Prediction Log'!F1477)</f>
        <v/>
      </c>
      <c r="G1471" s="13" t="str">
        <f>IF('Prediction Log'!J1477=0, "",'Prediction Log'!J1477)</f>
        <v/>
      </c>
      <c r="H1471" s="52"/>
      <c r="Y1471" s="1" t="str">
        <f t="shared" si="143"/>
        <v/>
      </c>
      <c r="Z1471" s="18"/>
      <c r="AA1471" s="18"/>
      <c r="AB1471" s="18"/>
      <c r="AC1471" s="18"/>
      <c r="AD1471" s="18"/>
    </row>
    <row r="1472" spans="6:30" x14ac:dyDescent="0.45">
      <c r="F1472" s="13" t="str">
        <f>IF('Prediction Log'!F1478=0, "",'Prediction Log'!F1478)</f>
        <v/>
      </c>
      <c r="G1472" s="13" t="str">
        <f>IF('Prediction Log'!J1478=0, "",'Prediction Log'!J1478)</f>
        <v/>
      </c>
      <c r="H1472" s="52"/>
      <c r="Y1472" s="1" t="str">
        <f t="shared" si="143"/>
        <v/>
      </c>
      <c r="Z1472" s="18"/>
      <c r="AA1472" s="18"/>
      <c r="AB1472" s="18"/>
      <c r="AC1472" s="18"/>
      <c r="AD1472" s="18"/>
    </row>
    <row r="1473" spans="6:30" x14ac:dyDescent="0.45">
      <c r="F1473" s="13" t="str">
        <f>IF('Prediction Log'!F1479=0, "",'Prediction Log'!F1479)</f>
        <v/>
      </c>
      <c r="G1473" s="13" t="str">
        <f>IF('Prediction Log'!J1479=0, "",'Prediction Log'!J1479)</f>
        <v/>
      </c>
      <c r="H1473" s="52"/>
      <c r="Y1473" s="1" t="str">
        <f t="shared" si="143"/>
        <v/>
      </c>
      <c r="Z1473" s="18"/>
      <c r="AA1473" s="18"/>
      <c r="AB1473" s="18"/>
      <c r="AC1473" s="18"/>
      <c r="AD1473" s="18"/>
    </row>
    <row r="1474" spans="6:30" x14ac:dyDescent="0.45">
      <c r="F1474" s="13" t="str">
        <f>IF('Prediction Log'!F1480=0, "",'Prediction Log'!F1480)</f>
        <v/>
      </c>
      <c r="G1474" s="13" t="str">
        <f>IF('Prediction Log'!J1480=0, "",'Prediction Log'!J1480)</f>
        <v/>
      </c>
      <c r="H1474" s="52"/>
      <c r="Y1474" s="1" t="str">
        <f t="shared" si="143"/>
        <v/>
      </c>
      <c r="Z1474" s="18"/>
      <c r="AA1474" s="18"/>
      <c r="AB1474" s="18"/>
      <c r="AC1474" s="18"/>
      <c r="AD1474" s="18"/>
    </row>
    <row r="1475" spans="6:30" x14ac:dyDescent="0.45">
      <c r="F1475" s="13" t="str">
        <f>IF('Prediction Log'!F1481=0, "",'Prediction Log'!F1481)</f>
        <v/>
      </c>
      <c r="G1475" s="13" t="str">
        <f>IF('Prediction Log'!J1481=0, "",'Prediction Log'!J1481)</f>
        <v/>
      </c>
      <c r="H1475" s="52"/>
      <c r="Y1475" s="1" t="str">
        <f t="shared" si="143"/>
        <v/>
      </c>
      <c r="Z1475" s="18"/>
      <c r="AA1475" s="18"/>
      <c r="AB1475" s="18"/>
      <c r="AC1475" s="18"/>
      <c r="AD1475" s="18"/>
    </row>
    <row r="1476" spans="6:30" x14ac:dyDescent="0.45">
      <c r="F1476" s="13" t="str">
        <f>IF('Prediction Log'!F1482=0, "",'Prediction Log'!F1482)</f>
        <v/>
      </c>
      <c r="G1476" s="13" t="str">
        <f>IF('Prediction Log'!J1482=0, "",'Prediction Log'!J1482)</f>
        <v/>
      </c>
      <c r="H1476" s="52"/>
      <c r="Y1476" s="1" t="str">
        <f t="shared" si="143"/>
        <v/>
      </c>
      <c r="Z1476" s="18"/>
      <c r="AA1476" s="18"/>
      <c r="AB1476" s="18"/>
      <c r="AC1476" s="18"/>
      <c r="AD1476" s="18"/>
    </row>
    <row r="1477" spans="6:30" x14ac:dyDescent="0.45">
      <c r="F1477" s="13" t="str">
        <f>IF('Prediction Log'!F1483=0, "",'Prediction Log'!F1483)</f>
        <v/>
      </c>
      <c r="G1477" s="13" t="str">
        <f>IF('Prediction Log'!J1483=0, "",'Prediction Log'!J1483)</f>
        <v/>
      </c>
      <c r="H1477" s="52"/>
      <c r="Y1477" s="1" t="str">
        <f t="shared" si="143"/>
        <v/>
      </c>
      <c r="Z1477" s="18"/>
      <c r="AA1477" s="18"/>
      <c r="AB1477" s="18"/>
      <c r="AC1477" s="18"/>
      <c r="AD1477" s="18"/>
    </row>
    <row r="1478" spans="6:30" x14ac:dyDescent="0.45">
      <c r="F1478" s="13" t="str">
        <f>IF('Prediction Log'!F1484=0, "",'Prediction Log'!F1484)</f>
        <v/>
      </c>
      <c r="G1478" s="13" t="str">
        <f>IF('Prediction Log'!J1484=0, "",'Prediction Log'!J1484)</f>
        <v/>
      </c>
      <c r="H1478" s="52"/>
      <c r="Y1478" s="1" t="str">
        <f t="shared" si="143"/>
        <v/>
      </c>
      <c r="Z1478" s="18"/>
      <c r="AA1478" s="18"/>
      <c r="AB1478" s="18"/>
      <c r="AC1478" s="18"/>
      <c r="AD1478" s="18"/>
    </row>
    <row r="1479" spans="6:30" x14ac:dyDescent="0.45">
      <c r="F1479" s="13" t="str">
        <f>IF('Prediction Log'!F1485=0, "",'Prediction Log'!F1485)</f>
        <v/>
      </c>
      <c r="G1479" s="13" t="str">
        <f>IF('Prediction Log'!J1485=0, "",'Prediction Log'!J1485)</f>
        <v/>
      </c>
      <c r="H1479" s="52"/>
      <c r="Y1479" s="1" t="str">
        <f t="shared" si="143"/>
        <v/>
      </c>
      <c r="Z1479" s="18"/>
      <c r="AA1479" s="18"/>
      <c r="AB1479" s="18"/>
      <c r="AC1479" s="18"/>
      <c r="AD1479" s="18"/>
    </row>
    <row r="1480" spans="6:30" x14ac:dyDescent="0.45">
      <c r="F1480" s="13" t="str">
        <f>IF('Prediction Log'!F1486=0, "",'Prediction Log'!F1486)</f>
        <v/>
      </c>
      <c r="G1480" s="13" t="str">
        <f>IF('Prediction Log'!J1486=0, "",'Prediction Log'!J1486)</f>
        <v/>
      </c>
      <c r="H1480" s="52"/>
      <c r="Y1480" s="1" t="str">
        <f t="shared" si="143"/>
        <v/>
      </c>
      <c r="Z1480" s="18"/>
      <c r="AA1480" s="18"/>
      <c r="AB1480" s="18"/>
      <c r="AC1480" s="18"/>
      <c r="AD1480" s="18"/>
    </row>
    <row r="1481" spans="6:30" x14ac:dyDescent="0.45">
      <c r="F1481" s="13" t="str">
        <f>IF('Prediction Log'!F1487=0, "",'Prediction Log'!F1487)</f>
        <v/>
      </c>
      <c r="G1481" s="13" t="str">
        <f>IF('Prediction Log'!J1487=0, "",'Prediction Log'!J1487)</f>
        <v/>
      </c>
      <c r="H1481" s="52"/>
      <c r="Y1481" s="1" t="str">
        <f t="shared" si="143"/>
        <v/>
      </c>
      <c r="Z1481" s="18"/>
      <c r="AA1481" s="18"/>
      <c r="AB1481" s="18"/>
      <c r="AC1481" s="18"/>
      <c r="AD1481" s="18"/>
    </row>
    <row r="1482" spans="6:30" x14ac:dyDescent="0.45">
      <c r="F1482" s="13" t="str">
        <f>IF('Prediction Log'!F1488=0, "",'Prediction Log'!F1488)</f>
        <v/>
      </c>
      <c r="G1482" s="13" t="str">
        <f>IF('Prediction Log'!J1488=0, "",'Prediction Log'!J1488)</f>
        <v/>
      </c>
      <c r="H1482" s="52"/>
      <c r="Y1482" s="1" t="str">
        <f t="shared" si="143"/>
        <v/>
      </c>
      <c r="Z1482" s="18"/>
      <c r="AA1482" s="18"/>
      <c r="AB1482" s="18"/>
      <c r="AC1482" s="18"/>
      <c r="AD1482" s="18"/>
    </row>
    <row r="1483" spans="6:30" x14ac:dyDescent="0.45">
      <c r="F1483" s="13" t="str">
        <f>IF('Prediction Log'!F1489=0, "",'Prediction Log'!F1489)</f>
        <v/>
      </c>
      <c r="G1483" s="13" t="str">
        <f>IF('Prediction Log'!J1489=0, "",'Prediction Log'!J1489)</f>
        <v/>
      </c>
      <c r="H1483" s="52"/>
      <c r="Y1483" s="1" t="str">
        <f t="shared" si="143"/>
        <v/>
      </c>
      <c r="Z1483" s="18"/>
      <c r="AA1483" s="18"/>
      <c r="AB1483" s="18"/>
      <c r="AC1483" s="18"/>
      <c r="AD1483" s="18"/>
    </row>
    <row r="1484" spans="6:30" x14ac:dyDescent="0.45">
      <c r="F1484" s="13" t="str">
        <f>IF('Prediction Log'!F1490=0, "",'Prediction Log'!F1490)</f>
        <v/>
      </c>
      <c r="G1484" s="13" t="str">
        <f>IF('Prediction Log'!J1490=0, "",'Prediction Log'!J1490)</f>
        <v/>
      </c>
      <c r="H1484" s="52"/>
      <c r="Y1484" s="1" t="str">
        <f t="shared" si="143"/>
        <v/>
      </c>
      <c r="Z1484" s="18"/>
      <c r="AA1484" s="18"/>
      <c r="AB1484" s="18"/>
      <c r="AC1484" s="18"/>
      <c r="AD1484" s="18"/>
    </row>
    <row r="1485" spans="6:30" x14ac:dyDescent="0.45">
      <c r="F1485" s="13" t="str">
        <f>IF('Prediction Log'!F1491=0, "",'Prediction Log'!F1491)</f>
        <v/>
      </c>
      <c r="G1485" s="13" t="str">
        <f>IF('Prediction Log'!J1491=0, "",'Prediction Log'!J1491)</f>
        <v/>
      </c>
      <c r="H1485" s="52"/>
      <c r="Y1485" s="1" t="str">
        <f t="shared" si="143"/>
        <v/>
      </c>
      <c r="Z1485" s="18"/>
      <c r="AA1485" s="18"/>
      <c r="AB1485" s="18"/>
      <c r="AC1485" s="18"/>
      <c r="AD1485" s="18"/>
    </row>
    <row r="1486" spans="6:30" x14ac:dyDescent="0.45">
      <c r="F1486" s="13" t="str">
        <f>IF('Prediction Log'!F1492=0, "",'Prediction Log'!F1492)</f>
        <v/>
      </c>
      <c r="G1486" s="13" t="str">
        <f>IF('Prediction Log'!J1492=0, "",'Prediction Log'!J1492)</f>
        <v/>
      </c>
      <c r="H1486" s="52"/>
      <c r="Y1486" s="1" t="str">
        <f t="shared" si="143"/>
        <v/>
      </c>
      <c r="Z1486" s="18"/>
      <c r="AA1486" s="18"/>
      <c r="AB1486" s="18"/>
      <c r="AC1486" s="18"/>
      <c r="AD1486" s="18"/>
    </row>
    <row r="1487" spans="6:30" x14ac:dyDescent="0.45">
      <c r="F1487" s="13" t="str">
        <f>IF('Prediction Log'!F1493=0, "",'Prediction Log'!F1493)</f>
        <v/>
      </c>
      <c r="G1487" s="13" t="str">
        <f>IF('Prediction Log'!J1493=0, "",'Prediction Log'!J1493)</f>
        <v/>
      </c>
      <c r="H1487" s="52"/>
      <c r="Y1487" s="1" t="str">
        <f t="shared" si="143"/>
        <v/>
      </c>
      <c r="Z1487" s="18"/>
      <c r="AA1487" s="18"/>
      <c r="AB1487" s="18"/>
      <c r="AC1487" s="18"/>
      <c r="AD1487" s="18"/>
    </row>
    <row r="1488" spans="6:30" x14ac:dyDescent="0.45">
      <c r="F1488" s="13" t="str">
        <f>IF('Prediction Log'!F1494=0, "",'Prediction Log'!F1494)</f>
        <v/>
      </c>
      <c r="G1488" s="13" t="str">
        <f>IF('Prediction Log'!J1494=0, "",'Prediction Log'!J1494)</f>
        <v/>
      </c>
      <c r="H1488" s="52"/>
      <c r="Y1488" s="1" t="str">
        <f t="shared" si="143"/>
        <v/>
      </c>
      <c r="Z1488" s="18"/>
      <c r="AA1488" s="18"/>
      <c r="AB1488" s="18"/>
      <c r="AC1488" s="18"/>
      <c r="AD1488" s="18"/>
    </row>
    <row r="1489" spans="6:30" x14ac:dyDescent="0.45">
      <c r="F1489" s="13" t="str">
        <f>IF('Prediction Log'!F1495=0, "",'Prediction Log'!F1495)</f>
        <v/>
      </c>
      <c r="G1489" s="13" t="str">
        <f>IF('Prediction Log'!J1495=0, "",'Prediction Log'!J1495)</f>
        <v/>
      </c>
      <c r="H1489" s="52"/>
      <c r="Y1489" s="1" t="str">
        <f t="shared" si="143"/>
        <v/>
      </c>
      <c r="Z1489" s="18"/>
      <c r="AA1489" s="18"/>
      <c r="AB1489" s="18"/>
      <c r="AC1489" s="18"/>
      <c r="AD1489" s="18"/>
    </row>
    <row r="1490" spans="6:30" x14ac:dyDescent="0.45">
      <c r="F1490" s="13" t="str">
        <f>IF('Prediction Log'!F1496=0, "",'Prediction Log'!F1496)</f>
        <v/>
      </c>
      <c r="G1490" s="13" t="str">
        <f>IF('Prediction Log'!J1496=0, "",'Prediction Log'!J1496)</f>
        <v/>
      </c>
      <c r="H1490" s="52"/>
      <c r="Y1490" s="1" t="str">
        <f t="shared" si="143"/>
        <v/>
      </c>
      <c r="Z1490" s="18"/>
      <c r="AA1490" s="18"/>
      <c r="AB1490" s="18"/>
      <c r="AC1490" s="18"/>
      <c r="AD1490" s="18"/>
    </row>
    <row r="1491" spans="6:30" x14ac:dyDescent="0.45">
      <c r="F1491" s="13" t="str">
        <f>IF('Prediction Log'!F1497=0, "",'Prediction Log'!F1497)</f>
        <v/>
      </c>
      <c r="G1491" s="13" t="str">
        <f>IF('Prediction Log'!J1497=0, "",'Prediction Log'!J1497)</f>
        <v/>
      </c>
      <c r="H1491" s="52"/>
      <c r="Y1491" s="1" t="str">
        <f t="shared" si="143"/>
        <v/>
      </c>
      <c r="Z1491" s="18"/>
      <c r="AA1491" s="18"/>
      <c r="AB1491" s="18"/>
      <c r="AC1491" s="18"/>
      <c r="AD1491" s="18"/>
    </row>
    <row r="1492" spans="6:30" x14ac:dyDescent="0.45">
      <c r="F1492" s="13" t="str">
        <f>IF('Prediction Log'!F1498=0, "",'Prediction Log'!F1498)</f>
        <v/>
      </c>
      <c r="G1492" s="13" t="str">
        <f>IF('Prediction Log'!J1498=0, "",'Prediction Log'!J1498)</f>
        <v/>
      </c>
      <c r="H1492" s="52"/>
      <c r="Y1492" s="1" t="str">
        <f t="shared" si="143"/>
        <v/>
      </c>
      <c r="Z1492" s="18"/>
      <c r="AA1492" s="18"/>
      <c r="AB1492" s="18"/>
      <c r="AC1492" s="18"/>
      <c r="AD1492" s="18"/>
    </row>
    <row r="1493" spans="6:30" x14ac:dyDescent="0.45">
      <c r="F1493" s="13" t="str">
        <f>IF('Prediction Log'!F1499=0, "",'Prediction Log'!F1499)</f>
        <v/>
      </c>
      <c r="G1493" s="13" t="str">
        <f>IF('Prediction Log'!J1499=0, "",'Prediction Log'!J1499)</f>
        <v/>
      </c>
      <c r="H1493" s="52"/>
      <c r="Y1493" s="1" t="str">
        <f t="shared" si="143"/>
        <v/>
      </c>
      <c r="Z1493" s="18"/>
      <c r="AA1493" s="18"/>
      <c r="AB1493" s="18"/>
      <c r="AC1493" s="18"/>
      <c r="AD1493" s="18"/>
    </row>
    <row r="1494" spans="6:30" x14ac:dyDescent="0.45">
      <c r="F1494" s="13" t="str">
        <f>IF('Prediction Log'!F1500=0, "",'Prediction Log'!F1500)</f>
        <v/>
      </c>
      <c r="G1494" s="13" t="str">
        <f>IF('Prediction Log'!J1500=0, "",'Prediction Log'!J1500)</f>
        <v/>
      </c>
      <c r="H1494" s="52"/>
      <c r="Y1494" s="1" t="str">
        <f t="shared" si="143"/>
        <v/>
      </c>
      <c r="Z1494" s="18"/>
      <c r="AA1494" s="18"/>
      <c r="AB1494" s="18"/>
      <c r="AC1494" s="18"/>
      <c r="AD1494" s="18"/>
    </row>
    <row r="1495" spans="6:30" x14ac:dyDescent="0.45">
      <c r="F1495" s="13" t="str">
        <f>IF('Prediction Log'!F1501=0, "",'Prediction Log'!F1501)</f>
        <v/>
      </c>
      <c r="G1495" s="13" t="str">
        <f>IF('Prediction Log'!J1501=0, "",'Prediction Log'!J1501)</f>
        <v/>
      </c>
      <c r="H1495" s="52"/>
      <c r="Y1495" s="1" t="str">
        <f t="shared" si="143"/>
        <v/>
      </c>
      <c r="Z1495" s="18"/>
      <c r="AA1495" s="18"/>
      <c r="AB1495" s="18"/>
      <c r="AC1495" s="18"/>
      <c r="AD1495" s="18"/>
    </row>
    <row r="1496" spans="6:30" x14ac:dyDescent="0.45">
      <c r="F1496" s="13" t="str">
        <f>IF('Prediction Log'!F1502=0, "",'Prediction Log'!F1502)</f>
        <v/>
      </c>
      <c r="G1496" s="13" t="str">
        <f>IF('Prediction Log'!J1502=0, "",'Prediction Log'!J1502)</f>
        <v/>
      </c>
      <c r="H1496" s="52"/>
      <c r="Y1496" s="1" t="str">
        <f t="shared" ref="Y1496:Y1559" si="144">IF(X1496="W", S1496, IF(X1496="L",-L1496, ""))</f>
        <v/>
      </c>
      <c r="Z1496" s="18"/>
      <c r="AA1496" s="18"/>
      <c r="AB1496" s="18"/>
      <c r="AC1496" s="18"/>
      <c r="AD1496" s="18"/>
    </row>
    <row r="1497" spans="6:30" x14ac:dyDescent="0.45">
      <c r="F1497" s="13" t="str">
        <f>IF('Prediction Log'!F1503=0, "",'Prediction Log'!F1503)</f>
        <v/>
      </c>
      <c r="G1497" s="13" t="str">
        <f>IF('Prediction Log'!J1503=0, "",'Prediction Log'!J1503)</f>
        <v/>
      </c>
      <c r="H1497" s="52"/>
      <c r="Y1497" s="1" t="str">
        <f t="shared" si="144"/>
        <v/>
      </c>
      <c r="Z1497" s="18"/>
      <c r="AA1497" s="18"/>
      <c r="AB1497" s="18"/>
      <c r="AC1497" s="18"/>
      <c r="AD1497" s="18"/>
    </row>
    <row r="1498" spans="6:30" x14ac:dyDescent="0.45">
      <c r="F1498" s="13" t="str">
        <f>IF('Prediction Log'!F1504=0, "",'Prediction Log'!F1504)</f>
        <v/>
      </c>
      <c r="G1498" s="13" t="str">
        <f>IF('Prediction Log'!J1504=0, "",'Prediction Log'!J1504)</f>
        <v/>
      </c>
      <c r="H1498" s="52"/>
      <c r="Y1498" s="1" t="str">
        <f t="shared" si="144"/>
        <v/>
      </c>
      <c r="Z1498" s="18"/>
      <c r="AA1498" s="18"/>
      <c r="AB1498" s="18"/>
      <c r="AC1498" s="18"/>
      <c r="AD1498" s="18"/>
    </row>
    <row r="1499" spans="6:30" x14ac:dyDescent="0.45">
      <c r="F1499" s="13" t="str">
        <f>IF('Prediction Log'!F1505=0, "",'Prediction Log'!F1505)</f>
        <v/>
      </c>
      <c r="G1499" s="13" t="str">
        <f>IF('Prediction Log'!J1505=0, "",'Prediction Log'!J1505)</f>
        <v/>
      </c>
      <c r="H1499" s="52"/>
      <c r="Y1499" s="1" t="str">
        <f t="shared" si="144"/>
        <v/>
      </c>
      <c r="Z1499" s="18"/>
      <c r="AA1499" s="18"/>
      <c r="AB1499" s="18"/>
      <c r="AC1499" s="18"/>
      <c r="AD1499" s="18"/>
    </row>
    <row r="1500" spans="6:30" x14ac:dyDescent="0.45">
      <c r="F1500" s="13" t="str">
        <f>IF('Prediction Log'!F1506=0, "",'Prediction Log'!F1506)</f>
        <v/>
      </c>
      <c r="G1500" s="13" t="str">
        <f>IF('Prediction Log'!J1506=0, "",'Prediction Log'!J1506)</f>
        <v/>
      </c>
      <c r="H1500" s="52"/>
      <c r="Y1500" s="1" t="str">
        <f t="shared" si="144"/>
        <v/>
      </c>
      <c r="Z1500" s="18"/>
      <c r="AA1500" s="18"/>
      <c r="AB1500" s="18"/>
      <c r="AC1500" s="18"/>
      <c r="AD1500" s="18"/>
    </row>
    <row r="1501" spans="6:30" x14ac:dyDescent="0.45">
      <c r="F1501" s="13" t="str">
        <f>IF('Prediction Log'!F1507=0, "",'Prediction Log'!F1507)</f>
        <v/>
      </c>
      <c r="G1501" s="13" t="str">
        <f>IF('Prediction Log'!J1507=0, "",'Prediction Log'!J1507)</f>
        <v/>
      </c>
      <c r="H1501" s="52"/>
      <c r="Y1501" s="1" t="str">
        <f t="shared" si="144"/>
        <v/>
      </c>
      <c r="Z1501" s="18"/>
      <c r="AA1501" s="18"/>
      <c r="AB1501" s="18"/>
      <c r="AC1501" s="18"/>
      <c r="AD1501" s="18"/>
    </row>
    <row r="1502" spans="6:30" x14ac:dyDescent="0.45">
      <c r="F1502" s="13" t="str">
        <f>IF('Prediction Log'!F1508=0, "",'Prediction Log'!F1508)</f>
        <v/>
      </c>
      <c r="G1502" s="13" t="str">
        <f>IF('Prediction Log'!J1508=0, "",'Prediction Log'!J1508)</f>
        <v/>
      </c>
      <c r="H1502" s="52"/>
      <c r="Y1502" s="1" t="str">
        <f t="shared" si="144"/>
        <v/>
      </c>
      <c r="Z1502" s="18"/>
      <c r="AA1502" s="18"/>
      <c r="AB1502" s="18"/>
      <c r="AC1502" s="18"/>
      <c r="AD1502" s="18"/>
    </row>
    <row r="1503" spans="6:30" x14ac:dyDescent="0.45">
      <c r="F1503" s="13" t="str">
        <f>IF('Prediction Log'!F1509=0, "",'Prediction Log'!F1509)</f>
        <v/>
      </c>
      <c r="G1503" s="13" t="str">
        <f>IF('Prediction Log'!J1509=0, "",'Prediction Log'!J1509)</f>
        <v/>
      </c>
      <c r="H1503" s="52"/>
      <c r="Y1503" s="1" t="str">
        <f t="shared" si="144"/>
        <v/>
      </c>
      <c r="Z1503" s="18"/>
      <c r="AA1503" s="18"/>
      <c r="AB1503" s="18"/>
      <c r="AC1503" s="18"/>
      <c r="AD1503" s="18"/>
    </row>
    <row r="1504" spans="6:30" x14ac:dyDescent="0.45">
      <c r="F1504" s="13" t="str">
        <f>IF('Prediction Log'!F1510=0, "",'Prediction Log'!F1510)</f>
        <v/>
      </c>
      <c r="G1504" s="13" t="str">
        <f>IF('Prediction Log'!J1510=0, "",'Prediction Log'!J1510)</f>
        <v/>
      </c>
      <c r="H1504" s="52"/>
      <c r="Y1504" s="1" t="str">
        <f t="shared" si="144"/>
        <v/>
      </c>
      <c r="Z1504" s="18"/>
      <c r="AA1504" s="18"/>
      <c r="AB1504" s="18"/>
      <c r="AC1504" s="18"/>
      <c r="AD1504" s="18"/>
    </row>
    <row r="1505" spans="6:30" x14ac:dyDescent="0.45">
      <c r="F1505" s="13" t="str">
        <f>IF('Prediction Log'!F1511=0, "",'Prediction Log'!F1511)</f>
        <v/>
      </c>
      <c r="G1505" s="13" t="str">
        <f>IF('Prediction Log'!J1511=0, "",'Prediction Log'!J1511)</f>
        <v/>
      </c>
      <c r="H1505" s="52"/>
      <c r="Y1505" s="1" t="str">
        <f t="shared" si="144"/>
        <v/>
      </c>
      <c r="Z1505" s="18"/>
      <c r="AA1505" s="18"/>
      <c r="AB1505" s="18"/>
      <c r="AC1505" s="18"/>
      <c r="AD1505" s="18"/>
    </row>
    <row r="1506" spans="6:30" x14ac:dyDescent="0.45">
      <c r="F1506" s="13" t="str">
        <f>IF('Prediction Log'!F1512=0, "",'Prediction Log'!F1512)</f>
        <v/>
      </c>
      <c r="G1506" s="13" t="str">
        <f>IF('Prediction Log'!J1512=0, "",'Prediction Log'!J1512)</f>
        <v/>
      </c>
      <c r="H1506" s="52"/>
      <c r="Y1506" s="1" t="str">
        <f t="shared" si="144"/>
        <v/>
      </c>
      <c r="Z1506" s="18"/>
      <c r="AA1506" s="18"/>
      <c r="AB1506" s="18"/>
      <c r="AC1506" s="18"/>
      <c r="AD1506" s="18"/>
    </row>
    <row r="1507" spans="6:30" x14ac:dyDescent="0.45">
      <c r="F1507" s="13" t="str">
        <f>IF('Prediction Log'!F1513=0, "",'Prediction Log'!F1513)</f>
        <v/>
      </c>
      <c r="G1507" s="13" t="str">
        <f>IF('Prediction Log'!J1513=0, "",'Prediction Log'!J1513)</f>
        <v/>
      </c>
      <c r="H1507" s="52"/>
      <c r="Y1507" s="1" t="str">
        <f t="shared" si="144"/>
        <v/>
      </c>
      <c r="Z1507" s="18"/>
      <c r="AA1507" s="18"/>
      <c r="AB1507" s="18"/>
      <c r="AC1507" s="18"/>
      <c r="AD1507" s="18"/>
    </row>
    <row r="1508" spans="6:30" x14ac:dyDescent="0.45">
      <c r="F1508" s="13" t="str">
        <f>IF('Prediction Log'!F1514=0, "",'Prediction Log'!F1514)</f>
        <v/>
      </c>
      <c r="G1508" s="13" t="str">
        <f>IF('Prediction Log'!J1514=0, "",'Prediction Log'!J1514)</f>
        <v/>
      </c>
      <c r="H1508" s="52"/>
      <c r="Y1508" s="1" t="str">
        <f t="shared" si="144"/>
        <v/>
      </c>
      <c r="Z1508" s="18"/>
      <c r="AA1508" s="18"/>
      <c r="AB1508" s="18"/>
      <c r="AC1508" s="18"/>
      <c r="AD1508" s="18"/>
    </row>
    <row r="1509" spans="6:30" x14ac:dyDescent="0.45">
      <c r="F1509" s="13" t="str">
        <f>IF('Prediction Log'!F1515=0, "",'Prediction Log'!F1515)</f>
        <v/>
      </c>
      <c r="G1509" s="13" t="str">
        <f>IF('Prediction Log'!J1515=0, "",'Prediction Log'!J1515)</f>
        <v/>
      </c>
      <c r="H1509" s="52"/>
      <c r="Y1509" s="1" t="str">
        <f t="shared" si="144"/>
        <v/>
      </c>
      <c r="Z1509" s="18"/>
      <c r="AA1509" s="18"/>
      <c r="AB1509" s="18"/>
      <c r="AC1509" s="18"/>
      <c r="AD1509" s="18"/>
    </row>
    <row r="1510" spans="6:30" x14ac:dyDescent="0.45">
      <c r="F1510" s="13" t="str">
        <f>IF('Prediction Log'!F1516=0, "",'Prediction Log'!F1516)</f>
        <v/>
      </c>
      <c r="G1510" s="13" t="str">
        <f>IF('Prediction Log'!J1516=0, "",'Prediction Log'!J1516)</f>
        <v/>
      </c>
      <c r="H1510" s="52"/>
      <c r="Y1510" s="1" t="str">
        <f t="shared" si="144"/>
        <v/>
      </c>
      <c r="Z1510" s="18"/>
      <c r="AA1510" s="18"/>
      <c r="AB1510" s="18"/>
      <c r="AC1510" s="18"/>
      <c r="AD1510" s="18"/>
    </row>
    <row r="1511" spans="6:30" x14ac:dyDescent="0.45">
      <c r="F1511" s="13" t="str">
        <f>IF('Prediction Log'!F1517=0, "",'Prediction Log'!F1517)</f>
        <v/>
      </c>
      <c r="G1511" s="13" t="str">
        <f>IF('Prediction Log'!J1517=0, "",'Prediction Log'!J1517)</f>
        <v/>
      </c>
      <c r="H1511" s="52"/>
      <c r="Y1511" s="1" t="str">
        <f t="shared" si="144"/>
        <v/>
      </c>
      <c r="Z1511" s="18"/>
      <c r="AA1511" s="18"/>
      <c r="AB1511" s="18"/>
      <c r="AC1511" s="18"/>
      <c r="AD1511" s="18"/>
    </row>
    <row r="1512" spans="6:30" x14ac:dyDescent="0.45">
      <c r="F1512" s="13" t="str">
        <f>IF('Prediction Log'!F1518=0, "",'Prediction Log'!F1518)</f>
        <v/>
      </c>
      <c r="G1512" s="13" t="str">
        <f>IF('Prediction Log'!J1518=0, "",'Prediction Log'!J1518)</f>
        <v/>
      </c>
      <c r="H1512" s="52"/>
      <c r="Y1512" s="1" t="str">
        <f t="shared" si="144"/>
        <v/>
      </c>
      <c r="Z1512" s="18"/>
      <c r="AA1512" s="18"/>
      <c r="AB1512" s="18"/>
      <c r="AC1512" s="18"/>
      <c r="AD1512" s="18"/>
    </row>
    <row r="1513" spans="6:30" x14ac:dyDescent="0.45">
      <c r="F1513" s="13" t="str">
        <f>IF('Prediction Log'!F1519=0, "",'Prediction Log'!F1519)</f>
        <v/>
      </c>
      <c r="G1513" s="13" t="str">
        <f>IF('Prediction Log'!J1519=0, "",'Prediction Log'!J1519)</f>
        <v/>
      </c>
      <c r="H1513" s="52"/>
      <c r="Y1513" s="1" t="str">
        <f t="shared" si="144"/>
        <v/>
      </c>
      <c r="Z1513" s="18"/>
      <c r="AA1513" s="18"/>
      <c r="AB1513" s="18"/>
      <c r="AC1513" s="18"/>
      <c r="AD1513" s="18"/>
    </row>
    <row r="1514" spans="6:30" x14ac:dyDescent="0.45">
      <c r="F1514" s="13" t="str">
        <f>IF('Prediction Log'!F1520=0, "",'Prediction Log'!F1520)</f>
        <v/>
      </c>
      <c r="G1514" s="13" t="str">
        <f>IF('Prediction Log'!J1520=0, "",'Prediction Log'!J1520)</f>
        <v/>
      </c>
      <c r="H1514" s="52"/>
      <c r="Y1514" s="1" t="str">
        <f t="shared" si="144"/>
        <v/>
      </c>
      <c r="Z1514" s="18"/>
      <c r="AA1514" s="18"/>
      <c r="AB1514" s="18"/>
      <c r="AC1514" s="18"/>
      <c r="AD1514" s="18"/>
    </row>
    <row r="1515" spans="6:30" x14ac:dyDescent="0.45">
      <c r="F1515" s="13" t="str">
        <f>IF('Prediction Log'!F1521=0, "",'Prediction Log'!F1521)</f>
        <v/>
      </c>
      <c r="G1515" s="13" t="str">
        <f>IF('Prediction Log'!J1521=0, "",'Prediction Log'!J1521)</f>
        <v/>
      </c>
      <c r="H1515" s="52"/>
      <c r="Y1515" s="1" t="str">
        <f t="shared" si="144"/>
        <v/>
      </c>
      <c r="Z1515" s="18"/>
      <c r="AA1515" s="18"/>
      <c r="AB1515" s="18"/>
      <c r="AC1515" s="18"/>
      <c r="AD1515" s="18"/>
    </row>
    <row r="1516" spans="6:30" x14ac:dyDescent="0.45">
      <c r="F1516" s="13" t="str">
        <f>IF('Prediction Log'!F1522=0, "",'Prediction Log'!F1522)</f>
        <v/>
      </c>
      <c r="G1516" s="13" t="str">
        <f>IF('Prediction Log'!J1522=0, "",'Prediction Log'!J1522)</f>
        <v/>
      </c>
      <c r="H1516" s="52"/>
      <c r="Y1516" s="1" t="str">
        <f t="shared" si="144"/>
        <v/>
      </c>
      <c r="Z1516" s="18"/>
      <c r="AA1516" s="18"/>
      <c r="AB1516" s="18"/>
      <c r="AC1516" s="18"/>
      <c r="AD1516" s="18"/>
    </row>
    <row r="1517" spans="6:30" x14ac:dyDescent="0.45">
      <c r="F1517" s="13" t="str">
        <f>IF('Prediction Log'!F1523=0, "",'Prediction Log'!F1523)</f>
        <v/>
      </c>
      <c r="G1517" s="13" t="str">
        <f>IF('Prediction Log'!J1523=0, "",'Prediction Log'!J1523)</f>
        <v/>
      </c>
      <c r="H1517" s="52"/>
      <c r="Y1517" s="1" t="str">
        <f t="shared" si="144"/>
        <v/>
      </c>
      <c r="Z1517" s="18"/>
      <c r="AA1517" s="18"/>
      <c r="AB1517" s="18"/>
      <c r="AC1517" s="18"/>
      <c r="AD1517" s="18"/>
    </row>
    <row r="1518" spans="6:30" x14ac:dyDescent="0.45">
      <c r="F1518" s="13" t="str">
        <f>IF('Prediction Log'!F1524=0, "",'Prediction Log'!F1524)</f>
        <v/>
      </c>
      <c r="G1518" s="13" t="str">
        <f>IF('Prediction Log'!J1524=0, "",'Prediction Log'!J1524)</f>
        <v/>
      </c>
      <c r="H1518" s="52"/>
      <c r="Y1518" s="1" t="str">
        <f t="shared" si="144"/>
        <v/>
      </c>
      <c r="Z1518" s="18"/>
      <c r="AA1518" s="18"/>
      <c r="AB1518" s="18"/>
      <c r="AC1518" s="18"/>
      <c r="AD1518" s="18"/>
    </row>
    <row r="1519" spans="6:30" x14ac:dyDescent="0.45">
      <c r="F1519" s="13" t="str">
        <f>IF('Prediction Log'!F1525=0, "",'Prediction Log'!F1525)</f>
        <v/>
      </c>
      <c r="G1519" s="13" t="str">
        <f>IF('Prediction Log'!J1525=0, "",'Prediction Log'!J1525)</f>
        <v/>
      </c>
      <c r="H1519" s="52"/>
      <c r="Y1519" s="1" t="str">
        <f t="shared" si="144"/>
        <v/>
      </c>
      <c r="Z1519" s="18"/>
      <c r="AA1519" s="18"/>
      <c r="AB1519" s="18"/>
      <c r="AC1519" s="18"/>
      <c r="AD1519" s="18"/>
    </row>
    <row r="1520" spans="6:30" x14ac:dyDescent="0.45">
      <c r="F1520" s="13" t="str">
        <f>IF('Prediction Log'!F1526=0, "",'Prediction Log'!F1526)</f>
        <v/>
      </c>
      <c r="G1520" s="13" t="str">
        <f>IF('Prediction Log'!J1526=0, "",'Prediction Log'!J1526)</f>
        <v/>
      </c>
      <c r="H1520" s="52"/>
      <c r="Y1520" s="1" t="str">
        <f t="shared" si="144"/>
        <v/>
      </c>
      <c r="Z1520" s="18"/>
      <c r="AA1520" s="18"/>
      <c r="AB1520" s="18"/>
      <c r="AC1520" s="18"/>
      <c r="AD1520" s="18"/>
    </row>
    <row r="1521" spans="6:30" x14ac:dyDescent="0.45">
      <c r="F1521" s="13" t="str">
        <f>IF('Prediction Log'!F1527=0, "",'Prediction Log'!F1527)</f>
        <v/>
      </c>
      <c r="G1521" s="13" t="str">
        <f>IF('Prediction Log'!J1527=0, "",'Prediction Log'!J1527)</f>
        <v/>
      </c>
      <c r="H1521" s="52"/>
      <c r="Y1521" s="1" t="str">
        <f t="shared" si="144"/>
        <v/>
      </c>
      <c r="Z1521" s="18"/>
      <c r="AA1521" s="18"/>
      <c r="AB1521" s="18"/>
      <c r="AC1521" s="18"/>
      <c r="AD1521" s="18"/>
    </row>
    <row r="1522" spans="6:30" x14ac:dyDescent="0.45">
      <c r="F1522" s="13" t="str">
        <f>IF('Prediction Log'!F1528=0, "",'Prediction Log'!F1528)</f>
        <v/>
      </c>
      <c r="G1522" s="13" t="str">
        <f>IF('Prediction Log'!J1528=0, "",'Prediction Log'!J1528)</f>
        <v/>
      </c>
      <c r="H1522" s="52"/>
      <c r="Y1522" s="1" t="str">
        <f t="shared" si="144"/>
        <v/>
      </c>
      <c r="Z1522" s="18"/>
      <c r="AA1522" s="18"/>
      <c r="AB1522" s="18"/>
      <c r="AC1522" s="18"/>
      <c r="AD1522" s="18"/>
    </row>
    <row r="1523" spans="6:30" x14ac:dyDescent="0.45">
      <c r="F1523" s="13" t="str">
        <f>IF('Prediction Log'!F1529=0, "",'Prediction Log'!F1529)</f>
        <v/>
      </c>
      <c r="G1523" s="13" t="str">
        <f>IF('Prediction Log'!J1529=0, "",'Prediction Log'!J1529)</f>
        <v/>
      </c>
      <c r="H1523" s="52"/>
      <c r="Y1523" s="1" t="str">
        <f t="shared" si="144"/>
        <v/>
      </c>
      <c r="Z1523" s="18"/>
      <c r="AA1523" s="18"/>
      <c r="AB1523" s="18"/>
      <c r="AC1523" s="18"/>
      <c r="AD1523" s="18"/>
    </row>
    <row r="1524" spans="6:30" x14ac:dyDescent="0.45">
      <c r="F1524" s="13" t="str">
        <f>IF('Prediction Log'!F1530=0, "",'Prediction Log'!F1530)</f>
        <v/>
      </c>
      <c r="G1524" s="13" t="str">
        <f>IF('Prediction Log'!J1530=0, "",'Prediction Log'!J1530)</f>
        <v/>
      </c>
      <c r="H1524" s="52"/>
      <c r="Y1524" s="1" t="str">
        <f t="shared" si="144"/>
        <v/>
      </c>
      <c r="Z1524" s="18"/>
      <c r="AA1524" s="18"/>
      <c r="AB1524" s="18"/>
      <c r="AC1524" s="18"/>
      <c r="AD1524" s="18"/>
    </row>
    <row r="1525" spans="6:30" x14ac:dyDescent="0.45">
      <c r="F1525" s="13" t="str">
        <f>IF('Prediction Log'!F1531=0, "",'Prediction Log'!F1531)</f>
        <v/>
      </c>
      <c r="G1525" s="13" t="str">
        <f>IF('Prediction Log'!J1531=0, "",'Prediction Log'!J1531)</f>
        <v/>
      </c>
      <c r="H1525" s="52"/>
      <c r="Y1525" s="1" t="str">
        <f t="shared" si="144"/>
        <v/>
      </c>
      <c r="Z1525" s="18"/>
      <c r="AA1525" s="18"/>
      <c r="AB1525" s="18"/>
      <c r="AC1525" s="18"/>
      <c r="AD1525" s="18"/>
    </row>
    <row r="1526" spans="6:30" x14ac:dyDescent="0.45">
      <c r="F1526" s="13" t="str">
        <f>IF('Prediction Log'!F1532=0, "",'Prediction Log'!F1532)</f>
        <v/>
      </c>
      <c r="G1526" s="13" t="str">
        <f>IF('Prediction Log'!J1532=0, "",'Prediction Log'!J1532)</f>
        <v/>
      </c>
      <c r="H1526" s="52"/>
      <c r="Y1526" s="1" t="str">
        <f t="shared" si="144"/>
        <v/>
      </c>
      <c r="Z1526" s="18"/>
      <c r="AA1526" s="18"/>
      <c r="AB1526" s="18"/>
      <c r="AC1526" s="18"/>
      <c r="AD1526" s="18"/>
    </row>
    <row r="1527" spans="6:30" x14ac:dyDescent="0.45">
      <c r="F1527" s="13" t="str">
        <f>IF('Prediction Log'!F1533=0, "",'Prediction Log'!F1533)</f>
        <v/>
      </c>
      <c r="G1527" s="13" t="str">
        <f>IF('Prediction Log'!J1533=0, "",'Prediction Log'!J1533)</f>
        <v/>
      </c>
      <c r="H1527" s="52"/>
      <c r="Y1527" s="1" t="str">
        <f t="shared" si="144"/>
        <v/>
      </c>
      <c r="Z1527" s="18"/>
      <c r="AA1527" s="18"/>
      <c r="AB1527" s="18"/>
      <c r="AC1527" s="18"/>
      <c r="AD1527" s="18"/>
    </row>
    <row r="1528" spans="6:30" x14ac:dyDescent="0.45">
      <c r="F1528" s="13" t="str">
        <f>IF('Prediction Log'!F1534=0, "",'Prediction Log'!F1534)</f>
        <v/>
      </c>
      <c r="G1528" s="13" t="str">
        <f>IF('Prediction Log'!J1534=0, "",'Prediction Log'!J1534)</f>
        <v/>
      </c>
      <c r="H1528" s="52"/>
      <c r="Y1528" s="1" t="str">
        <f t="shared" si="144"/>
        <v/>
      </c>
      <c r="Z1528" s="18"/>
      <c r="AA1528" s="18"/>
      <c r="AB1528" s="18"/>
      <c r="AC1528" s="18"/>
      <c r="AD1528" s="18"/>
    </row>
    <row r="1529" spans="6:30" x14ac:dyDescent="0.45">
      <c r="F1529" s="13" t="str">
        <f>IF('Prediction Log'!F1535=0, "",'Prediction Log'!F1535)</f>
        <v/>
      </c>
      <c r="G1529" s="13" t="str">
        <f>IF('Prediction Log'!J1535=0, "",'Prediction Log'!J1535)</f>
        <v/>
      </c>
      <c r="H1529" s="52"/>
      <c r="Y1529" s="1" t="str">
        <f t="shared" si="144"/>
        <v/>
      </c>
      <c r="Z1529" s="18"/>
      <c r="AA1529" s="18"/>
      <c r="AB1529" s="18"/>
      <c r="AC1529" s="18"/>
      <c r="AD1529" s="18"/>
    </row>
    <row r="1530" spans="6:30" x14ac:dyDescent="0.45">
      <c r="F1530" s="13" t="str">
        <f>IF('Prediction Log'!F1536=0, "",'Prediction Log'!F1536)</f>
        <v/>
      </c>
      <c r="G1530" s="13" t="str">
        <f>IF('Prediction Log'!J1536=0, "",'Prediction Log'!J1536)</f>
        <v/>
      </c>
      <c r="H1530" s="52"/>
      <c r="Y1530" s="1" t="str">
        <f t="shared" si="144"/>
        <v/>
      </c>
      <c r="Z1530" s="18"/>
      <c r="AA1530" s="18"/>
      <c r="AB1530" s="18"/>
      <c r="AC1530" s="18"/>
      <c r="AD1530" s="18"/>
    </row>
    <row r="1531" spans="6:30" x14ac:dyDescent="0.45">
      <c r="F1531" s="13" t="str">
        <f>IF('Prediction Log'!F1537=0, "",'Prediction Log'!F1537)</f>
        <v/>
      </c>
      <c r="G1531" s="13" t="str">
        <f>IF('Prediction Log'!J1537=0, "",'Prediction Log'!J1537)</f>
        <v/>
      </c>
      <c r="H1531" s="52"/>
      <c r="Y1531" s="1" t="str">
        <f t="shared" si="144"/>
        <v/>
      </c>
      <c r="Z1531" s="18"/>
      <c r="AA1531" s="18"/>
      <c r="AB1531" s="18"/>
      <c r="AC1531" s="18"/>
      <c r="AD1531" s="18"/>
    </row>
    <row r="1532" spans="6:30" x14ac:dyDescent="0.45">
      <c r="F1532" s="13" t="str">
        <f>IF('Prediction Log'!F1538=0, "",'Prediction Log'!F1538)</f>
        <v/>
      </c>
      <c r="G1532" s="13" t="str">
        <f>IF('Prediction Log'!J1538=0, "",'Prediction Log'!J1538)</f>
        <v/>
      </c>
      <c r="H1532" s="52"/>
      <c r="Y1532" s="1" t="str">
        <f t="shared" si="144"/>
        <v/>
      </c>
      <c r="Z1532" s="18"/>
      <c r="AA1532" s="18"/>
      <c r="AB1532" s="18"/>
      <c r="AC1532" s="18"/>
      <c r="AD1532" s="18"/>
    </row>
    <row r="1533" spans="6:30" x14ac:dyDescent="0.45">
      <c r="F1533" s="13" t="str">
        <f>IF('Prediction Log'!F1539=0, "",'Prediction Log'!F1539)</f>
        <v/>
      </c>
      <c r="G1533" s="13" t="str">
        <f>IF('Prediction Log'!J1539=0, "",'Prediction Log'!J1539)</f>
        <v/>
      </c>
      <c r="H1533" s="52"/>
      <c r="Y1533" s="1" t="str">
        <f t="shared" si="144"/>
        <v/>
      </c>
      <c r="Z1533" s="18"/>
      <c r="AA1533" s="18"/>
      <c r="AB1533" s="18"/>
      <c r="AC1533" s="18"/>
      <c r="AD1533" s="18"/>
    </row>
    <row r="1534" spans="6:30" x14ac:dyDescent="0.45">
      <c r="F1534" s="13" t="str">
        <f>IF('Prediction Log'!F1540=0, "",'Prediction Log'!F1540)</f>
        <v/>
      </c>
      <c r="G1534" s="13" t="str">
        <f>IF('Prediction Log'!J1540=0, "",'Prediction Log'!J1540)</f>
        <v/>
      </c>
      <c r="H1534" s="52"/>
      <c r="Y1534" s="1" t="str">
        <f t="shared" si="144"/>
        <v/>
      </c>
      <c r="Z1534" s="18"/>
      <c r="AA1534" s="18"/>
      <c r="AB1534" s="18"/>
      <c r="AC1534" s="18"/>
      <c r="AD1534" s="18"/>
    </row>
    <row r="1535" spans="6:30" x14ac:dyDescent="0.45">
      <c r="F1535" s="13" t="str">
        <f>IF('Prediction Log'!F1541=0, "",'Prediction Log'!F1541)</f>
        <v/>
      </c>
      <c r="G1535" s="13" t="str">
        <f>IF('Prediction Log'!J1541=0, "",'Prediction Log'!J1541)</f>
        <v/>
      </c>
      <c r="H1535" s="52"/>
      <c r="Y1535" s="1" t="str">
        <f t="shared" si="144"/>
        <v/>
      </c>
      <c r="Z1535" s="18"/>
      <c r="AA1535" s="18"/>
      <c r="AB1535" s="18"/>
      <c r="AC1535" s="18"/>
      <c r="AD1535" s="18"/>
    </row>
    <row r="1536" spans="6:30" x14ac:dyDescent="0.45">
      <c r="F1536" s="13" t="str">
        <f>IF('Prediction Log'!F1542=0, "",'Prediction Log'!F1542)</f>
        <v/>
      </c>
      <c r="G1536" s="13" t="str">
        <f>IF('Prediction Log'!J1542=0, "",'Prediction Log'!J1542)</f>
        <v/>
      </c>
      <c r="H1536" s="52"/>
      <c r="Y1536" s="1" t="str">
        <f t="shared" si="144"/>
        <v/>
      </c>
      <c r="Z1536" s="18"/>
      <c r="AA1536" s="18"/>
      <c r="AB1536" s="18"/>
      <c r="AC1536" s="18"/>
      <c r="AD1536" s="18"/>
    </row>
    <row r="1537" spans="6:30" x14ac:dyDescent="0.45">
      <c r="F1537" s="13" t="str">
        <f>IF('Prediction Log'!F1543=0, "",'Prediction Log'!F1543)</f>
        <v/>
      </c>
      <c r="G1537" s="13" t="str">
        <f>IF('Prediction Log'!J1543=0, "",'Prediction Log'!J1543)</f>
        <v/>
      </c>
      <c r="H1537" s="52"/>
      <c r="Y1537" s="1" t="str">
        <f t="shared" si="144"/>
        <v/>
      </c>
      <c r="Z1537" s="18"/>
      <c r="AA1537" s="18"/>
      <c r="AB1537" s="18"/>
      <c r="AC1537" s="18"/>
      <c r="AD1537" s="18"/>
    </row>
    <row r="1538" spans="6:30" x14ac:dyDescent="0.45">
      <c r="F1538" s="13" t="str">
        <f>IF('Prediction Log'!F1544=0, "",'Prediction Log'!F1544)</f>
        <v/>
      </c>
      <c r="G1538" s="13" t="str">
        <f>IF('Prediction Log'!J1544=0, "",'Prediction Log'!J1544)</f>
        <v/>
      </c>
      <c r="H1538" s="52"/>
      <c r="Y1538" s="1" t="str">
        <f t="shared" si="144"/>
        <v/>
      </c>
      <c r="Z1538" s="18"/>
      <c r="AA1538" s="18"/>
      <c r="AB1538" s="18"/>
      <c r="AC1538" s="18"/>
      <c r="AD1538" s="18"/>
    </row>
    <row r="1539" spans="6:30" x14ac:dyDescent="0.45">
      <c r="F1539" s="13" t="str">
        <f>IF('Prediction Log'!F1545=0, "",'Prediction Log'!F1545)</f>
        <v/>
      </c>
      <c r="G1539" s="13" t="str">
        <f>IF('Prediction Log'!J1545=0, "",'Prediction Log'!J1545)</f>
        <v/>
      </c>
      <c r="H1539" s="52"/>
      <c r="Y1539" s="1" t="str">
        <f t="shared" si="144"/>
        <v/>
      </c>
      <c r="Z1539" s="18"/>
      <c r="AA1539" s="18"/>
      <c r="AB1539" s="18"/>
      <c r="AC1539" s="18"/>
      <c r="AD1539" s="18"/>
    </row>
    <row r="1540" spans="6:30" x14ac:dyDescent="0.45">
      <c r="F1540" s="13" t="str">
        <f>IF('Prediction Log'!F1546=0, "",'Prediction Log'!F1546)</f>
        <v/>
      </c>
      <c r="G1540" s="13" t="str">
        <f>IF('Prediction Log'!J1546=0, "",'Prediction Log'!J1546)</f>
        <v/>
      </c>
      <c r="H1540" s="52"/>
      <c r="Y1540" s="1" t="str">
        <f t="shared" si="144"/>
        <v/>
      </c>
      <c r="Z1540" s="18"/>
      <c r="AA1540" s="18"/>
      <c r="AB1540" s="18"/>
      <c r="AC1540" s="18"/>
      <c r="AD1540" s="18"/>
    </row>
    <row r="1541" spans="6:30" x14ac:dyDescent="0.45">
      <c r="F1541" s="13" t="str">
        <f>IF('Prediction Log'!F1547=0, "",'Prediction Log'!F1547)</f>
        <v/>
      </c>
      <c r="G1541" s="13" t="str">
        <f>IF('Prediction Log'!J1547=0, "",'Prediction Log'!J1547)</f>
        <v/>
      </c>
      <c r="H1541" s="52"/>
      <c r="Y1541" s="1" t="str">
        <f t="shared" si="144"/>
        <v/>
      </c>
      <c r="Z1541" s="18"/>
      <c r="AA1541" s="18"/>
      <c r="AB1541" s="18"/>
      <c r="AC1541" s="18"/>
      <c r="AD1541" s="18"/>
    </row>
    <row r="1542" spans="6:30" x14ac:dyDescent="0.45">
      <c r="F1542" s="13" t="str">
        <f>IF('Prediction Log'!F1548=0, "",'Prediction Log'!F1548)</f>
        <v/>
      </c>
      <c r="G1542" s="13" t="str">
        <f>IF('Prediction Log'!J1548=0, "",'Prediction Log'!J1548)</f>
        <v/>
      </c>
      <c r="H1542" s="52"/>
      <c r="Y1542" s="1" t="str">
        <f t="shared" si="144"/>
        <v/>
      </c>
      <c r="Z1542" s="18"/>
      <c r="AA1542" s="18"/>
      <c r="AB1542" s="18"/>
      <c r="AC1542" s="18"/>
      <c r="AD1542" s="18"/>
    </row>
    <row r="1543" spans="6:30" x14ac:dyDescent="0.45">
      <c r="F1543" s="13" t="str">
        <f>IF('Prediction Log'!F1549=0, "",'Prediction Log'!F1549)</f>
        <v/>
      </c>
      <c r="G1543" s="13" t="str">
        <f>IF('Prediction Log'!J1549=0, "",'Prediction Log'!J1549)</f>
        <v/>
      </c>
      <c r="H1543" s="52"/>
      <c r="Y1543" s="1" t="str">
        <f t="shared" si="144"/>
        <v/>
      </c>
      <c r="Z1543" s="18"/>
      <c r="AA1543" s="18"/>
      <c r="AB1543" s="18"/>
      <c r="AC1543" s="18"/>
      <c r="AD1543" s="18"/>
    </row>
    <row r="1544" spans="6:30" x14ac:dyDescent="0.45">
      <c r="F1544" s="13" t="str">
        <f>IF('Prediction Log'!F1550=0, "",'Prediction Log'!F1550)</f>
        <v/>
      </c>
      <c r="G1544" s="13" t="str">
        <f>IF('Prediction Log'!J1550=0, "",'Prediction Log'!J1550)</f>
        <v/>
      </c>
      <c r="H1544" s="52"/>
      <c r="Y1544" s="1" t="str">
        <f t="shared" si="144"/>
        <v/>
      </c>
      <c r="Z1544" s="18"/>
      <c r="AA1544" s="18"/>
      <c r="AB1544" s="18"/>
      <c r="AC1544" s="18"/>
      <c r="AD1544" s="18"/>
    </row>
    <row r="1545" spans="6:30" x14ac:dyDescent="0.45">
      <c r="F1545" s="13" t="str">
        <f>IF('Prediction Log'!F1551=0, "",'Prediction Log'!F1551)</f>
        <v/>
      </c>
      <c r="G1545" s="13" t="str">
        <f>IF('Prediction Log'!J1551=0, "",'Prediction Log'!J1551)</f>
        <v/>
      </c>
      <c r="H1545" s="52"/>
      <c r="Y1545" s="1" t="str">
        <f t="shared" si="144"/>
        <v/>
      </c>
      <c r="Z1545" s="18"/>
      <c r="AA1545" s="18"/>
      <c r="AB1545" s="18"/>
      <c r="AC1545" s="18"/>
      <c r="AD1545" s="18"/>
    </row>
    <row r="1546" spans="6:30" x14ac:dyDescent="0.45">
      <c r="F1546" s="13" t="str">
        <f>IF('Prediction Log'!F1552=0, "",'Prediction Log'!F1552)</f>
        <v/>
      </c>
      <c r="G1546" s="13" t="str">
        <f>IF('Prediction Log'!J1552=0, "",'Prediction Log'!J1552)</f>
        <v/>
      </c>
      <c r="H1546" s="52"/>
      <c r="Y1546" s="1" t="str">
        <f t="shared" si="144"/>
        <v/>
      </c>
      <c r="Z1546" s="18"/>
      <c r="AA1546" s="18"/>
      <c r="AB1546" s="18"/>
      <c r="AC1546" s="18"/>
      <c r="AD1546" s="18"/>
    </row>
    <row r="1547" spans="6:30" x14ac:dyDescent="0.45">
      <c r="F1547" s="13" t="str">
        <f>IF('Prediction Log'!F1553=0, "",'Prediction Log'!F1553)</f>
        <v/>
      </c>
      <c r="G1547" s="13" t="str">
        <f>IF('Prediction Log'!J1553=0, "",'Prediction Log'!J1553)</f>
        <v/>
      </c>
      <c r="H1547" s="52"/>
      <c r="Y1547" s="1" t="str">
        <f t="shared" si="144"/>
        <v/>
      </c>
      <c r="Z1547" s="18"/>
      <c r="AA1547" s="18"/>
      <c r="AB1547" s="18"/>
      <c r="AC1547" s="18"/>
      <c r="AD1547" s="18"/>
    </row>
    <row r="1548" spans="6:30" x14ac:dyDescent="0.45">
      <c r="F1548" s="13" t="str">
        <f>IF('Prediction Log'!F1554=0, "",'Prediction Log'!F1554)</f>
        <v/>
      </c>
      <c r="G1548" s="13" t="str">
        <f>IF('Prediction Log'!J1554=0, "",'Prediction Log'!J1554)</f>
        <v/>
      </c>
      <c r="H1548" s="52"/>
      <c r="Y1548" s="1" t="str">
        <f t="shared" si="144"/>
        <v/>
      </c>
      <c r="Z1548" s="18"/>
      <c r="AA1548" s="18"/>
      <c r="AB1548" s="18"/>
      <c r="AC1548" s="18"/>
      <c r="AD1548" s="18"/>
    </row>
    <row r="1549" spans="6:30" x14ac:dyDescent="0.45">
      <c r="F1549" s="13" t="str">
        <f>IF('Prediction Log'!F1555=0, "",'Prediction Log'!F1555)</f>
        <v/>
      </c>
      <c r="G1549" s="13" t="str">
        <f>IF('Prediction Log'!J1555=0, "",'Prediction Log'!J1555)</f>
        <v/>
      </c>
      <c r="H1549" s="52"/>
      <c r="Y1549" s="1" t="str">
        <f t="shared" si="144"/>
        <v/>
      </c>
      <c r="Z1549" s="18"/>
      <c r="AA1549" s="18"/>
      <c r="AB1549" s="18"/>
      <c r="AC1549" s="18"/>
      <c r="AD1549" s="18"/>
    </row>
    <row r="1550" spans="6:30" x14ac:dyDescent="0.45">
      <c r="F1550" s="13" t="str">
        <f>IF('Prediction Log'!F1556=0, "",'Prediction Log'!F1556)</f>
        <v/>
      </c>
      <c r="G1550" s="13" t="str">
        <f>IF('Prediction Log'!J1556=0, "",'Prediction Log'!J1556)</f>
        <v/>
      </c>
      <c r="H1550" s="52"/>
      <c r="Y1550" s="1" t="str">
        <f t="shared" si="144"/>
        <v/>
      </c>
      <c r="Z1550" s="18"/>
      <c r="AA1550" s="18"/>
      <c r="AB1550" s="18"/>
      <c r="AC1550" s="18"/>
      <c r="AD1550" s="18"/>
    </row>
    <row r="1551" spans="6:30" x14ac:dyDescent="0.45">
      <c r="F1551" s="13" t="str">
        <f>IF('Prediction Log'!F1557=0, "",'Prediction Log'!F1557)</f>
        <v/>
      </c>
      <c r="G1551" s="13" t="str">
        <f>IF('Prediction Log'!J1557=0, "",'Prediction Log'!J1557)</f>
        <v/>
      </c>
      <c r="H1551" s="52"/>
      <c r="Y1551" s="1" t="str">
        <f t="shared" si="144"/>
        <v/>
      </c>
      <c r="Z1551" s="18"/>
      <c r="AA1551" s="18"/>
      <c r="AB1551" s="18"/>
      <c r="AC1551" s="18"/>
      <c r="AD1551" s="18"/>
    </row>
    <row r="1552" spans="6:30" x14ac:dyDescent="0.45">
      <c r="F1552" s="13" t="str">
        <f>IF('Prediction Log'!F1558=0, "",'Prediction Log'!F1558)</f>
        <v/>
      </c>
      <c r="G1552" s="13" t="str">
        <f>IF('Prediction Log'!J1558=0, "",'Prediction Log'!J1558)</f>
        <v/>
      </c>
      <c r="H1552" s="52"/>
      <c r="Y1552" s="1" t="str">
        <f t="shared" si="144"/>
        <v/>
      </c>
      <c r="Z1552" s="18"/>
      <c r="AA1552" s="18"/>
      <c r="AB1552" s="18"/>
      <c r="AC1552" s="18"/>
      <c r="AD1552" s="18"/>
    </row>
    <row r="1553" spans="6:30" x14ac:dyDescent="0.45">
      <c r="F1553" s="13" t="str">
        <f>IF('Prediction Log'!F1559=0, "",'Prediction Log'!F1559)</f>
        <v/>
      </c>
      <c r="G1553" s="13" t="str">
        <f>IF('Prediction Log'!J1559=0, "",'Prediction Log'!J1559)</f>
        <v/>
      </c>
      <c r="H1553" s="52"/>
      <c r="Y1553" s="1" t="str">
        <f t="shared" si="144"/>
        <v/>
      </c>
      <c r="Z1553" s="18"/>
      <c r="AA1553" s="18"/>
      <c r="AB1553" s="18"/>
      <c r="AC1553" s="18"/>
      <c r="AD1553" s="18"/>
    </row>
    <row r="1554" spans="6:30" x14ac:dyDescent="0.45">
      <c r="F1554" s="13" t="str">
        <f>IF('Prediction Log'!F1560=0, "",'Prediction Log'!F1560)</f>
        <v/>
      </c>
      <c r="G1554" s="13" t="str">
        <f>IF('Prediction Log'!J1560=0, "",'Prediction Log'!J1560)</f>
        <v/>
      </c>
      <c r="H1554" s="52"/>
      <c r="Y1554" s="1" t="str">
        <f t="shared" si="144"/>
        <v/>
      </c>
      <c r="Z1554" s="18"/>
      <c r="AA1554" s="18"/>
      <c r="AB1554" s="18"/>
      <c r="AC1554" s="18"/>
      <c r="AD1554" s="18"/>
    </row>
    <row r="1555" spans="6:30" x14ac:dyDescent="0.45">
      <c r="F1555" s="13" t="str">
        <f>IF('Prediction Log'!F1561=0, "",'Prediction Log'!F1561)</f>
        <v/>
      </c>
      <c r="G1555" s="13" t="str">
        <f>IF('Prediction Log'!J1561=0, "",'Prediction Log'!J1561)</f>
        <v/>
      </c>
      <c r="H1555" s="52"/>
      <c r="Y1555" s="1" t="str">
        <f t="shared" si="144"/>
        <v/>
      </c>
      <c r="Z1555" s="18"/>
      <c r="AA1555" s="18"/>
      <c r="AB1555" s="18"/>
      <c r="AC1555" s="18"/>
      <c r="AD1555" s="18"/>
    </row>
    <row r="1556" spans="6:30" x14ac:dyDescent="0.45">
      <c r="F1556" s="13" t="str">
        <f>IF('Prediction Log'!F1562=0, "",'Prediction Log'!F1562)</f>
        <v/>
      </c>
      <c r="G1556" s="13" t="str">
        <f>IF('Prediction Log'!J1562=0, "",'Prediction Log'!J1562)</f>
        <v/>
      </c>
      <c r="H1556" s="52"/>
      <c r="Y1556" s="1" t="str">
        <f t="shared" si="144"/>
        <v/>
      </c>
      <c r="Z1556" s="18"/>
      <c r="AA1556" s="18"/>
      <c r="AB1556" s="18"/>
      <c r="AC1556" s="18"/>
      <c r="AD1556" s="18"/>
    </row>
    <row r="1557" spans="6:30" x14ac:dyDescent="0.45">
      <c r="F1557" s="13" t="str">
        <f>IF('Prediction Log'!F1563=0, "",'Prediction Log'!F1563)</f>
        <v/>
      </c>
      <c r="G1557" s="13" t="str">
        <f>IF('Prediction Log'!J1563=0, "",'Prediction Log'!J1563)</f>
        <v/>
      </c>
      <c r="H1557" s="52"/>
      <c r="Y1557" s="1" t="str">
        <f t="shared" si="144"/>
        <v/>
      </c>
      <c r="Z1557" s="18"/>
      <c r="AA1557" s="18"/>
      <c r="AB1557" s="18"/>
      <c r="AC1557" s="18"/>
      <c r="AD1557" s="18"/>
    </row>
    <row r="1558" spans="6:30" x14ac:dyDescent="0.45">
      <c r="F1558" s="13" t="str">
        <f>IF('Prediction Log'!F1564=0, "",'Prediction Log'!F1564)</f>
        <v/>
      </c>
      <c r="G1558" s="13" t="str">
        <f>IF('Prediction Log'!J1564=0, "",'Prediction Log'!J1564)</f>
        <v/>
      </c>
      <c r="H1558" s="52"/>
      <c r="Y1558" s="1" t="str">
        <f t="shared" si="144"/>
        <v/>
      </c>
      <c r="Z1558" s="18"/>
      <c r="AA1558" s="18"/>
      <c r="AB1558" s="18"/>
      <c r="AC1558" s="18"/>
      <c r="AD1558" s="18"/>
    </row>
    <row r="1559" spans="6:30" x14ac:dyDescent="0.45">
      <c r="F1559" s="13" t="str">
        <f>IF('Prediction Log'!F1565=0, "",'Prediction Log'!F1565)</f>
        <v/>
      </c>
      <c r="G1559" s="13" t="str">
        <f>IF('Prediction Log'!J1565=0, "",'Prediction Log'!J1565)</f>
        <v/>
      </c>
      <c r="H1559" s="52"/>
      <c r="Y1559" s="1" t="str">
        <f t="shared" si="144"/>
        <v/>
      </c>
      <c r="Z1559" s="18"/>
      <c r="AA1559" s="18"/>
      <c r="AB1559" s="18"/>
      <c r="AC1559" s="18"/>
      <c r="AD1559" s="18"/>
    </row>
    <row r="1560" spans="6:30" x14ac:dyDescent="0.45">
      <c r="F1560" s="13" t="str">
        <f>IF('Prediction Log'!F1566=0, "",'Prediction Log'!F1566)</f>
        <v/>
      </c>
      <c r="G1560" s="13" t="str">
        <f>IF('Prediction Log'!J1566=0, "",'Prediction Log'!J1566)</f>
        <v/>
      </c>
      <c r="H1560" s="52"/>
      <c r="Y1560" s="1" t="str">
        <f t="shared" ref="Y1560:Y1623" si="145">IF(X1560="W", S1560, IF(X1560="L",-L1560, ""))</f>
        <v/>
      </c>
      <c r="Z1560" s="18"/>
      <c r="AA1560" s="18"/>
      <c r="AB1560" s="18"/>
      <c r="AC1560" s="18"/>
      <c r="AD1560" s="18"/>
    </row>
    <row r="1561" spans="6:30" x14ac:dyDescent="0.45">
      <c r="F1561" s="13" t="str">
        <f>IF('Prediction Log'!F1567=0, "",'Prediction Log'!F1567)</f>
        <v/>
      </c>
      <c r="G1561" s="13" t="str">
        <f>IF('Prediction Log'!J1567=0, "",'Prediction Log'!J1567)</f>
        <v/>
      </c>
      <c r="H1561" s="52"/>
      <c r="Y1561" s="1" t="str">
        <f t="shared" si="145"/>
        <v/>
      </c>
      <c r="Z1561" s="18"/>
      <c r="AA1561" s="18"/>
      <c r="AB1561" s="18"/>
      <c r="AC1561" s="18"/>
      <c r="AD1561" s="18"/>
    </row>
    <row r="1562" spans="6:30" x14ac:dyDescent="0.45">
      <c r="F1562" s="13" t="str">
        <f>IF('Prediction Log'!F1568=0, "",'Prediction Log'!F1568)</f>
        <v/>
      </c>
      <c r="G1562" s="13" t="str">
        <f>IF('Prediction Log'!J1568=0, "",'Prediction Log'!J1568)</f>
        <v/>
      </c>
      <c r="H1562" s="52"/>
      <c r="Y1562" s="1" t="str">
        <f t="shared" si="145"/>
        <v/>
      </c>
      <c r="Z1562" s="18"/>
      <c r="AA1562" s="18"/>
      <c r="AB1562" s="18"/>
      <c r="AC1562" s="18"/>
      <c r="AD1562" s="18"/>
    </row>
    <row r="1563" spans="6:30" x14ac:dyDescent="0.45">
      <c r="F1563" s="13" t="str">
        <f>IF('Prediction Log'!F1569=0, "",'Prediction Log'!F1569)</f>
        <v/>
      </c>
      <c r="G1563" s="13" t="str">
        <f>IF('Prediction Log'!J1569=0, "",'Prediction Log'!J1569)</f>
        <v/>
      </c>
      <c r="H1563" s="52"/>
      <c r="Y1563" s="1" t="str">
        <f t="shared" si="145"/>
        <v/>
      </c>
      <c r="Z1563" s="18"/>
      <c r="AA1563" s="18"/>
      <c r="AB1563" s="18"/>
      <c r="AC1563" s="18"/>
      <c r="AD1563" s="18"/>
    </row>
    <row r="1564" spans="6:30" x14ac:dyDescent="0.45">
      <c r="F1564" s="13" t="str">
        <f>IF('Prediction Log'!F1570=0, "",'Prediction Log'!F1570)</f>
        <v/>
      </c>
      <c r="G1564" s="13" t="str">
        <f>IF('Prediction Log'!J1570=0, "",'Prediction Log'!J1570)</f>
        <v/>
      </c>
      <c r="H1564" s="52"/>
      <c r="Y1564" s="1" t="str">
        <f t="shared" si="145"/>
        <v/>
      </c>
      <c r="Z1564" s="18"/>
      <c r="AA1564" s="18"/>
      <c r="AB1564" s="18"/>
      <c r="AC1564" s="18"/>
      <c r="AD1564" s="18"/>
    </row>
    <row r="1565" spans="6:30" x14ac:dyDescent="0.45">
      <c r="F1565" s="13" t="str">
        <f>IF('Prediction Log'!F1571=0, "",'Prediction Log'!F1571)</f>
        <v/>
      </c>
      <c r="G1565" s="13" t="str">
        <f>IF('Prediction Log'!J1571=0, "",'Prediction Log'!J1571)</f>
        <v/>
      </c>
      <c r="H1565" s="52"/>
      <c r="Y1565" s="1" t="str">
        <f t="shared" si="145"/>
        <v/>
      </c>
      <c r="Z1565" s="18"/>
      <c r="AA1565" s="18"/>
      <c r="AB1565" s="18"/>
      <c r="AC1565" s="18"/>
      <c r="AD1565" s="18"/>
    </row>
    <row r="1566" spans="6:30" x14ac:dyDescent="0.45">
      <c r="F1566" s="13" t="str">
        <f>IF('Prediction Log'!F1572=0, "",'Prediction Log'!F1572)</f>
        <v/>
      </c>
      <c r="G1566" s="13" t="str">
        <f>IF('Prediction Log'!J1572=0, "",'Prediction Log'!J1572)</f>
        <v/>
      </c>
      <c r="H1566" s="52"/>
      <c r="Y1566" s="1" t="str">
        <f t="shared" si="145"/>
        <v/>
      </c>
      <c r="Z1566" s="18"/>
      <c r="AA1566" s="18"/>
      <c r="AB1566" s="18"/>
      <c r="AC1566" s="18"/>
      <c r="AD1566" s="18"/>
    </row>
    <row r="1567" spans="6:30" x14ac:dyDescent="0.45">
      <c r="F1567" s="13" t="str">
        <f>IF('Prediction Log'!F1573=0, "",'Prediction Log'!F1573)</f>
        <v/>
      </c>
      <c r="G1567" s="13" t="str">
        <f>IF('Prediction Log'!J1573=0, "",'Prediction Log'!J1573)</f>
        <v/>
      </c>
      <c r="H1567" s="52"/>
      <c r="Y1567" s="1" t="str">
        <f t="shared" si="145"/>
        <v/>
      </c>
      <c r="Z1567" s="18"/>
      <c r="AA1567" s="18"/>
      <c r="AB1567" s="18"/>
      <c r="AC1567" s="18"/>
      <c r="AD1567" s="18"/>
    </row>
    <row r="1568" spans="6:30" x14ac:dyDescent="0.45">
      <c r="F1568" s="13" t="str">
        <f>IF('Prediction Log'!F1574=0, "",'Prediction Log'!F1574)</f>
        <v/>
      </c>
      <c r="G1568" s="13" t="str">
        <f>IF('Prediction Log'!J1574=0, "",'Prediction Log'!J1574)</f>
        <v/>
      </c>
      <c r="H1568" s="52"/>
      <c r="Y1568" s="1" t="str">
        <f t="shared" si="145"/>
        <v/>
      </c>
      <c r="Z1568" s="18"/>
      <c r="AA1568" s="18"/>
      <c r="AB1568" s="18"/>
      <c r="AC1568" s="18"/>
      <c r="AD1568" s="18"/>
    </row>
    <row r="1569" spans="6:30" x14ac:dyDescent="0.45">
      <c r="F1569" s="13" t="str">
        <f>IF('Prediction Log'!F1575=0, "",'Prediction Log'!F1575)</f>
        <v/>
      </c>
      <c r="G1569" s="13" t="str">
        <f>IF('Prediction Log'!J1575=0, "",'Prediction Log'!J1575)</f>
        <v/>
      </c>
      <c r="H1569" s="52"/>
      <c r="Y1569" s="1" t="str">
        <f t="shared" si="145"/>
        <v/>
      </c>
      <c r="Z1569" s="18"/>
      <c r="AA1569" s="18"/>
      <c r="AB1569" s="18"/>
      <c r="AC1569" s="18"/>
      <c r="AD1569" s="18"/>
    </row>
    <row r="1570" spans="6:30" x14ac:dyDescent="0.45">
      <c r="F1570" s="13" t="str">
        <f>IF('Prediction Log'!F1576=0, "",'Prediction Log'!F1576)</f>
        <v/>
      </c>
      <c r="G1570" s="13" t="str">
        <f>IF('Prediction Log'!J1576=0, "",'Prediction Log'!J1576)</f>
        <v/>
      </c>
      <c r="H1570" s="52"/>
      <c r="Y1570" s="1" t="str">
        <f t="shared" si="145"/>
        <v/>
      </c>
      <c r="Z1570" s="18"/>
      <c r="AA1570" s="18"/>
      <c r="AB1570" s="18"/>
      <c r="AC1570" s="18"/>
      <c r="AD1570" s="18"/>
    </row>
    <row r="1571" spans="6:30" x14ac:dyDescent="0.45">
      <c r="F1571" s="13" t="str">
        <f>IF('Prediction Log'!F1577=0, "",'Prediction Log'!F1577)</f>
        <v/>
      </c>
      <c r="G1571" s="13" t="str">
        <f>IF('Prediction Log'!J1577=0, "",'Prediction Log'!J1577)</f>
        <v/>
      </c>
      <c r="H1571" s="52"/>
      <c r="Y1571" s="1" t="str">
        <f t="shared" si="145"/>
        <v/>
      </c>
      <c r="Z1571" s="18"/>
      <c r="AA1571" s="18"/>
      <c r="AB1571" s="18"/>
      <c r="AC1571" s="18"/>
      <c r="AD1571" s="18"/>
    </row>
    <row r="1572" spans="6:30" x14ac:dyDescent="0.45">
      <c r="F1572" s="13" t="str">
        <f>IF('Prediction Log'!F1578=0, "",'Prediction Log'!F1578)</f>
        <v/>
      </c>
      <c r="G1572" s="13" t="str">
        <f>IF('Prediction Log'!J1578=0, "",'Prediction Log'!J1578)</f>
        <v/>
      </c>
      <c r="H1572" s="52"/>
      <c r="Y1572" s="1" t="str">
        <f t="shared" si="145"/>
        <v/>
      </c>
      <c r="Z1572" s="18"/>
      <c r="AA1572" s="18"/>
      <c r="AB1572" s="18"/>
      <c r="AC1572" s="18"/>
      <c r="AD1572" s="18"/>
    </row>
    <row r="1573" spans="6:30" x14ac:dyDescent="0.45">
      <c r="F1573" s="13" t="str">
        <f>IF('Prediction Log'!F1579=0, "",'Prediction Log'!F1579)</f>
        <v/>
      </c>
      <c r="G1573" s="13" t="str">
        <f>IF('Prediction Log'!J1579=0, "",'Prediction Log'!J1579)</f>
        <v/>
      </c>
      <c r="H1573" s="52"/>
      <c r="Y1573" s="1" t="str">
        <f t="shared" si="145"/>
        <v/>
      </c>
      <c r="Z1573" s="18"/>
      <c r="AA1573" s="18"/>
      <c r="AB1573" s="18"/>
      <c r="AC1573" s="18"/>
      <c r="AD1573" s="18"/>
    </row>
    <row r="1574" spans="6:30" x14ac:dyDescent="0.45">
      <c r="F1574" s="13" t="str">
        <f>IF('Prediction Log'!F1580=0, "",'Prediction Log'!F1580)</f>
        <v/>
      </c>
      <c r="G1574" s="13" t="str">
        <f>IF('Prediction Log'!J1580=0, "",'Prediction Log'!J1580)</f>
        <v/>
      </c>
      <c r="H1574" s="52"/>
      <c r="Y1574" s="1" t="str">
        <f t="shared" si="145"/>
        <v/>
      </c>
      <c r="Z1574" s="18"/>
      <c r="AA1574" s="18"/>
      <c r="AB1574" s="18"/>
      <c r="AC1574" s="18"/>
      <c r="AD1574" s="18"/>
    </row>
    <row r="1575" spans="6:30" x14ac:dyDescent="0.45">
      <c r="F1575" s="13" t="str">
        <f>IF('Prediction Log'!F1581=0, "",'Prediction Log'!F1581)</f>
        <v/>
      </c>
      <c r="G1575" s="13" t="str">
        <f>IF('Prediction Log'!J1581=0, "",'Prediction Log'!J1581)</f>
        <v/>
      </c>
      <c r="H1575" s="52"/>
      <c r="Y1575" s="1" t="str">
        <f t="shared" si="145"/>
        <v/>
      </c>
      <c r="Z1575" s="18"/>
      <c r="AA1575" s="18"/>
      <c r="AB1575" s="18"/>
      <c r="AC1575" s="18"/>
      <c r="AD1575" s="18"/>
    </row>
    <row r="1576" spans="6:30" x14ac:dyDescent="0.45">
      <c r="F1576" s="13" t="str">
        <f>IF('Prediction Log'!F1582=0, "",'Prediction Log'!F1582)</f>
        <v/>
      </c>
      <c r="G1576" s="13" t="str">
        <f>IF('Prediction Log'!J1582=0, "",'Prediction Log'!J1582)</f>
        <v/>
      </c>
      <c r="H1576" s="52"/>
      <c r="Y1576" s="1" t="str">
        <f t="shared" si="145"/>
        <v/>
      </c>
      <c r="Z1576" s="18"/>
      <c r="AA1576" s="18"/>
      <c r="AB1576" s="18"/>
      <c r="AC1576" s="18"/>
      <c r="AD1576" s="18"/>
    </row>
    <row r="1577" spans="6:30" x14ac:dyDescent="0.45">
      <c r="F1577" s="13" t="str">
        <f>IF('Prediction Log'!F1583=0, "",'Prediction Log'!F1583)</f>
        <v/>
      </c>
      <c r="G1577" s="13" t="str">
        <f>IF('Prediction Log'!J1583=0, "",'Prediction Log'!J1583)</f>
        <v/>
      </c>
      <c r="H1577" s="52"/>
      <c r="Y1577" s="1" t="str">
        <f t="shared" si="145"/>
        <v/>
      </c>
      <c r="Z1577" s="18"/>
      <c r="AA1577" s="18"/>
      <c r="AB1577" s="18"/>
      <c r="AC1577" s="18"/>
      <c r="AD1577" s="18"/>
    </row>
    <row r="1578" spans="6:30" x14ac:dyDescent="0.45">
      <c r="F1578" s="13" t="str">
        <f>IF('Prediction Log'!F1584=0, "",'Prediction Log'!F1584)</f>
        <v/>
      </c>
      <c r="G1578" s="13" t="str">
        <f>IF('Prediction Log'!J1584=0, "",'Prediction Log'!J1584)</f>
        <v/>
      </c>
      <c r="H1578" s="52"/>
      <c r="Y1578" s="1" t="str">
        <f t="shared" si="145"/>
        <v/>
      </c>
      <c r="Z1578" s="18"/>
      <c r="AA1578" s="18"/>
      <c r="AB1578" s="18"/>
      <c r="AC1578" s="18"/>
      <c r="AD1578" s="18"/>
    </row>
    <row r="1579" spans="6:30" x14ac:dyDescent="0.45">
      <c r="F1579" s="13" t="str">
        <f>IF('Prediction Log'!F1585=0, "",'Prediction Log'!F1585)</f>
        <v/>
      </c>
      <c r="G1579" s="13" t="str">
        <f>IF('Prediction Log'!J1585=0, "",'Prediction Log'!J1585)</f>
        <v/>
      </c>
      <c r="H1579" s="52"/>
      <c r="Y1579" s="1" t="str">
        <f t="shared" si="145"/>
        <v/>
      </c>
      <c r="Z1579" s="18"/>
      <c r="AA1579" s="18"/>
      <c r="AB1579" s="18"/>
      <c r="AC1579" s="18"/>
      <c r="AD1579" s="18"/>
    </row>
    <row r="1580" spans="6:30" x14ac:dyDescent="0.45">
      <c r="F1580" s="13" t="str">
        <f>IF('Prediction Log'!F1586=0, "",'Prediction Log'!F1586)</f>
        <v/>
      </c>
      <c r="G1580" s="13" t="str">
        <f>IF('Prediction Log'!J1586=0, "",'Prediction Log'!J1586)</f>
        <v/>
      </c>
      <c r="H1580" s="52"/>
      <c r="Y1580" s="1" t="str">
        <f t="shared" si="145"/>
        <v/>
      </c>
      <c r="Z1580" s="18"/>
      <c r="AA1580" s="18"/>
      <c r="AB1580" s="18"/>
      <c r="AC1580" s="18"/>
      <c r="AD1580" s="18"/>
    </row>
    <row r="1581" spans="6:30" x14ac:dyDescent="0.45">
      <c r="F1581" s="13" t="str">
        <f>IF('Prediction Log'!F1587=0, "",'Prediction Log'!F1587)</f>
        <v/>
      </c>
      <c r="G1581" s="13" t="str">
        <f>IF('Prediction Log'!J1587=0, "",'Prediction Log'!J1587)</f>
        <v/>
      </c>
      <c r="H1581" s="52"/>
      <c r="Y1581" s="1" t="str">
        <f t="shared" si="145"/>
        <v/>
      </c>
      <c r="Z1581" s="18"/>
      <c r="AA1581" s="18"/>
      <c r="AB1581" s="18"/>
      <c r="AC1581" s="18"/>
      <c r="AD1581" s="18"/>
    </row>
    <row r="1582" spans="6:30" x14ac:dyDescent="0.45">
      <c r="F1582" s="13" t="str">
        <f>IF('Prediction Log'!F1588=0, "",'Prediction Log'!F1588)</f>
        <v/>
      </c>
      <c r="G1582" s="13" t="str">
        <f>IF('Prediction Log'!J1588=0, "",'Prediction Log'!J1588)</f>
        <v/>
      </c>
      <c r="H1582" s="52"/>
      <c r="Y1582" s="1" t="str">
        <f t="shared" si="145"/>
        <v/>
      </c>
      <c r="Z1582" s="18"/>
      <c r="AA1582" s="18"/>
      <c r="AB1582" s="18"/>
      <c r="AC1582" s="18"/>
      <c r="AD1582" s="18"/>
    </row>
    <row r="1583" spans="6:30" x14ac:dyDescent="0.45">
      <c r="F1583" s="13" t="str">
        <f>IF('Prediction Log'!F1589=0, "",'Prediction Log'!F1589)</f>
        <v/>
      </c>
      <c r="G1583" s="13" t="str">
        <f>IF('Prediction Log'!J1589=0, "",'Prediction Log'!J1589)</f>
        <v/>
      </c>
      <c r="H1583" s="52"/>
      <c r="Y1583" s="1" t="str">
        <f t="shared" si="145"/>
        <v/>
      </c>
      <c r="Z1583" s="18"/>
      <c r="AA1583" s="18"/>
      <c r="AB1583" s="18"/>
      <c r="AC1583" s="18"/>
      <c r="AD1583" s="18"/>
    </row>
    <row r="1584" spans="6:30" x14ac:dyDescent="0.45">
      <c r="F1584" s="13" t="str">
        <f>IF('Prediction Log'!F1590=0, "",'Prediction Log'!F1590)</f>
        <v/>
      </c>
      <c r="G1584" s="13" t="str">
        <f>IF('Prediction Log'!J1590=0, "",'Prediction Log'!J1590)</f>
        <v/>
      </c>
      <c r="H1584" s="52"/>
      <c r="Y1584" s="1" t="str">
        <f t="shared" si="145"/>
        <v/>
      </c>
      <c r="Z1584" s="18"/>
      <c r="AA1584" s="18"/>
      <c r="AB1584" s="18"/>
      <c r="AC1584" s="18"/>
      <c r="AD1584" s="18"/>
    </row>
    <row r="1585" spans="6:30" x14ac:dyDescent="0.45">
      <c r="F1585" s="13" t="str">
        <f>IF('Prediction Log'!F1591=0, "",'Prediction Log'!F1591)</f>
        <v/>
      </c>
      <c r="G1585" s="13" t="str">
        <f>IF('Prediction Log'!J1591=0, "",'Prediction Log'!J1591)</f>
        <v/>
      </c>
      <c r="H1585" s="52"/>
      <c r="Y1585" s="1" t="str">
        <f t="shared" si="145"/>
        <v/>
      </c>
      <c r="Z1585" s="18"/>
      <c r="AA1585" s="18"/>
      <c r="AB1585" s="18"/>
      <c r="AC1585" s="18"/>
      <c r="AD1585" s="18"/>
    </row>
    <row r="1586" spans="6:30" x14ac:dyDescent="0.45">
      <c r="F1586" s="13" t="str">
        <f>IF('Prediction Log'!F1592=0, "",'Prediction Log'!F1592)</f>
        <v/>
      </c>
      <c r="G1586" s="13" t="str">
        <f>IF('Prediction Log'!J1592=0, "",'Prediction Log'!J1592)</f>
        <v/>
      </c>
      <c r="H1586" s="52"/>
      <c r="Y1586" s="1" t="str">
        <f t="shared" si="145"/>
        <v/>
      </c>
      <c r="Z1586" s="18"/>
      <c r="AA1586" s="18"/>
      <c r="AB1586" s="18"/>
      <c r="AC1586" s="18"/>
      <c r="AD1586" s="18"/>
    </row>
    <row r="1587" spans="6:30" x14ac:dyDescent="0.45">
      <c r="F1587" s="13" t="str">
        <f>IF('Prediction Log'!F1593=0, "",'Prediction Log'!F1593)</f>
        <v/>
      </c>
      <c r="G1587" s="13" t="str">
        <f>IF('Prediction Log'!J1593=0, "",'Prediction Log'!J1593)</f>
        <v/>
      </c>
      <c r="H1587" s="52"/>
      <c r="Y1587" s="1" t="str">
        <f t="shared" si="145"/>
        <v/>
      </c>
      <c r="Z1587" s="18"/>
      <c r="AA1587" s="18"/>
      <c r="AB1587" s="18"/>
      <c r="AC1587" s="18"/>
      <c r="AD1587" s="18"/>
    </row>
    <row r="1588" spans="6:30" x14ac:dyDescent="0.45">
      <c r="F1588" s="13" t="str">
        <f>IF('Prediction Log'!F1594=0, "",'Prediction Log'!F1594)</f>
        <v/>
      </c>
      <c r="G1588" s="13" t="str">
        <f>IF('Prediction Log'!J1594=0, "",'Prediction Log'!J1594)</f>
        <v/>
      </c>
      <c r="H1588" s="52"/>
      <c r="Y1588" s="1" t="str">
        <f t="shared" si="145"/>
        <v/>
      </c>
      <c r="Z1588" s="18"/>
      <c r="AA1588" s="18"/>
      <c r="AB1588" s="18"/>
      <c r="AC1588" s="18"/>
      <c r="AD1588" s="18"/>
    </row>
    <row r="1589" spans="6:30" x14ac:dyDescent="0.45">
      <c r="F1589" s="13" t="str">
        <f>IF('Prediction Log'!F1595=0, "",'Prediction Log'!F1595)</f>
        <v/>
      </c>
      <c r="G1589" s="13" t="str">
        <f>IF('Prediction Log'!J1595=0, "",'Prediction Log'!J1595)</f>
        <v/>
      </c>
      <c r="H1589" s="52"/>
      <c r="Y1589" s="1" t="str">
        <f t="shared" si="145"/>
        <v/>
      </c>
      <c r="Z1589" s="18"/>
      <c r="AA1589" s="18"/>
      <c r="AB1589" s="18"/>
      <c r="AC1589" s="18"/>
      <c r="AD1589" s="18"/>
    </row>
    <row r="1590" spans="6:30" x14ac:dyDescent="0.45">
      <c r="F1590" s="13" t="str">
        <f>IF('Prediction Log'!F1596=0, "",'Prediction Log'!F1596)</f>
        <v/>
      </c>
      <c r="G1590" s="13" t="str">
        <f>IF('Prediction Log'!J1596=0, "",'Prediction Log'!J1596)</f>
        <v/>
      </c>
      <c r="H1590" s="52"/>
      <c r="Y1590" s="1" t="str">
        <f t="shared" si="145"/>
        <v/>
      </c>
      <c r="Z1590" s="18"/>
      <c r="AA1590" s="18"/>
      <c r="AB1590" s="18"/>
      <c r="AC1590" s="18"/>
      <c r="AD1590" s="18"/>
    </row>
    <row r="1591" spans="6:30" x14ac:dyDescent="0.45">
      <c r="F1591" s="13" t="str">
        <f>IF('Prediction Log'!F1597=0, "",'Prediction Log'!F1597)</f>
        <v/>
      </c>
      <c r="G1591" s="13" t="str">
        <f>IF('Prediction Log'!J1597=0, "",'Prediction Log'!J1597)</f>
        <v/>
      </c>
      <c r="H1591" s="52"/>
      <c r="Y1591" s="1" t="str">
        <f t="shared" si="145"/>
        <v/>
      </c>
      <c r="Z1591" s="18"/>
      <c r="AA1591" s="18"/>
      <c r="AB1591" s="18"/>
      <c r="AC1591" s="18"/>
      <c r="AD1591" s="18"/>
    </row>
    <row r="1592" spans="6:30" x14ac:dyDescent="0.45">
      <c r="F1592" s="13" t="str">
        <f>IF('Prediction Log'!F1598=0, "",'Prediction Log'!F1598)</f>
        <v/>
      </c>
      <c r="G1592" s="13" t="str">
        <f>IF('Prediction Log'!J1598=0, "",'Prediction Log'!J1598)</f>
        <v/>
      </c>
      <c r="H1592" s="52"/>
      <c r="Y1592" s="1" t="str">
        <f t="shared" si="145"/>
        <v/>
      </c>
      <c r="Z1592" s="18"/>
      <c r="AA1592" s="18"/>
      <c r="AB1592" s="18"/>
      <c r="AC1592" s="18"/>
      <c r="AD1592" s="18"/>
    </row>
    <row r="1593" spans="6:30" x14ac:dyDescent="0.45">
      <c r="F1593" s="13" t="str">
        <f>IF('Prediction Log'!F1599=0, "",'Prediction Log'!F1599)</f>
        <v/>
      </c>
      <c r="G1593" s="13" t="str">
        <f>IF('Prediction Log'!J1599=0, "",'Prediction Log'!J1599)</f>
        <v/>
      </c>
      <c r="H1593" s="52"/>
      <c r="Y1593" s="1" t="str">
        <f t="shared" si="145"/>
        <v/>
      </c>
      <c r="Z1593" s="18"/>
      <c r="AA1593" s="18"/>
      <c r="AB1593" s="18"/>
      <c r="AC1593" s="18"/>
      <c r="AD1593" s="18"/>
    </row>
    <row r="1594" spans="6:30" x14ac:dyDescent="0.45">
      <c r="F1594" s="13" t="str">
        <f>IF('Prediction Log'!F1600=0, "",'Prediction Log'!F1600)</f>
        <v/>
      </c>
      <c r="G1594" s="13" t="str">
        <f>IF('Prediction Log'!J1600=0, "",'Prediction Log'!J1600)</f>
        <v/>
      </c>
      <c r="H1594" s="52"/>
      <c r="Y1594" s="1" t="str">
        <f t="shared" si="145"/>
        <v/>
      </c>
      <c r="Z1594" s="18"/>
      <c r="AA1594" s="18"/>
      <c r="AB1594" s="18"/>
      <c r="AC1594" s="18"/>
      <c r="AD1594" s="18"/>
    </row>
    <row r="1595" spans="6:30" x14ac:dyDescent="0.45">
      <c r="F1595" s="13" t="str">
        <f>IF('Prediction Log'!F1601=0, "",'Prediction Log'!F1601)</f>
        <v/>
      </c>
      <c r="G1595" s="13" t="str">
        <f>IF('Prediction Log'!J1601=0, "",'Prediction Log'!J1601)</f>
        <v/>
      </c>
      <c r="H1595" s="52"/>
      <c r="Y1595" s="1" t="str">
        <f t="shared" si="145"/>
        <v/>
      </c>
      <c r="Z1595" s="18"/>
      <c r="AA1595" s="18"/>
      <c r="AB1595" s="18"/>
      <c r="AC1595" s="18"/>
      <c r="AD1595" s="18"/>
    </row>
    <row r="1596" spans="6:30" x14ac:dyDescent="0.45">
      <c r="F1596" s="13" t="str">
        <f>IF('Prediction Log'!F1602=0, "",'Prediction Log'!F1602)</f>
        <v/>
      </c>
      <c r="G1596" s="13" t="str">
        <f>IF('Prediction Log'!J1602=0, "",'Prediction Log'!J1602)</f>
        <v/>
      </c>
      <c r="H1596" s="52"/>
      <c r="Y1596" s="1" t="str">
        <f t="shared" si="145"/>
        <v/>
      </c>
      <c r="Z1596" s="18"/>
      <c r="AA1596" s="18"/>
      <c r="AB1596" s="18"/>
      <c r="AC1596" s="18"/>
      <c r="AD1596" s="18"/>
    </row>
    <row r="1597" spans="6:30" x14ac:dyDescent="0.45">
      <c r="F1597" s="13" t="str">
        <f>IF('Prediction Log'!F1603=0, "",'Prediction Log'!F1603)</f>
        <v/>
      </c>
      <c r="G1597" s="13" t="str">
        <f>IF('Prediction Log'!J1603=0, "",'Prediction Log'!J1603)</f>
        <v/>
      </c>
      <c r="H1597" s="52"/>
      <c r="Y1597" s="1" t="str">
        <f t="shared" si="145"/>
        <v/>
      </c>
      <c r="Z1597" s="18"/>
      <c r="AA1597" s="18"/>
      <c r="AB1597" s="18"/>
      <c r="AC1597" s="18"/>
      <c r="AD1597" s="18"/>
    </row>
    <row r="1598" spans="6:30" x14ac:dyDescent="0.45">
      <c r="F1598" s="13" t="str">
        <f>IF('Prediction Log'!F1604=0, "",'Prediction Log'!F1604)</f>
        <v/>
      </c>
      <c r="G1598" s="13" t="str">
        <f>IF('Prediction Log'!J1604=0, "",'Prediction Log'!J1604)</f>
        <v/>
      </c>
      <c r="H1598" s="52"/>
      <c r="Y1598" s="1" t="str">
        <f t="shared" si="145"/>
        <v/>
      </c>
      <c r="Z1598" s="18"/>
      <c r="AA1598" s="18"/>
      <c r="AB1598" s="18"/>
      <c r="AC1598" s="18"/>
      <c r="AD1598" s="18"/>
    </row>
    <row r="1599" spans="6:30" x14ac:dyDescent="0.45">
      <c r="F1599" s="13" t="str">
        <f>IF('Prediction Log'!F1605=0, "",'Prediction Log'!F1605)</f>
        <v/>
      </c>
      <c r="G1599" s="13" t="str">
        <f>IF('Prediction Log'!J1605=0, "",'Prediction Log'!J1605)</f>
        <v/>
      </c>
      <c r="H1599" s="52"/>
      <c r="Y1599" s="1" t="str">
        <f t="shared" si="145"/>
        <v/>
      </c>
      <c r="Z1599" s="18"/>
      <c r="AA1599" s="18"/>
      <c r="AB1599" s="18"/>
      <c r="AC1599" s="18"/>
      <c r="AD1599" s="18"/>
    </row>
    <row r="1600" spans="6:30" x14ac:dyDescent="0.45">
      <c r="F1600" s="13" t="str">
        <f>IF('Prediction Log'!F1606=0, "",'Prediction Log'!F1606)</f>
        <v/>
      </c>
      <c r="G1600" s="13" t="str">
        <f>IF('Prediction Log'!J1606=0, "",'Prediction Log'!J1606)</f>
        <v/>
      </c>
      <c r="H1600" s="52"/>
      <c r="Y1600" s="1" t="str">
        <f t="shared" si="145"/>
        <v/>
      </c>
      <c r="Z1600" s="18"/>
      <c r="AA1600" s="18"/>
      <c r="AB1600" s="18"/>
      <c r="AC1600" s="18"/>
      <c r="AD1600" s="18"/>
    </row>
    <row r="1601" spans="6:30" x14ac:dyDescent="0.45">
      <c r="F1601" s="13" t="str">
        <f>IF('Prediction Log'!F1607=0, "",'Prediction Log'!F1607)</f>
        <v/>
      </c>
      <c r="G1601" s="13" t="str">
        <f>IF('Prediction Log'!J1607=0, "",'Prediction Log'!J1607)</f>
        <v/>
      </c>
      <c r="H1601" s="52"/>
      <c r="Y1601" s="1" t="str">
        <f t="shared" si="145"/>
        <v/>
      </c>
      <c r="Z1601" s="18"/>
      <c r="AA1601" s="18"/>
      <c r="AB1601" s="18"/>
      <c r="AC1601" s="18"/>
      <c r="AD1601" s="18"/>
    </row>
    <row r="1602" spans="6:30" x14ac:dyDescent="0.45">
      <c r="F1602" s="13" t="str">
        <f>IF('Prediction Log'!F1608=0, "",'Prediction Log'!F1608)</f>
        <v/>
      </c>
      <c r="G1602" s="13" t="str">
        <f>IF('Prediction Log'!J1608=0, "",'Prediction Log'!J1608)</f>
        <v/>
      </c>
      <c r="H1602" s="52"/>
      <c r="Y1602" s="1" t="str">
        <f t="shared" si="145"/>
        <v/>
      </c>
      <c r="Z1602" s="18"/>
      <c r="AA1602" s="18"/>
      <c r="AB1602" s="18"/>
      <c r="AC1602" s="18"/>
      <c r="AD1602" s="18"/>
    </row>
    <row r="1603" spans="6:30" x14ac:dyDescent="0.45">
      <c r="F1603" s="13" t="str">
        <f>IF('Prediction Log'!F1609=0, "",'Prediction Log'!F1609)</f>
        <v/>
      </c>
      <c r="G1603" s="13" t="str">
        <f>IF('Prediction Log'!J1609=0, "",'Prediction Log'!J1609)</f>
        <v/>
      </c>
      <c r="H1603" s="52"/>
      <c r="Y1603" s="1" t="str">
        <f t="shared" si="145"/>
        <v/>
      </c>
      <c r="Z1603" s="18"/>
      <c r="AA1603" s="18"/>
      <c r="AB1603" s="18"/>
      <c r="AC1603" s="18"/>
      <c r="AD1603" s="18"/>
    </row>
    <row r="1604" spans="6:30" x14ac:dyDescent="0.45">
      <c r="F1604" s="13" t="str">
        <f>IF('Prediction Log'!F1610=0, "",'Prediction Log'!F1610)</f>
        <v/>
      </c>
      <c r="G1604" s="13" t="str">
        <f>IF('Prediction Log'!J1610=0, "",'Prediction Log'!J1610)</f>
        <v/>
      </c>
      <c r="H1604" s="52"/>
      <c r="Y1604" s="1" t="str">
        <f t="shared" si="145"/>
        <v/>
      </c>
      <c r="Z1604" s="18"/>
      <c r="AA1604" s="18"/>
      <c r="AB1604" s="18"/>
      <c r="AC1604" s="18"/>
      <c r="AD1604" s="18"/>
    </row>
    <row r="1605" spans="6:30" x14ac:dyDescent="0.45">
      <c r="F1605" s="13" t="str">
        <f>IF('Prediction Log'!F1611=0, "",'Prediction Log'!F1611)</f>
        <v/>
      </c>
      <c r="G1605" s="13" t="str">
        <f>IF('Prediction Log'!J1611=0, "",'Prediction Log'!J1611)</f>
        <v/>
      </c>
      <c r="H1605" s="52"/>
      <c r="Y1605" s="1" t="str">
        <f t="shared" si="145"/>
        <v/>
      </c>
      <c r="Z1605" s="18"/>
      <c r="AA1605" s="18"/>
      <c r="AB1605" s="18"/>
      <c r="AC1605" s="18"/>
      <c r="AD1605" s="18"/>
    </row>
    <row r="1606" spans="6:30" x14ac:dyDescent="0.45">
      <c r="F1606" s="13" t="str">
        <f>IF('Prediction Log'!F1612=0, "",'Prediction Log'!F1612)</f>
        <v/>
      </c>
      <c r="G1606" s="13" t="str">
        <f>IF('Prediction Log'!J1612=0, "",'Prediction Log'!J1612)</f>
        <v/>
      </c>
      <c r="H1606" s="52"/>
      <c r="Y1606" s="1" t="str">
        <f t="shared" si="145"/>
        <v/>
      </c>
      <c r="Z1606" s="18"/>
      <c r="AA1606" s="18"/>
      <c r="AB1606" s="18"/>
      <c r="AC1606" s="18"/>
      <c r="AD1606" s="18"/>
    </row>
    <row r="1607" spans="6:30" x14ac:dyDescent="0.45">
      <c r="F1607" s="13" t="str">
        <f>IF('Prediction Log'!F1613=0, "",'Prediction Log'!F1613)</f>
        <v/>
      </c>
      <c r="G1607" s="13" t="str">
        <f>IF('Prediction Log'!J1613=0, "",'Prediction Log'!J1613)</f>
        <v/>
      </c>
      <c r="H1607" s="52"/>
      <c r="Y1607" s="1" t="str">
        <f t="shared" si="145"/>
        <v/>
      </c>
      <c r="Z1607" s="18"/>
      <c r="AA1607" s="18"/>
      <c r="AB1607" s="18"/>
      <c r="AC1607" s="18"/>
      <c r="AD1607" s="18"/>
    </row>
    <row r="1608" spans="6:30" x14ac:dyDescent="0.45">
      <c r="F1608" s="13" t="str">
        <f>IF('Prediction Log'!F1614=0, "",'Prediction Log'!F1614)</f>
        <v/>
      </c>
      <c r="G1608" s="13" t="str">
        <f>IF('Prediction Log'!J1614=0, "",'Prediction Log'!J1614)</f>
        <v/>
      </c>
      <c r="H1608" s="52"/>
      <c r="Y1608" s="1" t="str">
        <f t="shared" si="145"/>
        <v/>
      </c>
      <c r="Z1608" s="18"/>
      <c r="AA1608" s="18"/>
      <c r="AB1608" s="18"/>
      <c r="AC1608" s="18"/>
      <c r="AD1608" s="18"/>
    </row>
    <row r="1609" spans="6:30" x14ac:dyDescent="0.45">
      <c r="F1609" s="13" t="str">
        <f>IF('Prediction Log'!F1615=0, "",'Prediction Log'!F1615)</f>
        <v/>
      </c>
      <c r="G1609" s="13" t="str">
        <f>IF('Prediction Log'!J1615=0, "",'Prediction Log'!J1615)</f>
        <v/>
      </c>
      <c r="H1609" s="52"/>
      <c r="Y1609" s="1" t="str">
        <f t="shared" si="145"/>
        <v/>
      </c>
      <c r="Z1609" s="18"/>
      <c r="AA1609" s="18"/>
      <c r="AB1609" s="18"/>
      <c r="AC1609" s="18"/>
      <c r="AD1609" s="18"/>
    </row>
    <row r="1610" spans="6:30" x14ac:dyDescent="0.45">
      <c r="F1610" s="13" t="str">
        <f>IF('Prediction Log'!F1616=0, "",'Prediction Log'!F1616)</f>
        <v/>
      </c>
      <c r="G1610" s="13" t="str">
        <f>IF('Prediction Log'!J1616=0, "",'Prediction Log'!J1616)</f>
        <v/>
      </c>
      <c r="H1610" s="52"/>
      <c r="Y1610" s="1" t="str">
        <f t="shared" si="145"/>
        <v/>
      </c>
      <c r="Z1610" s="18"/>
      <c r="AA1610" s="18"/>
      <c r="AB1610" s="18"/>
      <c r="AC1610" s="18"/>
      <c r="AD1610" s="18"/>
    </row>
    <row r="1611" spans="6:30" x14ac:dyDescent="0.45">
      <c r="F1611" s="13" t="str">
        <f>IF('Prediction Log'!F1617=0, "",'Prediction Log'!F1617)</f>
        <v/>
      </c>
      <c r="G1611" s="13" t="str">
        <f>IF('Prediction Log'!J1617=0, "",'Prediction Log'!J1617)</f>
        <v/>
      </c>
      <c r="H1611" s="52"/>
      <c r="Y1611" s="1" t="str">
        <f t="shared" si="145"/>
        <v/>
      </c>
      <c r="Z1611" s="18"/>
      <c r="AA1611" s="18"/>
      <c r="AB1611" s="18"/>
      <c r="AC1611" s="18"/>
      <c r="AD1611" s="18"/>
    </row>
    <row r="1612" spans="6:30" x14ac:dyDescent="0.45">
      <c r="F1612" s="13" t="str">
        <f>IF('Prediction Log'!F1618=0, "",'Prediction Log'!F1618)</f>
        <v/>
      </c>
      <c r="G1612" s="13" t="str">
        <f>IF('Prediction Log'!J1618=0, "",'Prediction Log'!J1618)</f>
        <v/>
      </c>
      <c r="H1612" s="52"/>
      <c r="Y1612" s="1" t="str">
        <f t="shared" si="145"/>
        <v/>
      </c>
      <c r="Z1612" s="18"/>
      <c r="AA1612" s="18"/>
      <c r="AB1612" s="18"/>
      <c r="AC1612" s="18"/>
      <c r="AD1612" s="18"/>
    </row>
    <row r="1613" spans="6:30" x14ac:dyDescent="0.45">
      <c r="F1613" s="13" t="str">
        <f>IF('Prediction Log'!F1619=0, "",'Prediction Log'!F1619)</f>
        <v/>
      </c>
      <c r="G1613" s="13" t="str">
        <f>IF('Prediction Log'!J1619=0, "",'Prediction Log'!J1619)</f>
        <v/>
      </c>
      <c r="H1613" s="52"/>
      <c r="Y1613" s="1" t="str">
        <f t="shared" si="145"/>
        <v/>
      </c>
      <c r="Z1613" s="18"/>
      <c r="AA1613" s="18"/>
      <c r="AB1613" s="18"/>
      <c r="AC1613" s="18"/>
      <c r="AD1613" s="18"/>
    </row>
    <row r="1614" spans="6:30" x14ac:dyDescent="0.45">
      <c r="F1614" s="13" t="str">
        <f>IF('Prediction Log'!F1620=0, "",'Prediction Log'!F1620)</f>
        <v/>
      </c>
      <c r="G1614" s="13" t="str">
        <f>IF('Prediction Log'!J1620=0, "",'Prediction Log'!J1620)</f>
        <v/>
      </c>
      <c r="H1614" s="52"/>
      <c r="Y1614" s="1" t="str">
        <f t="shared" si="145"/>
        <v/>
      </c>
      <c r="Z1614" s="18"/>
      <c r="AA1614" s="18"/>
      <c r="AB1614" s="18"/>
      <c r="AC1614" s="18"/>
      <c r="AD1614" s="18"/>
    </row>
    <row r="1615" spans="6:30" x14ac:dyDescent="0.45">
      <c r="F1615" s="13" t="str">
        <f>IF('Prediction Log'!F1621=0, "",'Prediction Log'!F1621)</f>
        <v/>
      </c>
      <c r="G1615" s="13" t="str">
        <f>IF('Prediction Log'!J1621=0, "",'Prediction Log'!J1621)</f>
        <v/>
      </c>
      <c r="H1615" s="52"/>
      <c r="Y1615" s="1" t="str">
        <f t="shared" si="145"/>
        <v/>
      </c>
      <c r="Z1615" s="18"/>
      <c r="AA1615" s="18"/>
      <c r="AB1615" s="18"/>
      <c r="AC1615" s="18"/>
      <c r="AD1615" s="18"/>
    </row>
    <row r="1616" spans="6:30" x14ac:dyDescent="0.45">
      <c r="F1616" s="13" t="str">
        <f>IF('Prediction Log'!F1622=0, "",'Prediction Log'!F1622)</f>
        <v/>
      </c>
      <c r="G1616" s="13" t="str">
        <f>IF('Prediction Log'!J1622=0, "",'Prediction Log'!J1622)</f>
        <v/>
      </c>
      <c r="H1616" s="52"/>
      <c r="Y1616" s="1" t="str">
        <f t="shared" si="145"/>
        <v/>
      </c>
      <c r="Z1616" s="18"/>
      <c r="AA1616" s="18"/>
      <c r="AB1616" s="18"/>
      <c r="AC1616" s="18"/>
      <c r="AD1616" s="18"/>
    </row>
    <row r="1617" spans="6:30" x14ac:dyDescent="0.45">
      <c r="F1617" s="13" t="str">
        <f>IF('Prediction Log'!F1623=0, "",'Prediction Log'!F1623)</f>
        <v/>
      </c>
      <c r="G1617" s="13" t="str">
        <f>IF('Prediction Log'!J1623=0, "",'Prediction Log'!J1623)</f>
        <v/>
      </c>
      <c r="H1617" s="52"/>
      <c r="Y1617" s="1" t="str">
        <f t="shared" si="145"/>
        <v/>
      </c>
      <c r="Z1617" s="18"/>
      <c r="AA1617" s="18"/>
      <c r="AB1617" s="18"/>
      <c r="AC1617" s="18"/>
      <c r="AD1617" s="18"/>
    </row>
    <row r="1618" spans="6:30" x14ac:dyDescent="0.45">
      <c r="F1618" s="13" t="str">
        <f>IF('Prediction Log'!F1624=0, "",'Prediction Log'!F1624)</f>
        <v/>
      </c>
      <c r="G1618" s="13" t="str">
        <f>IF('Prediction Log'!J1624=0, "",'Prediction Log'!J1624)</f>
        <v/>
      </c>
      <c r="H1618" s="52"/>
      <c r="Y1618" s="1" t="str">
        <f t="shared" si="145"/>
        <v/>
      </c>
      <c r="Z1618" s="18"/>
      <c r="AA1618" s="18"/>
      <c r="AB1618" s="18"/>
      <c r="AC1618" s="18"/>
      <c r="AD1618" s="18"/>
    </row>
    <row r="1619" spans="6:30" x14ac:dyDescent="0.45">
      <c r="F1619" s="13" t="str">
        <f>IF('Prediction Log'!F1625=0, "",'Prediction Log'!F1625)</f>
        <v/>
      </c>
      <c r="G1619" s="13" t="str">
        <f>IF('Prediction Log'!J1625=0, "",'Prediction Log'!J1625)</f>
        <v/>
      </c>
      <c r="H1619" s="52"/>
      <c r="Y1619" s="1" t="str">
        <f t="shared" si="145"/>
        <v/>
      </c>
      <c r="Z1619" s="18"/>
      <c r="AA1619" s="18"/>
      <c r="AB1619" s="18"/>
      <c r="AC1619" s="18"/>
      <c r="AD1619" s="18"/>
    </row>
    <row r="1620" spans="6:30" x14ac:dyDescent="0.45">
      <c r="F1620" s="13" t="str">
        <f>IF('Prediction Log'!F1626=0, "",'Prediction Log'!F1626)</f>
        <v/>
      </c>
      <c r="G1620" s="13" t="str">
        <f>IF('Prediction Log'!J1626=0, "",'Prediction Log'!J1626)</f>
        <v/>
      </c>
      <c r="H1620" s="52"/>
      <c r="Y1620" s="1" t="str">
        <f t="shared" si="145"/>
        <v/>
      </c>
      <c r="Z1620" s="18"/>
      <c r="AA1620" s="18"/>
      <c r="AB1620" s="18"/>
      <c r="AC1620" s="18"/>
      <c r="AD1620" s="18"/>
    </row>
    <row r="1621" spans="6:30" x14ac:dyDescent="0.45">
      <c r="F1621" s="13" t="str">
        <f>IF('Prediction Log'!F1627=0, "",'Prediction Log'!F1627)</f>
        <v/>
      </c>
      <c r="G1621" s="13" t="str">
        <f>IF('Prediction Log'!J1627=0, "",'Prediction Log'!J1627)</f>
        <v/>
      </c>
      <c r="H1621" s="52"/>
      <c r="Y1621" s="1" t="str">
        <f t="shared" si="145"/>
        <v/>
      </c>
      <c r="Z1621" s="18"/>
      <c r="AA1621" s="18"/>
      <c r="AB1621" s="18"/>
      <c r="AC1621" s="18"/>
      <c r="AD1621" s="18"/>
    </row>
    <row r="1622" spans="6:30" x14ac:dyDescent="0.45">
      <c r="F1622" s="13" t="str">
        <f>IF('Prediction Log'!F1628=0, "",'Prediction Log'!F1628)</f>
        <v/>
      </c>
      <c r="G1622" s="13" t="str">
        <f>IF('Prediction Log'!J1628=0, "",'Prediction Log'!J1628)</f>
        <v/>
      </c>
      <c r="H1622" s="52"/>
      <c r="Y1622" s="1" t="str">
        <f t="shared" si="145"/>
        <v/>
      </c>
      <c r="Z1622" s="18"/>
      <c r="AA1622" s="18"/>
      <c r="AB1622" s="18"/>
      <c r="AC1622" s="18"/>
      <c r="AD1622" s="18"/>
    </row>
    <row r="1623" spans="6:30" x14ac:dyDescent="0.45">
      <c r="F1623" s="13" t="str">
        <f>IF('Prediction Log'!F1629=0, "",'Prediction Log'!F1629)</f>
        <v/>
      </c>
      <c r="G1623" s="13" t="str">
        <f>IF('Prediction Log'!J1629=0, "",'Prediction Log'!J1629)</f>
        <v/>
      </c>
      <c r="H1623" s="52"/>
      <c r="Y1623" s="1" t="str">
        <f t="shared" si="145"/>
        <v/>
      </c>
      <c r="Z1623" s="18"/>
      <c r="AA1623" s="18"/>
      <c r="AB1623" s="18"/>
      <c r="AC1623" s="18"/>
      <c r="AD1623" s="18"/>
    </row>
    <row r="1624" spans="6:30" x14ac:dyDescent="0.45">
      <c r="F1624" s="13" t="str">
        <f>IF('Prediction Log'!F1630=0, "",'Prediction Log'!F1630)</f>
        <v/>
      </c>
      <c r="G1624" s="13" t="str">
        <f>IF('Prediction Log'!J1630=0, "",'Prediction Log'!J1630)</f>
        <v/>
      </c>
      <c r="H1624" s="52"/>
      <c r="Y1624" s="1" t="str">
        <f t="shared" ref="Y1624:Y1687" si="146">IF(X1624="W", S1624, IF(X1624="L",-L1624, ""))</f>
        <v/>
      </c>
      <c r="Z1624" s="18"/>
      <c r="AA1624" s="18"/>
      <c r="AB1624" s="18"/>
      <c r="AC1624" s="18"/>
      <c r="AD1624" s="18"/>
    </row>
    <row r="1625" spans="6:30" x14ac:dyDescent="0.45">
      <c r="F1625" s="13" t="str">
        <f>IF('Prediction Log'!F1631=0, "",'Prediction Log'!F1631)</f>
        <v/>
      </c>
      <c r="G1625" s="13" t="str">
        <f>IF('Prediction Log'!J1631=0, "",'Prediction Log'!J1631)</f>
        <v/>
      </c>
      <c r="H1625" s="52"/>
      <c r="Y1625" s="1" t="str">
        <f t="shared" si="146"/>
        <v/>
      </c>
      <c r="Z1625" s="18"/>
      <c r="AA1625" s="18"/>
      <c r="AB1625" s="18"/>
      <c r="AC1625" s="18"/>
      <c r="AD1625" s="18"/>
    </row>
    <row r="1626" spans="6:30" x14ac:dyDescent="0.45">
      <c r="F1626" s="13" t="str">
        <f>IF('Prediction Log'!F1632=0, "",'Prediction Log'!F1632)</f>
        <v/>
      </c>
      <c r="G1626" s="13" t="str">
        <f>IF('Prediction Log'!J1632=0, "",'Prediction Log'!J1632)</f>
        <v/>
      </c>
      <c r="H1626" s="52"/>
      <c r="Y1626" s="1" t="str">
        <f t="shared" si="146"/>
        <v/>
      </c>
      <c r="Z1626" s="18"/>
      <c r="AA1626" s="18"/>
      <c r="AB1626" s="18"/>
      <c r="AC1626" s="18"/>
      <c r="AD1626" s="18"/>
    </row>
    <row r="1627" spans="6:30" x14ac:dyDescent="0.45">
      <c r="F1627" s="13" t="str">
        <f>IF('Prediction Log'!F1633=0, "",'Prediction Log'!F1633)</f>
        <v/>
      </c>
      <c r="G1627" s="13" t="str">
        <f>IF('Prediction Log'!J1633=0, "",'Prediction Log'!J1633)</f>
        <v/>
      </c>
      <c r="H1627" s="52"/>
      <c r="Y1627" s="1" t="str">
        <f t="shared" si="146"/>
        <v/>
      </c>
      <c r="Z1627" s="18"/>
      <c r="AA1627" s="18"/>
      <c r="AB1627" s="18"/>
      <c r="AC1627" s="18"/>
      <c r="AD1627" s="18"/>
    </row>
    <row r="1628" spans="6:30" x14ac:dyDescent="0.45">
      <c r="F1628" s="13" t="str">
        <f>IF('Prediction Log'!F1634=0, "",'Prediction Log'!F1634)</f>
        <v/>
      </c>
      <c r="G1628" s="13" t="str">
        <f>IF('Prediction Log'!J1634=0, "",'Prediction Log'!J1634)</f>
        <v/>
      </c>
      <c r="H1628" s="52"/>
      <c r="Y1628" s="1" t="str">
        <f t="shared" si="146"/>
        <v/>
      </c>
      <c r="Z1628" s="18"/>
      <c r="AA1628" s="18"/>
      <c r="AB1628" s="18"/>
      <c r="AC1628" s="18"/>
      <c r="AD1628" s="18"/>
    </row>
    <row r="1629" spans="6:30" x14ac:dyDescent="0.45">
      <c r="F1629" s="13" t="str">
        <f>IF('Prediction Log'!F1635=0, "",'Prediction Log'!F1635)</f>
        <v/>
      </c>
      <c r="G1629" s="13" t="str">
        <f>IF('Prediction Log'!J1635=0, "",'Prediction Log'!J1635)</f>
        <v/>
      </c>
      <c r="H1629" s="52"/>
      <c r="Y1629" s="1" t="str">
        <f t="shared" si="146"/>
        <v/>
      </c>
      <c r="Z1629" s="18"/>
      <c r="AA1629" s="18"/>
      <c r="AB1629" s="18"/>
      <c r="AC1629" s="18"/>
      <c r="AD1629" s="18"/>
    </row>
    <row r="1630" spans="6:30" x14ac:dyDescent="0.45">
      <c r="F1630" s="13" t="str">
        <f>IF('Prediction Log'!F1636=0, "",'Prediction Log'!F1636)</f>
        <v/>
      </c>
      <c r="G1630" s="13" t="str">
        <f>IF('Prediction Log'!J1636=0, "",'Prediction Log'!J1636)</f>
        <v/>
      </c>
      <c r="H1630" s="52"/>
      <c r="Y1630" s="1" t="str">
        <f t="shared" si="146"/>
        <v/>
      </c>
      <c r="Z1630" s="18"/>
      <c r="AA1630" s="18"/>
      <c r="AB1630" s="18"/>
      <c r="AC1630" s="18"/>
      <c r="AD1630" s="18"/>
    </row>
    <row r="1631" spans="6:30" x14ac:dyDescent="0.45">
      <c r="F1631" s="13" t="str">
        <f>IF('Prediction Log'!F1637=0, "",'Prediction Log'!F1637)</f>
        <v/>
      </c>
      <c r="G1631" s="13" t="str">
        <f>IF('Prediction Log'!J1637=0, "",'Prediction Log'!J1637)</f>
        <v/>
      </c>
      <c r="H1631" s="52"/>
      <c r="Y1631" s="1" t="str">
        <f t="shared" si="146"/>
        <v/>
      </c>
      <c r="Z1631" s="18"/>
      <c r="AA1631" s="18"/>
      <c r="AB1631" s="18"/>
      <c r="AC1631" s="18"/>
      <c r="AD1631" s="18"/>
    </row>
    <row r="1632" spans="6:30" x14ac:dyDescent="0.45">
      <c r="F1632" s="13" t="str">
        <f>IF('Prediction Log'!F1638=0, "",'Prediction Log'!F1638)</f>
        <v/>
      </c>
      <c r="G1632" s="13" t="str">
        <f>IF('Prediction Log'!J1638=0, "",'Prediction Log'!J1638)</f>
        <v/>
      </c>
      <c r="H1632" s="52"/>
      <c r="Y1632" s="1" t="str">
        <f t="shared" si="146"/>
        <v/>
      </c>
      <c r="Z1632" s="18"/>
      <c r="AA1632" s="18"/>
      <c r="AB1632" s="18"/>
      <c r="AC1632" s="18"/>
      <c r="AD1632" s="18"/>
    </row>
    <row r="1633" spans="6:30" x14ac:dyDescent="0.45">
      <c r="F1633" s="13" t="str">
        <f>IF('Prediction Log'!F1639=0, "",'Prediction Log'!F1639)</f>
        <v/>
      </c>
      <c r="G1633" s="13" t="str">
        <f>IF('Prediction Log'!J1639=0, "",'Prediction Log'!J1639)</f>
        <v/>
      </c>
      <c r="H1633" s="52"/>
      <c r="Y1633" s="1" t="str">
        <f t="shared" si="146"/>
        <v/>
      </c>
      <c r="Z1633" s="18"/>
      <c r="AA1633" s="18"/>
      <c r="AB1633" s="18"/>
      <c r="AC1633" s="18"/>
      <c r="AD1633" s="18"/>
    </row>
    <row r="1634" spans="6:30" x14ac:dyDescent="0.45">
      <c r="F1634" s="13" t="str">
        <f>IF('Prediction Log'!F1640=0, "",'Prediction Log'!F1640)</f>
        <v/>
      </c>
      <c r="G1634" s="13" t="str">
        <f>IF('Prediction Log'!J1640=0, "",'Prediction Log'!J1640)</f>
        <v/>
      </c>
      <c r="H1634" s="52"/>
      <c r="Y1634" s="1" t="str">
        <f t="shared" si="146"/>
        <v/>
      </c>
      <c r="Z1634" s="18"/>
      <c r="AA1634" s="18"/>
      <c r="AB1634" s="18"/>
      <c r="AC1634" s="18"/>
      <c r="AD1634" s="18"/>
    </row>
    <row r="1635" spans="6:30" x14ac:dyDescent="0.45">
      <c r="F1635" s="13" t="str">
        <f>IF('Prediction Log'!F1641=0, "",'Prediction Log'!F1641)</f>
        <v/>
      </c>
      <c r="G1635" s="13" t="str">
        <f>IF('Prediction Log'!J1641=0, "",'Prediction Log'!J1641)</f>
        <v/>
      </c>
      <c r="H1635" s="52"/>
      <c r="Y1635" s="1" t="str">
        <f t="shared" si="146"/>
        <v/>
      </c>
      <c r="Z1635" s="18"/>
      <c r="AA1635" s="18"/>
      <c r="AB1635" s="18"/>
      <c r="AC1635" s="18"/>
      <c r="AD1635" s="18"/>
    </row>
    <row r="1636" spans="6:30" x14ac:dyDescent="0.45">
      <c r="F1636" s="13" t="str">
        <f>IF('Prediction Log'!F1642=0, "",'Prediction Log'!F1642)</f>
        <v/>
      </c>
      <c r="G1636" s="13" t="str">
        <f>IF('Prediction Log'!J1642=0, "",'Prediction Log'!J1642)</f>
        <v/>
      </c>
      <c r="H1636" s="52"/>
      <c r="Y1636" s="1" t="str">
        <f t="shared" si="146"/>
        <v/>
      </c>
      <c r="Z1636" s="18"/>
      <c r="AA1636" s="18"/>
      <c r="AB1636" s="18"/>
      <c r="AC1636" s="18"/>
      <c r="AD1636" s="18"/>
    </row>
    <row r="1637" spans="6:30" x14ac:dyDescent="0.45">
      <c r="F1637" s="13" t="str">
        <f>IF('Prediction Log'!F1643=0, "",'Prediction Log'!F1643)</f>
        <v/>
      </c>
      <c r="G1637" s="13" t="str">
        <f>IF('Prediction Log'!J1643=0, "",'Prediction Log'!J1643)</f>
        <v/>
      </c>
      <c r="H1637" s="52"/>
      <c r="Y1637" s="1" t="str">
        <f t="shared" si="146"/>
        <v/>
      </c>
      <c r="Z1637" s="18"/>
      <c r="AA1637" s="18"/>
      <c r="AB1637" s="18"/>
      <c r="AC1637" s="18"/>
      <c r="AD1637" s="18"/>
    </row>
    <row r="1638" spans="6:30" x14ac:dyDescent="0.45">
      <c r="F1638" s="13" t="str">
        <f>IF('Prediction Log'!F1644=0, "",'Prediction Log'!F1644)</f>
        <v/>
      </c>
      <c r="G1638" s="13" t="str">
        <f>IF('Prediction Log'!J1644=0, "",'Prediction Log'!J1644)</f>
        <v/>
      </c>
      <c r="H1638" s="52"/>
      <c r="Y1638" s="1" t="str">
        <f t="shared" si="146"/>
        <v/>
      </c>
      <c r="Z1638" s="18"/>
      <c r="AA1638" s="18"/>
      <c r="AB1638" s="18"/>
      <c r="AC1638" s="18"/>
      <c r="AD1638" s="18"/>
    </row>
    <row r="1639" spans="6:30" x14ac:dyDescent="0.45">
      <c r="F1639" s="13" t="str">
        <f>IF('Prediction Log'!F1645=0, "",'Prediction Log'!F1645)</f>
        <v/>
      </c>
      <c r="G1639" s="13" t="str">
        <f>IF('Prediction Log'!J1645=0, "",'Prediction Log'!J1645)</f>
        <v/>
      </c>
      <c r="H1639" s="52"/>
      <c r="Y1639" s="1" t="str">
        <f t="shared" si="146"/>
        <v/>
      </c>
      <c r="Z1639" s="18"/>
      <c r="AA1639" s="18"/>
      <c r="AB1639" s="18"/>
      <c r="AC1639" s="18"/>
      <c r="AD1639" s="18"/>
    </row>
    <row r="1640" spans="6:30" x14ac:dyDescent="0.45">
      <c r="F1640" s="13" t="str">
        <f>IF('Prediction Log'!F1646=0, "",'Prediction Log'!F1646)</f>
        <v/>
      </c>
      <c r="G1640" s="13" t="str">
        <f>IF('Prediction Log'!J1646=0, "",'Prediction Log'!J1646)</f>
        <v/>
      </c>
      <c r="H1640" s="52"/>
      <c r="Y1640" s="1" t="str">
        <f t="shared" si="146"/>
        <v/>
      </c>
      <c r="Z1640" s="18"/>
      <c r="AA1640" s="18"/>
      <c r="AB1640" s="18"/>
      <c r="AC1640" s="18"/>
      <c r="AD1640" s="18"/>
    </row>
    <row r="1641" spans="6:30" x14ac:dyDescent="0.45">
      <c r="F1641" s="13" t="str">
        <f>IF('Prediction Log'!F1647=0, "",'Prediction Log'!F1647)</f>
        <v/>
      </c>
      <c r="G1641" s="13" t="str">
        <f>IF('Prediction Log'!J1647=0, "",'Prediction Log'!J1647)</f>
        <v/>
      </c>
      <c r="H1641" s="52"/>
      <c r="Y1641" s="1" t="str">
        <f t="shared" si="146"/>
        <v/>
      </c>
      <c r="Z1641" s="18"/>
      <c r="AA1641" s="18"/>
      <c r="AB1641" s="18"/>
      <c r="AC1641" s="18"/>
      <c r="AD1641" s="18"/>
    </row>
    <row r="1642" spans="6:30" x14ac:dyDescent="0.45">
      <c r="F1642" s="13" t="str">
        <f>IF('Prediction Log'!F1648=0, "",'Prediction Log'!F1648)</f>
        <v/>
      </c>
      <c r="G1642" s="13" t="str">
        <f>IF('Prediction Log'!J1648=0, "",'Prediction Log'!J1648)</f>
        <v/>
      </c>
      <c r="H1642" s="52"/>
      <c r="Y1642" s="1" t="str">
        <f t="shared" si="146"/>
        <v/>
      </c>
      <c r="Z1642" s="18"/>
      <c r="AA1642" s="18"/>
      <c r="AB1642" s="18"/>
      <c r="AC1642" s="18"/>
      <c r="AD1642" s="18"/>
    </row>
    <row r="1643" spans="6:30" x14ac:dyDescent="0.45">
      <c r="F1643" s="13" t="str">
        <f>IF('Prediction Log'!F1649=0, "",'Prediction Log'!F1649)</f>
        <v/>
      </c>
      <c r="G1643" s="13" t="str">
        <f>IF('Prediction Log'!J1649=0, "",'Prediction Log'!J1649)</f>
        <v/>
      </c>
      <c r="H1643" s="52"/>
      <c r="Y1643" s="1" t="str">
        <f t="shared" si="146"/>
        <v/>
      </c>
      <c r="Z1643" s="18"/>
      <c r="AA1643" s="18"/>
      <c r="AB1643" s="18"/>
      <c r="AC1643" s="18"/>
      <c r="AD1643" s="18"/>
    </row>
    <row r="1644" spans="6:30" x14ac:dyDescent="0.45">
      <c r="F1644" s="13" t="str">
        <f>IF('Prediction Log'!F1650=0, "",'Prediction Log'!F1650)</f>
        <v/>
      </c>
      <c r="G1644" s="13" t="str">
        <f>IF('Prediction Log'!J1650=0, "",'Prediction Log'!J1650)</f>
        <v/>
      </c>
      <c r="H1644" s="52"/>
      <c r="Y1644" s="1" t="str">
        <f t="shared" si="146"/>
        <v/>
      </c>
      <c r="Z1644" s="18"/>
      <c r="AA1644" s="18"/>
      <c r="AB1644" s="18"/>
      <c r="AC1644" s="18"/>
      <c r="AD1644" s="18"/>
    </row>
    <row r="1645" spans="6:30" x14ac:dyDescent="0.45">
      <c r="F1645" s="13" t="str">
        <f>IF('Prediction Log'!F1651=0, "",'Prediction Log'!F1651)</f>
        <v/>
      </c>
      <c r="G1645" s="13" t="str">
        <f>IF('Prediction Log'!J1651=0, "",'Prediction Log'!J1651)</f>
        <v/>
      </c>
      <c r="H1645" s="52"/>
      <c r="Y1645" s="1" t="str">
        <f t="shared" si="146"/>
        <v/>
      </c>
      <c r="Z1645" s="18"/>
      <c r="AA1645" s="18"/>
      <c r="AB1645" s="18"/>
      <c r="AC1645" s="18"/>
      <c r="AD1645" s="18"/>
    </row>
    <row r="1646" spans="6:30" x14ac:dyDescent="0.45">
      <c r="F1646" s="13" t="str">
        <f>IF('Prediction Log'!F1652=0, "",'Prediction Log'!F1652)</f>
        <v/>
      </c>
      <c r="G1646" s="13" t="str">
        <f>IF('Prediction Log'!J1652=0, "",'Prediction Log'!J1652)</f>
        <v/>
      </c>
      <c r="H1646" s="52"/>
      <c r="Y1646" s="1" t="str">
        <f t="shared" si="146"/>
        <v/>
      </c>
      <c r="Z1646" s="18"/>
      <c r="AA1646" s="18"/>
      <c r="AB1646" s="18"/>
      <c r="AC1646" s="18"/>
      <c r="AD1646" s="18"/>
    </row>
    <row r="1647" spans="6:30" x14ac:dyDescent="0.45">
      <c r="F1647" s="13" t="str">
        <f>IF('Prediction Log'!F1653=0, "",'Prediction Log'!F1653)</f>
        <v/>
      </c>
      <c r="G1647" s="13" t="str">
        <f>IF('Prediction Log'!J1653=0, "",'Prediction Log'!J1653)</f>
        <v/>
      </c>
      <c r="H1647" s="52"/>
      <c r="Y1647" s="1" t="str">
        <f t="shared" si="146"/>
        <v/>
      </c>
      <c r="Z1647" s="18"/>
      <c r="AA1647" s="18"/>
      <c r="AB1647" s="18"/>
      <c r="AC1647" s="18"/>
      <c r="AD1647" s="18"/>
    </row>
    <row r="1648" spans="6:30" x14ac:dyDescent="0.45">
      <c r="F1648" s="13" t="str">
        <f>IF('Prediction Log'!F1654=0, "",'Prediction Log'!F1654)</f>
        <v/>
      </c>
      <c r="G1648" s="13" t="str">
        <f>IF('Prediction Log'!J1654=0, "",'Prediction Log'!J1654)</f>
        <v/>
      </c>
      <c r="H1648" s="52"/>
      <c r="Y1648" s="1" t="str">
        <f t="shared" si="146"/>
        <v/>
      </c>
      <c r="Z1648" s="18"/>
      <c r="AA1648" s="18"/>
      <c r="AB1648" s="18"/>
      <c r="AC1648" s="18"/>
      <c r="AD1648" s="18"/>
    </row>
    <row r="1649" spans="6:30" x14ac:dyDescent="0.45">
      <c r="F1649" s="13" t="str">
        <f>IF('Prediction Log'!F1655=0, "",'Prediction Log'!F1655)</f>
        <v/>
      </c>
      <c r="G1649" s="13" t="str">
        <f>IF('Prediction Log'!J1655=0, "",'Prediction Log'!J1655)</f>
        <v/>
      </c>
      <c r="H1649" s="52"/>
      <c r="Y1649" s="1" t="str">
        <f t="shared" si="146"/>
        <v/>
      </c>
      <c r="Z1649" s="18"/>
      <c r="AA1649" s="18"/>
      <c r="AB1649" s="18"/>
      <c r="AC1649" s="18"/>
      <c r="AD1649" s="18"/>
    </row>
    <row r="1650" spans="6:30" x14ac:dyDescent="0.45">
      <c r="F1650" s="13" t="str">
        <f>IF('Prediction Log'!F1656=0, "",'Prediction Log'!F1656)</f>
        <v/>
      </c>
      <c r="G1650" s="13" t="str">
        <f>IF('Prediction Log'!J1656=0, "",'Prediction Log'!J1656)</f>
        <v/>
      </c>
      <c r="H1650" s="52"/>
      <c r="Y1650" s="1" t="str">
        <f t="shared" si="146"/>
        <v/>
      </c>
      <c r="Z1650" s="18"/>
      <c r="AA1650" s="18"/>
      <c r="AB1650" s="18"/>
      <c r="AC1650" s="18"/>
      <c r="AD1650" s="18"/>
    </row>
    <row r="1651" spans="6:30" x14ac:dyDescent="0.45">
      <c r="F1651" s="13" t="str">
        <f>IF('Prediction Log'!F1657=0, "",'Prediction Log'!F1657)</f>
        <v/>
      </c>
      <c r="G1651" s="13" t="str">
        <f>IF('Prediction Log'!J1657=0, "",'Prediction Log'!J1657)</f>
        <v/>
      </c>
      <c r="H1651" s="52"/>
      <c r="Y1651" s="1" t="str">
        <f t="shared" si="146"/>
        <v/>
      </c>
      <c r="Z1651" s="18"/>
      <c r="AA1651" s="18"/>
      <c r="AB1651" s="18"/>
      <c r="AC1651" s="18"/>
      <c r="AD1651" s="18"/>
    </row>
    <row r="1652" spans="6:30" x14ac:dyDescent="0.45">
      <c r="F1652" s="13" t="str">
        <f>IF('Prediction Log'!F1658=0, "",'Prediction Log'!F1658)</f>
        <v/>
      </c>
      <c r="G1652" s="13" t="str">
        <f>IF('Prediction Log'!J1658=0, "",'Prediction Log'!J1658)</f>
        <v/>
      </c>
      <c r="H1652" s="52"/>
      <c r="Y1652" s="1" t="str">
        <f t="shared" si="146"/>
        <v/>
      </c>
      <c r="Z1652" s="18"/>
      <c r="AA1652" s="18"/>
      <c r="AB1652" s="18"/>
      <c r="AC1652" s="18"/>
      <c r="AD1652" s="18"/>
    </row>
    <row r="1653" spans="6:30" x14ac:dyDescent="0.45">
      <c r="F1653" s="13" t="str">
        <f>IF('Prediction Log'!F1659=0, "",'Prediction Log'!F1659)</f>
        <v/>
      </c>
      <c r="G1653" s="13" t="str">
        <f>IF('Prediction Log'!J1659=0, "",'Prediction Log'!J1659)</f>
        <v/>
      </c>
      <c r="H1653" s="52"/>
      <c r="Y1653" s="1" t="str">
        <f t="shared" si="146"/>
        <v/>
      </c>
      <c r="Z1653" s="18"/>
      <c r="AA1653" s="18"/>
      <c r="AB1653" s="18"/>
      <c r="AC1653" s="18"/>
      <c r="AD1653" s="18"/>
    </row>
    <row r="1654" spans="6:30" x14ac:dyDescent="0.45">
      <c r="F1654" s="13" t="str">
        <f>IF('Prediction Log'!F1660=0, "",'Prediction Log'!F1660)</f>
        <v/>
      </c>
      <c r="G1654" s="13" t="str">
        <f>IF('Prediction Log'!J1660=0, "",'Prediction Log'!J1660)</f>
        <v/>
      </c>
      <c r="H1654" s="52"/>
      <c r="Y1654" s="1" t="str">
        <f t="shared" si="146"/>
        <v/>
      </c>
      <c r="Z1654" s="18"/>
      <c r="AA1654" s="18"/>
      <c r="AB1654" s="18"/>
      <c r="AC1654" s="18"/>
      <c r="AD1654" s="18"/>
    </row>
    <row r="1655" spans="6:30" x14ac:dyDescent="0.45">
      <c r="F1655" s="13" t="str">
        <f>IF('Prediction Log'!F1661=0, "",'Prediction Log'!F1661)</f>
        <v/>
      </c>
      <c r="G1655" s="13" t="str">
        <f>IF('Prediction Log'!J1661=0, "",'Prediction Log'!J1661)</f>
        <v/>
      </c>
      <c r="H1655" s="52"/>
      <c r="Y1655" s="1" t="str">
        <f t="shared" si="146"/>
        <v/>
      </c>
      <c r="Z1655" s="18"/>
      <c r="AA1655" s="18"/>
      <c r="AB1655" s="18"/>
      <c r="AC1655" s="18"/>
      <c r="AD1655" s="18"/>
    </row>
    <row r="1656" spans="6:30" x14ac:dyDescent="0.45">
      <c r="F1656" s="13" t="str">
        <f>IF('Prediction Log'!F1662=0, "",'Prediction Log'!F1662)</f>
        <v/>
      </c>
      <c r="G1656" s="13" t="str">
        <f>IF('Prediction Log'!J1662=0, "",'Prediction Log'!J1662)</f>
        <v/>
      </c>
      <c r="H1656" s="52"/>
      <c r="Y1656" s="1" t="str">
        <f t="shared" si="146"/>
        <v/>
      </c>
      <c r="Z1656" s="18"/>
      <c r="AA1656" s="18"/>
      <c r="AB1656" s="18"/>
      <c r="AC1656" s="18"/>
      <c r="AD1656" s="18"/>
    </row>
    <row r="1657" spans="6:30" x14ac:dyDescent="0.45">
      <c r="F1657" s="13" t="str">
        <f>IF('Prediction Log'!F1663=0, "",'Prediction Log'!F1663)</f>
        <v/>
      </c>
      <c r="G1657" s="13" t="str">
        <f>IF('Prediction Log'!J1663=0, "",'Prediction Log'!J1663)</f>
        <v/>
      </c>
      <c r="H1657" s="52"/>
      <c r="Y1657" s="1" t="str">
        <f t="shared" si="146"/>
        <v/>
      </c>
      <c r="Z1657" s="18"/>
      <c r="AA1657" s="18"/>
      <c r="AB1657" s="18"/>
      <c r="AC1657" s="18"/>
      <c r="AD1657" s="18"/>
    </row>
    <row r="1658" spans="6:30" x14ac:dyDescent="0.45">
      <c r="F1658" s="13" t="str">
        <f>IF('Prediction Log'!F1664=0, "",'Prediction Log'!F1664)</f>
        <v/>
      </c>
      <c r="G1658" s="13" t="str">
        <f>IF('Prediction Log'!J1664=0, "",'Prediction Log'!J1664)</f>
        <v/>
      </c>
      <c r="H1658" s="52"/>
      <c r="Y1658" s="1" t="str">
        <f t="shared" si="146"/>
        <v/>
      </c>
      <c r="Z1658" s="18"/>
      <c r="AA1658" s="18"/>
      <c r="AB1658" s="18"/>
      <c r="AC1658" s="18"/>
      <c r="AD1658" s="18"/>
    </row>
    <row r="1659" spans="6:30" x14ac:dyDescent="0.45">
      <c r="F1659" s="13" t="str">
        <f>IF('Prediction Log'!F1665=0, "",'Prediction Log'!F1665)</f>
        <v/>
      </c>
      <c r="G1659" s="13" t="str">
        <f>IF('Prediction Log'!J1665=0, "",'Prediction Log'!J1665)</f>
        <v/>
      </c>
      <c r="H1659" s="52"/>
      <c r="Y1659" s="1" t="str">
        <f t="shared" si="146"/>
        <v/>
      </c>
      <c r="Z1659" s="18"/>
      <c r="AA1659" s="18"/>
      <c r="AB1659" s="18"/>
      <c r="AC1659" s="18"/>
      <c r="AD1659" s="18"/>
    </row>
    <row r="1660" spans="6:30" x14ac:dyDescent="0.45">
      <c r="F1660" s="13" t="str">
        <f>IF('Prediction Log'!F1666=0, "",'Prediction Log'!F1666)</f>
        <v/>
      </c>
      <c r="G1660" s="13" t="str">
        <f>IF('Prediction Log'!J1666=0, "",'Prediction Log'!J1666)</f>
        <v/>
      </c>
      <c r="H1660" s="52"/>
      <c r="Y1660" s="1" t="str">
        <f t="shared" si="146"/>
        <v/>
      </c>
      <c r="Z1660" s="18"/>
      <c r="AA1660" s="18"/>
      <c r="AB1660" s="18"/>
      <c r="AC1660" s="18"/>
      <c r="AD1660" s="18"/>
    </row>
    <row r="1661" spans="6:30" x14ac:dyDescent="0.45">
      <c r="F1661" s="13" t="str">
        <f>IF('Prediction Log'!F1667=0, "",'Prediction Log'!F1667)</f>
        <v/>
      </c>
      <c r="G1661" s="13" t="str">
        <f>IF('Prediction Log'!J1667=0, "",'Prediction Log'!J1667)</f>
        <v/>
      </c>
      <c r="H1661" s="52"/>
      <c r="Y1661" s="1" t="str">
        <f t="shared" si="146"/>
        <v/>
      </c>
      <c r="Z1661" s="18"/>
      <c r="AA1661" s="18"/>
      <c r="AB1661" s="18"/>
      <c r="AC1661" s="18"/>
      <c r="AD1661" s="18"/>
    </row>
    <row r="1662" spans="6:30" x14ac:dyDescent="0.45">
      <c r="F1662" s="13" t="str">
        <f>IF('Prediction Log'!F1668=0, "",'Prediction Log'!F1668)</f>
        <v/>
      </c>
      <c r="G1662" s="13" t="str">
        <f>IF('Prediction Log'!J1668=0, "",'Prediction Log'!J1668)</f>
        <v/>
      </c>
      <c r="H1662" s="52"/>
      <c r="Y1662" s="1" t="str">
        <f t="shared" si="146"/>
        <v/>
      </c>
      <c r="Z1662" s="18"/>
      <c r="AA1662" s="18"/>
      <c r="AB1662" s="18"/>
      <c r="AC1662" s="18"/>
      <c r="AD1662" s="18"/>
    </row>
    <row r="1663" spans="6:30" x14ac:dyDescent="0.45">
      <c r="F1663" s="13" t="str">
        <f>IF('Prediction Log'!F1669=0, "",'Prediction Log'!F1669)</f>
        <v/>
      </c>
      <c r="G1663" s="13" t="str">
        <f>IF('Prediction Log'!J1669=0, "",'Prediction Log'!J1669)</f>
        <v/>
      </c>
      <c r="H1663" s="52"/>
      <c r="Y1663" s="1" t="str">
        <f t="shared" si="146"/>
        <v/>
      </c>
      <c r="Z1663" s="18"/>
      <c r="AA1663" s="18"/>
      <c r="AB1663" s="18"/>
      <c r="AC1663" s="18"/>
      <c r="AD1663" s="18"/>
    </row>
    <row r="1664" spans="6:30" x14ac:dyDescent="0.45">
      <c r="F1664" s="13" t="str">
        <f>IF('Prediction Log'!F1670=0, "",'Prediction Log'!F1670)</f>
        <v/>
      </c>
      <c r="G1664" s="13" t="str">
        <f>IF('Prediction Log'!J1670=0, "",'Prediction Log'!J1670)</f>
        <v/>
      </c>
      <c r="H1664" s="52"/>
      <c r="Y1664" s="1" t="str">
        <f t="shared" si="146"/>
        <v/>
      </c>
      <c r="Z1664" s="18"/>
      <c r="AA1664" s="18"/>
      <c r="AB1664" s="18"/>
      <c r="AC1664" s="18"/>
      <c r="AD1664" s="18"/>
    </row>
    <row r="1665" spans="6:30" x14ac:dyDescent="0.45">
      <c r="F1665" s="13" t="str">
        <f>IF('Prediction Log'!F1671=0, "",'Prediction Log'!F1671)</f>
        <v/>
      </c>
      <c r="G1665" s="13" t="str">
        <f>IF('Prediction Log'!J1671=0, "",'Prediction Log'!J1671)</f>
        <v/>
      </c>
      <c r="H1665" s="52"/>
      <c r="Y1665" s="1" t="str">
        <f t="shared" si="146"/>
        <v/>
      </c>
      <c r="Z1665" s="18"/>
      <c r="AA1665" s="18"/>
      <c r="AB1665" s="18"/>
      <c r="AC1665" s="18"/>
      <c r="AD1665" s="18"/>
    </row>
    <row r="1666" spans="6:30" x14ac:dyDescent="0.45">
      <c r="F1666" s="13" t="str">
        <f>IF('Prediction Log'!F1672=0, "",'Prediction Log'!F1672)</f>
        <v/>
      </c>
      <c r="G1666" s="13" t="str">
        <f>IF('Prediction Log'!J1672=0, "",'Prediction Log'!J1672)</f>
        <v/>
      </c>
      <c r="H1666" s="52"/>
      <c r="Y1666" s="1" t="str">
        <f t="shared" si="146"/>
        <v/>
      </c>
      <c r="Z1666" s="18"/>
      <c r="AA1666" s="18"/>
      <c r="AB1666" s="18"/>
      <c r="AC1666" s="18"/>
      <c r="AD1666" s="18"/>
    </row>
    <row r="1667" spans="6:30" x14ac:dyDescent="0.45">
      <c r="F1667" s="13" t="str">
        <f>IF('Prediction Log'!F1673=0, "",'Prediction Log'!F1673)</f>
        <v/>
      </c>
      <c r="G1667" s="13" t="str">
        <f>IF('Prediction Log'!J1673=0, "",'Prediction Log'!J1673)</f>
        <v/>
      </c>
      <c r="H1667" s="52"/>
      <c r="Y1667" s="1" t="str">
        <f t="shared" si="146"/>
        <v/>
      </c>
      <c r="Z1667" s="18"/>
      <c r="AA1667" s="18"/>
      <c r="AB1667" s="18"/>
      <c r="AC1667" s="18"/>
      <c r="AD1667" s="18"/>
    </row>
    <row r="1668" spans="6:30" x14ac:dyDescent="0.45">
      <c r="F1668" s="13" t="str">
        <f>IF('Prediction Log'!F1674=0, "",'Prediction Log'!F1674)</f>
        <v/>
      </c>
      <c r="G1668" s="13" t="str">
        <f>IF('Prediction Log'!J1674=0, "",'Prediction Log'!J1674)</f>
        <v/>
      </c>
      <c r="H1668" s="52"/>
      <c r="Y1668" s="1" t="str">
        <f t="shared" si="146"/>
        <v/>
      </c>
      <c r="Z1668" s="18"/>
      <c r="AA1668" s="18"/>
      <c r="AB1668" s="18"/>
      <c r="AC1668" s="18"/>
      <c r="AD1668" s="18"/>
    </row>
    <row r="1669" spans="6:30" x14ac:dyDescent="0.45">
      <c r="F1669" s="13" t="str">
        <f>IF('Prediction Log'!F1675=0, "",'Prediction Log'!F1675)</f>
        <v/>
      </c>
      <c r="G1669" s="13" t="str">
        <f>IF('Prediction Log'!J1675=0, "",'Prediction Log'!J1675)</f>
        <v/>
      </c>
      <c r="H1669" s="52"/>
      <c r="Y1669" s="1" t="str">
        <f t="shared" si="146"/>
        <v/>
      </c>
      <c r="Z1669" s="18"/>
      <c r="AA1669" s="18"/>
      <c r="AB1669" s="18"/>
      <c r="AC1669" s="18"/>
      <c r="AD1669" s="18"/>
    </row>
    <row r="1670" spans="6:30" x14ac:dyDescent="0.45">
      <c r="F1670" s="13" t="str">
        <f>IF('Prediction Log'!F1676=0, "",'Prediction Log'!F1676)</f>
        <v/>
      </c>
      <c r="G1670" s="13" t="str">
        <f>IF('Prediction Log'!J1676=0, "",'Prediction Log'!J1676)</f>
        <v/>
      </c>
      <c r="H1670" s="52"/>
      <c r="Y1670" s="1" t="str">
        <f t="shared" si="146"/>
        <v/>
      </c>
      <c r="Z1670" s="18"/>
      <c r="AA1670" s="18"/>
      <c r="AB1670" s="18"/>
      <c r="AC1670" s="18"/>
      <c r="AD1670" s="18"/>
    </row>
    <row r="1671" spans="6:30" x14ac:dyDescent="0.45">
      <c r="F1671" s="13" t="str">
        <f>IF('Prediction Log'!F1677=0, "",'Prediction Log'!F1677)</f>
        <v/>
      </c>
      <c r="G1671" s="13" t="str">
        <f>IF('Prediction Log'!J1677=0, "",'Prediction Log'!J1677)</f>
        <v/>
      </c>
      <c r="H1671" s="52"/>
      <c r="Y1671" s="1" t="str">
        <f t="shared" si="146"/>
        <v/>
      </c>
      <c r="Z1671" s="18"/>
      <c r="AA1671" s="18"/>
      <c r="AB1671" s="18"/>
      <c r="AC1671" s="18"/>
      <c r="AD1671" s="18"/>
    </row>
    <row r="1672" spans="6:30" x14ac:dyDescent="0.45">
      <c r="F1672" s="13" t="str">
        <f>IF('Prediction Log'!F1678=0, "",'Prediction Log'!F1678)</f>
        <v/>
      </c>
      <c r="G1672" s="13" t="str">
        <f>IF('Prediction Log'!J1678=0, "",'Prediction Log'!J1678)</f>
        <v/>
      </c>
      <c r="H1672" s="52"/>
      <c r="Y1672" s="1" t="str">
        <f t="shared" si="146"/>
        <v/>
      </c>
      <c r="Z1672" s="18"/>
      <c r="AA1672" s="18"/>
      <c r="AB1672" s="18"/>
      <c r="AC1672" s="18"/>
      <c r="AD1672" s="18"/>
    </row>
    <row r="1673" spans="6:30" x14ac:dyDescent="0.45">
      <c r="F1673" s="13" t="str">
        <f>IF('Prediction Log'!F1679=0, "",'Prediction Log'!F1679)</f>
        <v/>
      </c>
      <c r="G1673" s="13" t="str">
        <f>IF('Prediction Log'!J1679=0, "",'Prediction Log'!J1679)</f>
        <v/>
      </c>
      <c r="H1673" s="52"/>
      <c r="Y1673" s="1" t="str">
        <f t="shared" si="146"/>
        <v/>
      </c>
      <c r="Z1673" s="18"/>
      <c r="AA1673" s="18"/>
      <c r="AB1673" s="18"/>
      <c r="AC1673" s="18"/>
      <c r="AD1673" s="18"/>
    </row>
    <row r="1674" spans="6:30" x14ac:dyDescent="0.45">
      <c r="F1674" s="13" t="str">
        <f>IF('Prediction Log'!F1680=0, "",'Prediction Log'!F1680)</f>
        <v/>
      </c>
      <c r="G1674" s="13" t="str">
        <f>IF('Prediction Log'!J1680=0, "",'Prediction Log'!J1680)</f>
        <v/>
      </c>
      <c r="H1674" s="52"/>
      <c r="Y1674" s="1" t="str">
        <f t="shared" si="146"/>
        <v/>
      </c>
      <c r="Z1674" s="18"/>
      <c r="AA1674" s="18"/>
      <c r="AB1674" s="18"/>
      <c r="AC1674" s="18"/>
      <c r="AD1674" s="18"/>
    </row>
    <row r="1675" spans="6:30" x14ac:dyDescent="0.45">
      <c r="F1675" s="13" t="str">
        <f>IF('Prediction Log'!F1681=0, "",'Prediction Log'!F1681)</f>
        <v/>
      </c>
      <c r="G1675" s="13" t="str">
        <f>IF('Prediction Log'!J1681=0, "",'Prediction Log'!J1681)</f>
        <v/>
      </c>
      <c r="H1675" s="52"/>
      <c r="Y1675" s="1" t="str">
        <f t="shared" si="146"/>
        <v/>
      </c>
      <c r="Z1675" s="18"/>
      <c r="AA1675" s="18"/>
      <c r="AB1675" s="18"/>
      <c r="AC1675" s="18"/>
      <c r="AD1675" s="18"/>
    </row>
    <row r="1676" spans="6:30" x14ac:dyDescent="0.45">
      <c r="F1676" s="13" t="str">
        <f>IF('Prediction Log'!F1682=0, "",'Prediction Log'!F1682)</f>
        <v/>
      </c>
      <c r="G1676" s="13" t="str">
        <f>IF('Prediction Log'!J1682=0, "",'Prediction Log'!J1682)</f>
        <v/>
      </c>
      <c r="H1676" s="52"/>
      <c r="Y1676" s="1" t="str">
        <f t="shared" si="146"/>
        <v/>
      </c>
      <c r="Z1676" s="18"/>
      <c r="AA1676" s="18"/>
      <c r="AB1676" s="18"/>
      <c r="AC1676" s="18"/>
      <c r="AD1676" s="18"/>
    </row>
    <row r="1677" spans="6:30" x14ac:dyDescent="0.45">
      <c r="F1677" s="13" t="str">
        <f>IF('Prediction Log'!F1683=0, "",'Prediction Log'!F1683)</f>
        <v/>
      </c>
      <c r="G1677" s="13" t="str">
        <f>IF('Prediction Log'!J1683=0, "",'Prediction Log'!J1683)</f>
        <v/>
      </c>
      <c r="H1677" s="52"/>
      <c r="Y1677" s="1" t="str">
        <f t="shared" si="146"/>
        <v/>
      </c>
      <c r="Z1677" s="18"/>
      <c r="AA1677" s="18"/>
      <c r="AB1677" s="18"/>
      <c r="AC1677" s="18"/>
      <c r="AD1677" s="18"/>
    </row>
    <row r="1678" spans="6:30" x14ac:dyDescent="0.45">
      <c r="F1678" s="13" t="str">
        <f>IF('Prediction Log'!F1684=0, "",'Prediction Log'!F1684)</f>
        <v/>
      </c>
      <c r="G1678" s="13" t="str">
        <f>IF('Prediction Log'!J1684=0, "",'Prediction Log'!J1684)</f>
        <v/>
      </c>
      <c r="H1678" s="52"/>
      <c r="Y1678" s="1" t="str">
        <f t="shared" si="146"/>
        <v/>
      </c>
      <c r="Z1678" s="18"/>
      <c r="AA1678" s="18"/>
      <c r="AB1678" s="18"/>
      <c r="AC1678" s="18"/>
      <c r="AD1678" s="18"/>
    </row>
    <row r="1679" spans="6:30" x14ac:dyDescent="0.45">
      <c r="F1679" s="13" t="str">
        <f>IF('Prediction Log'!F1685=0, "",'Prediction Log'!F1685)</f>
        <v/>
      </c>
      <c r="G1679" s="13" t="str">
        <f>IF('Prediction Log'!J1685=0, "",'Prediction Log'!J1685)</f>
        <v/>
      </c>
      <c r="H1679" s="52"/>
      <c r="Y1679" s="1" t="str">
        <f t="shared" si="146"/>
        <v/>
      </c>
      <c r="Z1679" s="18"/>
      <c r="AA1679" s="18"/>
      <c r="AB1679" s="18"/>
      <c r="AC1679" s="18"/>
      <c r="AD1679" s="18"/>
    </row>
    <row r="1680" spans="6:30" x14ac:dyDescent="0.45">
      <c r="F1680" s="13" t="str">
        <f>IF('Prediction Log'!F1686=0, "",'Prediction Log'!F1686)</f>
        <v/>
      </c>
      <c r="G1680" s="13" t="str">
        <f>IF('Prediction Log'!J1686=0, "",'Prediction Log'!J1686)</f>
        <v/>
      </c>
      <c r="H1680" s="52"/>
      <c r="Y1680" s="1" t="str">
        <f t="shared" si="146"/>
        <v/>
      </c>
      <c r="Z1680" s="18"/>
      <c r="AA1680" s="18"/>
      <c r="AB1680" s="18"/>
      <c r="AC1680" s="18"/>
      <c r="AD1680" s="18"/>
    </row>
    <row r="1681" spans="6:30" x14ac:dyDescent="0.45">
      <c r="F1681" s="13" t="str">
        <f>IF('Prediction Log'!F1687=0, "",'Prediction Log'!F1687)</f>
        <v/>
      </c>
      <c r="G1681" s="13" t="str">
        <f>IF('Prediction Log'!J1687=0, "",'Prediction Log'!J1687)</f>
        <v/>
      </c>
      <c r="H1681" s="52"/>
      <c r="Y1681" s="1" t="str">
        <f t="shared" si="146"/>
        <v/>
      </c>
      <c r="Z1681" s="18"/>
      <c r="AA1681" s="18"/>
      <c r="AB1681" s="18"/>
      <c r="AC1681" s="18"/>
      <c r="AD1681" s="18"/>
    </row>
    <row r="1682" spans="6:30" x14ac:dyDescent="0.45">
      <c r="F1682" s="13" t="str">
        <f>IF('Prediction Log'!F1688=0, "",'Prediction Log'!F1688)</f>
        <v/>
      </c>
      <c r="G1682" s="13" t="str">
        <f>IF('Prediction Log'!J1688=0, "",'Prediction Log'!J1688)</f>
        <v/>
      </c>
      <c r="H1682" s="52"/>
      <c r="Y1682" s="1" t="str">
        <f t="shared" si="146"/>
        <v/>
      </c>
      <c r="Z1682" s="18"/>
      <c r="AA1682" s="18"/>
      <c r="AB1682" s="18"/>
      <c r="AC1682" s="18"/>
      <c r="AD1682" s="18"/>
    </row>
    <row r="1683" spans="6:30" x14ac:dyDescent="0.45">
      <c r="F1683" s="13" t="str">
        <f>IF('Prediction Log'!F1689=0, "",'Prediction Log'!F1689)</f>
        <v/>
      </c>
      <c r="G1683" s="13" t="str">
        <f>IF('Prediction Log'!J1689=0, "",'Prediction Log'!J1689)</f>
        <v/>
      </c>
      <c r="H1683" s="52"/>
      <c r="Y1683" s="1" t="str">
        <f t="shared" si="146"/>
        <v/>
      </c>
      <c r="Z1683" s="18"/>
      <c r="AA1683" s="18"/>
      <c r="AB1683" s="18"/>
      <c r="AC1683" s="18"/>
      <c r="AD1683" s="18"/>
    </row>
    <row r="1684" spans="6:30" x14ac:dyDescent="0.45">
      <c r="F1684" s="13" t="str">
        <f>IF('Prediction Log'!F1690=0, "",'Prediction Log'!F1690)</f>
        <v/>
      </c>
      <c r="G1684" s="13" t="str">
        <f>IF('Prediction Log'!J1690=0, "",'Prediction Log'!J1690)</f>
        <v/>
      </c>
      <c r="H1684" s="52"/>
      <c r="Y1684" s="1" t="str">
        <f t="shared" si="146"/>
        <v/>
      </c>
      <c r="Z1684" s="18"/>
      <c r="AA1684" s="18"/>
      <c r="AB1684" s="18"/>
      <c r="AC1684" s="18"/>
      <c r="AD1684" s="18"/>
    </row>
    <row r="1685" spans="6:30" x14ac:dyDescent="0.45">
      <c r="F1685" s="13" t="str">
        <f>IF('Prediction Log'!F1691=0, "",'Prediction Log'!F1691)</f>
        <v/>
      </c>
      <c r="G1685" s="13" t="str">
        <f>IF('Prediction Log'!J1691=0, "",'Prediction Log'!J1691)</f>
        <v/>
      </c>
      <c r="H1685" s="52"/>
      <c r="Y1685" s="1" t="str">
        <f t="shared" si="146"/>
        <v/>
      </c>
      <c r="Z1685" s="18"/>
      <c r="AA1685" s="18"/>
      <c r="AB1685" s="18"/>
      <c r="AC1685" s="18"/>
      <c r="AD1685" s="18"/>
    </row>
    <row r="1686" spans="6:30" x14ac:dyDescent="0.45">
      <c r="F1686" s="13" t="str">
        <f>IF('Prediction Log'!F1692=0, "",'Prediction Log'!F1692)</f>
        <v/>
      </c>
      <c r="G1686" s="13" t="str">
        <f>IF('Prediction Log'!J1692=0, "",'Prediction Log'!J1692)</f>
        <v/>
      </c>
      <c r="H1686" s="52"/>
      <c r="Y1686" s="1" t="str">
        <f t="shared" si="146"/>
        <v/>
      </c>
      <c r="Z1686" s="18"/>
      <c r="AA1686" s="18"/>
      <c r="AB1686" s="18"/>
      <c r="AC1686" s="18"/>
      <c r="AD1686" s="18"/>
    </row>
    <row r="1687" spans="6:30" x14ac:dyDescent="0.45">
      <c r="F1687" s="13" t="str">
        <f>IF('Prediction Log'!F1693=0, "",'Prediction Log'!F1693)</f>
        <v/>
      </c>
      <c r="G1687" s="13" t="str">
        <f>IF('Prediction Log'!J1693=0, "",'Prediction Log'!J1693)</f>
        <v/>
      </c>
      <c r="H1687" s="52"/>
      <c r="Y1687" s="1" t="str">
        <f t="shared" si="146"/>
        <v/>
      </c>
      <c r="Z1687" s="18"/>
      <c r="AA1687" s="18"/>
      <c r="AB1687" s="18"/>
      <c r="AC1687" s="18"/>
      <c r="AD1687" s="18"/>
    </row>
    <row r="1688" spans="6:30" x14ac:dyDescent="0.45">
      <c r="F1688" s="13" t="str">
        <f>IF('Prediction Log'!F1694=0, "",'Prediction Log'!F1694)</f>
        <v/>
      </c>
      <c r="G1688" s="13" t="str">
        <f>IF('Prediction Log'!J1694=0, "",'Prediction Log'!J1694)</f>
        <v/>
      </c>
      <c r="H1688" s="52"/>
      <c r="Y1688" s="1" t="str">
        <f t="shared" ref="Y1688:Y1751" si="147">IF(X1688="W", S1688, IF(X1688="L",-L1688, ""))</f>
        <v/>
      </c>
      <c r="Z1688" s="18"/>
      <c r="AA1688" s="18"/>
      <c r="AB1688" s="18"/>
      <c r="AC1688" s="18"/>
      <c r="AD1688" s="18"/>
    </row>
    <row r="1689" spans="6:30" x14ac:dyDescent="0.45">
      <c r="F1689" s="13" t="str">
        <f>IF('Prediction Log'!F1695=0, "",'Prediction Log'!F1695)</f>
        <v/>
      </c>
      <c r="G1689" s="13" t="str">
        <f>IF('Prediction Log'!J1695=0, "",'Prediction Log'!J1695)</f>
        <v/>
      </c>
      <c r="H1689" s="52"/>
      <c r="Y1689" s="1" t="str">
        <f t="shared" si="147"/>
        <v/>
      </c>
      <c r="Z1689" s="18"/>
      <c r="AA1689" s="18"/>
      <c r="AB1689" s="18"/>
      <c r="AC1689" s="18"/>
      <c r="AD1689" s="18"/>
    </row>
    <row r="1690" spans="6:30" x14ac:dyDescent="0.45">
      <c r="F1690" s="13" t="str">
        <f>IF('Prediction Log'!F1696=0, "",'Prediction Log'!F1696)</f>
        <v/>
      </c>
      <c r="G1690" s="13" t="str">
        <f>IF('Prediction Log'!J1696=0, "",'Prediction Log'!J1696)</f>
        <v/>
      </c>
      <c r="H1690" s="52"/>
      <c r="Y1690" s="1" t="str">
        <f t="shared" si="147"/>
        <v/>
      </c>
      <c r="Z1690" s="18"/>
      <c r="AA1690" s="18"/>
      <c r="AB1690" s="18"/>
      <c r="AC1690" s="18"/>
      <c r="AD1690" s="18"/>
    </row>
    <row r="1691" spans="6:30" x14ac:dyDescent="0.45">
      <c r="F1691" s="13" t="str">
        <f>IF('Prediction Log'!F1697=0, "",'Prediction Log'!F1697)</f>
        <v/>
      </c>
      <c r="G1691" s="13" t="str">
        <f>IF('Prediction Log'!J1697=0, "",'Prediction Log'!J1697)</f>
        <v/>
      </c>
      <c r="H1691" s="52"/>
      <c r="Y1691" s="1" t="str">
        <f t="shared" si="147"/>
        <v/>
      </c>
      <c r="Z1691" s="18"/>
      <c r="AA1691" s="18"/>
      <c r="AB1691" s="18"/>
      <c r="AC1691" s="18"/>
      <c r="AD1691" s="18"/>
    </row>
    <row r="1692" spans="6:30" x14ac:dyDescent="0.45">
      <c r="F1692" s="13" t="str">
        <f>IF('Prediction Log'!F1698=0, "",'Prediction Log'!F1698)</f>
        <v/>
      </c>
      <c r="G1692" s="13" t="str">
        <f>IF('Prediction Log'!J1698=0, "",'Prediction Log'!J1698)</f>
        <v/>
      </c>
      <c r="H1692" s="52"/>
      <c r="Y1692" s="1" t="str">
        <f t="shared" si="147"/>
        <v/>
      </c>
      <c r="Z1692" s="18"/>
      <c r="AA1692" s="18"/>
      <c r="AB1692" s="18"/>
      <c r="AC1692" s="18"/>
      <c r="AD1692" s="18"/>
    </row>
    <row r="1693" spans="6:30" x14ac:dyDescent="0.45">
      <c r="F1693" s="13" t="str">
        <f>IF('Prediction Log'!F1699=0, "",'Prediction Log'!F1699)</f>
        <v/>
      </c>
      <c r="G1693" s="13" t="str">
        <f>IF('Prediction Log'!J1699=0, "",'Prediction Log'!J1699)</f>
        <v/>
      </c>
      <c r="H1693" s="52"/>
      <c r="Y1693" s="1" t="str">
        <f t="shared" si="147"/>
        <v/>
      </c>
      <c r="Z1693" s="18"/>
      <c r="AA1693" s="18"/>
      <c r="AB1693" s="18"/>
      <c r="AC1693" s="18"/>
      <c r="AD1693" s="18"/>
    </row>
    <row r="1694" spans="6:30" x14ac:dyDescent="0.45">
      <c r="F1694" s="13" t="str">
        <f>IF('Prediction Log'!F1700=0, "",'Prediction Log'!F1700)</f>
        <v/>
      </c>
      <c r="G1694" s="13" t="str">
        <f>IF('Prediction Log'!J1700=0, "",'Prediction Log'!J1700)</f>
        <v/>
      </c>
      <c r="H1694" s="52"/>
      <c r="Y1694" s="1" t="str">
        <f t="shared" si="147"/>
        <v/>
      </c>
      <c r="Z1694" s="18"/>
      <c r="AA1694" s="18"/>
      <c r="AB1694" s="18"/>
      <c r="AC1694" s="18"/>
      <c r="AD1694" s="18"/>
    </row>
    <row r="1695" spans="6:30" x14ac:dyDescent="0.45">
      <c r="F1695" s="13" t="str">
        <f>IF('Prediction Log'!F1701=0, "",'Prediction Log'!F1701)</f>
        <v/>
      </c>
      <c r="G1695" s="13" t="str">
        <f>IF('Prediction Log'!J1701=0, "",'Prediction Log'!J1701)</f>
        <v/>
      </c>
      <c r="H1695" s="52"/>
      <c r="Y1695" s="1" t="str">
        <f t="shared" si="147"/>
        <v/>
      </c>
      <c r="Z1695" s="18"/>
      <c r="AA1695" s="18"/>
      <c r="AB1695" s="18"/>
      <c r="AC1695" s="18"/>
      <c r="AD1695" s="18"/>
    </row>
    <row r="1696" spans="6:30" x14ac:dyDescent="0.45">
      <c r="F1696" s="13" t="str">
        <f>IF('Prediction Log'!F1702=0, "",'Prediction Log'!F1702)</f>
        <v/>
      </c>
      <c r="G1696" s="13" t="str">
        <f>IF('Prediction Log'!J1702=0, "",'Prediction Log'!J1702)</f>
        <v/>
      </c>
      <c r="H1696" s="52"/>
      <c r="Y1696" s="1" t="str">
        <f t="shared" si="147"/>
        <v/>
      </c>
      <c r="Z1696" s="18"/>
      <c r="AA1696" s="18"/>
      <c r="AB1696" s="18"/>
      <c r="AC1696" s="18"/>
      <c r="AD1696" s="18"/>
    </row>
    <row r="1697" spans="6:30" x14ac:dyDescent="0.45">
      <c r="F1697" s="13" t="str">
        <f>IF('Prediction Log'!F1703=0, "",'Prediction Log'!F1703)</f>
        <v/>
      </c>
      <c r="G1697" s="13" t="str">
        <f>IF('Prediction Log'!J1703=0, "",'Prediction Log'!J1703)</f>
        <v/>
      </c>
      <c r="H1697" s="52"/>
      <c r="Y1697" s="1" t="str">
        <f t="shared" si="147"/>
        <v/>
      </c>
      <c r="Z1697" s="18"/>
      <c r="AA1697" s="18"/>
      <c r="AB1697" s="18"/>
      <c r="AC1697" s="18"/>
      <c r="AD1697" s="18"/>
    </row>
    <row r="1698" spans="6:30" x14ac:dyDescent="0.45">
      <c r="F1698" s="13" t="str">
        <f>IF('Prediction Log'!F1704=0, "",'Prediction Log'!F1704)</f>
        <v/>
      </c>
      <c r="G1698" s="13" t="str">
        <f>IF('Prediction Log'!J1704=0, "",'Prediction Log'!J1704)</f>
        <v/>
      </c>
      <c r="H1698" s="52"/>
      <c r="Y1698" s="1" t="str">
        <f t="shared" si="147"/>
        <v/>
      </c>
      <c r="Z1698" s="18"/>
      <c r="AA1698" s="18"/>
      <c r="AB1698" s="18"/>
      <c r="AC1698" s="18"/>
      <c r="AD1698" s="18"/>
    </row>
    <row r="1699" spans="6:30" x14ac:dyDescent="0.45">
      <c r="F1699" s="13" t="str">
        <f>IF('Prediction Log'!F1705=0, "",'Prediction Log'!F1705)</f>
        <v/>
      </c>
      <c r="G1699" s="13" t="str">
        <f>IF('Prediction Log'!J1705=0, "",'Prediction Log'!J1705)</f>
        <v/>
      </c>
      <c r="H1699" s="52"/>
      <c r="Y1699" s="1" t="str">
        <f t="shared" si="147"/>
        <v/>
      </c>
      <c r="Z1699" s="18"/>
      <c r="AA1699" s="18"/>
      <c r="AB1699" s="18"/>
      <c r="AC1699" s="18"/>
      <c r="AD1699" s="18"/>
    </row>
    <row r="1700" spans="6:30" x14ac:dyDescent="0.45">
      <c r="F1700" s="13" t="str">
        <f>IF('Prediction Log'!F1706=0, "",'Prediction Log'!F1706)</f>
        <v/>
      </c>
      <c r="G1700" s="13" t="str">
        <f>IF('Prediction Log'!J1706=0, "",'Prediction Log'!J1706)</f>
        <v/>
      </c>
      <c r="H1700" s="52"/>
      <c r="Y1700" s="1" t="str">
        <f t="shared" si="147"/>
        <v/>
      </c>
      <c r="Z1700" s="18"/>
      <c r="AA1700" s="18"/>
      <c r="AB1700" s="18"/>
      <c r="AC1700" s="18"/>
      <c r="AD1700" s="18"/>
    </row>
    <row r="1701" spans="6:30" x14ac:dyDescent="0.45">
      <c r="F1701" s="13" t="str">
        <f>IF('Prediction Log'!F1707=0, "",'Prediction Log'!F1707)</f>
        <v/>
      </c>
      <c r="G1701" s="13" t="str">
        <f>IF('Prediction Log'!J1707=0, "",'Prediction Log'!J1707)</f>
        <v/>
      </c>
      <c r="H1701" s="52"/>
      <c r="Y1701" s="1" t="str">
        <f t="shared" si="147"/>
        <v/>
      </c>
      <c r="Z1701" s="18"/>
      <c r="AA1701" s="18"/>
      <c r="AB1701" s="18"/>
      <c r="AC1701" s="18"/>
      <c r="AD1701" s="18"/>
    </row>
    <row r="1702" spans="6:30" x14ac:dyDescent="0.45">
      <c r="F1702" s="13" t="str">
        <f>IF('Prediction Log'!F1708=0, "",'Prediction Log'!F1708)</f>
        <v/>
      </c>
      <c r="G1702" s="13" t="str">
        <f>IF('Prediction Log'!J1708=0, "",'Prediction Log'!J1708)</f>
        <v/>
      </c>
      <c r="H1702" s="52"/>
      <c r="Y1702" s="1" t="str">
        <f t="shared" si="147"/>
        <v/>
      </c>
      <c r="Z1702" s="18"/>
      <c r="AA1702" s="18"/>
      <c r="AB1702" s="18"/>
      <c r="AC1702" s="18"/>
      <c r="AD1702" s="18"/>
    </row>
    <row r="1703" spans="6:30" x14ac:dyDescent="0.45">
      <c r="F1703" s="13" t="str">
        <f>IF('Prediction Log'!F1709=0, "",'Prediction Log'!F1709)</f>
        <v/>
      </c>
      <c r="G1703" s="13" t="str">
        <f>IF('Prediction Log'!J1709=0, "",'Prediction Log'!J1709)</f>
        <v/>
      </c>
      <c r="H1703" s="52"/>
      <c r="Y1703" s="1" t="str">
        <f t="shared" si="147"/>
        <v/>
      </c>
      <c r="Z1703" s="18"/>
      <c r="AA1703" s="18"/>
      <c r="AB1703" s="18"/>
      <c r="AC1703" s="18"/>
      <c r="AD1703" s="18"/>
    </row>
    <row r="1704" spans="6:30" x14ac:dyDescent="0.45">
      <c r="F1704" s="13" t="str">
        <f>IF('Prediction Log'!F1710=0, "",'Prediction Log'!F1710)</f>
        <v/>
      </c>
      <c r="G1704" s="13" t="str">
        <f>IF('Prediction Log'!J1710=0, "",'Prediction Log'!J1710)</f>
        <v/>
      </c>
      <c r="H1704" s="52"/>
      <c r="Y1704" s="1" t="str">
        <f t="shared" si="147"/>
        <v/>
      </c>
      <c r="Z1704" s="18"/>
      <c r="AA1704" s="18"/>
      <c r="AB1704" s="18"/>
      <c r="AC1704" s="18"/>
      <c r="AD1704" s="18"/>
    </row>
    <row r="1705" spans="6:30" x14ac:dyDescent="0.45">
      <c r="F1705" s="13" t="str">
        <f>IF('Prediction Log'!F1711=0, "",'Prediction Log'!F1711)</f>
        <v/>
      </c>
      <c r="G1705" s="13" t="str">
        <f>IF('Prediction Log'!J1711=0, "",'Prediction Log'!J1711)</f>
        <v/>
      </c>
      <c r="H1705" s="52"/>
      <c r="Y1705" s="1" t="str">
        <f t="shared" si="147"/>
        <v/>
      </c>
      <c r="Z1705" s="18"/>
      <c r="AA1705" s="18"/>
      <c r="AB1705" s="18"/>
      <c r="AC1705" s="18"/>
      <c r="AD1705" s="18"/>
    </row>
    <row r="1706" spans="6:30" x14ac:dyDescent="0.45">
      <c r="F1706" s="13" t="str">
        <f>IF('Prediction Log'!F1712=0, "",'Prediction Log'!F1712)</f>
        <v/>
      </c>
      <c r="G1706" s="13" t="str">
        <f>IF('Prediction Log'!J1712=0, "",'Prediction Log'!J1712)</f>
        <v/>
      </c>
      <c r="H1706" s="52"/>
      <c r="Y1706" s="1" t="str">
        <f t="shared" si="147"/>
        <v/>
      </c>
      <c r="Z1706" s="18"/>
      <c r="AA1706" s="18"/>
      <c r="AB1706" s="18"/>
      <c r="AC1706" s="18"/>
      <c r="AD1706" s="18"/>
    </row>
    <row r="1707" spans="6:30" x14ac:dyDescent="0.45">
      <c r="F1707" s="13" t="str">
        <f>IF('Prediction Log'!F1713=0, "",'Prediction Log'!F1713)</f>
        <v/>
      </c>
      <c r="G1707" s="13" t="str">
        <f>IF('Prediction Log'!J1713=0, "",'Prediction Log'!J1713)</f>
        <v/>
      </c>
      <c r="H1707" s="52"/>
      <c r="Y1707" s="1" t="str">
        <f t="shared" si="147"/>
        <v/>
      </c>
      <c r="Z1707" s="18"/>
      <c r="AA1707" s="18"/>
      <c r="AB1707" s="18"/>
      <c r="AC1707" s="18"/>
      <c r="AD1707" s="18"/>
    </row>
    <row r="1708" spans="6:30" x14ac:dyDescent="0.45">
      <c r="F1708" s="13" t="str">
        <f>IF('Prediction Log'!F1714=0, "",'Prediction Log'!F1714)</f>
        <v/>
      </c>
      <c r="G1708" s="13" t="str">
        <f>IF('Prediction Log'!J1714=0, "",'Prediction Log'!J1714)</f>
        <v/>
      </c>
      <c r="H1708" s="52"/>
      <c r="Y1708" s="1" t="str">
        <f t="shared" si="147"/>
        <v/>
      </c>
      <c r="Z1708" s="18"/>
      <c r="AA1708" s="18"/>
      <c r="AB1708" s="18"/>
      <c r="AC1708" s="18"/>
      <c r="AD1708" s="18"/>
    </row>
    <row r="1709" spans="6:30" x14ac:dyDescent="0.45">
      <c r="F1709" s="13" t="str">
        <f>IF('Prediction Log'!F1715=0, "",'Prediction Log'!F1715)</f>
        <v/>
      </c>
      <c r="G1709" s="13" t="str">
        <f>IF('Prediction Log'!J1715=0, "",'Prediction Log'!J1715)</f>
        <v/>
      </c>
      <c r="H1709" s="52"/>
      <c r="Y1709" s="1" t="str">
        <f t="shared" si="147"/>
        <v/>
      </c>
      <c r="Z1709" s="18"/>
      <c r="AA1709" s="18"/>
      <c r="AB1709" s="18"/>
      <c r="AC1709" s="18"/>
      <c r="AD1709" s="18"/>
    </row>
    <row r="1710" spans="6:30" x14ac:dyDescent="0.45">
      <c r="F1710" s="13" t="str">
        <f>IF('Prediction Log'!F1716=0, "",'Prediction Log'!F1716)</f>
        <v/>
      </c>
      <c r="G1710" s="13" t="str">
        <f>IF('Prediction Log'!J1716=0, "",'Prediction Log'!J1716)</f>
        <v/>
      </c>
      <c r="H1710" s="52"/>
      <c r="Y1710" s="1" t="str">
        <f t="shared" si="147"/>
        <v/>
      </c>
      <c r="Z1710" s="18"/>
      <c r="AA1710" s="18"/>
      <c r="AB1710" s="18"/>
      <c r="AC1710" s="18"/>
      <c r="AD1710" s="18"/>
    </row>
    <row r="1711" spans="6:30" x14ac:dyDescent="0.45">
      <c r="F1711" s="13" t="str">
        <f>IF('Prediction Log'!F1717=0, "",'Prediction Log'!F1717)</f>
        <v/>
      </c>
      <c r="G1711" s="13" t="str">
        <f>IF('Prediction Log'!J1717=0, "",'Prediction Log'!J1717)</f>
        <v/>
      </c>
      <c r="H1711" s="52"/>
      <c r="Y1711" s="1" t="str">
        <f t="shared" si="147"/>
        <v/>
      </c>
      <c r="Z1711" s="18"/>
      <c r="AA1711" s="18"/>
      <c r="AB1711" s="18"/>
      <c r="AC1711" s="18"/>
      <c r="AD1711" s="18"/>
    </row>
    <row r="1712" spans="6:30" x14ac:dyDescent="0.45">
      <c r="F1712" s="13" t="str">
        <f>IF('Prediction Log'!F1718=0, "",'Prediction Log'!F1718)</f>
        <v/>
      </c>
      <c r="G1712" s="13" t="str">
        <f>IF('Prediction Log'!J1718=0, "",'Prediction Log'!J1718)</f>
        <v/>
      </c>
      <c r="H1712" s="52"/>
      <c r="Y1712" s="1" t="str">
        <f t="shared" si="147"/>
        <v/>
      </c>
      <c r="Z1712" s="18"/>
      <c r="AA1712" s="18"/>
      <c r="AB1712" s="18"/>
      <c r="AC1712" s="18"/>
      <c r="AD1712" s="18"/>
    </row>
    <row r="1713" spans="6:30" x14ac:dyDescent="0.45">
      <c r="F1713" s="13" t="str">
        <f>IF('Prediction Log'!F1719=0, "",'Prediction Log'!F1719)</f>
        <v/>
      </c>
      <c r="G1713" s="13" t="str">
        <f>IF('Prediction Log'!J1719=0, "",'Prediction Log'!J1719)</f>
        <v/>
      </c>
      <c r="H1713" s="52"/>
      <c r="Y1713" s="1" t="str">
        <f t="shared" si="147"/>
        <v/>
      </c>
      <c r="Z1713" s="18"/>
      <c r="AA1713" s="18"/>
      <c r="AB1713" s="18"/>
      <c r="AC1713" s="18"/>
      <c r="AD1713" s="18"/>
    </row>
    <row r="1714" spans="6:30" x14ac:dyDescent="0.45">
      <c r="F1714" s="13" t="str">
        <f>IF('Prediction Log'!F1720=0, "",'Prediction Log'!F1720)</f>
        <v/>
      </c>
      <c r="G1714" s="13" t="str">
        <f>IF('Prediction Log'!J1720=0, "",'Prediction Log'!J1720)</f>
        <v/>
      </c>
      <c r="H1714" s="52"/>
      <c r="Y1714" s="1" t="str">
        <f t="shared" si="147"/>
        <v/>
      </c>
      <c r="Z1714" s="18"/>
      <c r="AA1714" s="18"/>
      <c r="AB1714" s="18"/>
      <c r="AC1714" s="18"/>
      <c r="AD1714" s="18"/>
    </row>
    <row r="1715" spans="6:30" x14ac:dyDescent="0.45">
      <c r="F1715" s="13" t="str">
        <f>IF('Prediction Log'!F1721=0, "",'Prediction Log'!F1721)</f>
        <v/>
      </c>
      <c r="G1715" s="13" t="str">
        <f>IF('Prediction Log'!J1721=0, "",'Prediction Log'!J1721)</f>
        <v/>
      </c>
      <c r="H1715" s="52"/>
      <c r="Y1715" s="1" t="str">
        <f t="shared" si="147"/>
        <v/>
      </c>
      <c r="Z1715" s="18"/>
      <c r="AA1715" s="18"/>
      <c r="AB1715" s="18"/>
      <c r="AC1715" s="18"/>
      <c r="AD1715" s="18"/>
    </row>
    <row r="1716" spans="6:30" x14ac:dyDescent="0.45">
      <c r="F1716" s="13" t="str">
        <f>IF('Prediction Log'!F1722=0, "",'Prediction Log'!F1722)</f>
        <v/>
      </c>
      <c r="G1716" s="13" t="str">
        <f>IF('Prediction Log'!J1722=0, "",'Prediction Log'!J1722)</f>
        <v/>
      </c>
      <c r="H1716" s="52"/>
      <c r="Y1716" s="1" t="str">
        <f t="shared" si="147"/>
        <v/>
      </c>
      <c r="Z1716" s="18"/>
      <c r="AA1716" s="18"/>
      <c r="AB1716" s="18"/>
      <c r="AC1716" s="18"/>
      <c r="AD1716" s="18"/>
    </row>
    <row r="1717" spans="6:30" x14ac:dyDescent="0.45">
      <c r="F1717" s="13" t="str">
        <f>IF('Prediction Log'!F1723=0, "",'Prediction Log'!F1723)</f>
        <v/>
      </c>
      <c r="G1717" s="13" t="str">
        <f>IF('Prediction Log'!J1723=0, "",'Prediction Log'!J1723)</f>
        <v/>
      </c>
      <c r="H1717" s="52"/>
      <c r="Y1717" s="1" t="str">
        <f t="shared" si="147"/>
        <v/>
      </c>
      <c r="Z1717" s="18"/>
      <c r="AA1717" s="18"/>
      <c r="AB1717" s="18"/>
      <c r="AC1717" s="18"/>
      <c r="AD1717" s="18"/>
    </row>
    <row r="1718" spans="6:30" x14ac:dyDescent="0.45">
      <c r="F1718" s="13" t="str">
        <f>IF('Prediction Log'!F1724=0, "",'Prediction Log'!F1724)</f>
        <v/>
      </c>
      <c r="G1718" s="13" t="str">
        <f>IF('Prediction Log'!J1724=0, "",'Prediction Log'!J1724)</f>
        <v/>
      </c>
      <c r="H1718" s="52"/>
      <c r="Y1718" s="1" t="str">
        <f t="shared" si="147"/>
        <v/>
      </c>
      <c r="Z1718" s="18"/>
      <c r="AA1718" s="18"/>
      <c r="AB1718" s="18"/>
      <c r="AC1718" s="18"/>
      <c r="AD1718" s="18"/>
    </row>
    <row r="1719" spans="6:30" x14ac:dyDescent="0.45">
      <c r="F1719" s="13" t="str">
        <f>IF('Prediction Log'!F1725=0, "",'Prediction Log'!F1725)</f>
        <v/>
      </c>
      <c r="G1719" s="13" t="str">
        <f>IF('Prediction Log'!J1725=0, "",'Prediction Log'!J1725)</f>
        <v/>
      </c>
      <c r="H1719" s="52"/>
      <c r="Y1719" s="1" t="str">
        <f t="shared" si="147"/>
        <v/>
      </c>
      <c r="Z1719" s="18"/>
      <c r="AA1719" s="18"/>
      <c r="AB1719" s="18"/>
      <c r="AC1719" s="18"/>
      <c r="AD1719" s="18"/>
    </row>
    <row r="1720" spans="6:30" x14ac:dyDescent="0.45">
      <c r="F1720" s="13" t="str">
        <f>IF('Prediction Log'!F1726=0, "",'Prediction Log'!F1726)</f>
        <v/>
      </c>
      <c r="G1720" s="13" t="str">
        <f>IF('Prediction Log'!J1726=0, "",'Prediction Log'!J1726)</f>
        <v/>
      </c>
      <c r="H1720" s="52"/>
      <c r="Y1720" s="1" t="str">
        <f t="shared" si="147"/>
        <v/>
      </c>
      <c r="Z1720" s="18"/>
      <c r="AA1720" s="18"/>
      <c r="AB1720" s="18"/>
      <c r="AC1720" s="18"/>
      <c r="AD1720" s="18"/>
    </row>
    <row r="1721" spans="6:30" x14ac:dyDescent="0.45">
      <c r="F1721" s="13" t="str">
        <f>IF('Prediction Log'!F1727=0, "",'Prediction Log'!F1727)</f>
        <v/>
      </c>
      <c r="G1721" s="13" t="str">
        <f>IF('Prediction Log'!J1727=0, "",'Prediction Log'!J1727)</f>
        <v/>
      </c>
      <c r="H1721" s="52"/>
      <c r="Y1721" s="1" t="str">
        <f t="shared" si="147"/>
        <v/>
      </c>
      <c r="Z1721" s="18"/>
      <c r="AA1721" s="18"/>
      <c r="AB1721" s="18"/>
      <c r="AC1721" s="18"/>
      <c r="AD1721" s="18"/>
    </row>
    <row r="1722" spans="6:30" x14ac:dyDescent="0.45">
      <c r="F1722" s="13" t="str">
        <f>IF('Prediction Log'!F1728=0, "",'Prediction Log'!F1728)</f>
        <v/>
      </c>
      <c r="G1722" s="13" t="str">
        <f>IF('Prediction Log'!J1728=0, "",'Prediction Log'!J1728)</f>
        <v/>
      </c>
      <c r="H1722" s="52"/>
      <c r="Y1722" s="1" t="str">
        <f t="shared" si="147"/>
        <v/>
      </c>
      <c r="Z1722" s="18"/>
      <c r="AA1722" s="18"/>
      <c r="AB1722" s="18"/>
      <c r="AC1722" s="18"/>
      <c r="AD1722" s="18"/>
    </row>
    <row r="1723" spans="6:30" x14ac:dyDescent="0.45">
      <c r="F1723" s="13" t="str">
        <f>IF('Prediction Log'!F1729=0, "",'Prediction Log'!F1729)</f>
        <v/>
      </c>
      <c r="G1723" s="13" t="str">
        <f>IF('Prediction Log'!J1729=0, "",'Prediction Log'!J1729)</f>
        <v/>
      </c>
      <c r="H1723" s="52"/>
      <c r="Y1723" s="1" t="str">
        <f t="shared" si="147"/>
        <v/>
      </c>
      <c r="Z1723" s="18"/>
      <c r="AA1723" s="18"/>
      <c r="AB1723" s="18"/>
      <c r="AC1723" s="18"/>
      <c r="AD1723" s="18"/>
    </row>
    <row r="1724" spans="6:30" x14ac:dyDescent="0.45">
      <c r="F1724" s="13" t="str">
        <f>IF('Prediction Log'!F1730=0, "",'Prediction Log'!F1730)</f>
        <v/>
      </c>
      <c r="G1724" s="13" t="str">
        <f>IF('Prediction Log'!J1730=0, "",'Prediction Log'!J1730)</f>
        <v/>
      </c>
      <c r="H1724" s="52"/>
      <c r="Y1724" s="1" t="str">
        <f t="shared" si="147"/>
        <v/>
      </c>
      <c r="Z1724" s="18"/>
      <c r="AA1724" s="18"/>
      <c r="AB1724" s="18"/>
      <c r="AC1724" s="18"/>
      <c r="AD1724" s="18"/>
    </row>
    <row r="1725" spans="6:30" x14ac:dyDescent="0.45">
      <c r="F1725" s="13" t="str">
        <f>IF('Prediction Log'!F1731=0, "",'Prediction Log'!F1731)</f>
        <v/>
      </c>
      <c r="G1725" s="13" t="str">
        <f>IF('Prediction Log'!J1731=0, "",'Prediction Log'!J1731)</f>
        <v/>
      </c>
      <c r="H1725" s="52"/>
      <c r="Y1725" s="1" t="str">
        <f t="shared" si="147"/>
        <v/>
      </c>
      <c r="Z1725" s="18"/>
      <c r="AA1725" s="18"/>
      <c r="AB1725" s="18"/>
      <c r="AC1725" s="18"/>
      <c r="AD1725" s="18"/>
    </row>
    <row r="1726" spans="6:30" x14ac:dyDescent="0.45">
      <c r="F1726" s="13" t="str">
        <f>IF('Prediction Log'!F1732=0, "",'Prediction Log'!F1732)</f>
        <v/>
      </c>
      <c r="G1726" s="13" t="str">
        <f>IF('Prediction Log'!J1732=0, "",'Prediction Log'!J1732)</f>
        <v/>
      </c>
      <c r="H1726" s="52"/>
      <c r="Y1726" s="1" t="str">
        <f t="shared" si="147"/>
        <v/>
      </c>
      <c r="Z1726" s="18"/>
      <c r="AA1726" s="18"/>
      <c r="AB1726" s="18"/>
      <c r="AC1726" s="18"/>
      <c r="AD1726" s="18"/>
    </row>
    <row r="1727" spans="6:30" x14ac:dyDescent="0.45">
      <c r="F1727" s="13" t="str">
        <f>IF('Prediction Log'!F1733=0, "",'Prediction Log'!F1733)</f>
        <v/>
      </c>
      <c r="G1727" s="13" t="str">
        <f>IF('Prediction Log'!J1733=0, "",'Prediction Log'!J1733)</f>
        <v/>
      </c>
      <c r="H1727" s="52"/>
      <c r="Y1727" s="1" t="str">
        <f t="shared" si="147"/>
        <v/>
      </c>
      <c r="Z1727" s="18"/>
      <c r="AA1727" s="18"/>
      <c r="AB1727" s="18"/>
      <c r="AC1727" s="18"/>
      <c r="AD1727" s="18"/>
    </row>
    <row r="1728" spans="6:30" x14ac:dyDescent="0.45">
      <c r="F1728" s="13" t="str">
        <f>IF('Prediction Log'!F1734=0, "",'Prediction Log'!F1734)</f>
        <v/>
      </c>
      <c r="G1728" s="13" t="str">
        <f>IF('Prediction Log'!J1734=0, "",'Prediction Log'!J1734)</f>
        <v/>
      </c>
      <c r="H1728" s="52"/>
      <c r="Y1728" s="1" t="str">
        <f t="shared" si="147"/>
        <v/>
      </c>
      <c r="Z1728" s="18"/>
      <c r="AA1728" s="18"/>
      <c r="AB1728" s="18"/>
      <c r="AC1728" s="18"/>
      <c r="AD1728" s="18"/>
    </row>
    <row r="1729" spans="6:30" x14ac:dyDescent="0.45">
      <c r="F1729" s="13" t="str">
        <f>IF('Prediction Log'!F1735=0, "",'Prediction Log'!F1735)</f>
        <v/>
      </c>
      <c r="G1729" s="13" t="str">
        <f>IF('Prediction Log'!J1735=0, "",'Prediction Log'!J1735)</f>
        <v/>
      </c>
      <c r="H1729" s="52"/>
      <c r="Y1729" s="1" t="str">
        <f t="shared" si="147"/>
        <v/>
      </c>
      <c r="Z1729" s="18"/>
      <c r="AA1729" s="18"/>
      <c r="AB1729" s="18"/>
      <c r="AC1729" s="18"/>
      <c r="AD1729" s="18"/>
    </row>
    <row r="1730" spans="6:30" x14ac:dyDescent="0.45">
      <c r="F1730" s="13" t="str">
        <f>IF('Prediction Log'!F1736=0, "",'Prediction Log'!F1736)</f>
        <v/>
      </c>
      <c r="G1730" s="13" t="str">
        <f>IF('Prediction Log'!J1736=0, "",'Prediction Log'!J1736)</f>
        <v/>
      </c>
      <c r="H1730" s="52"/>
      <c r="Y1730" s="1" t="str">
        <f t="shared" si="147"/>
        <v/>
      </c>
      <c r="Z1730" s="18"/>
      <c r="AA1730" s="18"/>
      <c r="AB1730" s="18"/>
      <c r="AC1730" s="18"/>
      <c r="AD1730" s="18"/>
    </row>
    <row r="1731" spans="6:30" x14ac:dyDescent="0.45">
      <c r="F1731" s="13" t="str">
        <f>IF('Prediction Log'!F1737=0, "",'Prediction Log'!F1737)</f>
        <v/>
      </c>
      <c r="G1731" s="13" t="str">
        <f>IF('Prediction Log'!J1737=0, "",'Prediction Log'!J1737)</f>
        <v/>
      </c>
      <c r="H1731" s="52"/>
      <c r="Y1731" s="1" t="str">
        <f t="shared" si="147"/>
        <v/>
      </c>
      <c r="Z1731" s="18"/>
      <c r="AA1731" s="18"/>
      <c r="AB1731" s="18"/>
      <c r="AC1731" s="18"/>
      <c r="AD1731" s="18"/>
    </row>
    <row r="1732" spans="6:30" x14ac:dyDescent="0.45">
      <c r="F1732" s="13" t="str">
        <f>IF('Prediction Log'!F1738=0, "",'Prediction Log'!F1738)</f>
        <v/>
      </c>
      <c r="G1732" s="13" t="str">
        <f>IF('Prediction Log'!J1738=0, "",'Prediction Log'!J1738)</f>
        <v/>
      </c>
      <c r="H1732" s="52"/>
      <c r="Y1732" s="1" t="str">
        <f t="shared" si="147"/>
        <v/>
      </c>
      <c r="Z1732" s="18"/>
      <c r="AA1732" s="18"/>
      <c r="AB1732" s="18"/>
      <c r="AC1732" s="18"/>
      <c r="AD1732" s="18"/>
    </row>
    <row r="1733" spans="6:30" x14ac:dyDescent="0.45">
      <c r="F1733" s="13" t="str">
        <f>IF('Prediction Log'!F1739=0, "",'Prediction Log'!F1739)</f>
        <v/>
      </c>
      <c r="G1733" s="13" t="str">
        <f>IF('Prediction Log'!J1739=0, "",'Prediction Log'!J1739)</f>
        <v/>
      </c>
      <c r="H1733" s="52"/>
      <c r="Y1733" s="1" t="str">
        <f t="shared" si="147"/>
        <v/>
      </c>
      <c r="Z1733" s="18"/>
      <c r="AA1733" s="18"/>
      <c r="AB1733" s="18"/>
      <c r="AC1733" s="18"/>
      <c r="AD1733" s="18"/>
    </row>
    <row r="1734" spans="6:30" x14ac:dyDescent="0.45">
      <c r="F1734" s="13" t="str">
        <f>IF('Prediction Log'!F1740=0, "",'Prediction Log'!F1740)</f>
        <v/>
      </c>
      <c r="G1734" s="13" t="str">
        <f>IF('Prediction Log'!J1740=0, "",'Prediction Log'!J1740)</f>
        <v/>
      </c>
      <c r="H1734" s="52"/>
      <c r="Y1734" s="1" t="str">
        <f t="shared" si="147"/>
        <v/>
      </c>
      <c r="Z1734" s="18"/>
      <c r="AA1734" s="18"/>
      <c r="AB1734" s="18"/>
      <c r="AC1734" s="18"/>
      <c r="AD1734" s="18"/>
    </row>
    <row r="1735" spans="6:30" x14ac:dyDescent="0.45">
      <c r="F1735" s="13" t="str">
        <f>IF('Prediction Log'!F1741=0, "",'Prediction Log'!F1741)</f>
        <v/>
      </c>
      <c r="G1735" s="13" t="str">
        <f>IF('Prediction Log'!J1741=0, "",'Prediction Log'!J1741)</f>
        <v/>
      </c>
      <c r="H1735" s="52"/>
      <c r="Y1735" s="1" t="str">
        <f t="shared" si="147"/>
        <v/>
      </c>
      <c r="Z1735" s="18"/>
      <c r="AA1735" s="18"/>
      <c r="AB1735" s="18"/>
      <c r="AC1735" s="18"/>
      <c r="AD1735" s="18"/>
    </row>
    <row r="1736" spans="6:30" x14ac:dyDescent="0.45">
      <c r="F1736" s="13" t="str">
        <f>IF('Prediction Log'!F1742=0, "",'Prediction Log'!F1742)</f>
        <v/>
      </c>
      <c r="G1736" s="13" t="str">
        <f>IF('Prediction Log'!J1742=0, "",'Prediction Log'!J1742)</f>
        <v/>
      </c>
      <c r="H1736" s="52"/>
      <c r="Y1736" s="1" t="str">
        <f t="shared" si="147"/>
        <v/>
      </c>
      <c r="Z1736" s="18"/>
      <c r="AA1736" s="18"/>
      <c r="AB1736" s="18"/>
      <c r="AC1736" s="18"/>
      <c r="AD1736" s="18"/>
    </row>
    <row r="1737" spans="6:30" x14ac:dyDescent="0.45">
      <c r="F1737" s="13" t="str">
        <f>IF('Prediction Log'!F1743=0, "",'Prediction Log'!F1743)</f>
        <v/>
      </c>
      <c r="G1737" s="13" t="str">
        <f>IF('Prediction Log'!J1743=0, "",'Prediction Log'!J1743)</f>
        <v/>
      </c>
      <c r="H1737" s="52"/>
      <c r="Y1737" s="1" t="str">
        <f t="shared" si="147"/>
        <v/>
      </c>
      <c r="Z1737" s="18"/>
      <c r="AA1737" s="18"/>
      <c r="AB1737" s="18"/>
      <c r="AC1737" s="18"/>
      <c r="AD1737" s="18"/>
    </row>
    <row r="1738" spans="6:30" x14ac:dyDescent="0.45">
      <c r="F1738" s="13" t="str">
        <f>IF('Prediction Log'!F1744=0, "",'Prediction Log'!F1744)</f>
        <v/>
      </c>
      <c r="G1738" s="13" t="str">
        <f>IF('Prediction Log'!J1744=0, "",'Prediction Log'!J1744)</f>
        <v/>
      </c>
      <c r="H1738" s="52"/>
      <c r="Y1738" s="1" t="str">
        <f t="shared" si="147"/>
        <v/>
      </c>
      <c r="Z1738" s="18"/>
      <c r="AA1738" s="18"/>
      <c r="AB1738" s="18"/>
      <c r="AC1738" s="18"/>
      <c r="AD1738" s="18"/>
    </row>
    <row r="1739" spans="6:30" x14ac:dyDescent="0.45">
      <c r="F1739" s="13" t="str">
        <f>IF('Prediction Log'!F1745=0, "",'Prediction Log'!F1745)</f>
        <v/>
      </c>
      <c r="G1739" s="13" t="str">
        <f>IF('Prediction Log'!J1745=0, "",'Prediction Log'!J1745)</f>
        <v/>
      </c>
      <c r="H1739" s="52"/>
      <c r="Y1739" s="1" t="str">
        <f t="shared" si="147"/>
        <v/>
      </c>
      <c r="Z1739" s="18"/>
      <c r="AA1739" s="18"/>
      <c r="AB1739" s="18"/>
      <c r="AC1739" s="18"/>
      <c r="AD1739" s="18"/>
    </row>
    <row r="1740" spans="6:30" x14ac:dyDescent="0.45">
      <c r="F1740" s="13" t="str">
        <f>IF('Prediction Log'!F1746=0, "",'Prediction Log'!F1746)</f>
        <v/>
      </c>
      <c r="G1740" s="13" t="str">
        <f>IF('Prediction Log'!J1746=0, "",'Prediction Log'!J1746)</f>
        <v/>
      </c>
      <c r="H1740" s="52"/>
      <c r="Y1740" s="1" t="str">
        <f t="shared" si="147"/>
        <v/>
      </c>
      <c r="Z1740" s="18"/>
      <c r="AA1740" s="18"/>
      <c r="AB1740" s="18"/>
      <c r="AC1740" s="18"/>
      <c r="AD1740" s="18"/>
    </row>
    <row r="1741" spans="6:30" x14ac:dyDescent="0.45">
      <c r="F1741" s="13" t="str">
        <f>IF('Prediction Log'!F1747=0, "",'Prediction Log'!F1747)</f>
        <v/>
      </c>
      <c r="G1741" s="13" t="str">
        <f>IF('Prediction Log'!J1747=0, "",'Prediction Log'!J1747)</f>
        <v/>
      </c>
      <c r="H1741" s="52"/>
      <c r="Y1741" s="1" t="str">
        <f t="shared" si="147"/>
        <v/>
      </c>
      <c r="Z1741" s="18"/>
      <c r="AA1741" s="18"/>
      <c r="AB1741" s="18"/>
      <c r="AC1741" s="18"/>
      <c r="AD1741" s="18"/>
    </row>
    <row r="1742" spans="6:30" x14ac:dyDescent="0.45">
      <c r="F1742" s="13" t="str">
        <f>IF('Prediction Log'!F1748=0, "",'Prediction Log'!F1748)</f>
        <v/>
      </c>
      <c r="G1742" s="13" t="str">
        <f>IF('Prediction Log'!J1748=0, "",'Prediction Log'!J1748)</f>
        <v/>
      </c>
      <c r="H1742" s="52"/>
      <c r="Y1742" s="1" t="str">
        <f t="shared" si="147"/>
        <v/>
      </c>
      <c r="Z1742" s="18"/>
      <c r="AA1742" s="18"/>
      <c r="AB1742" s="18"/>
      <c r="AC1742" s="18"/>
      <c r="AD1742" s="18"/>
    </row>
    <row r="1743" spans="6:30" x14ac:dyDescent="0.45">
      <c r="F1743" s="13" t="str">
        <f>IF('Prediction Log'!F1749=0, "",'Prediction Log'!F1749)</f>
        <v/>
      </c>
      <c r="G1743" s="13" t="str">
        <f>IF('Prediction Log'!J1749=0, "",'Prediction Log'!J1749)</f>
        <v/>
      </c>
      <c r="H1743" s="52"/>
      <c r="Y1743" s="1" t="str">
        <f t="shared" si="147"/>
        <v/>
      </c>
      <c r="Z1743" s="18"/>
      <c r="AA1743" s="18"/>
      <c r="AB1743" s="18"/>
      <c r="AC1743" s="18"/>
      <c r="AD1743" s="18"/>
    </row>
    <row r="1744" spans="6:30" x14ac:dyDescent="0.45">
      <c r="F1744" s="13" t="str">
        <f>IF('Prediction Log'!F1750=0, "",'Prediction Log'!F1750)</f>
        <v/>
      </c>
      <c r="G1744" s="13" t="str">
        <f>IF('Prediction Log'!J1750=0, "",'Prediction Log'!J1750)</f>
        <v/>
      </c>
      <c r="H1744" s="52"/>
      <c r="Y1744" s="1" t="str">
        <f t="shared" si="147"/>
        <v/>
      </c>
      <c r="Z1744" s="18"/>
      <c r="AA1744" s="18"/>
      <c r="AB1744" s="18"/>
      <c r="AC1744" s="18"/>
      <c r="AD1744" s="18"/>
    </row>
    <row r="1745" spans="6:30" x14ac:dyDescent="0.45">
      <c r="F1745" s="13" t="str">
        <f>IF('Prediction Log'!F1751=0, "",'Prediction Log'!F1751)</f>
        <v/>
      </c>
      <c r="G1745" s="13" t="str">
        <f>IF('Prediction Log'!J1751=0, "",'Prediction Log'!J1751)</f>
        <v/>
      </c>
      <c r="H1745" s="52"/>
      <c r="Y1745" s="1" t="str">
        <f t="shared" si="147"/>
        <v/>
      </c>
      <c r="Z1745" s="18"/>
      <c r="AA1745" s="18"/>
      <c r="AB1745" s="18"/>
      <c r="AC1745" s="18"/>
      <c r="AD1745" s="18"/>
    </row>
    <row r="1746" spans="6:30" x14ac:dyDescent="0.45">
      <c r="F1746" s="13" t="str">
        <f>IF('Prediction Log'!F1752=0, "",'Prediction Log'!F1752)</f>
        <v/>
      </c>
      <c r="G1746" s="13" t="str">
        <f>IF('Prediction Log'!J1752=0, "",'Prediction Log'!J1752)</f>
        <v/>
      </c>
      <c r="H1746" s="52"/>
      <c r="Y1746" s="1" t="str">
        <f t="shared" si="147"/>
        <v/>
      </c>
      <c r="Z1746" s="18"/>
      <c r="AA1746" s="18"/>
      <c r="AB1746" s="18"/>
      <c r="AC1746" s="18"/>
      <c r="AD1746" s="18"/>
    </row>
    <row r="1747" spans="6:30" x14ac:dyDescent="0.45">
      <c r="F1747" s="13" t="str">
        <f>IF('Prediction Log'!F1753=0, "",'Prediction Log'!F1753)</f>
        <v/>
      </c>
      <c r="G1747" s="13" t="str">
        <f>IF('Prediction Log'!J1753=0, "",'Prediction Log'!J1753)</f>
        <v/>
      </c>
      <c r="H1747" s="52"/>
      <c r="Y1747" s="1" t="str">
        <f t="shared" si="147"/>
        <v/>
      </c>
      <c r="Z1747" s="18"/>
      <c r="AA1747" s="18"/>
      <c r="AB1747" s="18"/>
      <c r="AC1747" s="18"/>
      <c r="AD1747" s="18"/>
    </row>
    <row r="1748" spans="6:30" x14ac:dyDescent="0.45">
      <c r="F1748" s="13" t="str">
        <f>IF('Prediction Log'!F1754=0, "",'Prediction Log'!F1754)</f>
        <v/>
      </c>
      <c r="G1748" s="13" t="str">
        <f>IF('Prediction Log'!J1754=0, "",'Prediction Log'!J1754)</f>
        <v/>
      </c>
      <c r="H1748" s="52"/>
      <c r="Y1748" s="1" t="str">
        <f t="shared" si="147"/>
        <v/>
      </c>
      <c r="Z1748" s="18"/>
      <c r="AA1748" s="18"/>
      <c r="AB1748" s="18"/>
      <c r="AC1748" s="18"/>
      <c r="AD1748" s="18"/>
    </row>
    <row r="1749" spans="6:30" x14ac:dyDescent="0.45">
      <c r="F1749" s="13" t="str">
        <f>IF('Prediction Log'!F1755=0, "",'Prediction Log'!F1755)</f>
        <v/>
      </c>
      <c r="G1749" s="13" t="str">
        <f>IF('Prediction Log'!J1755=0, "",'Prediction Log'!J1755)</f>
        <v/>
      </c>
      <c r="H1749" s="52"/>
      <c r="Y1749" s="1" t="str">
        <f t="shared" si="147"/>
        <v/>
      </c>
      <c r="Z1749" s="18"/>
      <c r="AA1749" s="18"/>
      <c r="AB1749" s="18"/>
      <c r="AC1749" s="18"/>
      <c r="AD1749" s="18"/>
    </row>
    <row r="1750" spans="6:30" x14ac:dyDescent="0.45">
      <c r="F1750" s="13" t="str">
        <f>IF('Prediction Log'!F1756=0, "",'Prediction Log'!F1756)</f>
        <v/>
      </c>
      <c r="G1750" s="13" t="str">
        <f>IF('Prediction Log'!J1756=0, "",'Prediction Log'!J1756)</f>
        <v/>
      </c>
      <c r="H1750" s="52"/>
      <c r="Y1750" s="1" t="str">
        <f t="shared" si="147"/>
        <v/>
      </c>
      <c r="Z1750" s="18"/>
      <c r="AA1750" s="18"/>
      <c r="AB1750" s="18"/>
      <c r="AC1750" s="18"/>
      <c r="AD1750" s="18"/>
    </row>
    <row r="1751" spans="6:30" x14ac:dyDescent="0.45">
      <c r="F1751" s="13" t="str">
        <f>IF('Prediction Log'!F1757=0, "",'Prediction Log'!F1757)</f>
        <v/>
      </c>
      <c r="G1751" s="13" t="str">
        <f>IF('Prediction Log'!J1757=0, "",'Prediction Log'!J1757)</f>
        <v/>
      </c>
      <c r="H1751" s="52"/>
      <c r="Y1751" s="1" t="str">
        <f t="shared" si="147"/>
        <v/>
      </c>
      <c r="Z1751" s="18"/>
      <c r="AA1751" s="18"/>
      <c r="AB1751" s="18"/>
      <c r="AC1751" s="18"/>
      <c r="AD1751" s="18"/>
    </row>
    <row r="1752" spans="6:30" x14ac:dyDescent="0.45">
      <c r="F1752" s="13" t="str">
        <f>IF('Prediction Log'!F1758=0, "",'Prediction Log'!F1758)</f>
        <v/>
      </c>
      <c r="G1752" s="13" t="str">
        <f>IF('Prediction Log'!J1758=0, "",'Prediction Log'!J1758)</f>
        <v/>
      </c>
      <c r="H1752" s="52"/>
      <c r="Y1752" s="1" t="str">
        <f t="shared" ref="Y1752:Y1815" si="148">IF(X1752="W", S1752, IF(X1752="L",-L1752, ""))</f>
        <v/>
      </c>
      <c r="Z1752" s="18"/>
      <c r="AA1752" s="18"/>
      <c r="AB1752" s="18"/>
      <c r="AC1752" s="18"/>
      <c r="AD1752" s="18"/>
    </row>
    <row r="1753" spans="6:30" x14ac:dyDescent="0.45">
      <c r="F1753" s="13" t="str">
        <f>IF('Prediction Log'!F1759=0, "",'Prediction Log'!F1759)</f>
        <v/>
      </c>
      <c r="G1753" s="13" t="str">
        <f>IF('Prediction Log'!J1759=0, "",'Prediction Log'!J1759)</f>
        <v/>
      </c>
      <c r="H1753" s="52"/>
      <c r="Y1753" s="1" t="str">
        <f t="shared" si="148"/>
        <v/>
      </c>
      <c r="Z1753" s="18"/>
      <c r="AA1753" s="18"/>
      <c r="AB1753" s="18"/>
      <c r="AC1753" s="18"/>
      <c r="AD1753" s="18"/>
    </row>
    <row r="1754" spans="6:30" x14ac:dyDescent="0.45">
      <c r="F1754" s="13" t="str">
        <f>IF('Prediction Log'!F1760=0, "",'Prediction Log'!F1760)</f>
        <v/>
      </c>
      <c r="G1754" s="13" t="str">
        <f>IF('Prediction Log'!J1760=0, "",'Prediction Log'!J1760)</f>
        <v/>
      </c>
      <c r="H1754" s="52"/>
      <c r="Y1754" s="1" t="str">
        <f t="shared" si="148"/>
        <v/>
      </c>
      <c r="Z1754" s="18"/>
      <c r="AA1754" s="18"/>
      <c r="AB1754" s="18"/>
      <c r="AC1754" s="18"/>
      <c r="AD1754" s="18"/>
    </row>
    <row r="1755" spans="6:30" x14ac:dyDescent="0.45">
      <c r="F1755" s="13" t="str">
        <f>IF('Prediction Log'!F1761=0, "",'Prediction Log'!F1761)</f>
        <v/>
      </c>
      <c r="G1755" s="13" t="str">
        <f>IF('Prediction Log'!J1761=0, "",'Prediction Log'!J1761)</f>
        <v/>
      </c>
      <c r="H1755" s="52"/>
      <c r="Y1755" s="1" t="str">
        <f t="shared" si="148"/>
        <v/>
      </c>
      <c r="Z1755" s="18"/>
      <c r="AA1755" s="18"/>
      <c r="AB1755" s="18"/>
      <c r="AC1755" s="18"/>
      <c r="AD1755" s="18"/>
    </row>
    <row r="1756" spans="6:30" x14ac:dyDescent="0.45">
      <c r="F1756" s="13" t="str">
        <f>IF('Prediction Log'!F1762=0, "",'Prediction Log'!F1762)</f>
        <v/>
      </c>
      <c r="G1756" s="13" t="str">
        <f>IF('Prediction Log'!J1762=0, "",'Prediction Log'!J1762)</f>
        <v/>
      </c>
      <c r="H1756" s="52"/>
      <c r="Y1756" s="1" t="str">
        <f t="shared" si="148"/>
        <v/>
      </c>
      <c r="Z1756" s="18"/>
      <c r="AA1756" s="18"/>
      <c r="AB1756" s="18"/>
      <c r="AC1756" s="18"/>
      <c r="AD1756" s="18"/>
    </row>
    <row r="1757" spans="6:30" x14ac:dyDescent="0.45">
      <c r="F1757" s="13" t="str">
        <f>IF('Prediction Log'!F1763=0, "",'Prediction Log'!F1763)</f>
        <v/>
      </c>
      <c r="G1757" s="13" t="str">
        <f>IF('Prediction Log'!J1763=0, "",'Prediction Log'!J1763)</f>
        <v/>
      </c>
      <c r="H1757" s="52"/>
      <c r="Y1757" s="1" t="str">
        <f t="shared" si="148"/>
        <v/>
      </c>
      <c r="Z1757" s="18"/>
      <c r="AA1757" s="18"/>
      <c r="AB1757" s="18"/>
      <c r="AC1757" s="18"/>
      <c r="AD1757" s="18"/>
    </row>
    <row r="1758" spans="6:30" x14ac:dyDescent="0.45">
      <c r="F1758" s="13" t="str">
        <f>IF('Prediction Log'!F1764=0, "",'Prediction Log'!F1764)</f>
        <v/>
      </c>
      <c r="G1758" s="13" t="str">
        <f>IF('Prediction Log'!J1764=0, "",'Prediction Log'!J1764)</f>
        <v/>
      </c>
      <c r="H1758" s="52"/>
      <c r="Y1758" s="1" t="str">
        <f t="shared" si="148"/>
        <v/>
      </c>
      <c r="Z1758" s="18"/>
      <c r="AA1758" s="18"/>
      <c r="AB1758" s="18"/>
      <c r="AC1758" s="18"/>
      <c r="AD1758" s="18"/>
    </row>
    <row r="1759" spans="6:30" x14ac:dyDescent="0.45">
      <c r="F1759" s="13" t="str">
        <f>IF('Prediction Log'!F1765=0, "",'Prediction Log'!F1765)</f>
        <v/>
      </c>
      <c r="G1759" s="13" t="str">
        <f>IF('Prediction Log'!J1765=0, "",'Prediction Log'!J1765)</f>
        <v/>
      </c>
      <c r="H1759" s="52"/>
      <c r="Y1759" s="1" t="str">
        <f t="shared" si="148"/>
        <v/>
      </c>
      <c r="Z1759" s="18"/>
      <c r="AA1759" s="18"/>
      <c r="AB1759" s="18"/>
      <c r="AC1759" s="18"/>
      <c r="AD1759" s="18"/>
    </row>
    <row r="1760" spans="6:30" x14ac:dyDescent="0.45">
      <c r="F1760" s="13" t="str">
        <f>IF('Prediction Log'!F1766=0, "",'Prediction Log'!F1766)</f>
        <v/>
      </c>
      <c r="G1760" s="13" t="str">
        <f>IF('Prediction Log'!J1766=0, "",'Prediction Log'!J1766)</f>
        <v/>
      </c>
      <c r="H1760" s="52"/>
      <c r="Y1760" s="1" t="str">
        <f t="shared" si="148"/>
        <v/>
      </c>
      <c r="Z1760" s="18"/>
      <c r="AA1760" s="18"/>
      <c r="AB1760" s="18"/>
      <c r="AC1760" s="18"/>
      <c r="AD1760" s="18"/>
    </row>
    <row r="1761" spans="6:30" x14ac:dyDescent="0.45">
      <c r="F1761" s="13" t="str">
        <f>IF('Prediction Log'!F1767=0, "",'Prediction Log'!F1767)</f>
        <v/>
      </c>
      <c r="G1761" s="13" t="str">
        <f>IF('Prediction Log'!J1767=0, "",'Prediction Log'!J1767)</f>
        <v/>
      </c>
      <c r="H1761" s="52"/>
      <c r="Y1761" s="1" t="str">
        <f t="shared" si="148"/>
        <v/>
      </c>
      <c r="Z1761" s="18"/>
      <c r="AA1761" s="18"/>
      <c r="AB1761" s="18"/>
      <c r="AC1761" s="18"/>
      <c r="AD1761" s="18"/>
    </row>
    <row r="1762" spans="6:30" x14ac:dyDescent="0.45">
      <c r="F1762" s="13" t="str">
        <f>IF('Prediction Log'!F1768=0, "",'Prediction Log'!F1768)</f>
        <v/>
      </c>
      <c r="G1762" s="13" t="str">
        <f>IF('Prediction Log'!J1768=0, "",'Prediction Log'!J1768)</f>
        <v/>
      </c>
      <c r="H1762" s="52"/>
      <c r="Y1762" s="1" t="str">
        <f t="shared" si="148"/>
        <v/>
      </c>
      <c r="Z1762" s="18"/>
      <c r="AA1762" s="18"/>
      <c r="AB1762" s="18"/>
      <c r="AC1762" s="18"/>
      <c r="AD1762" s="18"/>
    </row>
    <row r="1763" spans="6:30" x14ac:dyDescent="0.45">
      <c r="F1763" s="13" t="str">
        <f>IF('Prediction Log'!F1769=0, "",'Prediction Log'!F1769)</f>
        <v/>
      </c>
      <c r="G1763" s="13" t="str">
        <f>IF('Prediction Log'!J1769=0, "",'Prediction Log'!J1769)</f>
        <v/>
      </c>
      <c r="H1763" s="52"/>
      <c r="Y1763" s="1" t="str">
        <f t="shared" si="148"/>
        <v/>
      </c>
      <c r="Z1763" s="18"/>
      <c r="AA1763" s="18"/>
      <c r="AB1763" s="18"/>
      <c r="AC1763" s="18"/>
      <c r="AD1763" s="18"/>
    </row>
    <row r="1764" spans="6:30" x14ac:dyDescent="0.45">
      <c r="F1764" s="13" t="str">
        <f>IF('Prediction Log'!F1770=0, "",'Prediction Log'!F1770)</f>
        <v/>
      </c>
      <c r="G1764" s="13" t="str">
        <f>IF('Prediction Log'!J1770=0, "",'Prediction Log'!J1770)</f>
        <v/>
      </c>
      <c r="H1764" s="52"/>
      <c r="Y1764" s="1" t="str">
        <f t="shared" si="148"/>
        <v/>
      </c>
      <c r="Z1764" s="18"/>
      <c r="AA1764" s="18"/>
      <c r="AB1764" s="18"/>
      <c r="AC1764" s="18"/>
      <c r="AD1764" s="18"/>
    </row>
    <row r="1765" spans="6:30" x14ac:dyDescent="0.45">
      <c r="F1765" s="13" t="str">
        <f>IF('Prediction Log'!F1771=0, "",'Prediction Log'!F1771)</f>
        <v/>
      </c>
      <c r="G1765" s="13" t="str">
        <f>IF('Prediction Log'!J1771=0, "",'Prediction Log'!J1771)</f>
        <v/>
      </c>
      <c r="H1765" s="52"/>
      <c r="Y1765" s="1" t="str">
        <f t="shared" si="148"/>
        <v/>
      </c>
      <c r="Z1765" s="18"/>
      <c r="AA1765" s="18"/>
      <c r="AB1765" s="18"/>
      <c r="AC1765" s="18"/>
      <c r="AD1765" s="18"/>
    </row>
    <row r="1766" spans="6:30" x14ac:dyDescent="0.45">
      <c r="F1766" s="13" t="str">
        <f>IF('Prediction Log'!F1772=0, "",'Prediction Log'!F1772)</f>
        <v/>
      </c>
      <c r="G1766" s="13" t="str">
        <f>IF('Prediction Log'!J1772=0, "",'Prediction Log'!J1772)</f>
        <v/>
      </c>
      <c r="H1766" s="52"/>
      <c r="Y1766" s="1" t="str">
        <f t="shared" si="148"/>
        <v/>
      </c>
      <c r="Z1766" s="18"/>
      <c r="AA1766" s="18"/>
      <c r="AB1766" s="18"/>
      <c r="AC1766" s="18"/>
      <c r="AD1766" s="18"/>
    </row>
    <row r="1767" spans="6:30" x14ac:dyDescent="0.45">
      <c r="F1767" s="13" t="str">
        <f>IF('Prediction Log'!F1773=0, "",'Prediction Log'!F1773)</f>
        <v/>
      </c>
      <c r="G1767" s="13" t="str">
        <f>IF('Prediction Log'!J1773=0, "",'Prediction Log'!J1773)</f>
        <v/>
      </c>
      <c r="H1767" s="52"/>
      <c r="Y1767" s="1" t="str">
        <f t="shared" si="148"/>
        <v/>
      </c>
      <c r="Z1767" s="18"/>
      <c r="AA1767" s="18"/>
      <c r="AB1767" s="18"/>
      <c r="AC1767" s="18"/>
      <c r="AD1767" s="18"/>
    </row>
    <row r="1768" spans="6:30" x14ac:dyDescent="0.45">
      <c r="F1768" s="13" t="str">
        <f>IF('Prediction Log'!F1774=0, "",'Prediction Log'!F1774)</f>
        <v/>
      </c>
      <c r="G1768" s="13" t="str">
        <f>IF('Prediction Log'!J1774=0, "",'Prediction Log'!J1774)</f>
        <v/>
      </c>
      <c r="H1768" s="52"/>
      <c r="Y1768" s="1" t="str">
        <f t="shared" si="148"/>
        <v/>
      </c>
      <c r="Z1768" s="18"/>
      <c r="AA1768" s="18"/>
      <c r="AB1768" s="18"/>
      <c r="AC1768" s="18"/>
      <c r="AD1768" s="18"/>
    </row>
    <row r="1769" spans="6:30" x14ac:dyDescent="0.45">
      <c r="F1769" s="13" t="str">
        <f>IF('Prediction Log'!F1775=0, "",'Prediction Log'!F1775)</f>
        <v/>
      </c>
      <c r="G1769" s="13" t="str">
        <f>IF('Prediction Log'!J1775=0, "",'Prediction Log'!J1775)</f>
        <v/>
      </c>
      <c r="H1769" s="52"/>
      <c r="Y1769" s="1" t="str">
        <f t="shared" si="148"/>
        <v/>
      </c>
      <c r="Z1769" s="18"/>
      <c r="AA1769" s="18"/>
      <c r="AB1769" s="18"/>
      <c r="AC1769" s="18"/>
      <c r="AD1769" s="18"/>
    </row>
    <row r="1770" spans="6:30" x14ac:dyDescent="0.45">
      <c r="F1770" s="13" t="str">
        <f>IF('Prediction Log'!F1776=0, "",'Prediction Log'!F1776)</f>
        <v/>
      </c>
      <c r="G1770" s="13" t="str">
        <f>IF('Prediction Log'!J1776=0, "",'Prediction Log'!J1776)</f>
        <v/>
      </c>
      <c r="H1770" s="52"/>
      <c r="Y1770" s="1" t="str">
        <f t="shared" si="148"/>
        <v/>
      </c>
      <c r="Z1770" s="18"/>
      <c r="AA1770" s="18"/>
      <c r="AB1770" s="18"/>
      <c r="AC1770" s="18"/>
      <c r="AD1770" s="18"/>
    </row>
    <row r="1771" spans="6:30" x14ac:dyDescent="0.45">
      <c r="F1771" s="13" t="str">
        <f>IF('Prediction Log'!F1777=0, "",'Prediction Log'!F1777)</f>
        <v/>
      </c>
      <c r="G1771" s="13" t="str">
        <f>IF('Prediction Log'!J1777=0, "",'Prediction Log'!J1777)</f>
        <v/>
      </c>
      <c r="H1771" s="52"/>
      <c r="Y1771" s="1" t="str">
        <f t="shared" si="148"/>
        <v/>
      </c>
      <c r="Z1771" s="18"/>
      <c r="AA1771" s="18"/>
      <c r="AB1771" s="18"/>
      <c r="AC1771" s="18"/>
      <c r="AD1771" s="18"/>
    </row>
    <row r="1772" spans="6:30" x14ac:dyDescent="0.45">
      <c r="F1772" s="13" t="str">
        <f>IF('Prediction Log'!F1778=0, "",'Prediction Log'!F1778)</f>
        <v/>
      </c>
      <c r="G1772" s="13" t="str">
        <f>IF('Prediction Log'!J1778=0, "",'Prediction Log'!J1778)</f>
        <v/>
      </c>
      <c r="H1772" s="52"/>
      <c r="Y1772" s="1" t="str">
        <f t="shared" si="148"/>
        <v/>
      </c>
      <c r="Z1772" s="18"/>
      <c r="AA1772" s="18"/>
      <c r="AB1772" s="18"/>
      <c r="AC1772" s="18"/>
      <c r="AD1772" s="18"/>
    </row>
    <row r="1773" spans="6:30" x14ac:dyDescent="0.45">
      <c r="F1773" s="13" t="str">
        <f>IF('Prediction Log'!F1779=0, "",'Prediction Log'!F1779)</f>
        <v/>
      </c>
      <c r="G1773" s="13" t="str">
        <f>IF('Prediction Log'!J1779=0, "",'Prediction Log'!J1779)</f>
        <v/>
      </c>
      <c r="H1773" s="52"/>
      <c r="Y1773" s="1" t="str">
        <f t="shared" si="148"/>
        <v/>
      </c>
      <c r="Z1773" s="18"/>
      <c r="AA1773" s="18"/>
      <c r="AB1773" s="18"/>
      <c r="AC1773" s="18"/>
      <c r="AD1773" s="18"/>
    </row>
    <row r="1774" spans="6:30" x14ac:dyDescent="0.45">
      <c r="F1774" s="13" t="str">
        <f>IF('Prediction Log'!F1780=0, "",'Prediction Log'!F1780)</f>
        <v/>
      </c>
      <c r="G1774" s="13" t="str">
        <f>IF('Prediction Log'!J1780=0, "",'Prediction Log'!J1780)</f>
        <v/>
      </c>
      <c r="H1774" s="52"/>
      <c r="Y1774" s="1" t="str">
        <f t="shared" si="148"/>
        <v/>
      </c>
      <c r="Z1774" s="18"/>
      <c r="AA1774" s="18"/>
      <c r="AB1774" s="18"/>
      <c r="AC1774" s="18"/>
      <c r="AD1774" s="18"/>
    </row>
    <row r="1775" spans="6:30" x14ac:dyDescent="0.45">
      <c r="F1775" s="13" t="str">
        <f>IF('Prediction Log'!F1781=0, "",'Prediction Log'!F1781)</f>
        <v/>
      </c>
      <c r="G1775" s="13" t="str">
        <f>IF('Prediction Log'!J1781=0, "",'Prediction Log'!J1781)</f>
        <v/>
      </c>
      <c r="H1775" s="52"/>
      <c r="Y1775" s="1" t="str">
        <f t="shared" si="148"/>
        <v/>
      </c>
      <c r="Z1775" s="18"/>
      <c r="AA1775" s="18"/>
      <c r="AB1775" s="18"/>
      <c r="AC1775" s="18"/>
      <c r="AD1775" s="18"/>
    </row>
    <row r="1776" spans="6:30" x14ac:dyDescent="0.45">
      <c r="F1776" s="13" t="str">
        <f>IF('Prediction Log'!F1782=0, "",'Prediction Log'!F1782)</f>
        <v/>
      </c>
      <c r="G1776" s="13" t="str">
        <f>IF('Prediction Log'!J1782=0, "",'Prediction Log'!J1782)</f>
        <v/>
      </c>
      <c r="H1776" s="52"/>
      <c r="Y1776" s="1" t="str">
        <f t="shared" si="148"/>
        <v/>
      </c>
      <c r="Z1776" s="18"/>
      <c r="AA1776" s="18"/>
      <c r="AB1776" s="18"/>
      <c r="AC1776" s="18"/>
      <c r="AD1776" s="18"/>
    </row>
    <row r="1777" spans="6:30" x14ac:dyDescent="0.45">
      <c r="F1777" s="13" t="str">
        <f>IF('Prediction Log'!F1783=0, "",'Prediction Log'!F1783)</f>
        <v/>
      </c>
      <c r="G1777" s="13" t="str">
        <f>IF('Prediction Log'!J1783=0, "",'Prediction Log'!J1783)</f>
        <v/>
      </c>
      <c r="H1777" s="52"/>
      <c r="Y1777" s="1" t="str">
        <f t="shared" si="148"/>
        <v/>
      </c>
      <c r="Z1777" s="18"/>
      <c r="AA1777" s="18"/>
      <c r="AB1777" s="18"/>
      <c r="AC1777" s="18"/>
      <c r="AD1777" s="18"/>
    </row>
    <row r="1778" spans="6:30" x14ac:dyDescent="0.45">
      <c r="F1778" s="13" t="str">
        <f>IF('Prediction Log'!F1784=0, "",'Prediction Log'!F1784)</f>
        <v/>
      </c>
      <c r="G1778" s="13" t="str">
        <f>IF('Prediction Log'!J1784=0, "",'Prediction Log'!J1784)</f>
        <v/>
      </c>
      <c r="H1778" s="52"/>
      <c r="Y1778" s="1" t="str">
        <f t="shared" si="148"/>
        <v/>
      </c>
      <c r="Z1778" s="18"/>
      <c r="AA1778" s="18"/>
      <c r="AB1778" s="18"/>
      <c r="AC1778" s="18"/>
      <c r="AD1778" s="18"/>
    </row>
    <row r="1779" spans="6:30" x14ac:dyDescent="0.45">
      <c r="F1779" s="13" t="str">
        <f>IF('Prediction Log'!F1785=0, "",'Prediction Log'!F1785)</f>
        <v/>
      </c>
      <c r="G1779" s="13" t="str">
        <f>IF('Prediction Log'!J1785=0, "",'Prediction Log'!J1785)</f>
        <v/>
      </c>
      <c r="H1779" s="52"/>
      <c r="Y1779" s="1" t="str">
        <f t="shared" si="148"/>
        <v/>
      </c>
      <c r="Z1779" s="18"/>
      <c r="AA1779" s="18"/>
      <c r="AB1779" s="18"/>
      <c r="AC1779" s="18"/>
      <c r="AD1779" s="18"/>
    </row>
    <row r="1780" spans="6:30" x14ac:dyDescent="0.45">
      <c r="F1780" s="13" t="str">
        <f>IF('Prediction Log'!F1786=0, "",'Prediction Log'!F1786)</f>
        <v/>
      </c>
      <c r="G1780" s="13" t="str">
        <f>IF('Prediction Log'!J1786=0, "",'Prediction Log'!J1786)</f>
        <v/>
      </c>
      <c r="H1780" s="52"/>
      <c r="Y1780" s="1" t="str">
        <f t="shared" si="148"/>
        <v/>
      </c>
      <c r="Z1780" s="18"/>
      <c r="AA1780" s="18"/>
      <c r="AB1780" s="18"/>
      <c r="AC1780" s="18"/>
      <c r="AD1780" s="18"/>
    </row>
    <row r="1781" spans="6:30" x14ac:dyDescent="0.45">
      <c r="F1781" s="13" t="str">
        <f>IF('Prediction Log'!F1787=0, "",'Prediction Log'!F1787)</f>
        <v/>
      </c>
      <c r="G1781" s="13" t="str">
        <f>IF('Prediction Log'!J1787=0, "",'Prediction Log'!J1787)</f>
        <v/>
      </c>
      <c r="H1781" s="52"/>
      <c r="Y1781" s="1" t="str">
        <f t="shared" si="148"/>
        <v/>
      </c>
      <c r="Z1781" s="18"/>
      <c r="AA1781" s="18"/>
      <c r="AB1781" s="18"/>
      <c r="AC1781" s="18"/>
      <c r="AD1781" s="18"/>
    </row>
    <row r="1782" spans="6:30" x14ac:dyDescent="0.45">
      <c r="F1782" s="13" t="str">
        <f>IF('Prediction Log'!F1788=0, "",'Prediction Log'!F1788)</f>
        <v/>
      </c>
      <c r="G1782" s="13" t="str">
        <f>IF('Prediction Log'!J1788=0, "",'Prediction Log'!J1788)</f>
        <v/>
      </c>
      <c r="H1782" s="52"/>
      <c r="Y1782" s="1" t="str">
        <f t="shared" si="148"/>
        <v/>
      </c>
      <c r="Z1782" s="18"/>
      <c r="AA1782" s="18"/>
      <c r="AB1782" s="18"/>
      <c r="AC1782" s="18"/>
      <c r="AD1782" s="18"/>
    </row>
    <row r="1783" spans="6:30" x14ac:dyDescent="0.45">
      <c r="F1783" s="13" t="str">
        <f>IF('Prediction Log'!F1789=0, "",'Prediction Log'!F1789)</f>
        <v/>
      </c>
      <c r="G1783" s="13" t="str">
        <f>IF('Prediction Log'!J1789=0, "",'Prediction Log'!J1789)</f>
        <v/>
      </c>
      <c r="H1783" s="52"/>
      <c r="Y1783" s="1" t="str">
        <f t="shared" si="148"/>
        <v/>
      </c>
      <c r="Z1783" s="18"/>
      <c r="AA1783" s="18"/>
      <c r="AB1783" s="18"/>
      <c r="AC1783" s="18"/>
      <c r="AD1783" s="18"/>
    </row>
    <row r="1784" spans="6:30" x14ac:dyDescent="0.45">
      <c r="F1784" s="13" t="str">
        <f>IF('Prediction Log'!F1790=0, "",'Prediction Log'!F1790)</f>
        <v/>
      </c>
      <c r="G1784" s="13" t="str">
        <f>IF('Prediction Log'!J1790=0, "",'Prediction Log'!J1790)</f>
        <v/>
      </c>
      <c r="H1784" s="52"/>
      <c r="Y1784" s="1" t="str">
        <f t="shared" si="148"/>
        <v/>
      </c>
      <c r="Z1784" s="18"/>
      <c r="AA1784" s="18"/>
      <c r="AB1784" s="18"/>
      <c r="AC1784" s="18"/>
      <c r="AD1784" s="18"/>
    </row>
    <row r="1785" spans="6:30" x14ac:dyDescent="0.45">
      <c r="F1785" s="13" t="str">
        <f>IF('Prediction Log'!F1791=0, "",'Prediction Log'!F1791)</f>
        <v/>
      </c>
      <c r="G1785" s="13" t="str">
        <f>IF('Prediction Log'!J1791=0, "",'Prediction Log'!J1791)</f>
        <v/>
      </c>
      <c r="H1785" s="52"/>
      <c r="Y1785" s="1" t="str">
        <f t="shared" si="148"/>
        <v/>
      </c>
      <c r="Z1785" s="18"/>
      <c r="AA1785" s="18"/>
      <c r="AB1785" s="18"/>
      <c r="AC1785" s="18"/>
      <c r="AD1785" s="18"/>
    </row>
    <row r="1786" spans="6:30" x14ac:dyDescent="0.45">
      <c r="F1786" s="13" t="str">
        <f>IF('Prediction Log'!F1792=0, "",'Prediction Log'!F1792)</f>
        <v/>
      </c>
      <c r="G1786" s="13" t="str">
        <f>IF('Prediction Log'!J1792=0, "",'Prediction Log'!J1792)</f>
        <v/>
      </c>
      <c r="H1786" s="52"/>
      <c r="Y1786" s="1" t="str">
        <f t="shared" si="148"/>
        <v/>
      </c>
      <c r="Z1786" s="18"/>
      <c r="AA1786" s="18"/>
      <c r="AB1786" s="18"/>
      <c r="AC1786" s="18"/>
      <c r="AD1786" s="18"/>
    </row>
    <row r="1787" spans="6:30" x14ac:dyDescent="0.45">
      <c r="F1787" s="13" t="str">
        <f>IF('Prediction Log'!F1793=0, "",'Prediction Log'!F1793)</f>
        <v/>
      </c>
      <c r="G1787" s="13" t="str">
        <f>IF('Prediction Log'!J1793=0, "",'Prediction Log'!J1793)</f>
        <v/>
      </c>
      <c r="H1787" s="52"/>
      <c r="Y1787" s="1" t="str">
        <f t="shared" si="148"/>
        <v/>
      </c>
      <c r="Z1787" s="18"/>
      <c r="AA1787" s="18"/>
      <c r="AB1787" s="18"/>
      <c r="AC1787" s="18"/>
      <c r="AD1787" s="18"/>
    </row>
    <row r="1788" spans="6:30" x14ac:dyDescent="0.45">
      <c r="F1788" s="13" t="str">
        <f>IF('Prediction Log'!F1794=0, "",'Prediction Log'!F1794)</f>
        <v/>
      </c>
      <c r="G1788" s="13" t="str">
        <f>IF('Prediction Log'!J1794=0, "",'Prediction Log'!J1794)</f>
        <v/>
      </c>
      <c r="H1788" s="52"/>
      <c r="Y1788" s="1" t="str">
        <f t="shared" si="148"/>
        <v/>
      </c>
      <c r="Z1788" s="18"/>
      <c r="AA1788" s="18"/>
      <c r="AB1788" s="18"/>
      <c r="AC1788" s="18"/>
      <c r="AD1788" s="18"/>
    </row>
    <row r="1789" spans="6:30" x14ac:dyDescent="0.45">
      <c r="F1789" s="13" t="str">
        <f>IF('Prediction Log'!F1795=0, "",'Prediction Log'!F1795)</f>
        <v/>
      </c>
      <c r="G1789" s="13" t="str">
        <f>IF('Prediction Log'!J1795=0, "",'Prediction Log'!J1795)</f>
        <v/>
      </c>
      <c r="H1789" s="52"/>
      <c r="Y1789" s="1" t="str">
        <f t="shared" si="148"/>
        <v/>
      </c>
      <c r="Z1789" s="18"/>
      <c r="AA1789" s="18"/>
      <c r="AB1789" s="18"/>
      <c r="AC1789" s="18"/>
      <c r="AD1789" s="18"/>
    </row>
    <row r="1790" spans="6:30" x14ac:dyDescent="0.45">
      <c r="F1790" s="13" t="str">
        <f>IF('Prediction Log'!F1796=0, "",'Prediction Log'!F1796)</f>
        <v/>
      </c>
      <c r="G1790" s="13" t="str">
        <f>IF('Prediction Log'!J1796=0, "",'Prediction Log'!J1796)</f>
        <v/>
      </c>
      <c r="H1790" s="52"/>
      <c r="Y1790" s="1" t="str">
        <f t="shared" si="148"/>
        <v/>
      </c>
      <c r="Z1790" s="18"/>
      <c r="AA1790" s="18"/>
      <c r="AB1790" s="18"/>
      <c r="AC1790" s="18"/>
      <c r="AD1790" s="18"/>
    </row>
    <row r="1791" spans="6:30" x14ac:dyDescent="0.45">
      <c r="F1791" s="13" t="str">
        <f>IF('Prediction Log'!F1797=0, "",'Prediction Log'!F1797)</f>
        <v/>
      </c>
      <c r="G1791" s="13" t="str">
        <f>IF('Prediction Log'!J1797=0, "",'Prediction Log'!J1797)</f>
        <v/>
      </c>
      <c r="H1791" s="52"/>
      <c r="Y1791" s="1" t="str">
        <f t="shared" si="148"/>
        <v/>
      </c>
      <c r="Z1791" s="18"/>
      <c r="AA1791" s="18"/>
      <c r="AB1791" s="18"/>
      <c r="AC1791" s="18"/>
      <c r="AD1791" s="18"/>
    </row>
    <row r="1792" spans="6:30" x14ac:dyDescent="0.45">
      <c r="F1792" s="13" t="str">
        <f>IF('Prediction Log'!F1798=0, "",'Prediction Log'!F1798)</f>
        <v/>
      </c>
      <c r="G1792" s="13" t="str">
        <f>IF('Prediction Log'!J1798=0, "",'Prediction Log'!J1798)</f>
        <v/>
      </c>
      <c r="H1792" s="52"/>
      <c r="Y1792" s="1" t="str">
        <f t="shared" si="148"/>
        <v/>
      </c>
      <c r="Z1792" s="18"/>
      <c r="AA1792" s="18"/>
      <c r="AB1792" s="18"/>
      <c r="AC1792" s="18"/>
      <c r="AD1792" s="18"/>
    </row>
    <row r="1793" spans="6:30" x14ac:dyDescent="0.45">
      <c r="F1793" s="13" t="str">
        <f>IF('Prediction Log'!F1799=0, "",'Prediction Log'!F1799)</f>
        <v/>
      </c>
      <c r="G1793" s="13" t="str">
        <f>IF('Prediction Log'!J1799=0, "",'Prediction Log'!J1799)</f>
        <v/>
      </c>
      <c r="H1793" s="52"/>
      <c r="Y1793" s="1" t="str">
        <f t="shared" si="148"/>
        <v/>
      </c>
      <c r="Z1793" s="18"/>
      <c r="AA1793" s="18"/>
      <c r="AB1793" s="18"/>
      <c r="AC1793" s="18"/>
      <c r="AD1793" s="18"/>
    </row>
    <row r="1794" spans="6:30" x14ac:dyDescent="0.45">
      <c r="F1794" s="13" t="str">
        <f>IF('Prediction Log'!F1800=0, "",'Prediction Log'!F1800)</f>
        <v/>
      </c>
      <c r="G1794" s="13" t="str">
        <f>IF('Prediction Log'!J1800=0, "",'Prediction Log'!J1800)</f>
        <v/>
      </c>
      <c r="H1794" s="52"/>
      <c r="Y1794" s="1" t="str">
        <f t="shared" si="148"/>
        <v/>
      </c>
      <c r="Z1794" s="18"/>
      <c r="AA1794" s="18"/>
      <c r="AB1794" s="18"/>
      <c r="AC1794" s="18"/>
      <c r="AD1794" s="18"/>
    </row>
    <row r="1795" spans="6:30" x14ac:dyDescent="0.45">
      <c r="F1795" s="13" t="str">
        <f>IF('Prediction Log'!F1801=0, "",'Prediction Log'!F1801)</f>
        <v/>
      </c>
      <c r="G1795" s="13" t="str">
        <f>IF('Prediction Log'!J1801=0, "",'Prediction Log'!J1801)</f>
        <v/>
      </c>
      <c r="H1795" s="52"/>
      <c r="Y1795" s="1" t="str">
        <f t="shared" si="148"/>
        <v/>
      </c>
      <c r="Z1795" s="18"/>
      <c r="AA1795" s="18"/>
      <c r="AB1795" s="18"/>
      <c r="AC1795" s="18"/>
      <c r="AD1795" s="18"/>
    </row>
    <row r="1796" spans="6:30" x14ac:dyDescent="0.45">
      <c r="F1796" s="13" t="str">
        <f>IF('Prediction Log'!F1802=0, "",'Prediction Log'!F1802)</f>
        <v/>
      </c>
      <c r="G1796" s="13" t="str">
        <f>IF('Prediction Log'!J1802=0, "",'Prediction Log'!J1802)</f>
        <v/>
      </c>
      <c r="H1796" s="52"/>
      <c r="Y1796" s="1" t="str">
        <f t="shared" si="148"/>
        <v/>
      </c>
      <c r="Z1796" s="18"/>
      <c r="AA1796" s="18"/>
      <c r="AB1796" s="18"/>
      <c r="AC1796" s="18"/>
      <c r="AD1796" s="18"/>
    </row>
    <row r="1797" spans="6:30" x14ac:dyDescent="0.45">
      <c r="F1797" s="13" t="str">
        <f>IF('Prediction Log'!F1803=0, "",'Prediction Log'!F1803)</f>
        <v/>
      </c>
      <c r="G1797" s="13" t="str">
        <f>IF('Prediction Log'!J1803=0, "",'Prediction Log'!J1803)</f>
        <v/>
      </c>
      <c r="H1797" s="52"/>
      <c r="Y1797" s="1" t="str">
        <f t="shared" si="148"/>
        <v/>
      </c>
      <c r="Z1797" s="18"/>
      <c r="AA1797" s="18"/>
      <c r="AB1797" s="18"/>
      <c r="AC1797" s="18"/>
      <c r="AD1797" s="18"/>
    </row>
    <row r="1798" spans="6:30" x14ac:dyDescent="0.45">
      <c r="F1798" s="13" t="str">
        <f>IF('Prediction Log'!F1804=0, "",'Prediction Log'!F1804)</f>
        <v/>
      </c>
      <c r="G1798" s="13" t="str">
        <f>IF('Prediction Log'!J1804=0, "",'Prediction Log'!J1804)</f>
        <v/>
      </c>
      <c r="H1798" s="52"/>
      <c r="Y1798" s="1" t="str">
        <f t="shared" si="148"/>
        <v/>
      </c>
      <c r="Z1798" s="18"/>
      <c r="AA1798" s="18"/>
      <c r="AB1798" s="18"/>
      <c r="AC1798" s="18"/>
      <c r="AD1798" s="18"/>
    </row>
    <row r="1799" spans="6:30" x14ac:dyDescent="0.45">
      <c r="F1799" s="13" t="str">
        <f>IF('Prediction Log'!F1805=0, "",'Prediction Log'!F1805)</f>
        <v/>
      </c>
      <c r="G1799" s="13" t="str">
        <f>IF('Prediction Log'!J1805=0, "",'Prediction Log'!J1805)</f>
        <v/>
      </c>
      <c r="H1799" s="52"/>
      <c r="Y1799" s="1" t="str">
        <f t="shared" si="148"/>
        <v/>
      </c>
      <c r="Z1799" s="18"/>
      <c r="AA1799" s="18"/>
      <c r="AB1799" s="18"/>
      <c r="AC1799" s="18"/>
      <c r="AD1799" s="18"/>
    </row>
    <row r="1800" spans="6:30" x14ac:dyDescent="0.45">
      <c r="F1800" s="13" t="str">
        <f>IF('Prediction Log'!F1806=0, "",'Prediction Log'!F1806)</f>
        <v/>
      </c>
      <c r="G1800" s="13" t="str">
        <f>IF('Prediction Log'!J1806=0, "",'Prediction Log'!J1806)</f>
        <v/>
      </c>
      <c r="H1800" s="52"/>
      <c r="Y1800" s="1" t="str">
        <f t="shared" si="148"/>
        <v/>
      </c>
      <c r="Z1800" s="18"/>
      <c r="AA1800" s="18"/>
      <c r="AB1800" s="18"/>
      <c r="AC1800" s="18"/>
      <c r="AD1800" s="18"/>
    </row>
    <row r="1801" spans="6:30" x14ac:dyDescent="0.45">
      <c r="F1801" s="13" t="str">
        <f>IF('Prediction Log'!F1807=0, "",'Prediction Log'!F1807)</f>
        <v/>
      </c>
      <c r="G1801" s="13" t="str">
        <f>IF('Prediction Log'!J1807=0, "",'Prediction Log'!J1807)</f>
        <v/>
      </c>
      <c r="H1801" s="52"/>
      <c r="Y1801" s="1" t="str">
        <f t="shared" si="148"/>
        <v/>
      </c>
      <c r="Z1801" s="18"/>
      <c r="AA1801" s="18"/>
      <c r="AB1801" s="18"/>
      <c r="AC1801" s="18"/>
      <c r="AD1801" s="18"/>
    </row>
    <row r="1802" spans="6:30" x14ac:dyDescent="0.45">
      <c r="F1802" s="13" t="str">
        <f>IF('Prediction Log'!F1808=0, "",'Prediction Log'!F1808)</f>
        <v/>
      </c>
      <c r="G1802" s="13" t="str">
        <f>IF('Prediction Log'!J1808=0, "",'Prediction Log'!J1808)</f>
        <v/>
      </c>
      <c r="H1802" s="52"/>
      <c r="Y1802" s="1" t="str">
        <f t="shared" si="148"/>
        <v/>
      </c>
      <c r="Z1802" s="18"/>
      <c r="AA1802" s="18"/>
      <c r="AB1802" s="18"/>
      <c r="AC1802" s="18"/>
      <c r="AD1802" s="18"/>
    </row>
    <row r="1803" spans="6:30" x14ac:dyDescent="0.45">
      <c r="F1803" s="13" t="str">
        <f>IF('Prediction Log'!F1809=0, "",'Prediction Log'!F1809)</f>
        <v/>
      </c>
      <c r="G1803" s="13" t="str">
        <f>IF('Prediction Log'!J1809=0, "",'Prediction Log'!J1809)</f>
        <v/>
      </c>
      <c r="H1803" s="52"/>
      <c r="Y1803" s="1" t="str">
        <f t="shared" si="148"/>
        <v/>
      </c>
      <c r="Z1803" s="18"/>
      <c r="AA1803" s="18"/>
      <c r="AB1803" s="18"/>
      <c r="AC1803" s="18"/>
      <c r="AD1803" s="18"/>
    </row>
    <row r="1804" spans="6:30" x14ac:dyDescent="0.45">
      <c r="F1804" s="13" t="str">
        <f>IF('Prediction Log'!F1810=0, "",'Prediction Log'!F1810)</f>
        <v/>
      </c>
      <c r="G1804" s="13" t="str">
        <f>IF('Prediction Log'!J1810=0, "",'Prediction Log'!J1810)</f>
        <v/>
      </c>
      <c r="H1804" s="52"/>
      <c r="Y1804" s="1" t="str">
        <f t="shared" si="148"/>
        <v/>
      </c>
      <c r="Z1804" s="18"/>
      <c r="AA1804" s="18"/>
      <c r="AB1804" s="18"/>
      <c r="AC1804" s="18"/>
      <c r="AD1804" s="18"/>
    </row>
    <row r="1805" spans="6:30" x14ac:dyDescent="0.45">
      <c r="F1805" s="13" t="str">
        <f>IF('Prediction Log'!F1811=0, "",'Prediction Log'!F1811)</f>
        <v/>
      </c>
      <c r="G1805" s="13" t="str">
        <f>IF('Prediction Log'!J1811=0, "",'Prediction Log'!J1811)</f>
        <v/>
      </c>
      <c r="H1805" s="52"/>
      <c r="Y1805" s="1" t="str">
        <f t="shared" si="148"/>
        <v/>
      </c>
      <c r="Z1805" s="18"/>
      <c r="AA1805" s="18"/>
      <c r="AB1805" s="18"/>
      <c r="AC1805" s="18"/>
      <c r="AD1805" s="18"/>
    </row>
    <row r="1806" spans="6:30" x14ac:dyDescent="0.45">
      <c r="F1806" s="13" t="str">
        <f>IF('Prediction Log'!F1812=0, "",'Prediction Log'!F1812)</f>
        <v/>
      </c>
      <c r="G1806" s="13" t="str">
        <f>IF('Prediction Log'!J1812=0, "",'Prediction Log'!J1812)</f>
        <v/>
      </c>
      <c r="H1806" s="52"/>
      <c r="Y1806" s="1" t="str">
        <f t="shared" si="148"/>
        <v/>
      </c>
      <c r="Z1806" s="18"/>
      <c r="AA1806" s="18"/>
      <c r="AB1806" s="18"/>
      <c r="AC1806" s="18"/>
      <c r="AD1806" s="18"/>
    </row>
    <row r="1807" spans="6:30" x14ac:dyDescent="0.45">
      <c r="F1807" s="13" t="str">
        <f>IF('Prediction Log'!F1813=0, "",'Prediction Log'!F1813)</f>
        <v/>
      </c>
      <c r="G1807" s="13" t="str">
        <f>IF('Prediction Log'!J1813=0, "",'Prediction Log'!J1813)</f>
        <v/>
      </c>
      <c r="H1807" s="52"/>
      <c r="Y1807" s="1" t="str">
        <f t="shared" si="148"/>
        <v/>
      </c>
      <c r="Z1807" s="18"/>
      <c r="AA1807" s="18"/>
      <c r="AB1807" s="18"/>
      <c r="AC1807" s="18"/>
      <c r="AD1807" s="18"/>
    </row>
    <row r="1808" spans="6:30" x14ac:dyDescent="0.45">
      <c r="F1808" s="13" t="str">
        <f>IF('Prediction Log'!F1814=0, "",'Prediction Log'!F1814)</f>
        <v/>
      </c>
      <c r="G1808" s="13" t="str">
        <f>IF('Prediction Log'!J1814=0, "",'Prediction Log'!J1814)</f>
        <v/>
      </c>
      <c r="H1808" s="52"/>
      <c r="Y1808" s="1" t="str">
        <f t="shared" si="148"/>
        <v/>
      </c>
      <c r="Z1808" s="18"/>
      <c r="AA1808" s="18"/>
      <c r="AB1808" s="18"/>
      <c r="AC1808" s="18"/>
      <c r="AD1808" s="18"/>
    </row>
    <row r="1809" spans="6:30" x14ac:dyDescent="0.45">
      <c r="F1809" s="13" t="str">
        <f>IF('Prediction Log'!F1815=0, "",'Prediction Log'!F1815)</f>
        <v/>
      </c>
      <c r="G1809" s="13" t="str">
        <f>IF('Prediction Log'!J1815=0, "",'Prediction Log'!J1815)</f>
        <v/>
      </c>
      <c r="H1809" s="52"/>
      <c r="Y1809" s="1" t="str">
        <f t="shared" si="148"/>
        <v/>
      </c>
      <c r="Z1809" s="18"/>
      <c r="AA1809" s="18"/>
      <c r="AB1809" s="18"/>
      <c r="AC1809" s="18"/>
      <c r="AD1809" s="18"/>
    </row>
    <row r="1810" spans="6:30" x14ac:dyDescent="0.45">
      <c r="F1810" s="13" t="str">
        <f>IF('Prediction Log'!F1816=0, "",'Prediction Log'!F1816)</f>
        <v/>
      </c>
      <c r="G1810" s="13" t="str">
        <f>IF('Prediction Log'!J1816=0, "",'Prediction Log'!J1816)</f>
        <v/>
      </c>
      <c r="H1810" s="52"/>
      <c r="Y1810" s="1" t="str">
        <f t="shared" si="148"/>
        <v/>
      </c>
      <c r="Z1810" s="18"/>
      <c r="AA1810" s="18"/>
      <c r="AB1810" s="18"/>
      <c r="AC1810" s="18"/>
      <c r="AD1810" s="18"/>
    </row>
    <row r="1811" spans="6:30" x14ac:dyDescent="0.45">
      <c r="F1811" s="13" t="str">
        <f>IF('Prediction Log'!F1817=0, "",'Prediction Log'!F1817)</f>
        <v/>
      </c>
      <c r="G1811" s="13" t="str">
        <f>IF('Prediction Log'!J1817=0, "",'Prediction Log'!J1817)</f>
        <v/>
      </c>
      <c r="H1811" s="52"/>
      <c r="Y1811" s="1" t="str">
        <f t="shared" si="148"/>
        <v/>
      </c>
      <c r="Z1811" s="18"/>
      <c r="AA1811" s="18"/>
      <c r="AB1811" s="18"/>
      <c r="AC1811" s="18"/>
      <c r="AD1811" s="18"/>
    </row>
    <row r="1812" spans="6:30" x14ac:dyDescent="0.45">
      <c r="F1812" s="13" t="str">
        <f>IF('Prediction Log'!F1818=0, "",'Prediction Log'!F1818)</f>
        <v/>
      </c>
      <c r="G1812" s="13" t="str">
        <f>IF('Prediction Log'!J1818=0, "",'Prediction Log'!J1818)</f>
        <v/>
      </c>
      <c r="H1812" s="52"/>
      <c r="Y1812" s="1" t="str">
        <f t="shared" si="148"/>
        <v/>
      </c>
      <c r="Z1812" s="18"/>
      <c r="AA1812" s="18"/>
      <c r="AB1812" s="18"/>
      <c r="AC1812" s="18"/>
      <c r="AD1812" s="18"/>
    </row>
    <row r="1813" spans="6:30" x14ac:dyDescent="0.45">
      <c r="F1813" s="13" t="str">
        <f>IF('Prediction Log'!F1819=0, "",'Prediction Log'!F1819)</f>
        <v/>
      </c>
      <c r="G1813" s="13" t="str">
        <f>IF('Prediction Log'!J1819=0, "",'Prediction Log'!J1819)</f>
        <v/>
      </c>
      <c r="H1813" s="52"/>
      <c r="Y1813" s="1" t="str">
        <f t="shared" si="148"/>
        <v/>
      </c>
      <c r="Z1813" s="18"/>
      <c r="AA1813" s="18"/>
      <c r="AB1813" s="18"/>
      <c r="AC1813" s="18"/>
      <c r="AD1813" s="18"/>
    </row>
    <row r="1814" spans="6:30" x14ac:dyDescent="0.45">
      <c r="F1814" s="13" t="str">
        <f>IF('Prediction Log'!F1820=0, "",'Prediction Log'!F1820)</f>
        <v/>
      </c>
      <c r="G1814" s="13" t="str">
        <f>IF('Prediction Log'!J1820=0, "",'Prediction Log'!J1820)</f>
        <v/>
      </c>
      <c r="H1814" s="52"/>
      <c r="Y1814" s="1" t="str">
        <f t="shared" si="148"/>
        <v/>
      </c>
      <c r="Z1814" s="18"/>
      <c r="AA1814" s="18"/>
      <c r="AB1814" s="18"/>
      <c r="AC1814" s="18"/>
      <c r="AD1814" s="18"/>
    </row>
    <row r="1815" spans="6:30" x14ac:dyDescent="0.45">
      <c r="F1815" s="13" t="str">
        <f>IF('Prediction Log'!F1821=0, "",'Prediction Log'!F1821)</f>
        <v/>
      </c>
      <c r="G1815" s="13" t="str">
        <f>IF('Prediction Log'!J1821=0, "",'Prediction Log'!J1821)</f>
        <v/>
      </c>
      <c r="H1815" s="52"/>
      <c r="Y1815" s="1" t="str">
        <f t="shared" si="148"/>
        <v/>
      </c>
      <c r="Z1815" s="18"/>
      <c r="AA1815" s="18"/>
      <c r="AB1815" s="18"/>
      <c r="AC1815" s="18"/>
      <c r="AD1815" s="18"/>
    </row>
    <row r="1816" spans="6:30" x14ac:dyDescent="0.45">
      <c r="F1816" s="13" t="str">
        <f>IF('Prediction Log'!F1822=0, "",'Prediction Log'!F1822)</f>
        <v/>
      </c>
      <c r="G1816" s="13" t="str">
        <f>IF('Prediction Log'!J1822=0, "",'Prediction Log'!J1822)</f>
        <v/>
      </c>
      <c r="H1816" s="52"/>
      <c r="Y1816" s="1" t="str">
        <f t="shared" ref="Y1816:Y1873" si="149">IF(X1816="W", S1816, IF(X1816="L",-L1816, ""))</f>
        <v/>
      </c>
      <c r="Z1816" s="18"/>
      <c r="AA1816" s="18"/>
      <c r="AB1816" s="18"/>
      <c r="AC1816" s="18"/>
      <c r="AD1816" s="18"/>
    </row>
    <row r="1817" spans="6:30" x14ac:dyDescent="0.45">
      <c r="F1817" s="13" t="str">
        <f>IF('Prediction Log'!F1823=0, "",'Prediction Log'!F1823)</f>
        <v/>
      </c>
      <c r="G1817" s="13" t="str">
        <f>IF('Prediction Log'!J1823=0, "",'Prediction Log'!J1823)</f>
        <v/>
      </c>
      <c r="H1817" s="52"/>
      <c r="Y1817" s="1" t="str">
        <f t="shared" si="149"/>
        <v/>
      </c>
      <c r="Z1817" s="18"/>
      <c r="AA1817" s="18"/>
      <c r="AB1817" s="18"/>
      <c r="AC1817" s="18"/>
      <c r="AD1817" s="18"/>
    </row>
    <row r="1818" spans="6:30" x14ac:dyDescent="0.45">
      <c r="F1818" s="13" t="str">
        <f>IF('Prediction Log'!F1824=0, "",'Prediction Log'!F1824)</f>
        <v/>
      </c>
      <c r="G1818" s="13" t="str">
        <f>IF('Prediction Log'!J1824=0, "",'Prediction Log'!J1824)</f>
        <v/>
      </c>
      <c r="H1818" s="52"/>
      <c r="Y1818" s="1" t="str">
        <f t="shared" si="149"/>
        <v/>
      </c>
      <c r="Z1818" s="18"/>
      <c r="AA1818" s="18"/>
      <c r="AB1818" s="18"/>
      <c r="AC1818" s="18"/>
      <c r="AD1818" s="18"/>
    </row>
    <row r="1819" spans="6:30" x14ac:dyDescent="0.45">
      <c r="F1819" s="13" t="str">
        <f>IF('Prediction Log'!F1825=0, "",'Prediction Log'!F1825)</f>
        <v/>
      </c>
      <c r="G1819" s="13" t="str">
        <f>IF('Prediction Log'!J1825=0, "",'Prediction Log'!J1825)</f>
        <v/>
      </c>
      <c r="H1819" s="52"/>
      <c r="Y1819" s="1" t="str">
        <f t="shared" si="149"/>
        <v/>
      </c>
      <c r="Z1819" s="18"/>
      <c r="AA1819" s="18"/>
      <c r="AB1819" s="18"/>
      <c r="AC1819" s="18"/>
      <c r="AD1819" s="18"/>
    </row>
    <row r="1820" spans="6:30" x14ac:dyDescent="0.45">
      <c r="F1820" s="13" t="str">
        <f>IF('Prediction Log'!F1826=0, "",'Prediction Log'!F1826)</f>
        <v/>
      </c>
      <c r="G1820" s="13" t="str">
        <f>IF('Prediction Log'!J1826=0, "",'Prediction Log'!J1826)</f>
        <v/>
      </c>
      <c r="H1820" s="52"/>
      <c r="Y1820" s="1" t="str">
        <f t="shared" si="149"/>
        <v/>
      </c>
      <c r="Z1820" s="18"/>
      <c r="AA1820" s="18"/>
      <c r="AB1820" s="18"/>
      <c r="AC1820" s="18"/>
      <c r="AD1820" s="18"/>
    </row>
    <row r="1821" spans="6:30" x14ac:dyDescent="0.45">
      <c r="F1821" s="13" t="str">
        <f>IF('Prediction Log'!F1827=0, "",'Prediction Log'!F1827)</f>
        <v/>
      </c>
      <c r="G1821" s="13" t="str">
        <f>IF('Prediction Log'!J1827=0, "",'Prediction Log'!J1827)</f>
        <v/>
      </c>
      <c r="H1821" s="52"/>
      <c r="Y1821" s="1" t="str">
        <f t="shared" si="149"/>
        <v/>
      </c>
      <c r="Z1821" s="18"/>
      <c r="AA1821" s="18"/>
      <c r="AB1821" s="18"/>
      <c r="AC1821" s="18"/>
      <c r="AD1821" s="18"/>
    </row>
    <row r="1822" spans="6:30" x14ac:dyDescent="0.45">
      <c r="F1822" s="13" t="str">
        <f>IF('Prediction Log'!F1828=0, "",'Prediction Log'!F1828)</f>
        <v/>
      </c>
      <c r="G1822" s="13" t="str">
        <f>IF('Prediction Log'!J1828=0, "",'Prediction Log'!J1828)</f>
        <v/>
      </c>
      <c r="H1822" s="52"/>
      <c r="Y1822" s="1" t="str">
        <f t="shared" si="149"/>
        <v/>
      </c>
      <c r="Z1822" s="18"/>
      <c r="AA1822" s="18"/>
      <c r="AB1822" s="18"/>
      <c r="AC1822" s="18"/>
      <c r="AD1822" s="18"/>
    </row>
    <row r="1823" spans="6:30" x14ac:dyDescent="0.45">
      <c r="F1823" s="13" t="str">
        <f>IF('Prediction Log'!F1829=0, "",'Prediction Log'!F1829)</f>
        <v/>
      </c>
      <c r="G1823" s="13" t="str">
        <f>IF('Prediction Log'!J1829=0, "",'Prediction Log'!J1829)</f>
        <v/>
      </c>
      <c r="H1823" s="52"/>
      <c r="Y1823" s="1" t="str">
        <f t="shared" si="149"/>
        <v/>
      </c>
      <c r="Z1823" s="18"/>
      <c r="AA1823" s="18"/>
      <c r="AB1823" s="18"/>
      <c r="AC1823" s="18"/>
      <c r="AD1823" s="18"/>
    </row>
    <row r="1824" spans="6:30" x14ac:dyDescent="0.45">
      <c r="F1824" s="13" t="str">
        <f>IF('Prediction Log'!F1830=0, "",'Prediction Log'!F1830)</f>
        <v/>
      </c>
      <c r="G1824" s="13" t="str">
        <f>IF('Prediction Log'!J1830=0, "",'Prediction Log'!J1830)</f>
        <v/>
      </c>
      <c r="H1824" s="52"/>
      <c r="Y1824" s="1" t="str">
        <f t="shared" si="149"/>
        <v/>
      </c>
      <c r="Z1824" s="18"/>
      <c r="AA1824" s="18"/>
      <c r="AB1824" s="18"/>
      <c r="AC1824" s="18"/>
      <c r="AD1824" s="18"/>
    </row>
    <row r="1825" spans="6:30" x14ac:dyDescent="0.45">
      <c r="F1825" s="13" t="str">
        <f>IF('Prediction Log'!F1831=0, "",'Prediction Log'!F1831)</f>
        <v/>
      </c>
      <c r="G1825" s="13" t="str">
        <f>IF('Prediction Log'!J1831=0, "",'Prediction Log'!J1831)</f>
        <v/>
      </c>
      <c r="H1825" s="52"/>
      <c r="Y1825" s="1" t="str">
        <f t="shared" si="149"/>
        <v/>
      </c>
      <c r="Z1825" s="18"/>
      <c r="AA1825" s="18"/>
      <c r="AB1825" s="18"/>
      <c r="AC1825" s="18"/>
      <c r="AD1825" s="18"/>
    </row>
    <row r="1826" spans="6:30" x14ac:dyDescent="0.45">
      <c r="F1826" s="13" t="str">
        <f>IF('Prediction Log'!F1832=0, "",'Prediction Log'!F1832)</f>
        <v/>
      </c>
      <c r="G1826" s="13" t="str">
        <f>IF('Prediction Log'!J1832=0, "",'Prediction Log'!J1832)</f>
        <v/>
      </c>
      <c r="H1826" s="52"/>
      <c r="Y1826" s="1" t="str">
        <f t="shared" si="149"/>
        <v/>
      </c>
      <c r="Z1826" s="18"/>
      <c r="AA1826" s="18"/>
      <c r="AB1826" s="18"/>
      <c r="AC1826" s="18"/>
      <c r="AD1826" s="18"/>
    </row>
    <row r="1827" spans="6:30" x14ac:dyDescent="0.45">
      <c r="F1827" s="13" t="str">
        <f>IF('Prediction Log'!F1833=0, "",'Prediction Log'!F1833)</f>
        <v/>
      </c>
      <c r="G1827" s="13" t="str">
        <f>IF('Prediction Log'!J1833=0, "",'Prediction Log'!J1833)</f>
        <v/>
      </c>
      <c r="H1827" s="52"/>
      <c r="Y1827" s="1" t="str">
        <f t="shared" si="149"/>
        <v/>
      </c>
      <c r="Z1827" s="18"/>
      <c r="AA1827" s="18"/>
      <c r="AB1827" s="18"/>
      <c r="AC1827" s="18"/>
      <c r="AD1827" s="18"/>
    </row>
    <row r="1828" spans="6:30" x14ac:dyDescent="0.45">
      <c r="F1828" s="13" t="str">
        <f>IF('Prediction Log'!F1834=0, "",'Prediction Log'!F1834)</f>
        <v/>
      </c>
      <c r="G1828" s="13" t="str">
        <f>IF('Prediction Log'!J1834=0, "",'Prediction Log'!J1834)</f>
        <v/>
      </c>
      <c r="H1828" s="52"/>
      <c r="Y1828" s="1" t="str">
        <f t="shared" si="149"/>
        <v/>
      </c>
      <c r="Z1828" s="18"/>
      <c r="AA1828" s="18"/>
      <c r="AB1828" s="18"/>
      <c r="AC1828" s="18"/>
      <c r="AD1828" s="18"/>
    </row>
    <row r="1829" spans="6:30" x14ac:dyDescent="0.45">
      <c r="F1829" s="13" t="str">
        <f>IF('Prediction Log'!F1835=0, "",'Prediction Log'!F1835)</f>
        <v/>
      </c>
      <c r="G1829" s="13" t="str">
        <f>IF('Prediction Log'!J1835=0, "",'Prediction Log'!J1835)</f>
        <v/>
      </c>
      <c r="H1829" s="52"/>
      <c r="Y1829" s="1" t="str">
        <f t="shared" si="149"/>
        <v/>
      </c>
      <c r="Z1829" s="18"/>
      <c r="AA1829" s="18"/>
      <c r="AB1829" s="18"/>
      <c r="AC1829" s="18"/>
      <c r="AD1829" s="18"/>
    </row>
    <row r="1830" spans="6:30" x14ac:dyDescent="0.45">
      <c r="F1830" s="13" t="str">
        <f>IF('Prediction Log'!F1836=0, "",'Prediction Log'!F1836)</f>
        <v/>
      </c>
      <c r="G1830" s="13" t="str">
        <f>IF('Prediction Log'!J1836=0, "",'Prediction Log'!J1836)</f>
        <v/>
      </c>
      <c r="H1830" s="52"/>
      <c r="Y1830" s="1" t="str">
        <f t="shared" si="149"/>
        <v/>
      </c>
      <c r="Z1830" s="18"/>
      <c r="AA1830" s="18"/>
      <c r="AB1830" s="18"/>
      <c r="AC1830" s="18"/>
      <c r="AD1830" s="18"/>
    </row>
    <row r="1831" spans="6:30" x14ac:dyDescent="0.45">
      <c r="F1831" s="13" t="str">
        <f>IF('Prediction Log'!F1837=0, "",'Prediction Log'!F1837)</f>
        <v/>
      </c>
      <c r="G1831" s="13" t="str">
        <f>IF('Prediction Log'!J1837=0, "",'Prediction Log'!J1837)</f>
        <v/>
      </c>
      <c r="H1831" s="52"/>
      <c r="Y1831" s="1" t="str">
        <f t="shared" si="149"/>
        <v/>
      </c>
      <c r="Z1831" s="18"/>
      <c r="AA1831" s="18"/>
      <c r="AB1831" s="18"/>
      <c r="AC1831" s="18"/>
      <c r="AD1831" s="18"/>
    </row>
    <row r="1832" spans="6:30" x14ac:dyDescent="0.45">
      <c r="F1832" s="13" t="str">
        <f>IF('Prediction Log'!F1838=0, "",'Prediction Log'!F1838)</f>
        <v/>
      </c>
      <c r="G1832" s="13" t="str">
        <f>IF('Prediction Log'!J1838=0, "",'Prediction Log'!J1838)</f>
        <v/>
      </c>
      <c r="H1832" s="52"/>
      <c r="Y1832" s="1" t="str">
        <f t="shared" si="149"/>
        <v/>
      </c>
      <c r="Z1832" s="18"/>
      <c r="AA1832" s="18"/>
      <c r="AB1832" s="18"/>
      <c r="AC1832" s="18"/>
      <c r="AD1832" s="18"/>
    </row>
    <row r="1833" spans="6:30" x14ac:dyDescent="0.45">
      <c r="F1833" s="13" t="str">
        <f>IF('Prediction Log'!F1839=0, "",'Prediction Log'!F1839)</f>
        <v/>
      </c>
      <c r="G1833" s="13" t="str">
        <f>IF('Prediction Log'!J1839=0, "",'Prediction Log'!J1839)</f>
        <v/>
      </c>
      <c r="H1833" s="52"/>
      <c r="Y1833" s="1" t="str">
        <f t="shared" si="149"/>
        <v/>
      </c>
      <c r="Z1833" s="18"/>
      <c r="AA1833" s="18"/>
      <c r="AB1833" s="18"/>
      <c r="AC1833" s="18"/>
      <c r="AD1833" s="18"/>
    </row>
    <row r="1834" spans="6:30" x14ac:dyDescent="0.45">
      <c r="F1834" s="13" t="str">
        <f>IF('Prediction Log'!F1840=0, "",'Prediction Log'!F1840)</f>
        <v/>
      </c>
      <c r="G1834" s="13" t="str">
        <f>IF('Prediction Log'!J1840=0, "",'Prediction Log'!J1840)</f>
        <v/>
      </c>
      <c r="H1834" s="52"/>
      <c r="Y1834" s="1" t="str">
        <f t="shared" si="149"/>
        <v/>
      </c>
      <c r="Z1834" s="18"/>
      <c r="AA1834" s="18"/>
      <c r="AB1834" s="18"/>
      <c r="AC1834" s="18"/>
      <c r="AD1834" s="18"/>
    </row>
    <row r="1835" spans="6:30" x14ac:dyDescent="0.45">
      <c r="F1835" s="13" t="str">
        <f>IF('Prediction Log'!F1841=0, "",'Prediction Log'!F1841)</f>
        <v/>
      </c>
      <c r="G1835" s="13" t="str">
        <f>IF('Prediction Log'!J1841=0, "",'Prediction Log'!J1841)</f>
        <v/>
      </c>
      <c r="H1835" s="52"/>
      <c r="Y1835" s="1" t="str">
        <f t="shared" si="149"/>
        <v/>
      </c>
      <c r="Z1835" s="18"/>
      <c r="AA1835" s="18"/>
      <c r="AB1835" s="18"/>
      <c r="AC1835" s="18"/>
      <c r="AD1835" s="18"/>
    </row>
    <row r="1836" spans="6:30" x14ac:dyDescent="0.45">
      <c r="F1836" s="13" t="str">
        <f>IF('Prediction Log'!F1842=0, "",'Prediction Log'!F1842)</f>
        <v/>
      </c>
      <c r="G1836" s="13" t="str">
        <f>IF('Prediction Log'!J1842=0, "",'Prediction Log'!J1842)</f>
        <v/>
      </c>
      <c r="H1836" s="52"/>
      <c r="Y1836" s="1" t="str">
        <f t="shared" si="149"/>
        <v/>
      </c>
      <c r="Z1836" s="18"/>
      <c r="AA1836" s="18"/>
      <c r="AB1836" s="18"/>
      <c r="AC1836" s="18"/>
      <c r="AD1836" s="18"/>
    </row>
    <row r="1837" spans="6:30" x14ac:dyDescent="0.45">
      <c r="F1837" s="13" t="str">
        <f>IF('Prediction Log'!F1843=0, "",'Prediction Log'!F1843)</f>
        <v/>
      </c>
      <c r="G1837" s="13" t="str">
        <f>IF('Prediction Log'!J1843=0, "",'Prediction Log'!J1843)</f>
        <v/>
      </c>
      <c r="H1837" s="52"/>
      <c r="Y1837" s="1" t="str">
        <f t="shared" si="149"/>
        <v/>
      </c>
      <c r="Z1837" s="18"/>
      <c r="AA1837" s="18"/>
      <c r="AB1837" s="18"/>
      <c r="AC1837" s="18"/>
      <c r="AD1837" s="18"/>
    </row>
    <row r="1838" spans="6:30" x14ac:dyDescent="0.45">
      <c r="F1838" s="13" t="str">
        <f>IF('Prediction Log'!F1844=0, "",'Prediction Log'!F1844)</f>
        <v/>
      </c>
      <c r="G1838" s="13" t="str">
        <f>IF('Prediction Log'!J1844=0, "",'Prediction Log'!J1844)</f>
        <v/>
      </c>
      <c r="H1838" s="52"/>
      <c r="Y1838" s="1" t="str">
        <f t="shared" si="149"/>
        <v/>
      </c>
      <c r="Z1838" s="18"/>
      <c r="AA1838" s="18"/>
      <c r="AB1838" s="18"/>
      <c r="AC1838" s="18"/>
      <c r="AD1838" s="18"/>
    </row>
    <row r="1839" spans="6:30" x14ac:dyDescent="0.45">
      <c r="F1839" s="13" t="str">
        <f>IF('Prediction Log'!F1845=0, "",'Prediction Log'!F1845)</f>
        <v/>
      </c>
      <c r="G1839" s="13" t="str">
        <f>IF('Prediction Log'!J1845=0, "",'Prediction Log'!J1845)</f>
        <v/>
      </c>
      <c r="H1839" s="52"/>
      <c r="Y1839" s="1" t="str">
        <f t="shared" si="149"/>
        <v/>
      </c>
      <c r="Z1839" s="18"/>
      <c r="AA1839" s="18"/>
      <c r="AB1839" s="18"/>
      <c r="AC1839" s="18"/>
      <c r="AD1839" s="18"/>
    </row>
    <row r="1840" spans="6:30" x14ac:dyDescent="0.45">
      <c r="F1840" s="13" t="str">
        <f>IF('Prediction Log'!F1846=0, "",'Prediction Log'!F1846)</f>
        <v/>
      </c>
      <c r="G1840" s="13" t="str">
        <f>IF('Prediction Log'!J1846=0, "",'Prediction Log'!J1846)</f>
        <v/>
      </c>
      <c r="H1840" s="52"/>
      <c r="Y1840" s="1" t="str">
        <f t="shared" si="149"/>
        <v/>
      </c>
      <c r="Z1840" s="18"/>
      <c r="AA1840" s="18"/>
      <c r="AB1840" s="18"/>
      <c r="AC1840" s="18"/>
      <c r="AD1840" s="18"/>
    </row>
    <row r="1841" spans="6:30" x14ac:dyDescent="0.45">
      <c r="F1841" s="13" t="str">
        <f>IF('Prediction Log'!F1847=0, "",'Prediction Log'!F1847)</f>
        <v/>
      </c>
      <c r="G1841" s="13" t="str">
        <f>IF('Prediction Log'!J1847=0, "",'Prediction Log'!J1847)</f>
        <v/>
      </c>
      <c r="H1841" s="52"/>
      <c r="Y1841" s="1" t="str">
        <f t="shared" si="149"/>
        <v/>
      </c>
      <c r="Z1841" s="18"/>
      <c r="AA1841" s="18"/>
      <c r="AB1841" s="18"/>
      <c r="AC1841" s="18"/>
      <c r="AD1841" s="18"/>
    </row>
    <row r="1842" spans="6:30" x14ac:dyDescent="0.45">
      <c r="F1842" s="13" t="str">
        <f>IF('Prediction Log'!F1848=0, "",'Prediction Log'!F1848)</f>
        <v/>
      </c>
      <c r="G1842" s="13" t="str">
        <f>IF('Prediction Log'!J1848=0, "",'Prediction Log'!J1848)</f>
        <v/>
      </c>
      <c r="H1842" s="52"/>
      <c r="Y1842" s="1" t="str">
        <f t="shared" si="149"/>
        <v/>
      </c>
      <c r="Z1842" s="18"/>
      <c r="AA1842" s="18"/>
      <c r="AB1842" s="18"/>
      <c r="AC1842" s="18"/>
      <c r="AD1842" s="18"/>
    </row>
    <row r="1843" spans="6:30" x14ac:dyDescent="0.45">
      <c r="F1843" s="13" t="str">
        <f>IF('Prediction Log'!F1849=0, "",'Prediction Log'!F1849)</f>
        <v/>
      </c>
      <c r="G1843" s="13" t="str">
        <f>IF('Prediction Log'!J1849=0, "",'Prediction Log'!J1849)</f>
        <v/>
      </c>
      <c r="H1843" s="52"/>
      <c r="Y1843" s="1" t="str">
        <f t="shared" si="149"/>
        <v/>
      </c>
      <c r="Z1843" s="18"/>
      <c r="AA1843" s="18"/>
      <c r="AB1843" s="18"/>
      <c r="AC1843" s="18"/>
      <c r="AD1843" s="18"/>
    </row>
    <row r="1844" spans="6:30" x14ac:dyDescent="0.45">
      <c r="F1844" s="13" t="str">
        <f>IF('Prediction Log'!F1850=0, "",'Prediction Log'!F1850)</f>
        <v/>
      </c>
      <c r="G1844" s="13" t="str">
        <f>IF('Prediction Log'!J1850=0, "",'Prediction Log'!J1850)</f>
        <v/>
      </c>
      <c r="H1844" s="52"/>
      <c r="Y1844" s="1" t="str">
        <f t="shared" si="149"/>
        <v/>
      </c>
      <c r="Z1844" s="18"/>
      <c r="AA1844" s="18"/>
      <c r="AB1844" s="18"/>
      <c r="AC1844" s="18"/>
      <c r="AD1844" s="18"/>
    </row>
    <row r="1845" spans="6:30" x14ac:dyDescent="0.45">
      <c r="F1845" s="13" t="str">
        <f>IF('Prediction Log'!F1851=0, "",'Prediction Log'!F1851)</f>
        <v/>
      </c>
      <c r="G1845" s="13" t="str">
        <f>IF('Prediction Log'!J1851=0, "",'Prediction Log'!J1851)</f>
        <v/>
      </c>
      <c r="H1845" s="52"/>
      <c r="Y1845" s="1" t="str">
        <f t="shared" si="149"/>
        <v/>
      </c>
      <c r="Z1845" s="18"/>
      <c r="AA1845" s="18"/>
      <c r="AB1845" s="18"/>
      <c r="AC1845" s="18"/>
      <c r="AD1845" s="18"/>
    </row>
    <row r="1846" spans="6:30" x14ac:dyDescent="0.45">
      <c r="F1846" s="13" t="str">
        <f>IF('Prediction Log'!F1852=0, "",'Prediction Log'!F1852)</f>
        <v/>
      </c>
      <c r="G1846" s="13" t="str">
        <f>IF('Prediction Log'!J1852=0, "",'Prediction Log'!J1852)</f>
        <v/>
      </c>
      <c r="H1846" s="52"/>
      <c r="Y1846" s="1" t="str">
        <f t="shared" si="149"/>
        <v/>
      </c>
      <c r="Z1846" s="18"/>
      <c r="AA1846" s="18"/>
      <c r="AB1846" s="18"/>
      <c r="AC1846" s="18"/>
      <c r="AD1846" s="18"/>
    </row>
    <row r="1847" spans="6:30" x14ac:dyDescent="0.45">
      <c r="F1847" s="13" t="str">
        <f>IF('Prediction Log'!F1853=0, "",'Prediction Log'!F1853)</f>
        <v/>
      </c>
      <c r="G1847" s="13" t="str">
        <f>IF('Prediction Log'!J1853=0, "",'Prediction Log'!J1853)</f>
        <v/>
      </c>
      <c r="H1847" s="52"/>
      <c r="Y1847" s="1" t="str">
        <f t="shared" si="149"/>
        <v/>
      </c>
      <c r="Z1847" s="18"/>
      <c r="AA1847" s="18"/>
      <c r="AB1847" s="18"/>
      <c r="AC1847" s="18"/>
      <c r="AD1847" s="18"/>
    </row>
    <row r="1848" spans="6:30" x14ac:dyDescent="0.45">
      <c r="F1848" s="13" t="str">
        <f>IF('Prediction Log'!F1854=0, "",'Prediction Log'!F1854)</f>
        <v/>
      </c>
      <c r="G1848" s="13" t="str">
        <f>IF('Prediction Log'!J1854=0, "",'Prediction Log'!J1854)</f>
        <v/>
      </c>
      <c r="H1848" s="52"/>
      <c r="Y1848" s="1" t="str">
        <f t="shared" si="149"/>
        <v/>
      </c>
      <c r="Z1848" s="18"/>
      <c r="AA1848" s="18"/>
      <c r="AB1848" s="18"/>
      <c r="AC1848" s="18"/>
      <c r="AD1848" s="18"/>
    </row>
    <row r="1849" spans="6:30" x14ac:dyDescent="0.45">
      <c r="F1849" s="13" t="str">
        <f>IF('Prediction Log'!F1855=0, "",'Prediction Log'!F1855)</f>
        <v/>
      </c>
      <c r="G1849" s="13" t="str">
        <f>IF('Prediction Log'!J1855=0, "",'Prediction Log'!J1855)</f>
        <v/>
      </c>
      <c r="H1849" s="52"/>
      <c r="Y1849" s="1" t="str">
        <f t="shared" si="149"/>
        <v/>
      </c>
      <c r="Z1849" s="18"/>
      <c r="AA1849" s="18"/>
      <c r="AB1849" s="18"/>
      <c r="AC1849" s="18"/>
      <c r="AD1849" s="18"/>
    </row>
    <row r="1850" spans="6:30" x14ac:dyDescent="0.45">
      <c r="F1850" s="13" t="str">
        <f>IF('Prediction Log'!F1856=0, "",'Prediction Log'!F1856)</f>
        <v/>
      </c>
      <c r="G1850" s="13" t="str">
        <f>IF('Prediction Log'!J1856=0, "",'Prediction Log'!J1856)</f>
        <v/>
      </c>
      <c r="H1850" s="52"/>
      <c r="Y1850" s="1" t="str">
        <f t="shared" si="149"/>
        <v/>
      </c>
      <c r="Z1850" s="18"/>
      <c r="AA1850" s="18"/>
      <c r="AB1850" s="18"/>
      <c r="AC1850" s="18"/>
      <c r="AD1850" s="18"/>
    </row>
    <row r="1851" spans="6:30" x14ac:dyDescent="0.45">
      <c r="F1851" s="13" t="str">
        <f>IF('Prediction Log'!F1857=0, "",'Prediction Log'!F1857)</f>
        <v/>
      </c>
      <c r="G1851" s="13" t="str">
        <f>IF('Prediction Log'!J1857=0, "",'Prediction Log'!J1857)</f>
        <v/>
      </c>
      <c r="H1851" s="52"/>
      <c r="Y1851" s="1" t="str">
        <f t="shared" si="149"/>
        <v/>
      </c>
      <c r="Z1851" s="18"/>
      <c r="AA1851" s="18"/>
      <c r="AB1851" s="18"/>
      <c r="AC1851" s="18"/>
      <c r="AD1851" s="18"/>
    </row>
    <row r="1852" spans="6:30" x14ac:dyDescent="0.45">
      <c r="F1852" s="13" t="str">
        <f>IF('Prediction Log'!F1858=0, "",'Prediction Log'!F1858)</f>
        <v/>
      </c>
      <c r="G1852" s="13" t="str">
        <f>IF('Prediction Log'!J1858=0, "",'Prediction Log'!J1858)</f>
        <v/>
      </c>
      <c r="H1852" s="52"/>
      <c r="Y1852" s="1" t="str">
        <f t="shared" si="149"/>
        <v/>
      </c>
      <c r="Z1852" s="18"/>
      <c r="AA1852" s="18"/>
      <c r="AB1852" s="18"/>
      <c r="AC1852" s="18"/>
      <c r="AD1852" s="18"/>
    </row>
    <row r="1853" spans="6:30" x14ac:dyDescent="0.45">
      <c r="F1853" s="13" t="str">
        <f>IF('Prediction Log'!F1859=0, "",'Prediction Log'!F1859)</f>
        <v/>
      </c>
      <c r="G1853" s="13" t="str">
        <f>IF('Prediction Log'!J1859=0, "",'Prediction Log'!J1859)</f>
        <v/>
      </c>
      <c r="H1853" s="52"/>
      <c r="Y1853" s="1" t="str">
        <f t="shared" si="149"/>
        <v/>
      </c>
      <c r="Z1853" s="18"/>
      <c r="AA1853" s="18"/>
      <c r="AB1853" s="18"/>
      <c r="AC1853" s="18"/>
      <c r="AD1853" s="18"/>
    </row>
    <row r="1854" spans="6:30" x14ac:dyDescent="0.45">
      <c r="F1854" s="13" t="str">
        <f>IF('Prediction Log'!F1860=0, "",'Prediction Log'!F1860)</f>
        <v/>
      </c>
      <c r="G1854" s="13" t="str">
        <f>IF('Prediction Log'!J1860=0, "",'Prediction Log'!J1860)</f>
        <v/>
      </c>
      <c r="H1854" s="52"/>
      <c r="Y1854" s="1" t="str">
        <f t="shared" si="149"/>
        <v/>
      </c>
      <c r="Z1854" s="18"/>
      <c r="AA1854" s="18"/>
      <c r="AB1854" s="18"/>
      <c r="AC1854" s="18"/>
      <c r="AD1854" s="18"/>
    </row>
    <row r="1855" spans="6:30" x14ac:dyDescent="0.45">
      <c r="F1855" s="13" t="str">
        <f>IF('Prediction Log'!F1861=0, "",'Prediction Log'!F1861)</f>
        <v/>
      </c>
      <c r="G1855" s="13" t="str">
        <f>IF('Prediction Log'!J1861=0, "",'Prediction Log'!J1861)</f>
        <v/>
      </c>
      <c r="H1855" s="52"/>
      <c r="Y1855" s="1" t="str">
        <f t="shared" si="149"/>
        <v/>
      </c>
      <c r="Z1855" s="18"/>
      <c r="AA1855" s="18"/>
      <c r="AB1855" s="18"/>
      <c r="AC1855" s="18"/>
      <c r="AD1855" s="18"/>
    </row>
    <row r="1856" spans="6:30" x14ac:dyDescent="0.45">
      <c r="F1856" s="13" t="str">
        <f>IF('Prediction Log'!F1862=0, "",'Prediction Log'!F1862)</f>
        <v/>
      </c>
      <c r="G1856" s="13" t="str">
        <f>IF('Prediction Log'!J1862=0, "",'Prediction Log'!J1862)</f>
        <v/>
      </c>
      <c r="H1856" s="52"/>
      <c r="Y1856" s="1" t="str">
        <f t="shared" si="149"/>
        <v/>
      </c>
      <c r="Z1856" s="18"/>
      <c r="AA1856" s="18"/>
      <c r="AB1856" s="18"/>
      <c r="AC1856" s="18"/>
      <c r="AD1856" s="18"/>
    </row>
    <row r="1857" spans="6:30" x14ac:dyDescent="0.45">
      <c r="F1857" s="13" t="str">
        <f>IF('Prediction Log'!F1863=0, "",'Prediction Log'!F1863)</f>
        <v/>
      </c>
      <c r="G1857" s="13" t="str">
        <f>IF('Prediction Log'!J1863=0, "",'Prediction Log'!J1863)</f>
        <v/>
      </c>
      <c r="H1857" s="52"/>
      <c r="Y1857" s="1" t="str">
        <f t="shared" si="149"/>
        <v/>
      </c>
      <c r="Z1857" s="18"/>
      <c r="AA1857" s="18"/>
      <c r="AB1857" s="18"/>
      <c r="AC1857" s="18"/>
      <c r="AD1857" s="18"/>
    </row>
    <row r="1858" spans="6:30" x14ac:dyDescent="0.45">
      <c r="F1858" s="13" t="str">
        <f>IF('Prediction Log'!F1864=0, "",'Prediction Log'!F1864)</f>
        <v/>
      </c>
      <c r="G1858" s="13" t="str">
        <f>IF('Prediction Log'!J1864=0, "",'Prediction Log'!J1864)</f>
        <v/>
      </c>
      <c r="H1858" s="52"/>
      <c r="Y1858" s="1" t="str">
        <f t="shared" si="149"/>
        <v/>
      </c>
      <c r="Z1858" s="18"/>
      <c r="AA1858" s="18"/>
      <c r="AB1858" s="18"/>
      <c r="AC1858" s="18"/>
      <c r="AD1858" s="18"/>
    </row>
    <row r="1859" spans="6:30" x14ac:dyDescent="0.45">
      <c r="F1859" s="13" t="str">
        <f>IF('Prediction Log'!F1865=0, "",'Prediction Log'!F1865)</f>
        <v/>
      </c>
      <c r="G1859" s="13" t="str">
        <f>IF('Prediction Log'!J1865=0, "",'Prediction Log'!J1865)</f>
        <v/>
      </c>
      <c r="H1859" s="52"/>
      <c r="Y1859" s="1" t="str">
        <f t="shared" si="149"/>
        <v/>
      </c>
      <c r="Z1859" s="18"/>
      <c r="AA1859" s="18"/>
      <c r="AB1859" s="18"/>
      <c r="AC1859" s="18"/>
      <c r="AD1859" s="18"/>
    </row>
    <row r="1860" spans="6:30" x14ac:dyDescent="0.45">
      <c r="F1860" s="13" t="str">
        <f>IF('Prediction Log'!F1866=0, "",'Prediction Log'!F1866)</f>
        <v/>
      </c>
      <c r="G1860" s="13" t="str">
        <f>IF('Prediction Log'!J1866=0, "",'Prediction Log'!J1866)</f>
        <v/>
      </c>
      <c r="H1860" s="52"/>
      <c r="Y1860" s="1" t="str">
        <f t="shared" si="149"/>
        <v/>
      </c>
      <c r="Z1860" s="18"/>
      <c r="AA1860" s="18"/>
      <c r="AB1860" s="18"/>
      <c r="AC1860" s="18"/>
      <c r="AD1860" s="18"/>
    </row>
    <row r="1861" spans="6:30" x14ac:dyDescent="0.45">
      <c r="F1861" s="13" t="str">
        <f>IF('Prediction Log'!F1867=0, "",'Prediction Log'!F1867)</f>
        <v/>
      </c>
      <c r="G1861" s="13" t="str">
        <f>IF('Prediction Log'!J1867=0, "",'Prediction Log'!J1867)</f>
        <v/>
      </c>
      <c r="H1861" s="52"/>
      <c r="Y1861" s="1" t="str">
        <f t="shared" si="149"/>
        <v/>
      </c>
      <c r="Z1861" s="18"/>
      <c r="AA1861" s="18"/>
      <c r="AB1861" s="18"/>
      <c r="AC1861" s="18"/>
      <c r="AD1861" s="18"/>
    </row>
    <row r="1862" spans="6:30" x14ac:dyDescent="0.45">
      <c r="F1862" s="13" t="str">
        <f>IF('Prediction Log'!F1868=0, "",'Prediction Log'!F1868)</f>
        <v/>
      </c>
      <c r="G1862" s="13" t="str">
        <f>IF('Prediction Log'!J1868=0, "",'Prediction Log'!J1868)</f>
        <v/>
      </c>
      <c r="H1862" s="52"/>
      <c r="Y1862" s="1" t="str">
        <f t="shared" si="149"/>
        <v/>
      </c>
      <c r="Z1862" s="18"/>
      <c r="AA1862" s="18"/>
      <c r="AB1862" s="18"/>
      <c r="AC1862" s="18"/>
      <c r="AD1862" s="18"/>
    </row>
    <row r="1863" spans="6:30" x14ac:dyDescent="0.45">
      <c r="F1863" s="13" t="str">
        <f>IF('Prediction Log'!F1869=0, "",'Prediction Log'!F1869)</f>
        <v/>
      </c>
      <c r="G1863" s="13" t="str">
        <f>IF('Prediction Log'!J1869=0, "",'Prediction Log'!J1869)</f>
        <v/>
      </c>
      <c r="H1863" s="52"/>
      <c r="Y1863" s="1" t="str">
        <f t="shared" si="149"/>
        <v/>
      </c>
      <c r="Z1863" s="18"/>
      <c r="AA1863" s="18"/>
      <c r="AB1863" s="18"/>
      <c r="AC1863" s="18"/>
      <c r="AD1863" s="18"/>
    </row>
    <row r="1864" spans="6:30" x14ac:dyDescent="0.45">
      <c r="F1864" s="13" t="str">
        <f>IF('Prediction Log'!F1870=0, "",'Prediction Log'!F1870)</f>
        <v/>
      </c>
      <c r="G1864" s="13" t="str">
        <f>IF('Prediction Log'!J1870=0, "",'Prediction Log'!J1870)</f>
        <v/>
      </c>
      <c r="H1864" s="52"/>
      <c r="Y1864" s="1" t="str">
        <f t="shared" si="149"/>
        <v/>
      </c>
      <c r="Z1864" s="18"/>
      <c r="AA1864" s="18"/>
      <c r="AB1864" s="18"/>
      <c r="AC1864" s="18"/>
      <c r="AD1864" s="18"/>
    </row>
    <row r="1865" spans="6:30" x14ac:dyDescent="0.45">
      <c r="F1865" s="13" t="str">
        <f>IF('Prediction Log'!F1871=0, "",'Prediction Log'!F1871)</f>
        <v/>
      </c>
      <c r="G1865" s="13" t="str">
        <f>IF('Prediction Log'!J1871=0, "",'Prediction Log'!J1871)</f>
        <v/>
      </c>
      <c r="H1865" s="52"/>
      <c r="Y1865" s="1" t="str">
        <f t="shared" si="149"/>
        <v/>
      </c>
      <c r="Z1865" s="18"/>
      <c r="AA1865" s="18"/>
      <c r="AB1865" s="18"/>
      <c r="AC1865" s="18"/>
      <c r="AD1865" s="18"/>
    </row>
    <row r="1866" spans="6:30" x14ac:dyDescent="0.45">
      <c r="F1866" s="13" t="str">
        <f>IF('Prediction Log'!F1872=0, "",'Prediction Log'!F1872)</f>
        <v/>
      </c>
      <c r="G1866" s="13" t="str">
        <f>IF('Prediction Log'!J1872=0, "",'Prediction Log'!J1872)</f>
        <v/>
      </c>
      <c r="H1866" s="52"/>
      <c r="Y1866" s="1" t="str">
        <f t="shared" si="149"/>
        <v/>
      </c>
      <c r="Z1866" s="18"/>
      <c r="AA1866" s="18"/>
      <c r="AB1866" s="18"/>
      <c r="AC1866" s="18"/>
      <c r="AD1866" s="18"/>
    </row>
    <row r="1867" spans="6:30" x14ac:dyDescent="0.45">
      <c r="F1867" s="13" t="str">
        <f>IF('Prediction Log'!F1873=0, "",'Prediction Log'!F1873)</f>
        <v/>
      </c>
      <c r="G1867" s="13" t="str">
        <f>IF('Prediction Log'!J1873=0, "",'Prediction Log'!J1873)</f>
        <v/>
      </c>
      <c r="H1867" s="52"/>
      <c r="Y1867" s="1" t="str">
        <f t="shared" si="149"/>
        <v/>
      </c>
      <c r="Z1867" s="18"/>
      <c r="AA1867" s="18"/>
      <c r="AB1867" s="18"/>
      <c r="AC1867" s="18"/>
      <c r="AD1867" s="18"/>
    </row>
    <row r="1868" spans="6:30" x14ac:dyDescent="0.45">
      <c r="F1868" s="13" t="str">
        <f>IF('Prediction Log'!F1874=0, "",'Prediction Log'!F1874)</f>
        <v/>
      </c>
      <c r="G1868" s="13" t="str">
        <f>IF('Prediction Log'!J1874=0, "",'Prediction Log'!J1874)</f>
        <v/>
      </c>
      <c r="H1868" s="52"/>
      <c r="Y1868" s="1" t="str">
        <f t="shared" si="149"/>
        <v/>
      </c>
      <c r="Z1868" s="18"/>
      <c r="AA1868" s="18"/>
      <c r="AB1868" s="18"/>
      <c r="AC1868" s="18"/>
      <c r="AD1868" s="18"/>
    </row>
    <row r="1869" spans="6:30" x14ac:dyDescent="0.45">
      <c r="F1869" s="13" t="str">
        <f>IF('Prediction Log'!F1875=0, "",'Prediction Log'!F1875)</f>
        <v/>
      </c>
      <c r="G1869" s="13" t="str">
        <f>IF('Prediction Log'!J1875=0, "",'Prediction Log'!J1875)</f>
        <v/>
      </c>
      <c r="H1869" s="52"/>
      <c r="Y1869" s="1" t="str">
        <f t="shared" si="149"/>
        <v/>
      </c>
      <c r="Z1869" s="18"/>
      <c r="AA1869" s="18"/>
      <c r="AB1869" s="18"/>
      <c r="AC1869" s="18"/>
      <c r="AD1869" s="18"/>
    </row>
    <row r="1870" spans="6:30" x14ac:dyDescent="0.45">
      <c r="F1870" s="13" t="str">
        <f>IF('Prediction Log'!F1876=0, "",'Prediction Log'!F1876)</f>
        <v/>
      </c>
      <c r="G1870" s="13" t="str">
        <f>IF('Prediction Log'!J1876=0, "",'Prediction Log'!J1876)</f>
        <v/>
      </c>
      <c r="H1870" s="52"/>
      <c r="Y1870" s="1" t="str">
        <f t="shared" si="149"/>
        <v/>
      </c>
      <c r="Z1870" s="18"/>
      <c r="AA1870" s="18"/>
      <c r="AB1870" s="18"/>
      <c r="AC1870" s="18"/>
      <c r="AD1870" s="18"/>
    </row>
    <row r="1871" spans="6:30" x14ac:dyDescent="0.45">
      <c r="F1871" s="13" t="str">
        <f>IF('Prediction Log'!F1877=0, "",'Prediction Log'!F1877)</f>
        <v/>
      </c>
      <c r="G1871" s="13" t="str">
        <f>IF('Prediction Log'!J1877=0, "",'Prediction Log'!J1877)</f>
        <v/>
      </c>
      <c r="H1871" s="52"/>
      <c r="Y1871" s="1" t="str">
        <f t="shared" si="149"/>
        <v/>
      </c>
      <c r="Z1871" s="18"/>
      <c r="AA1871" s="18"/>
      <c r="AB1871" s="18"/>
      <c r="AC1871" s="18"/>
      <c r="AD1871" s="18"/>
    </row>
    <row r="1872" spans="6:30" x14ac:dyDescent="0.45">
      <c r="F1872" s="13" t="str">
        <f>IF('Prediction Log'!F1878=0, "",'Prediction Log'!F1878)</f>
        <v/>
      </c>
      <c r="G1872" s="13" t="str">
        <f>IF('Prediction Log'!J1878=0, "",'Prediction Log'!J1878)</f>
        <v/>
      </c>
      <c r="H1872" s="52"/>
      <c r="Y1872" s="1" t="str">
        <f t="shared" si="149"/>
        <v/>
      </c>
      <c r="Z1872" s="18"/>
      <c r="AA1872" s="18"/>
      <c r="AB1872" s="18"/>
      <c r="AC1872" s="18"/>
      <c r="AD1872" s="18"/>
    </row>
    <row r="1873" spans="6:30" x14ac:dyDescent="0.45">
      <c r="F1873" s="13" t="str">
        <f>IF('Prediction Log'!F1879=0, "",'Prediction Log'!F1879)</f>
        <v/>
      </c>
      <c r="G1873" s="13" t="str">
        <f>IF('Prediction Log'!J1879=0, "",'Prediction Log'!J1879)</f>
        <v/>
      </c>
      <c r="H1873" s="52"/>
      <c r="Y1873" s="1" t="str">
        <f t="shared" si="149"/>
        <v/>
      </c>
      <c r="Z1873" s="18"/>
      <c r="AA1873" s="18"/>
      <c r="AB1873" s="18"/>
      <c r="AC1873" s="18"/>
      <c r="AD1873" s="18"/>
    </row>
  </sheetData>
  <mergeCells count="4">
    <mergeCell ref="AF1:AI1"/>
    <mergeCell ref="AF5:AI5"/>
    <mergeCell ref="AF9:AI9"/>
    <mergeCell ref="AF13:AI13"/>
  </mergeCells>
  <phoneticPr fontId="10" type="noConversion"/>
  <conditionalFormatting sqref="AI15">
    <cfRule type="cellIs" dxfId="0" priority="1" operator="notEqual">
      <formula>SUM($AD$2:$AD$947)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workbookViewId="0">
      <selection activeCell="B3" sqref="B3"/>
    </sheetView>
  </sheetViews>
  <sheetFormatPr defaultColWidth="10.6640625" defaultRowHeight="14.25" x14ac:dyDescent="0.45"/>
  <cols>
    <col min="3" max="3" width="13.46484375" customWidth="1"/>
  </cols>
  <sheetData>
    <row r="1" spans="1:13" x14ac:dyDescent="0.4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33</v>
      </c>
    </row>
    <row r="2" spans="1:13" x14ac:dyDescent="0.45">
      <c r="A2">
        <v>4.7140849091202801</v>
      </c>
      <c r="B2">
        <v>1.3327411031390499</v>
      </c>
      <c r="C2">
        <v>-0.12579138024978101</v>
      </c>
      <c r="D2">
        <v>0.19341684453543301</v>
      </c>
      <c r="E2">
        <v>4.8006821616880101E-2</v>
      </c>
      <c r="F2">
        <v>7.9898573005095397E-2</v>
      </c>
      <c r="G2">
        <v>1.5357615871433199</v>
      </c>
      <c r="H2">
        <v>-2.66763000344833</v>
      </c>
      <c r="I2">
        <v>0.51433881604300402</v>
      </c>
      <c r="J2">
        <v>-4.7278840457778397</v>
      </c>
      <c r="K2">
        <v>-0.92009949508553301</v>
      </c>
      <c r="L2">
        <v>3.6498065087040601</v>
      </c>
      <c r="M2">
        <v>2.0600309410525002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4"/>
  <sheetViews>
    <sheetView topLeftCell="A94" zoomScale="70" zoomScaleNormal="70" workbookViewId="0">
      <selection activeCell="K8" sqref="K8"/>
    </sheetView>
  </sheetViews>
  <sheetFormatPr defaultColWidth="10.6640625" defaultRowHeight="14.25" x14ac:dyDescent="0.45"/>
  <cols>
    <col min="11" max="11" width="15.46484375" customWidth="1"/>
  </cols>
  <sheetData>
    <row r="1" spans="1:12" x14ac:dyDescent="0.4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</row>
    <row r="2" spans="1:12" x14ac:dyDescent="0.45">
      <c r="A2">
        <v>2005</v>
      </c>
      <c r="B2" t="s">
        <v>74</v>
      </c>
      <c r="C2" t="s">
        <v>75</v>
      </c>
      <c r="D2">
        <v>34</v>
      </c>
      <c r="E2">
        <v>1</v>
      </c>
      <c r="F2">
        <v>1787</v>
      </c>
      <c r="G2" t="s">
        <v>76</v>
      </c>
      <c r="H2" t="s">
        <v>77</v>
      </c>
      <c r="I2" t="s">
        <v>78</v>
      </c>
      <c r="J2">
        <v>8.6</v>
      </c>
      <c r="K2">
        <v>0.94450000000000001</v>
      </c>
      <c r="L2">
        <v>1</v>
      </c>
    </row>
    <row r="3" spans="1:12" x14ac:dyDescent="0.45">
      <c r="A3">
        <v>2006</v>
      </c>
      <c r="B3" t="s">
        <v>79</v>
      </c>
      <c r="C3" t="s">
        <v>80</v>
      </c>
      <c r="D3">
        <v>131</v>
      </c>
      <c r="E3">
        <v>0.14285714285714299</v>
      </c>
      <c r="F3">
        <v>1107</v>
      </c>
      <c r="G3" t="s">
        <v>81</v>
      </c>
      <c r="H3" t="s">
        <v>82</v>
      </c>
      <c r="I3" t="s">
        <v>83</v>
      </c>
      <c r="J3">
        <v>-18.600000000000001</v>
      </c>
      <c r="K3">
        <v>0.32914285714285701</v>
      </c>
    </row>
    <row r="4" spans="1:12" x14ac:dyDescent="0.45">
      <c r="A4">
        <v>333</v>
      </c>
      <c r="B4" t="s">
        <v>84</v>
      </c>
      <c r="C4" t="s">
        <v>85</v>
      </c>
      <c r="D4">
        <v>10</v>
      </c>
      <c r="E4">
        <v>0.85714285714285698</v>
      </c>
      <c r="F4">
        <v>1966</v>
      </c>
      <c r="G4" t="s">
        <v>86</v>
      </c>
      <c r="H4" t="s">
        <v>87</v>
      </c>
      <c r="I4" t="s">
        <v>88</v>
      </c>
      <c r="J4">
        <v>20.100000000000001</v>
      </c>
      <c r="K4">
        <v>0.84185714285714297</v>
      </c>
      <c r="L4">
        <v>1</v>
      </c>
    </row>
    <row r="5" spans="1:12" x14ac:dyDescent="0.45">
      <c r="A5">
        <v>2026</v>
      </c>
      <c r="B5" t="s">
        <v>89</v>
      </c>
      <c r="C5" t="s">
        <v>90</v>
      </c>
      <c r="D5">
        <v>84</v>
      </c>
      <c r="E5">
        <v>0.5</v>
      </c>
      <c r="F5">
        <v>1543</v>
      </c>
      <c r="G5" t="s">
        <v>91</v>
      </c>
      <c r="H5" t="s">
        <v>92</v>
      </c>
      <c r="I5" t="s">
        <v>93</v>
      </c>
      <c r="J5">
        <v>-4.5</v>
      </c>
      <c r="K5">
        <v>0.68516666666666703</v>
      </c>
    </row>
    <row r="6" spans="1:12" x14ac:dyDescent="0.45">
      <c r="A6">
        <v>12</v>
      </c>
      <c r="B6" t="s">
        <v>94</v>
      </c>
      <c r="C6" t="s">
        <v>95</v>
      </c>
      <c r="D6">
        <v>101</v>
      </c>
      <c r="E6">
        <v>0.57142857142857095</v>
      </c>
      <c r="F6">
        <v>1606</v>
      </c>
      <c r="G6" t="s">
        <v>96</v>
      </c>
      <c r="H6" t="s">
        <v>97</v>
      </c>
      <c r="I6" t="s">
        <v>98</v>
      </c>
      <c r="J6">
        <v>8.3000000000000007</v>
      </c>
      <c r="K6">
        <v>0.70314285714285696</v>
      </c>
    </row>
    <row r="7" spans="1:12" x14ac:dyDescent="0.45">
      <c r="A7">
        <v>9</v>
      </c>
      <c r="B7" t="s">
        <v>99</v>
      </c>
      <c r="C7" t="s">
        <v>95</v>
      </c>
      <c r="D7">
        <v>38</v>
      </c>
      <c r="E7">
        <v>0.16666666666666699</v>
      </c>
      <c r="F7">
        <v>1393</v>
      </c>
      <c r="G7" t="s">
        <v>100</v>
      </c>
      <c r="H7" t="s">
        <v>101</v>
      </c>
      <c r="I7" t="s">
        <v>102</v>
      </c>
      <c r="J7">
        <v>-6.4</v>
      </c>
      <c r="K7">
        <v>0.34699999999999998</v>
      </c>
    </row>
    <row r="8" spans="1:12" x14ac:dyDescent="0.45">
      <c r="A8">
        <v>8</v>
      </c>
      <c r="B8" t="s">
        <v>103</v>
      </c>
      <c r="C8" t="s">
        <v>85</v>
      </c>
      <c r="D8">
        <v>32</v>
      </c>
      <c r="E8">
        <v>0.28571428571428598</v>
      </c>
      <c r="F8">
        <v>1607</v>
      </c>
      <c r="G8" t="s">
        <v>104</v>
      </c>
      <c r="H8" t="s">
        <v>105</v>
      </c>
      <c r="I8" t="s">
        <v>106</v>
      </c>
      <c r="J8">
        <v>3.9</v>
      </c>
      <c r="K8">
        <v>0.50900000000000001</v>
      </c>
    </row>
    <row r="9" spans="1:12" x14ac:dyDescent="0.45">
      <c r="A9">
        <v>2032</v>
      </c>
      <c r="B9" t="s">
        <v>107</v>
      </c>
      <c r="C9" t="s">
        <v>90</v>
      </c>
      <c r="D9">
        <v>125</v>
      </c>
      <c r="E9">
        <v>0.5</v>
      </c>
      <c r="F9">
        <v>1077</v>
      </c>
      <c r="G9" t="s">
        <v>108</v>
      </c>
      <c r="H9" t="s">
        <v>109</v>
      </c>
      <c r="I9" t="s">
        <v>110</v>
      </c>
      <c r="J9">
        <v>-14.4</v>
      </c>
      <c r="K9">
        <v>0.42466666666666703</v>
      </c>
    </row>
    <row r="10" spans="1:12" x14ac:dyDescent="0.45">
      <c r="A10">
        <v>349</v>
      </c>
      <c r="B10" t="s">
        <v>111</v>
      </c>
      <c r="C10" t="s">
        <v>112</v>
      </c>
      <c r="D10">
        <v>89</v>
      </c>
      <c r="E10">
        <v>0.33333333333333298</v>
      </c>
      <c r="F10">
        <v>1444</v>
      </c>
      <c r="G10" t="s">
        <v>113</v>
      </c>
      <c r="H10" t="s">
        <v>114</v>
      </c>
      <c r="I10" t="s">
        <v>115</v>
      </c>
      <c r="J10">
        <v>-10.9</v>
      </c>
      <c r="K10">
        <v>0.55916666666666703</v>
      </c>
    </row>
    <row r="11" spans="1:12" x14ac:dyDescent="0.45">
      <c r="A11">
        <v>2</v>
      </c>
      <c r="B11" t="s">
        <v>116</v>
      </c>
      <c r="C11" t="s">
        <v>85</v>
      </c>
      <c r="D11">
        <v>36</v>
      </c>
      <c r="E11">
        <v>0.5</v>
      </c>
      <c r="F11">
        <v>1559</v>
      </c>
      <c r="G11" t="s">
        <v>117</v>
      </c>
      <c r="H11" t="s">
        <v>118</v>
      </c>
      <c r="I11" t="s">
        <v>98</v>
      </c>
      <c r="J11">
        <v>4.5</v>
      </c>
      <c r="K11">
        <v>0.51416666666666699</v>
      </c>
    </row>
    <row r="12" spans="1:12" x14ac:dyDescent="0.45">
      <c r="A12">
        <v>2050</v>
      </c>
      <c r="B12" t="s">
        <v>119</v>
      </c>
      <c r="C12" t="s">
        <v>80</v>
      </c>
      <c r="D12">
        <v>128</v>
      </c>
      <c r="E12">
        <v>0.14285714285714299</v>
      </c>
      <c r="F12">
        <v>1150</v>
      </c>
      <c r="G12" t="s">
        <v>120</v>
      </c>
      <c r="H12" t="s">
        <v>121</v>
      </c>
      <c r="I12" t="s">
        <v>122</v>
      </c>
      <c r="J12">
        <v>-19.600000000000001</v>
      </c>
      <c r="K12">
        <v>0.24099999999999999</v>
      </c>
    </row>
    <row r="13" spans="1:12" x14ac:dyDescent="0.45">
      <c r="A13">
        <v>239</v>
      </c>
      <c r="B13" t="s">
        <v>123</v>
      </c>
      <c r="C13" t="s">
        <v>124</v>
      </c>
      <c r="D13">
        <v>81</v>
      </c>
      <c r="E13">
        <v>0.33333333333333298</v>
      </c>
      <c r="F13">
        <v>1459</v>
      </c>
      <c r="G13" t="s">
        <v>125</v>
      </c>
      <c r="H13" t="s">
        <v>126</v>
      </c>
      <c r="I13" t="s">
        <v>127</v>
      </c>
      <c r="J13">
        <v>-1</v>
      </c>
      <c r="K13">
        <v>0.243666666666667</v>
      </c>
    </row>
    <row r="14" spans="1:12" x14ac:dyDescent="0.45">
      <c r="A14">
        <v>68</v>
      </c>
      <c r="B14" t="s">
        <v>128</v>
      </c>
      <c r="C14" t="s">
        <v>75</v>
      </c>
      <c r="D14">
        <v>75</v>
      </c>
      <c r="E14">
        <v>0.42857142857142899</v>
      </c>
      <c r="F14">
        <v>1533</v>
      </c>
      <c r="G14" t="s">
        <v>129</v>
      </c>
      <c r="H14" t="s">
        <v>130</v>
      </c>
      <c r="I14" t="s">
        <v>131</v>
      </c>
      <c r="J14">
        <v>0.7</v>
      </c>
      <c r="K14">
        <v>0.5</v>
      </c>
    </row>
    <row r="15" spans="1:12" x14ac:dyDescent="0.45">
      <c r="A15">
        <v>103</v>
      </c>
      <c r="B15" t="s">
        <v>132</v>
      </c>
      <c r="C15" t="s">
        <v>133</v>
      </c>
      <c r="D15">
        <v>91</v>
      </c>
      <c r="E15">
        <v>0.5</v>
      </c>
      <c r="F15">
        <v>1315</v>
      </c>
      <c r="G15" t="s">
        <v>134</v>
      </c>
      <c r="H15" t="s">
        <v>135</v>
      </c>
      <c r="I15" t="s">
        <v>102</v>
      </c>
      <c r="J15">
        <v>-7.5</v>
      </c>
      <c r="K15">
        <v>0.38500000000000001</v>
      </c>
    </row>
    <row r="16" spans="1:12" x14ac:dyDescent="0.45">
      <c r="A16">
        <v>189</v>
      </c>
      <c r="B16" t="s">
        <v>136</v>
      </c>
      <c r="C16" t="s">
        <v>80</v>
      </c>
      <c r="D16">
        <v>104</v>
      </c>
      <c r="E16">
        <v>0.42857142857142899</v>
      </c>
      <c r="F16">
        <v>1225</v>
      </c>
      <c r="G16" t="s">
        <v>137</v>
      </c>
      <c r="H16" t="s">
        <v>138</v>
      </c>
      <c r="I16" t="s">
        <v>139</v>
      </c>
      <c r="J16">
        <v>-15.6</v>
      </c>
      <c r="K16">
        <v>0.42571428571428599</v>
      </c>
    </row>
    <row r="17" spans="1:12" x14ac:dyDescent="0.45">
      <c r="A17">
        <v>2084</v>
      </c>
      <c r="B17" t="s">
        <v>140</v>
      </c>
      <c r="C17" t="s">
        <v>80</v>
      </c>
      <c r="D17">
        <v>66</v>
      </c>
      <c r="E17">
        <v>0.28571428571428598</v>
      </c>
      <c r="F17">
        <v>1351</v>
      </c>
      <c r="G17" t="s">
        <v>141</v>
      </c>
      <c r="H17" t="s">
        <v>142</v>
      </c>
      <c r="I17" t="s">
        <v>143</v>
      </c>
      <c r="J17">
        <v>-14.7</v>
      </c>
      <c r="K17">
        <v>0.202833333333333</v>
      </c>
    </row>
    <row r="18" spans="1:12" x14ac:dyDescent="0.45">
      <c r="A18">
        <v>252</v>
      </c>
      <c r="B18" t="s">
        <v>144</v>
      </c>
      <c r="C18" t="s">
        <v>124</v>
      </c>
      <c r="D18">
        <v>113</v>
      </c>
      <c r="E18">
        <v>0.66666666666666696</v>
      </c>
      <c r="F18">
        <v>1471</v>
      </c>
      <c r="G18" t="s">
        <v>145</v>
      </c>
      <c r="H18" t="s">
        <v>146</v>
      </c>
      <c r="I18" t="s">
        <v>147</v>
      </c>
      <c r="J18">
        <v>1</v>
      </c>
      <c r="K18">
        <v>0.417833333333333</v>
      </c>
    </row>
    <row r="19" spans="1:12" x14ac:dyDescent="0.45">
      <c r="A19">
        <v>25</v>
      </c>
      <c r="B19" t="s">
        <v>148</v>
      </c>
      <c r="C19" t="s">
        <v>95</v>
      </c>
      <c r="D19">
        <v>57</v>
      </c>
      <c r="E19">
        <v>0.42857142857142899</v>
      </c>
      <c r="F19">
        <v>1491</v>
      </c>
      <c r="G19" t="s">
        <v>149</v>
      </c>
      <c r="H19" t="s">
        <v>150</v>
      </c>
      <c r="I19" t="s">
        <v>151</v>
      </c>
      <c r="J19">
        <v>-1.6</v>
      </c>
      <c r="K19">
        <v>0.377</v>
      </c>
    </row>
    <row r="20" spans="1:12" x14ac:dyDescent="0.45">
      <c r="A20">
        <v>2117</v>
      </c>
      <c r="B20" t="s">
        <v>152</v>
      </c>
      <c r="C20" t="s">
        <v>80</v>
      </c>
      <c r="D20">
        <v>115</v>
      </c>
      <c r="E20">
        <v>0.57142857142857095</v>
      </c>
      <c r="F20">
        <v>1282</v>
      </c>
      <c r="G20" t="s">
        <v>153</v>
      </c>
      <c r="H20" t="s">
        <v>154</v>
      </c>
      <c r="I20" t="s">
        <v>155</v>
      </c>
      <c r="J20">
        <v>-17.100000000000001</v>
      </c>
      <c r="K20">
        <v>0.39471428571428602</v>
      </c>
    </row>
    <row r="21" spans="1:12" x14ac:dyDescent="0.45">
      <c r="A21">
        <v>2429</v>
      </c>
      <c r="B21" t="s">
        <v>156</v>
      </c>
      <c r="C21" t="s">
        <v>157</v>
      </c>
      <c r="D21">
        <v>118</v>
      </c>
      <c r="E21">
        <v>0.16666666666666699</v>
      </c>
      <c r="F21">
        <v>1177</v>
      </c>
      <c r="G21" t="s">
        <v>158</v>
      </c>
      <c r="H21" t="s">
        <v>159</v>
      </c>
      <c r="I21" t="s">
        <v>160</v>
      </c>
      <c r="J21">
        <v>-20.399999999999999</v>
      </c>
      <c r="K21">
        <v>0.22716666666666699</v>
      </c>
    </row>
    <row r="22" spans="1:12" x14ac:dyDescent="0.45">
      <c r="A22">
        <v>2132</v>
      </c>
      <c r="B22" t="s">
        <v>161</v>
      </c>
      <c r="C22" t="s">
        <v>124</v>
      </c>
      <c r="D22">
        <v>60</v>
      </c>
      <c r="E22">
        <v>0.33333333333333298</v>
      </c>
      <c r="F22">
        <v>1522</v>
      </c>
      <c r="G22" t="s">
        <v>162</v>
      </c>
      <c r="H22" t="s">
        <v>163</v>
      </c>
      <c r="I22" t="s">
        <v>164</v>
      </c>
      <c r="J22">
        <v>1.7</v>
      </c>
      <c r="K22">
        <v>0.45550000000000002</v>
      </c>
    </row>
    <row r="23" spans="1:12" x14ac:dyDescent="0.45">
      <c r="A23">
        <v>228</v>
      </c>
      <c r="B23" t="s">
        <v>165</v>
      </c>
      <c r="C23" t="s">
        <v>133</v>
      </c>
      <c r="D23">
        <v>17</v>
      </c>
      <c r="E23">
        <v>0.66666666666666696</v>
      </c>
      <c r="F23">
        <v>1745</v>
      </c>
      <c r="G23" t="s">
        <v>166</v>
      </c>
      <c r="H23" t="s">
        <v>167</v>
      </c>
      <c r="I23" t="s">
        <v>168</v>
      </c>
      <c r="J23">
        <v>17.3</v>
      </c>
      <c r="K23">
        <v>0.81233333333333302</v>
      </c>
    </row>
    <row r="24" spans="1:12" x14ac:dyDescent="0.45">
      <c r="A24">
        <v>324</v>
      </c>
      <c r="B24" t="s">
        <v>169</v>
      </c>
      <c r="C24" t="s">
        <v>90</v>
      </c>
      <c r="D24">
        <v>68</v>
      </c>
      <c r="E24">
        <v>0.5</v>
      </c>
      <c r="F24">
        <v>1411</v>
      </c>
      <c r="G24" t="s">
        <v>170</v>
      </c>
      <c r="H24" t="s">
        <v>171</v>
      </c>
      <c r="I24" t="s">
        <v>172</v>
      </c>
      <c r="J24">
        <v>-1.2</v>
      </c>
      <c r="K24">
        <v>0.61099999999999999</v>
      </c>
    </row>
    <row r="25" spans="1:12" x14ac:dyDescent="0.45">
      <c r="A25">
        <v>38</v>
      </c>
      <c r="B25" t="s">
        <v>173</v>
      </c>
      <c r="C25" t="s">
        <v>95</v>
      </c>
      <c r="D25">
        <v>74</v>
      </c>
      <c r="E25">
        <v>0.57142857142857095</v>
      </c>
      <c r="F25">
        <v>1285</v>
      </c>
      <c r="G25" t="s">
        <v>174</v>
      </c>
      <c r="H25" t="s">
        <v>175</v>
      </c>
      <c r="I25" t="s">
        <v>176</v>
      </c>
      <c r="J25">
        <v>-2.6</v>
      </c>
      <c r="K25">
        <v>0.42971428571428599</v>
      </c>
    </row>
    <row r="26" spans="1:12" x14ac:dyDescent="0.45">
      <c r="A26">
        <v>36</v>
      </c>
      <c r="B26" t="s">
        <v>177</v>
      </c>
      <c r="C26" t="s">
        <v>75</v>
      </c>
      <c r="D26">
        <v>109</v>
      </c>
      <c r="E26">
        <v>0.5</v>
      </c>
      <c r="F26">
        <v>1268</v>
      </c>
      <c r="G26" t="s">
        <v>178</v>
      </c>
      <c r="H26" t="s">
        <v>179</v>
      </c>
      <c r="I26" t="s">
        <v>180</v>
      </c>
      <c r="J26">
        <v>-12.3</v>
      </c>
      <c r="K26">
        <v>0.47216666666666701</v>
      </c>
    </row>
    <row r="27" spans="1:12" x14ac:dyDescent="0.45">
      <c r="A27">
        <v>41</v>
      </c>
      <c r="B27" t="s">
        <v>181</v>
      </c>
      <c r="C27" t="s">
        <v>112</v>
      </c>
      <c r="D27">
        <v>116</v>
      </c>
      <c r="E27">
        <v>0.16666666666666699</v>
      </c>
      <c r="F27">
        <v>1192</v>
      </c>
      <c r="G27" t="s">
        <v>182</v>
      </c>
      <c r="H27" t="s">
        <v>183</v>
      </c>
      <c r="I27" t="s">
        <v>184</v>
      </c>
      <c r="J27">
        <v>-19.399999999999999</v>
      </c>
      <c r="K27">
        <v>0.22450000000000001</v>
      </c>
    </row>
    <row r="28" spans="1:12" x14ac:dyDescent="0.45">
      <c r="A28">
        <v>150</v>
      </c>
      <c r="B28" t="s">
        <v>185</v>
      </c>
      <c r="C28" t="s">
        <v>133</v>
      </c>
      <c r="D28">
        <v>20</v>
      </c>
      <c r="E28">
        <v>0.83333333333333304</v>
      </c>
      <c r="F28">
        <v>1711</v>
      </c>
      <c r="G28" t="s">
        <v>186</v>
      </c>
      <c r="H28" t="s">
        <v>187</v>
      </c>
      <c r="I28" t="s">
        <v>188</v>
      </c>
      <c r="J28">
        <v>14.1</v>
      </c>
      <c r="K28">
        <v>0.833666666666667</v>
      </c>
      <c r="L28">
        <v>1</v>
      </c>
    </row>
    <row r="29" spans="1:12" x14ac:dyDescent="0.45">
      <c r="A29">
        <v>151</v>
      </c>
      <c r="B29" t="s">
        <v>189</v>
      </c>
      <c r="C29" t="s">
        <v>157</v>
      </c>
      <c r="D29">
        <v>98</v>
      </c>
      <c r="E29">
        <v>0.16666666666666699</v>
      </c>
      <c r="F29">
        <v>1357</v>
      </c>
      <c r="G29" t="s">
        <v>190</v>
      </c>
      <c r="H29" t="s">
        <v>191</v>
      </c>
      <c r="I29" t="s">
        <v>192</v>
      </c>
      <c r="J29">
        <v>-13.4</v>
      </c>
      <c r="K29">
        <v>0.248</v>
      </c>
    </row>
    <row r="30" spans="1:12" x14ac:dyDescent="0.45">
      <c r="A30">
        <v>2199</v>
      </c>
      <c r="B30" t="s">
        <v>193</v>
      </c>
      <c r="C30" t="s">
        <v>80</v>
      </c>
      <c r="D30">
        <v>117</v>
      </c>
      <c r="E30">
        <v>0.57142857142857095</v>
      </c>
      <c r="F30">
        <v>1381</v>
      </c>
      <c r="G30" t="s">
        <v>194</v>
      </c>
      <c r="H30" t="s">
        <v>195</v>
      </c>
      <c r="I30" t="s">
        <v>184</v>
      </c>
      <c r="J30">
        <v>-15.2</v>
      </c>
      <c r="K30">
        <v>0.40542857142857103</v>
      </c>
    </row>
    <row r="31" spans="1:12" x14ac:dyDescent="0.45">
      <c r="A31">
        <v>57</v>
      </c>
      <c r="B31" t="s">
        <v>196</v>
      </c>
      <c r="C31" t="s">
        <v>85</v>
      </c>
      <c r="D31">
        <v>37</v>
      </c>
      <c r="E31">
        <v>0.71428571428571397</v>
      </c>
      <c r="F31">
        <v>1595</v>
      </c>
      <c r="G31" t="s">
        <v>197</v>
      </c>
      <c r="H31" t="s">
        <v>198</v>
      </c>
      <c r="I31" t="s">
        <v>199</v>
      </c>
      <c r="J31">
        <v>9</v>
      </c>
      <c r="K31">
        <v>0.59299999999999997</v>
      </c>
    </row>
    <row r="32" spans="1:12" x14ac:dyDescent="0.45">
      <c r="A32">
        <v>2226</v>
      </c>
      <c r="B32" t="s">
        <v>200</v>
      </c>
      <c r="C32" t="s">
        <v>157</v>
      </c>
      <c r="D32">
        <v>73</v>
      </c>
      <c r="E32">
        <v>0.5</v>
      </c>
      <c r="F32">
        <v>1476</v>
      </c>
      <c r="G32" t="s">
        <v>201</v>
      </c>
      <c r="H32" t="s">
        <v>202</v>
      </c>
      <c r="I32" t="s">
        <v>203</v>
      </c>
      <c r="J32">
        <v>-6.9</v>
      </c>
      <c r="K32">
        <v>0.36716666666666697</v>
      </c>
    </row>
    <row r="33" spans="1:12" x14ac:dyDescent="0.45">
      <c r="A33">
        <v>2229</v>
      </c>
      <c r="B33" t="s">
        <v>204</v>
      </c>
      <c r="C33" t="s">
        <v>205</v>
      </c>
      <c r="D33">
        <v>129</v>
      </c>
      <c r="E33">
        <v>0.5</v>
      </c>
      <c r="F33">
        <v>1071</v>
      </c>
      <c r="G33" t="s">
        <v>206</v>
      </c>
      <c r="H33" t="s">
        <v>207</v>
      </c>
      <c r="I33" t="s">
        <v>83</v>
      </c>
      <c r="J33">
        <v>-16.399999999999999</v>
      </c>
      <c r="K33">
        <v>0.40171428571428602</v>
      </c>
    </row>
    <row r="34" spans="1:12" x14ac:dyDescent="0.45">
      <c r="A34">
        <v>52</v>
      </c>
      <c r="B34" t="s">
        <v>208</v>
      </c>
      <c r="C34" t="s">
        <v>133</v>
      </c>
      <c r="D34">
        <v>6</v>
      </c>
      <c r="E34">
        <v>1</v>
      </c>
      <c r="F34">
        <v>1941</v>
      </c>
      <c r="G34" t="s">
        <v>209</v>
      </c>
      <c r="H34" t="s">
        <v>210</v>
      </c>
      <c r="I34" t="s">
        <v>211</v>
      </c>
      <c r="J34">
        <v>18.5</v>
      </c>
      <c r="K34">
        <v>0.79416666666666702</v>
      </c>
      <c r="L34">
        <v>1</v>
      </c>
    </row>
    <row r="35" spans="1:12" x14ac:dyDescent="0.45">
      <c r="A35">
        <v>278</v>
      </c>
      <c r="B35" t="s">
        <v>212</v>
      </c>
      <c r="C35" t="s">
        <v>75</v>
      </c>
      <c r="D35">
        <v>55</v>
      </c>
      <c r="E35">
        <v>0.85714285714285698</v>
      </c>
      <c r="F35">
        <v>1741</v>
      </c>
      <c r="G35" t="s">
        <v>213</v>
      </c>
      <c r="H35" t="s">
        <v>214</v>
      </c>
      <c r="I35" t="s">
        <v>199</v>
      </c>
      <c r="J35">
        <v>3.5</v>
      </c>
      <c r="K35">
        <v>0.66028571428571403</v>
      </c>
    </row>
    <row r="36" spans="1:12" x14ac:dyDescent="0.45">
      <c r="A36">
        <v>61</v>
      </c>
      <c r="B36" t="s">
        <v>215</v>
      </c>
      <c r="C36" t="s">
        <v>85</v>
      </c>
      <c r="D36">
        <v>9</v>
      </c>
      <c r="E36">
        <v>1</v>
      </c>
      <c r="F36">
        <v>2070</v>
      </c>
      <c r="G36" t="s">
        <v>216</v>
      </c>
      <c r="H36" t="s">
        <v>217</v>
      </c>
      <c r="I36" t="s">
        <v>218</v>
      </c>
      <c r="J36">
        <v>23.4</v>
      </c>
      <c r="K36">
        <v>0.98128571428571398</v>
      </c>
      <c r="L36">
        <v>1</v>
      </c>
    </row>
    <row r="37" spans="1:12" x14ac:dyDescent="0.45">
      <c r="A37">
        <v>290</v>
      </c>
      <c r="B37" t="s">
        <v>219</v>
      </c>
      <c r="C37" t="s">
        <v>90</v>
      </c>
      <c r="D37">
        <v>76</v>
      </c>
      <c r="E37">
        <v>0.66666666666666696</v>
      </c>
      <c r="F37">
        <v>1458</v>
      </c>
      <c r="G37" t="s">
        <v>220</v>
      </c>
      <c r="H37" t="s">
        <v>221</v>
      </c>
      <c r="I37" t="s">
        <v>222</v>
      </c>
      <c r="J37">
        <v>-6.2</v>
      </c>
      <c r="K37">
        <v>0.44833333333333297</v>
      </c>
    </row>
    <row r="38" spans="1:12" x14ac:dyDescent="0.45">
      <c r="A38">
        <v>2247</v>
      </c>
      <c r="B38" t="s">
        <v>223</v>
      </c>
      <c r="C38" t="s">
        <v>90</v>
      </c>
      <c r="D38">
        <v>83</v>
      </c>
      <c r="E38">
        <v>0.83333333333333304</v>
      </c>
      <c r="F38">
        <v>1532</v>
      </c>
      <c r="G38" t="s">
        <v>224</v>
      </c>
      <c r="H38" t="s">
        <v>225</v>
      </c>
      <c r="I38" t="s">
        <v>93</v>
      </c>
      <c r="J38">
        <v>-2.2000000000000002</v>
      </c>
      <c r="K38">
        <v>0.80016666666666703</v>
      </c>
    </row>
    <row r="39" spans="1:12" x14ac:dyDescent="0.45">
      <c r="A39">
        <v>59</v>
      </c>
      <c r="B39" t="s">
        <v>226</v>
      </c>
      <c r="C39" t="s">
        <v>133</v>
      </c>
      <c r="D39">
        <v>65</v>
      </c>
      <c r="E39">
        <v>0.5</v>
      </c>
      <c r="F39">
        <v>1369</v>
      </c>
      <c r="G39" t="s">
        <v>227</v>
      </c>
      <c r="H39" t="s">
        <v>228</v>
      </c>
      <c r="I39" t="s">
        <v>203</v>
      </c>
      <c r="J39">
        <v>-0.6</v>
      </c>
      <c r="K39">
        <v>0.47820000000000001</v>
      </c>
    </row>
    <row r="40" spans="1:12" x14ac:dyDescent="0.45">
      <c r="A40">
        <v>62</v>
      </c>
      <c r="B40" t="s">
        <v>229</v>
      </c>
      <c r="C40" t="s">
        <v>75</v>
      </c>
      <c r="D40">
        <v>124</v>
      </c>
      <c r="E40">
        <v>0.28571428571428598</v>
      </c>
      <c r="F40">
        <v>1118</v>
      </c>
      <c r="G40" t="s">
        <v>230</v>
      </c>
      <c r="H40" t="s">
        <v>195</v>
      </c>
      <c r="I40" t="s">
        <v>231</v>
      </c>
      <c r="J40">
        <v>-13.1</v>
      </c>
      <c r="K40">
        <v>0.27557142857142902</v>
      </c>
    </row>
    <row r="41" spans="1:12" x14ac:dyDescent="0.45">
      <c r="A41">
        <v>248</v>
      </c>
      <c r="B41" t="s">
        <v>232</v>
      </c>
      <c r="C41" t="s">
        <v>124</v>
      </c>
      <c r="D41">
        <v>71</v>
      </c>
      <c r="E41">
        <v>0.5</v>
      </c>
      <c r="F41">
        <v>1543</v>
      </c>
      <c r="G41" t="s">
        <v>233</v>
      </c>
      <c r="H41" t="s">
        <v>234</v>
      </c>
      <c r="I41" t="s">
        <v>235</v>
      </c>
      <c r="J41">
        <v>2</v>
      </c>
      <c r="K41">
        <v>0.26950000000000002</v>
      </c>
    </row>
    <row r="42" spans="1:12" x14ac:dyDescent="0.45">
      <c r="A42">
        <v>356</v>
      </c>
      <c r="B42" t="s">
        <v>236</v>
      </c>
      <c r="C42" t="s">
        <v>237</v>
      </c>
      <c r="D42">
        <v>67</v>
      </c>
      <c r="E42">
        <v>0.42857142857142899</v>
      </c>
      <c r="F42">
        <v>1498</v>
      </c>
      <c r="G42" t="s">
        <v>238</v>
      </c>
      <c r="H42" t="s">
        <v>234</v>
      </c>
      <c r="I42" t="s">
        <v>147</v>
      </c>
      <c r="J42">
        <v>2.5</v>
      </c>
      <c r="K42">
        <v>0.39628571428571402</v>
      </c>
    </row>
    <row r="43" spans="1:12" x14ac:dyDescent="0.45">
      <c r="A43">
        <v>84</v>
      </c>
      <c r="B43" t="s">
        <v>239</v>
      </c>
      <c r="C43" t="s">
        <v>237</v>
      </c>
      <c r="D43">
        <v>95</v>
      </c>
      <c r="E43">
        <v>0.33333333333333298</v>
      </c>
      <c r="F43">
        <v>1319</v>
      </c>
      <c r="G43" t="s">
        <v>240</v>
      </c>
      <c r="H43" t="s">
        <v>241</v>
      </c>
      <c r="I43" t="s">
        <v>242</v>
      </c>
      <c r="J43">
        <v>-8.1</v>
      </c>
      <c r="K43">
        <v>0.28866666666666702</v>
      </c>
    </row>
    <row r="44" spans="1:12" x14ac:dyDescent="0.45">
      <c r="A44">
        <v>2294</v>
      </c>
      <c r="B44" t="s">
        <v>243</v>
      </c>
      <c r="C44" t="s">
        <v>237</v>
      </c>
      <c r="D44">
        <v>29</v>
      </c>
      <c r="E44">
        <v>0.85714285714285698</v>
      </c>
      <c r="F44">
        <v>1668</v>
      </c>
      <c r="G44" t="s">
        <v>244</v>
      </c>
      <c r="H44" t="s">
        <v>245</v>
      </c>
      <c r="I44" t="s">
        <v>246</v>
      </c>
      <c r="J44">
        <v>7.4</v>
      </c>
      <c r="K44">
        <v>0.66042857142857103</v>
      </c>
      <c r="L44">
        <v>1</v>
      </c>
    </row>
    <row r="45" spans="1:12" x14ac:dyDescent="0.45">
      <c r="A45">
        <v>66</v>
      </c>
      <c r="B45" t="s">
        <v>247</v>
      </c>
      <c r="C45" t="s">
        <v>124</v>
      </c>
      <c r="D45">
        <v>45</v>
      </c>
      <c r="E45">
        <v>0.57142857142857095</v>
      </c>
      <c r="F45">
        <v>1595</v>
      </c>
      <c r="G45" t="s">
        <v>248</v>
      </c>
      <c r="H45" t="s">
        <v>249</v>
      </c>
      <c r="I45" t="s">
        <v>250</v>
      </c>
      <c r="J45">
        <v>6.5</v>
      </c>
      <c r="K45">
        <v>0.66228571428571403</v>
      </c>
    </row>
    <row r="46" spans="1:12" x14ac:dyDescent="0.45">
      <c r="A46">
        <v>55</v>
      </c>
      <c r="B46" t="s">
        <v>251</v>
      </c>
      <c r="C46" t="s">
        <v>205</v>
      </c>
      <c r="D46">
        <v>97</v>
      </c>
      <c r="E46">
        <v>0.75</v>
      </c>
      <c r="F46">
        <v>1489</v>
      </c>
      <c r="G46" t="s">
        <v>252</v>
      </c>
      <c r="H46" t="s">
        <v>253</v>
      </c>
      <c r="I46" t="s">
        <v>254</v>
      </c>
      <c r="J46">
        <v>-8.5</v>
      </c>
      <c r="K46">
        <v>0.497857142857143</v>
      </c>
    </row>
    <row r="47" spans="1:12" x14ac:dyDescent="0.45">
      <c r="A47">
        <v>256</v>
      </c>
      <c r="B47" t="s">
        <v>255</v>
      </c>
      <c r="C47" t="s">
        <v>90</v>
      </c>
      <c r="D47">
        <v>41</v>
      </c>
      <c r="E47">
        <v>1</v>
      </c>
      <c r="F47">
        <v>1662</v>
      </c>
      <c r="G47" t="s">
        <v>256</v>
      </c>
      <c r="H47" t="s">
        <v>257</v>
      </c>
      <c r="I47" t="s">
        <v>258</v>
      </c>
      <c r="J47">
        <v>5.5</v>
      </c>
      <c r="K47">
        <v>0.81583333333333297</v>
      </c>
    </row>
    <row r="48" spans="1:12" x14ac:dyDescent="0.45">
      <c r="A48">
        <v>2305</v>
      </c>
      <c r="B48" t="s">
        <v>259</v>
      </c>
      <c r="C48" t="s">
        <v>124</v>
      </c>
      <c r="D48">
        <v>43</v>
      </c>
      <c r="E48">
        <v>0.71428571428571397</v>
      </c>
      <c r="F48">
        <v>1546</v>
      </c>
      <c r="G48" t="s">
        <v>260</v>
      </c>
      <c r="H48" t="s">
        <v>261</v>
      </c>
      <c r="I48" t="s">
        <v>262</v>
      </c>
      <c r="J48">
        <v>6.7</v>
      </c>
      <c r="K48">
        <v>0.79842857142857104</v>
      </c>
    </row>
    <row r="49" spans="1:12" x14ac:dyDescent="0.45">
      <c r="A49">
        <v>2306</v>
      </c>
      <c r="B49" t="s">
        <v>263</v>
      </c>
      <c r="C49" t="s">
        <v>124</v>
      </c>
      <c r="D49">
        <v>19</v>
      </c>
      <c r="E49">
        <v>0.66666666666666696</v>
      </c>
      <c r="F49">
        <v>1800</v>
      </c>
      <c r="G49" t="s">
        <v>264</v>
      </c>
      <c r="H49" t="s">
        <v>265</v>
      </c>
      <c r="I49" t="s">
        <v>266</v>
      </c>
      <c r="J49">
        <v>14.3</v>
      </c>
      <c r="K49">
        <v>0.62833333333333297</v>
      </c>
    </row>
    <row r="50" spans="1:12" x14ac:dyDescent="0.45">
      <c r="A50">
        <v>2309</v>
      </c>
      <c r="B50" t="s">
        <v>267</v>
      </c>
      <c r="C50" t="s">
        <v>80</v>
      </c>
      <c r="D50">
        <v>133</v>
      </c>
      <c r="E50">
        <v>0.14285714285714299</v>
      </c>
      <c r="F50">
        <v>1121</v>
      </c>
      <c r="G50" t="s">
        <v>268</v>
      </c>
      <c r="H50" t="s">
        <v>82</v>
      </c>
      <c r="I50" t="s">
        <v>269</v>
      </c>
      <c r="J50">
        <v>-22.4</v>
      </c>
      <c r="K50">
        <v>0.188857142857143</v>
      </c>
    </row>
    <row r="51" spans="1:12" x14ac:dyDescent="0.45">
      <c r="A51">
        <v>96</v>
      </c>
      <c r="B51" t="s">
        <v>270</v>
      </c>
      <c r="C51" t="s">
        <v>85</v>
      </c>
      <c r="D51">
        <v>47</v>
      </c>
      <c r="E51">
        <v>0.71428571428571397</v>
      </c>
      <c r="F51">
        <v>1591</v>
      </c>
      <c r="G51" t="s">
        <v>271</v>
      </c>
      <c r="H51" t="s">
        <v>261</v>
      </c>
      <c r="I51" t="s">
        <v>272</v>
      </c>
      <c r="J51">
        <v>11</v>
      </c>
      <c r="K51">
        <v>0.61171428571428599</v>
      </c>
    </row>
    <row r="52" spans="1:12" x14ac:dyDescent="0.45">
      <c r="A52">
        <v>2335</v>
      </c>
      <c r="B52" t="s">
        <v>273</v>
      </c>
      <c r="C52" t="s">
        <v>205</v>
      </c>
      <c r="D52">
        <v>54</v>
      </c>
      <c r="E52">
        <v>1</v>
      </c>
      <c r="F52">
        <v>1608</v>
      </c>
      <c r="G52" t="s">
        <v>274</v>
      </c>
      <c r="H52" t="s">
        <v>275</v>
      </c>
      <c r="I52" t="s">
        <v>276</v>
      </c>
      <c r="J52">
        <v>2.8</v>
      </c>
      <c r="K52">
        <v>0.96499999999999997</v>
      </c>
    </row>
    <row r="53" spans="1:12" x14ac:dyDescent="0.45">
      <c r="A53">
        <v>309</v>
      </c>
      <c r="B53" t="s">
        <v>277</v>
      </c>
      <c r="C53" t="s">
        <v>90</v>
      </c>
      <c r="D53">
        <v>88</v>
      </c>
      <c r="E53">
        <v>0.66666666666666696</v>
      </c>
      <c r="F53">
        <v>1542</v>
      </c>
      <c r="G53" t="s">
        <v>278</v>
      </c>
      <c r="H53" t="s">
        <v>279</v>
      </c>
      <c r="I53" t="s">
        <v>131</v>
      </c>
      <c r="J53">
        <v>0.6</v>
      </c>
      <c r="K53">
        <v>0.73066666666666702</v>
      </c>
    </row>
    <row r="54" spans="1:12" x14ac:dyDescent="0.45">
      <c r="A54">
        <v>2433</v>
      </c>
      <c r="B54" t="s">
        <v>280</v>
      </c>
      <c r="C54" t="s">
        <v>90</v>
      </c>
      <c r="D54">
        <v>121</v>
      </c>
      <c r="E54">
        <v>0.33333333333333298</v>
      </c>
      <c r="F54">
        <v>1096</v>
      </c>
      <c r="G54" t="s">
        <v>281</v>
      </c>
      <c r="H54" t="s">
        <v>282</v>
      </c>
      <c r="I54" t="s">
        <v>283</v>
      </c>
      <c r="J54">
        <v>-15.4</v>
      </c>
      <c r="K54">
        <v>0.172166666666667</v>
      </c>
    </row>
    <row r="55" spans="1:12" x14ac:dyDescent="0.45">
      <c r="A55">
        <v>2348</v>
      </c>
      <c r="B55" t="s">
        <v>284</v>
      </c>
      <c r="C55" t="s">
        <v>205</v>
      </c>
      <c r="D55">
        <v>107</v>
      </c>
      <c r="E55">
        <v>0.375</v>
      </c>
      <c r="F55">
        <v>1241</v>
      </c>
      <c r="G55" t="s">
        <v>285</v>
      </c>
      <c r="H55" t="s">
        <v>286</v>
      </c>
      <c r="I55" t="s">
        <v>287</v>
      </c>
      <c r="J55">
        <v>-13.4</v>
      </c>
      <c r="K55">
        <v>0.45524999999999999</v>
      </c>
    </row>
    <row r="56" spans="1:12" x14ac:dyDescent="0.45">
      <c r="A56">
        <v>97</v>
      </c>
      <c r="B56" t="s">
        <v>288</v>
      </c>
      <c r="C56" t="s">
        <v>133</v>
      </c>
      <c r="D56">
        <v>27</v>
      </c>
      <c r="E56">
        <v>0.85714285714285698</v>
      </c>
      <c r="F56">
        <v>1657</v>
      </c>
      <c r="G56" t="s">
        <v>289</v>
      </c>
      <c r="H56" t="s">
        <v>290</v>
      </c>
      <c r="I56" t="s">
        <v>291</v>
      </c>
      <c r="J56">
        <v>10.7</v>
      </c>
      <c r="K56">
        <v>0.74157142857142899</v>
      </c>
      <c r="L56">
        <v>1</v>
      </c>
    </row>
    <row r="57" spans="1:12" x14ac:dyDescent="0.45">
      <c r="A57">
        <v>99</v>
      </c>
      <c r="B57" t="s">
        <v>292</v>
      </c>
      <c r="C57" t="s">
        <v>85</v>
      </c>
      <c r="D57">
        <v>11</v>
      </c>
      <c r="E57">
        <v>0.71428571428571397</v>
      </c>
      <c r="F57">
        <v>1809</v>
      </c>
      <c r="G57" t="s">
        <v>293</v>
      </c>
      <c r="H57" t="s">
        <v>294</v>
      </c>
      <c r="I57" t="s">
        <v>295</v>
      </c>
      <c r="J57">
        <v>15</v>
      </c>
      <c r="K57">
        <v>0.76257142857142901</v>
      </c>
      <c r="L57">
        <v>1</v>
      </c>
    </row>
    <row r="58" spans="1:12" x14ac:dyDescent="0.45">
      <c r="A58">
        <v>276</v>
      </c>
      <c r="B58" t="s">
        <v>296</v>
      </c>
      <c r="C58" t="s">
        <v>90</v>
      </c>
      <c r="D58">
        <v>90</v>
      </c>
      <c r="E58">
        <v>0.57142857142857095</v>
      </c>
      <c r="F58">
        <v>1518</v>
      </c>
      <c r="G58" t="s">
        <v>297</v>
      </c>
      <c r="H58" t="s">
        <v>298</v>
      </c>
      <c r="I58" t="s">
        <v>131</v>
      </c>
      <c r="J58">
        <v>-2.4</v>
      </c>
      <c r="K58">
        <v>0.70099999999999996</v>
      </c>
    </row>
    <row r="59" spans="1:12" x14ac:dyDescent="0.45">
      <c r="A59">
        <v>120</v>
      </c>
      <c r="B59" t="s">
        <v>299</v>
      </c>
      <c r="C59" t="s">
        <v>237</v>
      </c>
      <c r="D59">
        <v>31</v>
      </c>
      <c r="E59">
        <v>0.71428571428571397</v>
      </c>
      <c r="F59">
        <v>1687</v>
      </c>
      <c r="G59" t="s">
        <v>300</v>
      </c>
      <c r="H59" t="s">
        <v>301</v>
      </c>
      <c r="I59" t="s">
        <v>302</v>
      </c>
      <c r="J59">
        <v>8.9</v>
      </c>
      <c r="K59">
        <v>0.77857142857142903</v>
      </c>
    </row>
    <row r="60" spans="1:12" x14ac:dyDescent="0.45">
      <c r="A60">
        <v>235</v>
      </c>
      <c r="B60" t="s">
        <v>303</v>
      </c>
      <c r="C60" t="s">
        <v>157</v>
      </c>
      <c r="D60">
        <v>52</v>
      </c>
      <c r="E60">
        <v>0.66666666666666696</v>
      </c>
      <c r="F60">
        <v>1545</v>
      </c>
      <c r="G60" t="s">
        <v>304</v>
      </c>
      <c r="H60" t="s">
        <v>275</v>
      </c>
      <c r="I60" t="s">
        <v>305</v>
      </c>
      <c r="J60">
        <v>1.8</v>
      </c>
      <c r="K60">
        <v>0.56399999999999995</v>
      </c>
    </row>
    <row r="61" spans="1:12" x14ac:dyDescent="0.45">
      <c r="A61">
        <v>2390</v>
      </c>
      <c r="B61" t="s">
        <v>306</v>
      </c>
      <c r="C61" t="s">
        <v>133</v>
      </c>
      <c r="D61">
        <v>22</v>
      </c>
      <c r="E61">
        <v>0.66666666666666696</v>
      </c>
      <c r="F61">
        <v>1560</v>
      </c>
      <c r="G61" t="s">
        <v>307</v>
      </c>
      <c r="H61" t="s">
        <v>308</v>
      </c>
      <c r="I61" t="s">
        <v>309</v>
      </c>
      <c r="J61">
        <v>15.1</v>
      </c>
      <c r="K61">
        <v>0.89483333333333304</v>
      </c>
    </row>
    <row r="62" spans="1:12" x14ac:dyDescent="0.45">
      <c r="A62">
        <v>193</v>
      </c>
      <c r="B62" t="s">
        <v>310</v>
      </c>
      <c r="C62" t="s">
        <v>80</v>
      </c>
      <c r="D62">
        <v>77</v>
      </c>
      <c r="E62">
        <v>0.85714285714285698</v>
      </c>
      <c r="F62">
        <v>1455</v>
      </c>
      <c r="G62" t="s">
        <v>311</v>
      </c>
      <c r="H62" t="s">
        <v>312</v>
      </c>
      <c r="I62" t="s">
        <v>102</v>
      </c>
      <c r="J62">
        <v>-3.4</v>
      </c>
      <c r="K62">
        <v>0.754571428571429</v>
      </c>
    </row>
    <row r="63" spans="1:12" x14ac:dyDescent="0.45">
      <c r="A63">
        <v>130</v>
      </c>
      <c r="B63" t="s">
        <v>313</v>
      </c>
      <c r="C63" t="s">
        <v>237</v>
      </c>
      <c r="D63">
        <v>1</v>
      </c>
      <c r="E63">
        <v>1</v>
      </c>
      <c r="F63">
        <v>2123</v>
      </c>
      <c r="G63" t="s">
        <v>314</v>
      </c>
      <c r="H63" t="s">
        <v>315</v>
      </c>
      <c r="I63" t="s">
        <v>316</v>
      </c>
      <c r="J63">
        <v>25.1</v>
      </c>
      <c r="K63">
        <v>0.998142857142857</v>
      </c>
      <c r="L63">
        <v>1</v>
      </c>
    </row>
    <row r="64" spans="1:12" x14ac:dyDescent="0.45">
      <c r="A64">
        <v>127</v>
      </c>
      <c r="B64" t="s">
        <v>317</v>
      </c>
      <c r="C64" t="s">
        <v>237</v>
      </c>
      <c r="D64">
        <v>72</v>
      </c>
      <c r="E64">
        <v>0.33333333333333298</v>
      </c>
      <c r="F64">
        <v>1462</v>
      </c>
      <c r="G64" t="s">
        <v>318</v>
      </c>
      <c r="H64" t="s">
        <v>319</v>
      </c>
      <c r="I64" t="s">
        <v>127</v>
      </c>
      <c r="J64">
        <v>3.1</v>
      </c>
      <c r="K64">
        <v>0.51600000000000001</v>
      </c>
    </row>
    <row r="65" spans="1:12" x14ac:dyDescent="0.45">
      <c r="A65">
        <v>2393</v>
      </c>
      <c r="B65" t="s">
        <v>320</v>
      </c>
      <c r="C65" t="s">
        <v>205</v>
      </c>
      <c r="D65">
        <v>111</v>
      </c>
      <c r="E65">
        <v>0.25</v>
      </c>
      <c r="F65">
        <v>1288</v>
      </c>
      <c r="G65" t="s">
        <v>321</v>
      </c>
      <c r="H65" t="s">
        <v>322</v>
      </c>
      <c r="I65" t="s">
        <v>323</v>
      </c>
      <c r="J65">
        <v>-13.6</v>
      </c>
      <c r="K65">
        <v>0.36585714285714299</v>
      </c>
    </row>
    <row r="66" spans="1:12" x14ac:dyDescent="0.45">
      <c r="A66">
        <v>135</v>
      </c>
      <c r="B66" t="s">
        <v>324</v>
      </c>
      <c r="C66" t="s">
        <v>237</v>
      </c>
      <c r="D66">
        <v>59</v>
      </c>
      <c r="E66">
        <v>0.5</v>
      </c>
      <c r="F66">
        <v>1571</v>
      </c>
      <c r="G66" t="s">
        <v>325</v>
      </c>
      <c r="H66" t="s">
        <v>326</v>
      </c>
      <c r="I66" t="s">
        <v>327</v>
      </c>
      <c r="J66">
        <v>3.1</v>
      </c>
      <c r="K66">
        <v>0.49933333333333302</v>
      </c>
    </row>
    <row r="67" spans="1:12" x14ac:dyDescent="0.45">
      <c r="A67">
        <v>344</v>
      </c>
      <c r="B67" t="s">
        <v>328</v>
      </c>
      <c r="C67" t="s">
        <v>85</v>
      </c>
      <c r="D67">
        <v>50</v>
      </c>
      <c r="E67">
        <v>0.5</v>
      </c>
      <c r="F67">
        <v>1538</v>
      </c>
      <c r="G67" t="s">
        <v>329</v>
      </c>
      <c r="H67" t="s">
        <v>330</v>
      </c>
      <c r="I67" t="s">
        <v>327</v>
      </c>
      <c r="J67">
        <v>3.7</v>
      </c>
      <c r="K67">
        <v>0.44500000000000001</v>
      </c>
    </row>
    <row r="68" spans="1:12" x14ac:dyDescent="0.45">
      <c r="A68">
        <v>142</v>
      </c>
      <c r="B68" t="s">
        <v>331</v>
      </c>
      <c r="C68" t="s">
        <v>85</v>
      </c>
      <c r="D68">
        <v>33</v>
      </c>
      <c r="E68">
        <v>0.85714285714285698</v>
      </c>
      <c r="F68">
        <v>1580</v>
      </c>
      <c r="G68" t="s">
        <v>332</v>
      </c>
      <c r="H68" t="s">
        <v>333</v>
      </c>
      <c r="I68" t="s">
        <v>334</v>
      </c>
      <c r="J68">
        <v>12</v>
      </c>
      <c r="K68">
        <v>0.81</v>
      </c>
      <c r="L68">
        <v>1</v>
      </c>
    </row>
    <row r="69" spans="1:12" x14ac:dyDescent="0.45">
      <c r="A69">
        <v>2426</v>
      </c>
      <c r="B69" t="s">
        <v>335</v>
      </c>
      <c r="C69" t="s">
        <v>157</v>
      </c>
      <c r="D69">
        <v>100</v>
      </c>
      <c r="E69">
        <v>0.5</v>
      </c>
      <c r="F69">
        <v>1365</v>
      </c>
      <c r="G69" t="s">
        <v>336</v>
      </c>
      <c r="H69" t="s">
        <v>154</v>
      </c>
      <c r="I69" t="s">
        <v>337</v>
      </c>
      <c r="J69">
        <v>-11.4</v>
      </c>
      <c r="K69">
        <v>0.58850000000000002</v>
      </c>
    </row>
    <row r="70" spans="1:12" x14ac:dyDescent="0.45">
      <c r="A70">
        <v>152</v>
      </c>
      <c r="B70" t="s">
        <v>338</v>
      </c>
      <c r="C70" t="s">
        <v>133</v>
      </c>
      <c r="D70">
        <v>58</v>
      </c>
      <c r="E70">
        <v>0.57142857142857095</v>
      </c>
      <c r="F70">
        <v>1502</v>
      </c>
      <c r="G70" t="s">
        <v>339</v>
      </c>
      <c r="H70" t="s">
        <v>340</v>
      </c>
      <c r="I70" t="s">
        <v>164</v>
      </c>
      <c r="J70">
        <v>3.2</v>
      </c>
      <c r="K70">
        <v>0.48771428571428599</v>
      </c>
    </row>
    <row r="71" spans="1:12" x14ac:dyDescent="0.45">
      <c r="A71">
        <v>158</v>
      </c>
      <c r="B71" t="s">
        <v>341</v>
      </c>
      <c r="C71" t="s">
        <v>237</v>
      </c>
      <c r="D71">
        <v>62</v>
      </c>
      <c r="E71">
        <v>0.5</v>
      </c>
      <c r="F71">
        <v>1470</v>
      </c>
      <c r="G71" t="s">
        <v>342</v>
      </c>
      <c r="H71" t="s">
        <v>343</v>
      </c>
      <c r="I71" t="s">
        <v>344</v>
      </c>
      <c r="J71">
        <v>3.3</v>
      </c>
      <c r="K71">
        <v>0.733833333333333</v>
      </c>
    </row>
    <row r="72" spans="1:12" x14ac:dyDescent="0.45">
      <c r="A72">
        <v>2440</v>
      </c>
      <c r="B72" t="s">
        <v>345</v>
      </c>
      <c r="C72" t="s">
        <v>75</v>
      </c>
      <c r="D72">
        <v>130</v>
      </c>
      <c r="E72">
        <v>0</v>
      </c>
      <c r="F72">
        <v>1199</v>
      </c>
      <c r="G72" t="s">
        <v>346</v>
      </c>
      <c r="H72" t="s">
        <v>347</v>
      </c>
      <c r="I72" t="s">
        <v>348</v>
      </c>
      <c r="J72">
        <v>-20.7</v>
      </c>
      <c r="K72">
        <v>0.11333333333333299</v>
      </c>
    </row>
    <row r="73" spans="1:12" x14ac:dyDescent="0.45">
      <c r="A73">
        <v>167</v>
      </c>
      <c r="B73" t="s">
        <v>349</v>
      </c>
      <c r="C73" t="s">
        <v>75</v>
      </c>
      <c r="D73">
        <v>122</v>
      </c>
      <c r="E73">
        <v>0.33333333333333298</v>
      </c>
      <c r="F73">
        <v>1065</v>
      </c>
      <c r="G73" t="s">
        <v>350</v>
      </c>
      <c r="H73" t="s">
        <v>351</v>
      </c>
      <c r="I73" t="s">
        <v>352</v>
      </c>
      <c r="J73">
        <v>-16.7</v>
      </c>
      <c r="K73">
        <v>0.33900000000000002</v>
      </c>
    </row>
    <row r="74" spans="1:12" x14ac:dyDescent="0.45">
      <c r="A74">
        <v>166</v>
      </c>
      <c r="B74" t="s">
        <v>353</v>
      </c>
      <c r="C74" t="s">
        <v>205</v>
      </c>
      <c r="D74">
        <v>106</v>
      </c>
      <c r="E74">
        <v>0.625</v>
      </c>
      <c r="F74">
        <v>1371</v>
      </c>
      <c r="G74" t="s">
        <v>354</v>
      </c>
      <c r="H74" t="s">
        <v>355</v>
      </c>
      <c r="I74" t="s">
        <v>356</v>
      </c>
      <c r="J74">
        <v>-8.5</v>
      </c>
      <c r="K74">
        <v>0.72142857142857097</v>
      </c>
    </row>
    <row r="75" spans="1:12" x14ac:dyDescent="0.45">
      <c r="A75">
        <v>153</v>
      </c>
      <c r="B75" t="s">
        <v>357</v>
      </c>
      <c r="C75" t="s">
        <v>133</v>
      </c>
      <c r="D75">
        <v>16</v>
      </c>
      <c r="E75">
        <v>1</v>
      </c>
      <c r="F75">
        <v>1756</v>
      </c>
      <c r="G75" t="s">
        <v>358</v>
      </c>
      <c r="H75" t="s">
        <v>359</v>
      </c>
      <c r="I75" t="s">
        <v>360</v>
      </c>
      <c r="J75">
        <v>15.8</v>
      </c>
      <c r="K75">
        <v>0.80383333333333296</v>
      </c>
      <c r="L75">
        <v>1</v>
      </c>
    </row>
    <row r="76" spans="1:12" x14ac:dyDescent="0.45">
      <c r="A76">
        <v>2459</v>
      </c>
      <c r="B76" t="s">
        <v>361</v>
      </c>
      <c r="C76" t="s">
        <v>80</v>
      </c>
      <c r="D76">
        <v>93</v>
      </c>
      <c r="E76">
        <v>0.42857142857142899</v>
      </c>
      <c r="F76">
        <v>1405</v>
      </c>
      <c r="G76" t="s">
        <v>362</v>
      </c>
      <c r="H76" t="s">
        <v>363</v>
      </c>
      <c r="I76" t="s">
        <v>364</v>
      </c>
      <c r="J76">
        <v>-10</v>
      </c>
      <c r="K76">
        <v>0.59042857142857097</v>
      </c>
    </row>
    <row r="77" spans="1:12" x14ac:dyDescent="0.45">
      <c r="A77">
        <v>249</v>
      </c>
      <c r="B77" t="s">
        <v>365</v>
      </c>
      <c r="C77" t="s">
        <v>157</v>
      </c>
      <c r="D77">
        <v>108</v>
      </c>
      <c r="E77">
        <v>0.5</v>
      </c>
      <c r="F77">
        <v>1384</v>
      </c>
      <c r="G77" t="s">
        <v>366</v>
      </c>
      <c r="H77" t="s">
        <v>367</v>
      </c>
      <c r="I77" t="s">
        <v>368</v>
      </c>
      <c r="J77">
        <v>-9.1999999999999993</v>
      </c>
      <c r="K77">
        <v>0.44666666666666699</v>
      </c>
    </row>
    <row r="78" spans="1:12" x14ac:dyDescent="0.45">
      <c r="A78">
        <v>77</v>
      </c>
      <c r="B78" t="s">
        <v>369</v>
      </c>
      <c r="C78" t="s">
        <v>237</v>
      </c>
      <c r="D78">
        <v>92</v>
      </c>
      <c r="E78">
        <v>0.5</v>
      </c>
      <c r="F78">
        <v>1311</v>
      </c>
      <c r="G78" t="s">
        <v>297</v>
      </c>
      <c r="H78" t="s">
        <v>370</v>
      </c>
      <c r="I78" t="s">
        <v>371</v>
      </c>
      <c r="J78">
        <v>-8.1</v>
      </c>
      <c r="K78">
        <v>0.29716666666666702</v>
      </c>
    </row>
    <row r="79" spans="1:12" x14ac:dyDescent="0.45">
      <c r="A79">
        <v>87</v>
      </c>
      <c r="B79" t="s">
        <v>372</v>
      </c>
      <c r="C79" t="s">
        <v>112</v>
      </c>
      <c r="D79">
        <v>12</v>
      </c>
      <c r="E79">
        <v>0.75</v>
      </c>
      <c r="F79">
        <v>1892</v>
      </c>
      <c r="G79" t="s">
        <v>373</v>
      </c>
      <c r="H79" t="s">
        <v>374</v>
      </c>
      <c r="I79" t="s">
        <v>375</v>
      </c>
      <c r="J79">
        <v>20.100000000000001</v>
      </c>
      <c r="K79">
        <v>0.80212499999999998</v>
      </c>
      <c r="L79">
        <v>1</v>
      </c>
    </row>
    <row r="80" spans="1:12" x14ac:dyDescent="0.45">
      <c r="A80">
        <v>195</v>
      </c>
      <c r="B80" t="s">
        <v>376</v>
      </c>
      <c r="C80" t="s">
        <v>80</v>
      </c>
      <c r="D80">
        <v>70</v>
      </c>
      <c r="E80">
        <v>0.71428571428571397</v>
      </c>
      <c r="F80">
        <v>1531</v>
      </c>
      <c r="G80" t="s">
        <v>377</v>
      </c>
      <c r="H80" t="s">
        <v>378</v>
      </c>
      <c r="I80" t="s">
        <v>164</v>
      </c>
      <c r="J80">
        <v>-4.4000000000000004</v>
      </c>
      <c r="K80">
        <v>0.63400000000000001</v>
      </c>
    </row>
    <row r="81" spans="1:12" x14ac:dyDescent="0.45">
      <c r="A81">
        <v>194</v>
      </c>
      <c r="B81" t="s">
        <v>379</v>
      </c>
      <c r="C81" t="s">
        <v>237</v>
      </c>
      <c r="D81">
        <v>3</v>
      </c>
      <c r="E81">
        <v>1</v>
      </c>
      <c r="F81">
        <v>2073</v>
      </c>
      <c r="G81" t="s">
        <v>380</v>
      </c>
      <c r="H81" t="s">
        <v>381</v>
      </c>
      <c r="I81" t="s">
        <v>382</v>
      </c>
      <c r="J81">
        <v>24</v>
      </c>
      <c r="K81">
        <v>0.83599999999999997</v>
      </c>
      <c r="L81">
        <v>1</v>
      </c>
    </row>
    <row r="82" spans="1:12" x14ac:dyDescent="0.45">
      <c r="A82">
        <v>201</v>
      </c>
      <c r="B82" t="s">
        <v>383</v>
      </c>
      <c r="C82" t="s">
        <v>124</v>
      </c>
      <c r="D82">
        <v>2</v>
      </c>
      <c r="E82">
        <v>1</v>
      </c>
      <c r="F82">
        <v>1939</v>
      </c>
      <c r="G82" t="s">
        <v>384</v>
      </c>
      <c r="H82" t="s">
        <v>385</v>
      </c>
      <c r="I82" t="s">
        <v>386</v>
      </c>
      <c r="J82">
        <v>20.9</v>
      </c>
      <c r="K82">
        <v>0.91649999999999998</v>
      </c>
      <c r="L82">
        <v>1</v>
      </c>
    </row>
    <row r="83" spans="1:12" x14ac:dyDescent="0.45">
      <c r="A83">
        <v>197</v>
      </c>
      <c r="B83" t="s">
        <v>387</v>
      </c>
      <c r="C83" t="s">
        <v>124</v>
      </c>
      <c r="D83">
        <v>56</v>
      </c>
      <c r="E83">
        <v>0.66666666666666696</v>
      </c>
      <c r="F83">
        <v>1510</v>
      </c>
      <c r="G83" t="s">
        <v>388</v>
      </c>
      <c r="H83" t="s">
        <v>163</v>
      </c>
      <c r="I83" t="s">
        <v>389</v>
      </c>
      <c r="J83">
        <v>5.0999999999999996</v>
      </c>
      <c r="K83">
        <v>0.32416666666666699</v>
      </c>
    </row>
    <row r="84" spans="1:12" x14ac:dyDescent="0.45">
      <c r="A84">
        <v>295</v>
      </c>
      <c r="B84" t="s">
        <v>390</v>
      </c>
      <c r="C84" t="s">
        <v>90</v>
      </c>
      <c r="D84">
        <v>114</v>
      </c>
      <c r="E84">
        <v>0.5</v>
      </c>
      <c r="F84">
        <v>1366</v>
      </c>
      <c r="G84" t="s">
        <v>391</v>
      </c>
      <c r="H84" t="s">
        <v>392</v>
      </c>
      <c r="I84" t="s">
        <v>393</v>
      </c>
      <c r="J84">
        <v>-10.199999999999999</v>
      </c>
      <c r="K84">
        <v>0.29849999999999999</v>
      </c>
    </row>
    <row r="85" spans="1:12" x14ac:dyDescent="0.45">
      <c r="A85">
        <v>145</v>
      </c>
      <c r="B85" t="s">
        <v>394</v>
      </c>
      <c r="C85" t="s">
        <v>85</v>
      </c>
      <c r="D85">
        <v>13</v>
      </c>
      <c r="E85">
        <v>0.83333333333333304</v>
      </c>
      <c r="F85">
        <v>1685</v>
      </c>
      <c r="G85" t="s">
        <v>395</v>
      </c>
      <c r="H85" t="s">
        <v>374</v>
      </c>
      <c r="I85" t="s">
        <v>266</v>
      </c>
      <c r="J85">
        <v>14.7</v>
      </c>
      <c r="K85">
        <v>0.625</v>
      </c>
      <c r="L85">
        <v>1</v>
      </c>
    </row>
    <row r="86" spans="1:12" x14ac:dyDescent="0.45">
      <c r="A86">
        <v>2483</v>
      </c>
      <c r="B86" t="s">
        <v>396</v>
      </c>
      <c r="C86" t="s">
        <v>95</v>
      </c>
      <c r="D86">
        <v>7</v>
      </c>
      <c r="E86">
        <v>0.83333333333333304</v>
      </c>
      <c r="F86">
        <v>1823</v>
      </c>
      <c r="G86" t="s">
        <v>397</v>
      </c>
      <c r="H86" t="s">
        <v>398</v>
      </c>
      <c r="I86" t="s">
        <v>399</v>
      </c>
      <c r="J86">
        <v>22</v>
      </c>
      <c r="K86">
        <v>0.88449999999999995</v>
      </c>
      <c r="L86">
        <v>1</v>
      </c>
    </row>
    <row r="87" spans="1:12" x14ac:dyDescent="0.45">
      <c r="A87">
        <v>204</v>
      </c>
      <c r="B87" t="s">
        <v>400</v>
      </c>
      <c r="C87" t="s">
        <v>95</v>
      </c>
      <c r="D87">
        <v>21</v>
      </c>
      <c r="E87">
        <v>0.85714285714285698</v>
      </c>
      <c r="F87">
        <v>1790</v>
      </c>
      <c r="G87" t="s">
        <v>293</v>
      </c>
      <c r="H87" t="s">
        <v>401</v>
      </c>
      <c r="I87" t="s">
        <v>168</v>
      </c>
      <c r="J87">
        <v>14.7</v>
      </c>
      <c r="K87">
        <v>0.84142857142857097</v>
      </c>
      <c r="L87">
        <v>1</v>
      </c>
    </row>
    <row r="88" spans="1:12" x14ac:dyDescent="0.45">
      <c r="A88">
        <v>213</v>
      </c>
      <c r="B88" t="s">
        <v>402</v>
      </c>
      <c r="C88" t="s">
        <v>237</v>
      </c>
      <c r="D88">
        <v>4</v>
      </c>
      <c r="E88">
        <v>1</v>
      </c>
      <c r="F88">
        <v>2010</v>
      </c>
      <c r="G88" t="s">
        <v>403</v>
      </c>
      <c r="H88" t="s">
        <v>404</v>
      </c>
      <c r="I88" t="s">
        <v>399</v>
      </c>
      <c r="J88">
        <v>20.8</v>
      </c>
      <c r="K88">
        <v>0.90733333333333299</v>
      </c>
      <c r="L88">
        <v>1</v>
      </c>
    </row>
    <row r="89" spans="1:12" x14ac:dyDescent="0.45">
      <c r="A89">
        <v>221</v>
      </c>
      <c r="B89" t="s">
        <v>405</v>
      </c>
      <c r="C89" t="s">
        <v>133</v>
      </c>
      <c r="D89">
        <v>53</v>
      </c>
      <c r="E89">
        <v>0.33333333333333298</v>
      </c>
      <c r="F89">
        <v>1549</v>
      </c>
      <c r="G89" t="s">
        <v>406</v>
      </c>
      <c r="H89" t="s">
        <v>407</v>
      </c>
      <c r="I89" t="s">
        <v>408</v>
      </c>
      <c r="J89">
        <v>4.7</v>
      </c>
      <c r="K89">
        <v>0.35766666666666702</v>
      </c>
    </row>
    <row r="90" spans="1:12" x14ac:dyDescent="0.45">
      <c r="A90">
        <v>2509</v>
      </c>
      <c r="B90" t="s">
        <v>409</v>
      </c>
      <c r="C90" t="s">
        <v>237</v>
      </c>
      <c r="D90">
        <v>64</v>
      </c>
      <c r="E90">
        <v>0.28571428571428598</v>
      </c>
      <c r="F90">
        <v>1482</v>
      </c>
      <c r="G90" t="s">
        <v>410</v>
      </c>
      <c r="H90" t="s">
        <v>411</v>
      </c>
      <c r="I90" t="s">
        <v>305</v>
      </c>
      <c r="J90">
        <v>-1.7</v>
      </c>
      <c r="K90">
        <v>0.373285714285714</v>
      </c>
    </row>
    <row r="91" spans="1:12" x14ac:dyDescent="0.45">
      <c r="A91">
        <v>242</v>
      </c>
      <c r="B91" t="s">
        <v>412</v>
      </c>
      <c r="C91" t="s">
        <v>157</v>
      </c>
      <c r="D91">
        <v>87</v>
      </c>
      <c r="E91">
        <v>0.57142857142857095</v>
      </c>
      <c r="F91">
        <v>1297</v>
      </c>
      <c r="G91" t="s">
        <v>413</v>
      </c>
      <c r="H91" t="s">
        <v>414</v>
      </c>
      <c r="I91" t="s">
        <v>287</v>
      </c>
      <c r="J91">
        <v>-12.1</v>
      </c>
      <c r="K91">
        <v>0.49916666666666698</v>
      </c>
    </row>
    <row r="92" spans="1:12" x14ac:dyDescent="0.45">
      <c r="A92">
        <v>164</v>
      </c>
      <c r="B92" t="s">
        <v>415</v>
      </c>
      <c r="C92" t="s">
        <v>237</v>
      </c>
      <c r="D92">
        <v>46</v>
      </c>
      <c r="E92">
        <v>0.71428571428571397</v>
      </c>
      <c r="F92">
        <v>1436</v>
      </c>
      <c r="G92" t="s">
        <v>416</v>
      </c>
      <c r="H92" t="s">
        <v>150</v>
      </c>
      <c r="I92" t="s">
        <v>305</v>
      </c>
      <c r="J92">
        <v>3.3</v>
      </c>
      <c r="K92">
        <v>0.627</v>
      </c>
    </row>
    <row r="93" spans="1:12" x14ac:dyDescent="0.45">
      <c r="A93">
        <v>2534</v>
      </c>
      <c r="B93" t="s">
        <v>417</v>
      </c>
      <c r="C93" t="s">
        <v>205</v>
      </c>
      <c r="D93">
        <v>120</v>
      </c>
      <c r="E93">
        <v>0</v>
      </c>
      <c r="F93">
        <v>1329</v>
      </c>
      <c r="G93" t="s">
        <v>418</v>
      </c>
      <c r="H93" t="s">
        <v>351</v>
      </c>
      <c r="I93" t="s">
        <v>110</v>
      </c>
      <c r="J93">
        <v>-19.3</v>
      </c>
      <c r="K93">
        <v>0.16400000000000001</v>
      </c>
    </row>
    <row r="94" spans="1:12" x14ac:dyDescent="0.45">
      <c r="A94">
        <v>21</v>
      </c>
      <c r="B94" t="s">
        <v>419</v>
      </c>
      <c r="C94" t="s">
        <v>75</v>
      </c>
      <c r="D94">
        <v>102</v>
      </c>
      <c r="E94">
        <v>0.42857142857142899</v>
      </c>
      <c r="F94">
        <v>1356</v>
      </c>
      <c r="G94" t="s">
        <v>420</v>
      </c>
      <c r="H94" t="s">
        <v>421</v>
      </c>
      <c r="I94" t="s">
        <v>242</v>
      </c>
      <c r="J94">
        <v>-9.3000000000000007</v>
      </c>
      <c r="K94">
        <v>0.52742857142857102</v>
      </c>
    </row>
    <row r="95" spans="1:12" x14ac:dyDescent="0.45">
      <c r="A95">
        <v>23</v>
      </c>
      <c r="B95" t="s">
        <v>422</v>
      </c>
      <c r="C95" t="s">
        <v>75</v>
      </c>
      <c r="D95">
        <v>86</v>
      </c>
      <c r="E95">
        <v>0.28571428571428598</v>
      </c>
      <c r="F95">
        <v>1396</v>
      </c>
      <c r="G95" t="s">
        <v>423</v>
      </c>
      <c r="H95" t="s">
        <v>135</v>
      </c>
      <c r="I95" t="s">
        <v>393</v>
      </c>
      <c r="J95">
        <v>-5.8</v>
      </c>
      <c r="K95">
        <v>0.27557142857142902</v>
      </c>
    </row>
    <row r="96" spans="1:12" x14ac:dyDescent="0.45">
      <c r="A96">
        <v>2567</v>
      </c>
      <c r="B96" t="s">
        <v>424</v>
      </c>
      <c r="C96" t="s">
        <v>157</v>
      </c>
      <c r="D96">
        <v>30</v>
      </c>
      <c r="E96">
        <v>0.66666666666666696</v>
      </c>
      <c r="F96">
        <v>1552</v>
      </c>
      <c r="G96" t="s">
        <v>425</v>
      </c>
      <c r="H96" t="s">
        <v>426</v>
      </c>
      <c r="I96" t="s">
        <v>427</v>
      </c>
      <c r="J96">
        <v>1.8</v>
      </c>
      <c r="K96">
        <v>0.63833333333333298</v>
      </c>
    </row>
    <row r="97" spans="1:12" x14ac:dyDescent="0.45">
      <c r="A97">
        <v>6</v>
      </c>
      <c r="B97" t="s">
        <v>428</v>
      </c>
      <c r="C97" t="s">
        <v>90</v>
      </c>
      <c r="D97">
        <v>39</v>
      </c>
      <c r="E97">
        <v>0.57142857142857095</v>
      </c>
      <c r="F97">
        <v>1734</v>
      </c>
      <c r="G97" t="s">
        <v>429</v>
      </c>
      <c r="H97" t="s">
        <v>430</v>
      </c>
      <c r="I97" t="s">
        <v>431</v>
      </c>
      <c r="J97">
        <v>1.8</v>
      </c>
      <c r="K97">
        <v>0.61099999999999999</v>
      </c>
    </row>
    <row r="98" spans="1:12" x14ac:dyDescent="0.45">
      <c r="A98">
        <v>2579</v>
      </c>
      <c r="B98" t="s">
        <v>432</v>
      </c>
      <c r="C98" t="s">
        <v>85</v>
      </c>
      <c r="D98">
        <v>42</v>
      </c>
      <c r="E98">
        <v>0.33333333333333298</v>
      </c>
      <c r="F98">
        <v>1549</v>
      </c>
      <c r="G98" t="s">
        <v>433</v>
      </c>
      <c r="H98" t="s">
        <v>434</v>
      </c>
      <c r="I98" t="s">
        <v>106</v>
      </c>
      <c r="J98">
        <v>6.7</v>
      </c>
      <c r="K98">
        <v>0.47749999999999998</v>
      </c>
    </row>
    <row r="99" spans="1:12" x14ac:dyDescent="0.45">
      <c r="A99">
        <v>2572</v>
      </c>
      <c r="B99" t="s">
        <v>435</v>
      </c>
      <c r="C99" t="s">
        <v>90</v>
      </c>
      <c r="D99">
        <v>127</v>
      </c>
      <c r="E99">
        <v>0.14285714285714299</v>
      </c>
      <c r="F99">
        <v>1097</v>
      </c>
      <c r="G99" t="s">
        <v>436</v>
      </c>
      <c r="H99" t="s">
        <v>437</v>
      </c>
      <c r="I99" t="s">
        <v>438</v>
      </c>
      <c r="J99">
        <v>-14.3</v>
      </c>
      <c r="K99">
        <v>0.38550000000000001</v>
      </c>
    </row>
    <row r="100" spans="1:12" x14ac:dyDescent="0.45">
      <c r="A100">
        <v>58</v>
      </c>
      <c r="B100" t="s">
        <v>439</v>
      </c>
      <c r="C100" t="s">
        <v>157</v>
      </c>
      <c r="D100">
        <v>112</v>
      </c>
      <c r="E100">
        <v>0.42857142857142899</v>
      </c>
      <c r="F100">
        <v>1178</v>
      </c>
      <c r="G100" t="s">
        <v>440</v>
      </c>
      <c r="H100" t="s">
        <v>441</v>
      </c>
      <c r="I100" t="s">
        <v>442</v>
      </c>
      <c r="J100">
        <v>-13.2</v>
      </c>
      <c r="K100">
        <v>0.35714285714285698</v>
      </c>
    </row>
    <row r="101" spans="1:12" x14ac:dyDescent="0.45">
      <c r="A101">
        <v>24</v>
      </c>
      <c r="B101" t="s">
        <v>443</v>
      </c>
      <c r="C101" t="s">
        <v>95</v>
      </c>
      <c r="D101">
        <v>110</v>
      </c>
      <c r="E101">
        <v>0.33333333333333298</v>
      </c>
      <c r="F101">
        <v>1245</v>
      </c>
      <c r="G101" t="s">
        <v>444</v>
      </c>
      <c r="H101" t="s">
        <v>445</v>
      </c>
      <c r="I101" t="s">
        <v>115</v>
      </c>
      <c r="J101">
        <v>-9.3000000000000007</v>
      </c>
      <c r="K101">
        <v>0.307</v>
      </c>
    </row>
    <row r="102" spans="1:12" x14ac:dyDescent="0.45">
      <c r="A102">
        <v>183</v>
      </c>
      <c r="B102" t="s">
        <v>446</v>
      </c>
      <c r="C102" t="s">
        <v>133</v>
      </c>
      <c r="D102">
        <v>44</v>
      </c>
      <c r="E102">
        <v>0.57142857142857095</v>
      </c>
      <c r="F102">
        <v>1451</v>
      </c>
      <c r="G102" t="s">
        <v>447</v>
      </c>
      <c r="H102" t="s">
        <v>118</v>
      </c>
      <c r="I102" t="s">
        <v>448</v>
      </c>
      <c r="J102">
        <v>3.7</v>
      </c>
      <c r="K102">
        <v>0.56328571428571395</v>
      </c>
    </row>
    <row r="103" spans="1:12" x14ac:dyDescent="0.45">
      <c r="A103">
        <v>2628</v>
      </c>
      <c r="B103" t="s">
        <v>449</v>
      </c>
      <c r="C103" t="s">
        <v>124</v>
      </c>
      <c r="D103">
        <v>24</v>
      </c>
      <c r="E103">
        <v>0.57142857142857095</v>
      </c>
      <c r="F103">
        <v>1713</v>
      </c>
      <c r="G103" t="s">
        <v>450</v>
      </c>
      <c r="H103" t="s">
        <v>451</v>
      </c>
      <c r="I103" t="s">
        <v>452</v>
      </c>
      <c r="J103">
        <v>11.7</v>
      </c>
      <c r="K103">
        <v>0.64600000000000002</v>
      </c>
    </row>
    <row r="104" spans="1:12" x14ac:dyDescent="0.45">
      <c r="A104">
        <v>218</v>
      </c>
      <c r="B104" t="s">
        <v>453</v>
      </c>
      <c r="C104" t="s">
        <v>157</v>
      </c>
      <c r="D104">
        <v>126</v>
      </c>
      <c r="E104">
        <v>0.28571428571428598</v>
      </c>
      <c r="F104">
        <v>1049</v>
      </c>
      <c r="G104" t="s">
        <v>120</v>
      </c>
      <c r="H104" t="s">
        <v>454</v>
      </c>
      <c r="I104" t="s">
        <v>455</v>
      </c>
      <c r="J104">
        <v>-15.7</v>
      </c>
      <c r="K104">
        <v>0.25642857142857101</v>
      </c>
    </row>
    <row r="105" spans="1:12" x14ac:dyDescent="0.45">
      <c r="A105">
        <v>2633</v>
      </c>
      <c r="B105" t="s">
        <v>456</v>
      </c>
      <c r="C105" t="s">
        <v>85</v>
      </c>
      <c r="D105">
        <v>14</v>
      </c>
      <c r="E105">
        <v>0.83333333333333304</v>
      </c>
      <c r="F105">
        <v>1902</v>
      </c>
      <c r="G105" t="s">
        <v>457</v>
      </c>
      <c r="H105" t="s">
        <v>458</v>
      </c>
      <c r="I105" t="s">
        <v>459</v>
      </c>
      <c r="J105">
        <v>17.600000000000001</v>
      </c>
      <c r="K105">
        <v>0.81100000000000005</v>
      </c>
      <c r="L105">
        <v>1</v>
      </c>
    </row>
    <row r="106" spans="1:12" x14ac:dyDescent="0.45">
      <c r="A106">
        <v>251</v>
      </c>
      <c r="B106" t="s">
        <v>460</v>
      </c>
      <c r="C106" t="s">
        <v>124</v>
      </c>
      <c r="D106">
        <v>5</v>
      </c>
      <c r="E106">
        <v>0.83333333333333304</v>
      </c>
      <c r="F106">
        <v>1910</v>
      </c>
      <c r="G106" t="s">
        <v>461</v>
      </c>
      <c r="H106" t="s">
        <v>462</v>
      </c>
      <c r="I106" t="s">
        <v>463</v>
      </c>
      <c r="J106">
        <v>22.7</v>
      </c>
      <c r="K106">
        <v>0.82399999999999995</v>
      </c>
      <c r="L106">
        <v>1</v>
      </c>
    </row>
    <row r="107" spans="1:12" x14ac:dyDescent="0.45">
      <c r="A107">
        <v>245</v>
      </c>
      <c r="B107" t="s">
        <v>464</v>
      </c>
      <c r="C107" t="s">
        <v>85</v>
      </c>
      <c r="D107">
        <v>15</v>
      </c>
      <c r="E107">
        <v>0.57142857142857095</v>
      </c>
      <c r="F107">
        <v>1738</v>
      </c>
      <c r="G107" t="s">
        <v>465</v>
      </c>
      <c r="H107" t="s">
        <v>466</v>
      </c>
      <c r="I107" t="s">
        <v>467</v>
      </c>
      <c r="J107">
        <v>15.1</v>
      </c>
      <c r="K107">
        <v>0.626571428571429</v>
      </c>
    </row>
    <row r="108" spans="1:12" x14ac:dyDescent="0.45">
      <c r="A108">
        <v>326</v>
      </c>
      <c r="B108" t="s">
        <v>468</v>
      </c>
      <c r="C108" t="s">
        <v>90</v>
      </c>
      <c r="D108">
        <v>94</v>
      </c>
      <c r="E108">
        <v>0.71428571428571397</v>
      </c>
      <c r="F108">
        <v>1376</v>
      </c>
      <c r="G108" t="s">
        <v>469</v>
      </c>
      <c r="H108" t="s">
        <v>470</v>
      </c>
      <c r="I108" t="s">
        <v>471</v>
      </c>
      <c r="J108">
        <v>-4.7</v>
      </c>
      <c r="K108">
        <v>0.60799999999999998</v>
      </c>
    </row>
    <row r="109" spans="1:12" x14ac:dyDescent="0.45">
      <c r="A109">
        <v>2641</v>
      </c>
      <c r="B109" t="s">
        <v>472</v>
      </c>
      <c r="C109" t="s">
        <v>124</v>
      </c>
      <c r="D109">
        <v>28</v>
      </c>
      <c r="E109">
        <v>0.42857142857142899</v>
      </c>
      <c r="F109">
        <v>1637</v>
      </c>
      <c r="G109" t="s">
        <v>473</v>
      </c>
      <c r="H109" t="s">
        <v>474</v>
      </c>
      <c r="I109" t="s">
        <v>291</v>
      </c>
      <c r="J109">
        <v>8.8000000000000007</v>
      </c>
      <c r="K109">
        <v>0.52028571428571402</v>
      </c>
    </row>
    <row r="110" spans="1:12" x14ac:dyDescent="0.45">
      <c r="A110">
        <v>2649</v>
      </c>
      <c r="B110" t="s">
        <v>475</v>
      </c>
      <c r="C110" t="s">
        <v>80</v>
      </c>
      <c r="D110">
        <v>61</v>
      </c>
      <c r="E110">
        <v>0.85714285714285698</v>
      </c>
      <c r="F110">
        <v>1487</v>
      </c>
      <c r="G110" t="s">
        <v>476</v>
      </c>
      <c r="H110" t="s">
        <v>477</v>
      </c>
      <c r="I110" t="s">
        <v>102</v>
      </c>
      <c r="J110">
        <v>0.6</v>
      </c>
      <c r="K110">
        <v>0.84171428571428597</v>
      </c>
    </row>
    <row r="111" spans="1:12" x14ac:dyDescent="0.45">
      <c r="A111">
        <v>2653</v>
      </c>
      <c r="B111" t="s">
        <v>478</v>
      </c>
      <c r="C111" t="s">
        <v>90</v>
      </c>
      <c r="D111">
        <v>48</v>
      </c>
      <c r="E111">
        <v>0.71428571428571397</v>
      </c>
      <c r="F111">
        <v>1638</v>
      </c>
      <c r="G111" t="s">
        <v>479</v>
      </c>
      <c r="H111" t="s">
        <v>480</v>
      </c>
      <c r="I111" t="s">
        <v>272</v>
      </c>
      <c r="J111">
        <v>4.0999999999999996</v>
      </c>
      <c r="K111">
        <v>0.70914285714285696</v>
      </c>
    </row>
    <row r="112" spans="1:12" x14ac:dyDescent="0.45">
      <c r="A112">
        <v>2655</v>
      </c>
      <c r="B112" t="s">
        <v>481</v>
      </c>
      <c r="C112" t="s">
        <v>157</v>
      </c>
      <c r="D112">
        <v>35</v>
      </c>
      <c r="E112">
        <v>0.83333333333333304</v>
      </c>
      <c r="F112">
        <v>1650</v>
      </c>
      <c r="G112" t="s">
        <v>482</v>
      </c>
      <c r="H112" t="s">
        <v>483</v>
      </c>
      <c r="I112" t="s">
        <v>291</v>
      </c>
      <c r="J112">
        <v>5.7</v>
      </c>
      <c r="K112">
        <v>0.76583333333333303</v>
      </c>
      <c r="L112">
        <v>1</v>
      </c>
    </row>
    <row r="113" spans="1:12" x14ac:dyDescent="0.45">
      <c r="A113">
        <v>202</v>
      </c>
      <c r="B113" t="s">
        <v>484</v>
      </c>
      <c r="C113" t="s">
        <v>157</v>
      </c>
      <c r="D113">
        <v>105</v>
      </c>
      <c r="E113">
        <v>0.42857142857142899</v>
      </c>
      <c r="F113">
        <v>1222</v>
      </c>
      <c r="G113" t="s">
        <v>485</v>
      </c>
      <c r="H113" t="s">
        <v>421</v>
      </c>
      <c r="I113" t="s">
        <v>486</v>
      </c>
      <c r="J113">
        <v>-7.5</v>
      </c>
      <c r="K113">
        <v>0.57233333333333303</v>
      </c>
    </row>
    <row r="114" spans="1:12" x14ac:dyDescent="0.45">
      <c r="A114">
        <v>5</v>
      </c>
      <c r="B114" t="s">
        <v>487</v>
      </c>
      <c r="C114" t="s">
        <v>157</v>
      </c>
      <c r="D114">
        <v>99</v>
      </c>
      <c r="E114">
        <v>0.28571428571428598</v>
      </c>
      <c r="F114">
        <v>1413</v>
      </c>
      <c r="G114" t="s">
        <v>488</v>
      </c>
      <c r="H114" t="s">
        <v>191</v>
      </c>
      <c r="I114" t="s">
        <v>393</v>
      </c>
      <c r="J114">
        <v>-11.3</v>
      </c>
      <c r="K114">
        <v>0.45828571428571402</v>
      </c>
    </row>
    <row r="115" spans="1:12" x14ac:dyDescent="0.45">
      <c r="A115">
        <v>2116</v>
      </c>
      <c r="B115" t="s">
        <v>489</v>
      </c>
      <c r="C115" t="s">
        <v>124</v>
      </c>
      <c r="D115">
        <v>51</v>
      </c>
      <c r="E115">
        <v>0.5</v>
      </c>
      <c r="F115">
        <v>1540</v>
      </c>
      <c r="G115" t="s">
        <v>490</v>
      </c>
      <c r="H115" t="s">
        <v>491</v>
      </c>
      <c r="I115" t="s">
        <v>305</v>
      </c>
      <c r="J115">
        <v>9.6</v>
      </c>
      <c r="K115">
        <v>0.72433333333333305</v>
      </c>
    </row>
    <row r="116" spans="1:12" x14ac:dyDescent="0.45">
      <c r="A116">
        <v>26</v>
      </c>
      <c r="B116" t="s">
        <v>492</v>
      </c>
      <c r="C116" t="s">
        <v>95</v>
      </c>
      <c r="D116">
        <v>25</v>
      </c>
      <c r="E116">
        <v>0.66666666666666696</v>
      </c>
      <c r="F116">
        <v>1671</v>
      </c>
      <c r="G116" t="s">
        <v>493</v>
      </c>
      <c r="H116" t="s">
        <v>494</v>
      </c>
      <c r="I116" t="s">
        <v>495</v>
      </c>
      <c r="J116">
        <v>13.7</v>
      </c>
      <c r="K116">
        <v>0.627</v>
      </c>
      <c r="L116">
        <v>1</v>
      </c>
    </row>
    <row r="117" spans="1:12" x14ac:dyDescent="0.45">
      <c r="A117">
        <v>113</v>
      </c>
      <c r="B117" t="s">
        <v>496</v>
      </c>
      <c r="C117" t="s">
        <v>112</v>
      </c>
      <c r="D117">
        <v>132</v>
      </c>
      <c r="E117">
        <v>0.125</v>
      </c>
      <c r="F117">
        <v>926</v>
      </c>
      <c r="G117" t="s">
        <v>497</v>
      </c>
      <c r="H117" t="s">
        <v>207</v>
      </c>
      <c r="I117" t="s">
        <v>498</v>
      </c>
      <c r="J117">
        <v>-22.7</v>
      </c>
      <c r="K117">
        <v>0.27600000000000002</v>
      </c>
    </row>
    <row r="118" spans="1:12" x14ac:dyDescent="0.45">
      <c r="A118">
        <v>2439</v>
      </c>
      <c r="B118" t="s">
        <v>499</v>
      </c>
      <c r="C118" t="s">
        <v>75</v>
      </c>
      <c r="D118">
        <v>82</v>
      </c>
      <c r="E118">
        <v>0.83333333333333304</v>
      </c>
      <c r="F118">
        <v>1432</v>
      </c>
      <c r="G118" t="s">
        <v>500</v>
      </c>
      <c r="H118" t="s">
        <v>501</v>
      </c>
      <c r="I118" t="s">
        <v>502</v>
      </c>
      <c r="J118">
        <v>-5.8</v>
      </c>
      <c r="K118">
        <v>0.76100000000000001</v>
      </c>
    </row>
    <row r="119" spans="1:12" x14ac:dyDescent="0.45">
      <c r="A119">
        <v>30</v>
      </c>
      <c r="B119" t="s">
        <v>503</v>
      </c>
      <c r="C119" t="s">
        <v>95</v>
      </c>
      <c r="D119">
        <v>18</v>
      </c>
      <c r="E119">
        <v>0.85714285714285698</v>
      </c>
      <c r="F119">
        <v>1768</v>
      </c>
      <c r="G119" t="s">
        <v>504</v>
      </c>
      <c r="H119" t="s">
        <v>505</v>
      </c>
      <c r="I119" t="s">
        <v>506</v>
      </c>
      <c r="J119">
        <v>16.100000000000001</v>
      </c>
      <c r="K119">
        <v>0.71271428571428597</v>
      </c>
      <c r="L119">
        <v>1</v>
      </c>
    </row>
    <row r="120" spans="1:12" x14ac:dyDescent="0.45">
      <c r="A120">
        <v>254</v>
      </c>
      <c r="B120" t="s">
        <v>507</v>
      </c>
      <c r="C120" t="s">
        <v>95</v>
      </c>
      <c r="D120">
        <v>23</v>
      </c>
      <c r="E120">
        <v>0.83333333333333304</v>
      </c>
      <c r="F120">
        <v>1775</v>
      </c>
      <c r="G120" t="s">
        <v>508</v>
      </c>
      <c r="H120" t="s">
        <v>509</v>
      </c>
      <c r="I120" t="s">
        <v>506</v>
      </c>
      <c r="J120">
        <v>12.3</v>
      </c>
      <c r="K120">
        <v>0.75949999999999995</v>
      </c>
      <c r="L120">
        <v>1</v>
      </c>
    </row>
    <row r="121" spans="1:12" x14ac:dyDescent="0.45">
      <c r="A121">
        <v>328</v>
      </c>
      <c r="B121" t="s">
        <v>510</v>
      </c>
      <c r="C121" t="s">
        <v>75</v>
      </c>
      <c r="D121">
        <v>85</v>
      </c>
      <c r="E121">
        <v>0.42857142857142899</v>
      </c>
      <c r="F121">
        <v>1429</v>
      </c>
      <c r="G121" t="s">
        <v>511</v>
      </c>
      <c r="H121" t="s">
        <v>512</v>
      </c>
      <c r="I121" t="s">
        <v>513</v>
      </c>
      <c r="J121">
        <v>-5.7</v>
      </c>
      <c r="K121">
        <v>0.50857142857142901</v>
      </c>
    </row>
    <row r="122" spans="1:12" x14ac:dyDescent="0.45">
      <c r="A122">
        <v>2638</v>
      </c>
      <c r="B122" t="s">
        <v>514</v>
      </c>
      <c r="C122" t="s">
        <v>205</v>
      </c>
      <c r="D122">
        <v>123</v>
      </c>
      <c r="E122">
        <v>0.25</v>
      </c>
      <c r="F122">
        <v>1145</v>
      </c>
      <c r="G122" t="s">
        <v>515</v>
      </c>
      <c r="H122" t="s">
        <v>516</v>
      </c>
      <c r="I122" t="s">
        <v>517</v>
      </c>
      <c r="J122">
        <v>-14.7</v>
      </c>
      <c r="K122">
        <v>0.40371428571428603</v>
      </c>
    </row>
    <row r="123" spans="1:12" x14ac:dyDescent="0.45">
      <c r="A123">
        <v>2636</v>
      </c>
      <c r="B123" t="s">
        <v>518</v>
      </c>
      <c r="C123" t="s">
        <v>157</v>
      </c>
      <c r="D123">
        <v>69</v>
      </c>
      <c r="E123">
        <v>0.5</v>
      </c>
      <c r="F123">
        <v>1561</v>
      </c>
      <c r="G123" t="s">
        <v>519</v>
      </c>
      <c r="H123" t="s">
        <v>520</v>
      </c>
      <c r="I123" t="s">
        <v>521</v>
      </c>
      <c r="J123">
        <v>-1.6</v>
      </c>
      <c r="K123">
        <v>0.55383333333333296</v>
      </c>
    </row>
    <row r="124" spans="1:12" x14ac:dyDescent="0.45">
      <c r="A124">
        <v>238</v>
      </c>
      <c r="B124" t="s">
        <v>522</v>
      </c>
      <c r="C124" t="s">
        <v>85</v>
      </c>
      <c r="D124">
        <v>96</v>
      </c>
      <c r="E124">
        <v>0.25</v>
      </c>
      <c r="F124">
        <v>1292</v>
      </c>
      <c r="G124" t="s">
        <v>523</v>
      </c>
      <c r="H124" t="s">
        <v>524</v>
      </c>
      <c r="I124" t="s">
        <v>525</v>
      </c>
      <c r="J124">
        <v>-6.3</v>
      </c>
      <c r="K124">
        <v>0.16212499999999999</v>
      </c>
    </row>
    <row r="125" spans="1:12" x14ac:dyDescent="0.45">
      <c r="A125">
        <v>258</v>
      </c>
      <c r="B125" t="s">
        <v>526</v>
      </c>
      <c r="C125" t="s">
        <v>133</v>
      </c>
      <c r="D125">
        <v>103</v>
      </c>
      <c r="E125">
        <v>0.16666666666666699</v>
      </c>
      <c r="F125">
        <v>1311</v>
      </c>
      <c r="G125" t="s">
        <v>527</v>
      </c>
      <c r="H125" t="s">
        <v>528</v>
      </c>
      <c r="I125" t="s">
        <v>529</v>
      </c>
      <c r="J125">
        <v>-5.3</v>
      </c>
      <c r="K125">
        <v>0.46233333333333299</v>
      </c>
    </row>
    <row r="126" spans="1:12" x14ac:dyDescent="0.45">
      <c r="A126">
        <v>259</v>
      </c>
      <c r="B126" t="s">
        <v>530</v>
      </c>
      <c r="C126" t="s">
        <v>133</v>
      </c>
      <c r="D126">
        <v>63</v>
      </c>
      <c r="E126">
        <v>0.42857142857142899</v>
      </c>
      <c r="F126">
        <v>1466</v>
      </c>
      <c r="G126" t="s">
        <v>531</v>
      </c>
      <c r="H126" t="s">
        <v>234</v>
      </c>
      <c r="I126" t="s">
        <v>532</v>
      </c>
      <c r="J126">
        <v>0.6</v>
      </c>
      <c r="K126">
        <v>0.46071428571428602</v>
      </c>
    </row>
    <row r="127" spans="1:12" x14ac:dyDescent="0.45">
      <c r="A127">
        <v>154</v>
      </c>
      <c r="B127" t="s">
        <v>533</v>
      </c>
      <c r="C127" t="s">
        <v>133</v>
      </c>
      <c r="D127">
        <v>78</v>
      </c>
      <c r="E127">
        <v>0.5</v>
      </c>
      <c r="F127">
        <v>1497</v>
      </c>
      <c r="G127" t="s">
        <v>534</v>
      </c>
      <c r="H127" t="s">
        <v>535</v>
      </c>
      <c r="I127" t="s">
        <v>536</v>
      </c>
      <c r="J127">
        <v>1.3</v>
      </c>
      <c r="K127">
        <v>0.43233333333333301</v>
      </c>
    </row>
    <row r="128" spans="1:12" x14ac:dyDescent="0.45">
      <c r="A128">
        <v>264</v>
      </c>
      <c r="B128" t="s">
        <v>537</v>
      </c>
      <c r="C128" t="s">
        <v>95</v>
      </c>
      <c r="D128">
        <v>8</v>
      </c>
      <c r="E128">
        <v>1</v>
      </c>
      <c r="F128">
        <v>1900</v>
      </c>
      <c r="G128" t="s">
        <v>538</v>
      </c>
      <c r="H128" t="s">
        <v>539</v>
      </c>
      <c r="I128" t="s">
        <v>540</v>
      </c>
      <c r="J128">
        <v>23.3</v>
      </c>
      <c r="K128">
        <v>0.891166666666667</v>
      </c>
      <c r="L128">
        <v>1</v>
      </c>
    </row>
    <row r="129" spans="1:11" x14ac:dyDescent="0.45">
      <c r="A129">
        <v>265</v>
      </c>
      <c r="B129" t="s">
        <v>541</v>
      </c>
      <c r="C129" t="s">
        <v>95</v>
      </c>
      <c r="D129">
        <v>49</v>
      </c>
      <c r="E129">
        <v>0.66666666666666696</v>
      </c>
      <c r="F129">
        <v>1480</v>
      </c>
      <c r="G129" t="s">
        <v>542</v>
      </c>
      <c r="H129" t="s">
        <v>543</v>
      </c>
      <c r="I129" t="s">
        <v>106</v>
      </c>
      <c r="J129">
        <v>8.6999999999999993</v>
      </c>
      <c r="K129">
        <v>0.65066666666666695</v>
      </c>
    </row>
    <row r="130" spans="1:11" x14ac:dyDescent="0.45">
      <c r="A130">
        <v>98</v>
      </c>
      <c r="B130" t="s">
        <v>544</v>
      </c>
      <c r="C130" t="s">
        <v>205</v>
      </c>
      <c r="D130">
        <v>79</v>
      </c>
      <c r="E130">
        <v>0.57142857142857095</v>
      </c>
      <c r="F130">
        <v>1525</v>
      </c>
      <c r="G130" t="s">
        <v>545</v>
      </c>
      <c r="H130" t="s">
        <v>501</v>
      </c>
      <c r="I130" t="s">
        <v>176</v>
      </c>
      <c r="J130">
        <v>-7.2</v>
      </c>
      <c r="K130">
        <v>0.51949999999999996</v>
      </c>
    </row>
    <row r="131" spans="1:11" x14ac:dyDescent="0.45">
      <c r="A131">
        <v>2711</v>
      </c>
      <c r="B131" t="s">
        <v>546</v>
      </c>
      <c r="C131" t="s">
        <v>80</v>
      </c>
      <c r="D131">
        <v>119</v>
      </c>
      <c r="E131">
        <v>0.28571428571428598</v>
      </c>
      <c r="F131">
        <v>1235</v>
      </c>
      <c r="G131" t="s">
        <v>547</v>
      </c>
      <c r="H131" t="s">
        <v>548</v>
      </c>
      <c r="I131" t="s">
        <v>549</v>
      </c>
      <c r="J131">
        <v>-18.7</v>
      </c>
      <c r="K131">
        <v>0.378857142857143</v>
      </c>
    </row>
    <row r="132" spans="1:11" x14ac:dyDescent="0.45">
      <c r="A132">
        <v>277</v>
      </c>
      <c r="B132" t="s">
        <v>550</v>
      </c>
      <c r="C132" t="s">
        <v>124</v>
      </c>
      <c r="D132">
        <v>40</v>
      </c>
      <c r="E132">
        <v>0.66666666666666696</v>
      </c>
      <c r="F132">
        <v>1492</v>
      </c>
      <c r="G132" t="s">
        <v>551</v>
      </c>
      <c r="H132" t="s">
        <v>552</v>
      </c>
      <c r="I132" t="s">
        <v>272</v>
      </c>
      <c r="J132">
        <v>4</v>
      </c>
      <c r="K132">
        <v>0.73299999999999998</v>
      </c>
    </row>
    <row r="133" spans="1:11" x14ac:dyDescent="0.45">
      <c r="A133">
        <v>275</v>
      </c>
      <c r="B133" t="s">
        <v>553</v>
      </c>
      <c r="C133" t="s">
        <v>237</v>
      </c>
      <c r="D133">
        <v>26</v>
      </c>
      <c r="E133">
        <v>0.66666666666666696</v>
      </c>
      <c r="F133">
        <v>1683</v>
      </c>
      <c r="G133" t="s">
        <v>554</v>
      </c>
      <c r="H133" t="s">
        <v>555</v>
      </c>
      <c r="I133" t="s">
        <v>556</v>
      </c>
      <c r="J133">
        <v>12</v>
      </c>
      <c r="K133">
        <v>0.68133333333333301</v>
      </c>
    </row>
    <row r="134" spans="1:11" x14ac:dyDescent="0.45">
      <c r="A134">
        <v>2751</v>
      </c>
      <c r="B134" t="s">
        <v>557</v>
      </c>
      <c r="C134" t="s">
        <v>75</v>
      </c>
      <c r="D134">
        <v>80</v>
      </c>
      <c r="E134">
        <v>0.71428571428571397</v>
      </c>
      <c r="F134">
        <v>1433</v>
      </c>
      <c r="G134" t="s">
        <v>558</v>
      </c>
      <c r="H134" t="s">
        <v>559</v>
      </c>
      <c r="I134" t="s">
        <v>560</v>
      </c>
      <c r="J134">
        <v>-3</v>
      </c>
      <c r="K134">
        <v>0.48028571428571398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20"/>
  <sheetViews>
    <sheetView tabSelected="1" workbookViewId="0">
      <selection activeCell="K26" sqref="K26"/>
    </sheetView>
  </sheetViews>
  <sheetFormatPr defaultColWidth="10.6640625" defaultRowHeight="14.25" x14ac:dyDescent="0.45"/>
  <sheetData>
    <row r="1" spans="1:15" x14ac:dyDescent="0.45">
      <c r="A1" t="s">
        <v>4</v>
      </c>
      <c r="B1" t="s">
        <v>14</v>
      </c>
      <c r="C1" t="s">
        <v>18</v>
      </c>
      <c r="D1" t="s">
        <v>36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O1" t="s">
        <v>31</v>
      </c>
    </row>
    <row r="2" spans="1:15" x14ac:dyDescent="0.45">
      <c r="A2">
        <f>Coefficients!$A$2</f>
        <v>4.7140849091202801</v>
      </c>
      <c r="B2">
        <f>(Games!D2)*Coefficients!$B$2</f>
        <v>31.9857864753372</v>
      </c>
      <c r="C2">
        <f>(VLOOKUP(Games!B2, Data!$B$2:$L$134, 4, FALSE)-VLOOKUP(Games!C2, Data!$B$2:$L$134, 4, FALSE))*Coefficients!$C$2</f>
        <v>4.7920525809440388E-2</v>
      </c>
      <c r="D2">
        <f>(VLOOKUP(Games!B2, Data!$B$2:$L$134, 3, FALSE)-VLOOKUP(Games!C2, Data!$B$2:$L$134, 3, FALSE))*Coefficients!$D$2</f>
        <v>18.568017075401571</v>
      </c>
      <c r="E2">
        <f>(VLOOKUP(Games!B2, Data!$B$2:$L$134, 5, FALSE)-VLOOKUP(Games!C2, Data!$B$2:$L$134, 5, FALSE))*Coefficients!$E$2</f>
        <v>-24.147431273290692</v>
      </c>
      <c r="F2">
        <f>(VLOOKUP(Games!B2, Data!$B$2:$L$134, 6, FALSE)-VLOOKUP(Games!C2, Data!$B$2:$L$134, 6, FALSE))*Coefficients!$F$2</f>
        <v>-1.8089036928353599</v>
      </c>
      <c r="G2">
        <f>(VLOOKUP(Games!B2, Data!$B$2:$L$134, 7, FALSE)-VLOOKUP(Games!C2, Data!$B$2:$L$134, 7, FALSE))*Coefficients!$G$2</f>
        <v>-42.079867487726965</v>
      </c>
      <c r="H2">
        <f>(VLOOKUP(Games!B2, Data!$B$2:$L$134, 8, FALSE)-VLOOKUP(Games!C2, Data!$B$2:$L$134, 8, FALSE))*Coefficients!$H$2</f>
        <v>2.9610693038276459</v>
      </c>
      <c r="I2">
        <f>(VLOOKUP(Games!B2, Data!$B$2:$L$134, 9, FALSE)-VLOOKUP(Games!C2, Data!$B$2:$L$134, 9, FALSE))*Coefficients!$I$2</f>
        <v>-9.0009292807525707</v>
      </c>
      <c r="J2">
        <f>(VLOOKUP(Games!B2, Data!$B$2:$L$134, 10, FALSE)-VLOOKUP(Games!C2, Data!$B$2:$L$134, 10, FALSE))*Coefficients!$J$2</f>
        <v>1.8056014308161086</v>
      </c>
      <c r="K2">
        <f>(IF(AND(VLOOKUP(Games!B2, Data!$B$2:$L$134, 11, FALSE)=1, VLOOKUP(Games!C2, Data!$B$2:$L$134, 11, FALSE)&lt;&gt;1), 1,0))*Coefficients!K$2</f>
        <v>0</v>
      </c>
      <c r="L2">
        <f>(IF(AND(VLOOKUP(Games!B2, Data!$B$2:$L$134, 11, FALSE)&lt;&gt;1, VLOOKUP(Games!C2, Data!$B$2:$L$134, 11, FALSE)=1), 1,0))*Coefficients!L$2</f>
        <v>0</v>
      </c>
      <c r="O2">
        <f>SUM(A2:L2)</f>
        <v>-16.954652014293348</v>
      </c>
    </row>
    <row r="3" spans="1:15" x14ac:dyDescent="0.45">
      <c r="A3">
        <f>Coefficients!$A$2</f>
        <v>4.7140849091202801</v>
      </c>
      <c r="B3">
        <f>(Games!D3)*Coefficients!$B$2</f>
        <v>-7.3300760672647742</v>
      </c>
      <c r="C3">
        <f>(VLOOKUP(Games!B3, Data!$B$2:$L$134, 4, FALSE)-VLOOKUP(Games!C3, Data!$B$2:$L$134, 4, FALSE))*Coefficients!$C$2</f>
        <v>0</v>
      </c>
      <c r="D3">
        <f>(VLOOKUP(Games!B3, Data!$B$2:$L$134, 3, FALSE)-VLOOKUP(Games!C3, Data!$B$2:$L$134, 3, FALSE))*Coefficients!$D$2</f>
        <v>-0.19341684453543301</v>
      </c>
      <c r="E3">
        <f>(VLOOKUP(Games!B3, Data!$B$2:$L$134, 5, FALSE)-VLOOKUP(Games!C3, Data!$B$2:$L$134, 5, FALSE))*Coefficients!$E$2</f>
        <v>3.0244297618634461</v>
      </c>
      <c r="F3">
        <f>(VLOOKUP(Games!B3, Data!$B$2:$L$134, 6, FALSE)-VLOOKUP(Games!C3, Data!$B$2:$L$134, 6, FALSE))*Coefficients!$F$2</f>
        <v>0.124641773887949</v>
      </c>
      <c r="G3">
        <f>(VLOOKUP(Games!B3, Data!$B$2:$L$134, 7, FALSE)-VLOOKUP(Games!C3, Data!$B$2:$L$134, 7, FALSE))*Coefficients!$G$2</f>
        <v>4.1465562852869624</v>
      </c>
      <c r="H3">
        <f>(VLOOKUP(Games!B3, Data!$B$2:$L$134, 8, FALSE)-VLOOKUP(Games!C3, Data!$B$2:$L$134, 8, FALSE))*Coefficients!$H$2</f>
        <v>-0.4534971005862159</v>
      </c>
      <c r="I3">
        <f>(VLOOKUP(Games!B3, Data!$B$2:$L$134, 9, FALSE)-VLOOKUP(Games!C3, Data!$B$2:$L$134, 9, FALSE))*Coefficients!$I$2</f>
        <v>1.6458842113376124</v>
      </c>
      <c r="J3">
        <f>(VLOOKUP(Games!B3, Data!$B$2:$L$134, 10, FALSE)-VLOOKUP(Games!C3, Data!$B$2:$L$134, 10, FALSE))*Coefficients!$J$2</f>
        <v>0.33725572859881781</v>
      </c>
      <c r="K3">
        <f>(IF(AND(VLOOKUP(Games!B3, Data!$B$2:$L$134, 11, FALSE)=1, VLOOKUP(Games!C3, Data!$B$2:$L$134, 11, FALSE)&lt;&gt;1), 1,0))*Coefficients!K$2</f>
        <v>0</v>
      </c>
      <c r="L3">
        <f>(IF(AND(VLOOKUP(Games!B3, Data!$B$2:$L$134, 11, FALSE)&lt;&gt;1, VLOOKUP(Games!C3, Data!$B$2:$L$134, 11, FALSE)=1), 1,0))*Coefficients!L$2</f>
        <v>0</v>
      </c>
      <c r="O3">
        <f t="shared" ref="O3:O65" si="0">SUM(A3:L3)</f>
        <v>6.0158626577086434</v>
      </c>
    </row>
    <row r="4" spans="1:15" x14ac:dyDescent="0.45">
      <c r="A4">
        <f>Coefficients!$A$2</f>
        <v>4.7140849091202801</v>
      </c>
      <c r="B4">
        <f>(Games!D4)*Coefficients!$B$2</f>
        <v>-23.322969304933373</v>
      </c>
      <c r="C4">
        <f>(VLOOKUP(Games!B4, Data!$B$2:$L$134, 4, FALSE)-VLOOKUP(Games!C4, Data!$B$2:$L$134, 4, FALSE))*Coefficients!$C$2</f>
        <v>-6.2895690124890505E-2</v>
      </c>
      <c r="D4">
        <f>(VLOOKUP(Games!B4, Data!$B$2:$L$134, 3, FALSE)-VLOOKUP(Games!C4, Data!$B$2:$L$134, 3, FALSE))*Coefficients!$D$2</f>
        <v>-9.477425382236218</v>
      </c>
      <c r="E4">
        <f>(VLOOKUP(Games!B4, Data!$B$2:$L$134, 5, FALSE)-VLOOKUP(Games!C4, Data!$B$2:$L$134, 5, FALSE))*Coefficients!$E$2</f>
        <v>19.154721825135159</v>
      </c>
      <c r="F4">
        <f>(VLOOKUP(Games!B4, Data!$B$2:$L$134, 6, FALSE)-VLOOKUP(Games!C4, Data!$B$2:$L$134, 6, FALSE))*Coefficients!$F$2</f>
        <v>2.0797598553226329</v>
      </c>
      <c r="G4">
        <f>(VLOOKUP(Games!B4, Data!$B$2:$L$134, 7, FALSE)-VLOOKUP(Games!C4, Data!$B$2:$L$134, 7, FALSE))*Coefficients!$G$2</f>
        <v>31.329536377723723</v>
      </c>
      <c r="H4">
        <f>(VLOOKUP(Games!B4, Data!$B$2:$L$134, 8, FALSE)-VLOOKUP(Games!C4, Data!$B$2:$L$134, 8, FALSE))*Coefficients!$H$2</f>
        <v>-2.8543641036897127</v>
      </c>
      <c r="I4">
        <f>(VLOOKUP(Games!B4, Data!$B$2:$L$134, 9, FALSE)-VLOOKUP(Games!C4, Data!$B$2:$L$134, 9, FALSE))*Coefficients!$I$2</f>
        <v>5.8120286212859451</v>
      </c>
      <c r="J4">
        <f>(VLOOKUP(Games!B4, Data!$B$2:$L$134, 10, FALSE)-VLOOKUP(Games!C4, Data!$B$2:$L$134, 10, FALSE))*Coefficients!$J$2</f>
        <v>-0.90854171746364276</v>
      </c>
      <c r="K4">
        <f>(IF(AND(VLOOKUP(Games!B4, Data!$B$2:$L$134, 11, FALSE)=1, VLOOKUP(Games!C4, Data!$B$2:$L$134, 11, FALSE)&lt;&gt;1), 1,0))*Coefficients!K$2</f>
        <v>-0.92009949508553301</v>
      </c>
      <c r="L4">
        <f>(IF(AND(VLOOKUP(Games!B4, Data!$B$2:$L$134, 11, FALSE)&lt;&gt;1, VLOOKUP(Games!C4, Data!$B$2:$L$134, 11, FALSE)=1), 1,0))*Coefficients!L$2</f>
        <v>0</v>
      </c>
      <c r="O4">
        <f t="shared" si="0"/>
        <v>25.543835895054375</v>
      </c>
    </row>
    <row r="5" spans="1:15" x14ac:dyDescent="0.45">
      <c r="A5">
        <f>Coefficients!$A$2</f>
        <v>4.7140849091202801</v>
      </c>
      <c r="B5">
        <f>(Games!D5)*Coefficients!$B$2</f>
        <v>-11.328299376681924</v>
      </c>
      <c r="C5">
        <f>(VLOOKUP(Games!B5, Data!$B$2:$L$134, 4, FALSE)-VLOOKUP(Games!C5, Data!$B$2:$L$134, 4, FALSE))*Coefficients!$C$2</f>
        <v>-2.9950328630900412E-3</v>
      </c>
      <c r="D5">
        <f>(VLOOKUP(Games!B5, Data!$B$2:$L$134, 3, FALSE)-VLOOKUP(Games!C5, Data!$B$2:$L$134, 3, FALSE))*Coefficients!$D$2</f>
        <v>-0.77366737814173203</v>
      </c>
      <c r="E5">
        <f>(VLOOKUP(Games!B5, Data!$B$2:$L$134, 5, FALSE)-VLOOKUP(Games!C5, Data!$B$2:$L$134, 5, FALSE))*Coefficients!$E$2</f>
        <v>3.0724365834803264</v>
      </c>
      <c r="F5">
        <f>(VLOOKUP(Games!B5, Data!$B$2:$L$134, 6, FALSE)-VLOOKUP(Games!C5, Data!$B$2:$L$134, 6, FALSE))*Coefficients!$F$2</f>
        <v>0.46181375196945135</v>
      </c>
      <c r="G5">
        <f>(VLOOKUP(Games!B5, Data!$B$2:$L$134, 7, FALSE)-VLOOKUP(Games!C5, Data!$B$2:$L$134, 7, FALSE))*Coefficients!$G$2</f>
        <v>11.825364221003564</v>
      </c>
      <c r="H5">
        <f>(VLOOKUP(Games!B5, Data!$B$2:$L$134, 8, FALSE)-VLOOKUP(Games!C5, Data!$B$2:$L$134, 8, FALSE))*Coefficients!$H$2</f>
        <v>-0.18673410024138298</v>
      </c>
      <c r="I5">
        <f>(VLOOKUP(Games!B5, Data!$B$2:$L$134, 9, FALSE)-VLOOKUP(Games!C5, Data!$B$2:$L$134, 9, FALSE))*Coefficients!$I$2</f>
        <v>1.2858470401075102</v>
      </c>
      <c r="J5">
        <f>(VLOOKUP(Games!B5, Data!$B$2:$L$134, 10, FALSE)-VLOOKUP(Games!C5, Data!$B$2:$L$134, 10, FALSE))*Coefficients!$J$2</f>
        <v>-0.14588899341257361</v>
      </c>
      <c r="K5">
        <f>(IF(AND(VLOOKUP(Games!B5, Data!$B$2:$L$134, 11, FALSE)=1, VLOOKUP(Games!C5, Data!$B$2:$L$134, 11, FALSE)&lt;&gt;1), 1,0))*Coefficients!K$2</f>
        <v>0</v>
      </c>
      <c r="L5">
        <f>(IF(AND(VLOOKUP(Games!B5, Data!$B$2:$L$134, 11, FALSE)&lt;&gt;1, VLOOKUP(Games!C5, Data!$B$2:$L$134, 11, FALSE)=1), 1,0))*Coefficients!L$2</f>
        <v>0</v>
      </c>
      <c r="O5">
        <f t="shared" si="0"/>
        <v>8.9219616243404314</v>
      </c>
    </row>
    <row r="6" spans="1:15" x14ac:dyDescent="0.45">
      <c r="A6">
        <f>Coefficients!$A$2</f>
        <v>4.7140849091202801</v>
      </c>
      <c r="B6">
        <f>(Games!D6)*Coefficients!$B$2</f>
        <v>-4.6645938609866748</v>
      </c>
      <c r="C6">
        <f>(VLOOKUP(Games!B6, Data!$B$2:$L$134, 4, FALSE)-VLOOKUP(Games!C6, Data!$B$2:$L$134, 4, FALSE))*Coefficients!$C$2</f>
        <v>-4.4925492946350343E-2</v>
      </c>
      <c r="D6">
        <f>(VLOOKUP(Games!B6, Data!$B$2:$L$134, 3, FALSE)-VLOOKUP(Games!C6, Data!$B$2:$L$134, 3, FALSE))*Coefficients!$D$2</f>
        <v>-5.8025053360629899</v>
      </c>
      <c r="E6">
        <f>(VLOOKUP(Games!B6, Data!$B$2:$L$134, 5, FALSE)-VLOOKUP(Games!C6, Data!$B$2:$L$134, 5, FALSE))*Coefficients!$E$2</f>
        <v>4.6566616968373697</v>
      </c>
      <c r="F6">
        <f>(VLOOKUP(Games!B6, Data!$B$2:$L$134, 6, FALSE)-VLOOKUP(Games!C6, Data!$B$2:$L$134, 6, FALSE))*Coefficients!$F$2</f>
        <v>0.60163625472836824</v>
      </c>
      <c r="G6">
        <f>(VLOOKUP(Games!B6, Data!$B$2:$L$134, 7, FALSE)-VLOOKUP(Games!C6, Data!$B$2:$L$134, 7, FALSE))*Coefficients!$G$2</f>
        <v>11.518211903574899</v>
      </c>
      <c r="H6">
        <f>(VLOOKUP(Games!B6, Data!$B$2:$L$134, 8, FALSE)-VLOOKUP(Games!C6, Data!$B$2:$L$134, 8, FALSE))*Coefficients!$H$2</f>
        <v>-0.56020230072414923</v>
      </c>
      <c r="I6">
        <f>(VLOOKUP(Games!B6, Data!$B$2:$L$134, 9, FALSE)-VLOOKUP(Games!C6, Data!$B$2:$L$134, 9, FALSE))*Coefficients!$I$2</f>
        <v>2.2116569089849176</v>
      </c>
      <c r="J6">
        <f>(VLOOKUP(Games!B6, Data!$B$2:$L$134, 10, FALSE)-VLOOKUP(Games!C6, Data!$B$2:$L$134, 10, FALSE))*Coefficients!$J$2</f>
        <v>-0.76163960604125824</v>
      </c>
      <c r="K6">
        <f>(IF(AND(VLOOKUP(Games!B6, Data!$B$2:$L$134, 11, FALSE)=1, VLOOKUP(Games!C6, Data!$B$2:$L$134, 11, FALSE)&lt;&gt;1), 1,0))*Coefficients!K$2</f>
        <v>-0.92009949508553301</v>
      </c>
      <c r="L6">
        <f>(IF(AND(VLOOKUP(Games!B6, Data!$B$2:$L$134, 11, FALSE)&lt;&gt;1, VLOOKUP(Games!C6, Data!$B$2:$L$134, 11, FALSE)=1), 1,0))*Coefficients!L$2</f>
        <v>0</v>
      </c>
      <c r="O6">
        <f t="shared" si="0"/>
        <v>10.948285581398878</v>
      </c>
    </row>
    <row r="7" spans="1:15" x14ac:dyDescent="0.45">
      <c r="A7">
        <f>Coefficients!$A$2</f>
        <v>4.7140849091202801</v>
      </c>
      <c r="B7">
        <f>(Games!D7)*Coefficients!$B$2</f>
        <v>-25.988451511211473</v>
      </c>
      <c r="C7">
        <f>(VLOOKUP(Games!B7, Data!$B$2:$L$134, 4, FALSE)-VLOOKUP(Games!C7, Data!$B$2:$L$134, 4, FALSE))*Coefficients!$C$2</f>
        <v>-2.0965230041630093E-2</v>
      </c>
      <c r="D7">
        <f>(VLOOKUP(Games!B7, Data!$B$2:$L$134, 3, FALSE)-VLOOKUP(Games!C7, Data!$B$2:$L$134, 3, FALSE))*Coefficients!$D$2</f>
        <v>-8.1235074704881871</v>
      </c>
      <c r="E7">
        <f>(VLOOKUP(Games!B7, Data!$B$2:$L$134, 5, FALSE)-VLOOKUP(Games!C7, Data!$B$2:$L$134, 5, FALSE))*Coefficients!$E$2</f>
        <v>16.466339814589876</v>
      </c>
      <c r="F7">
        <f>(VLOOKUP(Games!B7, Data!$B$2:$L$134, 6, FALSE)-VLOOKUP(Games!C7, Data!$B$2:$L$134, 6, FALSE))*Coefficients!$F$2</f>
        <v>0.51055188150255959</v>
      </c>
      <c r="G7">
        <f>(VLOOKUP(Games!B7, Data!$B$2:$L$134, 7, FALSE)-VLOOKUP(Games!C7, Data!$B$2:$L$134, 7, FALSE))*Coefficients!$G$2</f>
        <v>34.401059552010366</v>
      </c>
      <c r="H7">
        <f>(VLOOKUP(Games!B7, Data!$B$2:$L$134, 8, FALSE)-VLOOKUP(Games!C7, Data!$B$2:$L$134, 8, FALSE))*Coefficients!$H$2</f>
        <v>-2.1341040027586642</v>
      </c>
      <c r="I7">
        <f>(VLOOKUP(Games!B7, Data!$B$2:$L$134, 9, FALSE)-VLOOKUP(Games!C7, Data!$B$2:$L$134, 9, FALSE))*Coefficients!$I$2</f>
        <v>6.8407062533719536</v>
      </c>
      <c r="J7">
        <f>(VLOOKUP(Games!B7, Data!$B$2:$L$134, 10, FALSE)-VLOOKUP(Games!C7, Data!$B$2:$L$134, 10, FALSE))*Coefficients!$J$2</f>
        <v>-1.1055368860377166</v>
      </c>
      <c r="K7">
        <f>(IF(AND(VLOOKUP(Games!B7, Data!$B$2:$L$134, 11, FALSE)=1, VLOOKUP(Games!C7, Data!$B$2:$L$134, 11, FALSE)&lt;&gt;1), 1,0))*Coefficients!K$2</f>
        <v>-0.92009949508553301</v>
      </c>
      <c r="L7">
        <f>(IF(AND(VLOOKUP(Games!B7, Data!$B$2:$L$134, 11, FALSE)&lt;&gt;1, VLOOKUP(Games!C7, Data!$B$2:$L$134, 11, FALSE)=1), 1,0))*Coefficients!L$2</f>
        <v>0</v>
      </c>
      <c r="O7">
        <f t="shared" si="0"/>
        <v>24.640077814971832</v>
      </c>
    </row>
    <row r="8" spans="1:15" x14ac:dyDescent="0.45">
      <c r="A8">
        <f>Coefficients!$A$2</f>
        <v>4.7140849091202801</v>
      </c>
      <c r="B8">
        <f>(Games!D8)*Coefficients!$B$2</f>
        <v>-27.321192614350522</v>
      </c>
      <c r="C8">
        <f>(VLOOKUP(Games!B8, Data!$B$2:$L$134, 4, FALSE)-VLOOKUP(Games!C8, Data!$B$2:$L$134, 4, FALSE))*Coefficients!$C$2</f>
        <v>-4.1930460083260297E-2</v>
      </c>
      <c r="D8">
        <f>(VLOOKUP(Games!B8, Data!$B$2:$L$134, 3, FALSE)-VLOOKUP(Games!C8, Data!$B$2:$L$134, 3, FALSE))*Coefficients!$D$2</f>
        <v>-14.119429651086609</v>
      </c>
      <c r="E8">
        <f>(VLOOKUP(Games!B8, Data!$B$2:$L$134, 5, FALSE)-VLOOKUP(Games!C8, Data!$B$2:$L$134, 5, FALSE))*Coefficients!$E$2</f>
        <v>12.769814550090107</v>
      </c>
      <c r="F8">
        <f>(VLOOKUP(Games!B8, Data!$B$2:$L$134, 6, FALSE)-VLOOKUP(Games!C8, Data!$B$2:$L$134, 6, FALSE))*Coefficients!$F$2</f>
        <v>1.4509580857725324</v>
      </c>
      <c r="G8">
        <f>(VLOOKUP(Games!B8, Data!$B$2:$L$134, 7, FALSE)-VLOOKUP(Games!C8, Data!$B$2:$L$134, 7, FALSE))*Coefficients!$G$2</f>
        <v>26.415099298865101</v>
      </c>
      <c r="H8">
        <f>(VLOOKUP(Games!B8, Data!$B$2:$L$134, 8, FALSE)-VLOOKUP(Games!C8, Data!$B$2:$L$134, 8, FALSE))*Coefficients!$H$2</f>
        <v>-2.4275433031379801</v>
      </c>
      <c r="I8">
        <f>(VLOOKUP(Games!B8, Data!$B$2:$L$134, 9, FALSE)-VLOOKUP(Games!C8, Data!$B$2:$L$134, 9, FALSE))*Coefficients!$I$2</f>
        <v>7.6636483590407591</v>
      </c>
      <c r="J8">
        <f>(VLOOKUP(Games!B8, Data!$B$2:$L$134, 10, FALSE)-VLOOKUP(Games!C8, Data!$B$2:$L$134, 10, FALSE))*Coefficients!$J$2</f>
        <v>-1.5089829912774242</v>
      </c>
      <c r="K8">
        <f>(IF(AND(VLOOKUP(Games!B8, Data!$B$2:$L$134, 11, FALSE)=1, VLOOKUP(Games!C8, Data!$B$2:$L$134, 11, FALSE)&lt;&gt;1), 1,0))*Coefficients!K$2</f>
        <v>-0.92009949508553301</v>
      </c>
      <c r="L8">
        <f>(IF(AND(VLOOKUP(Games!B8, Data!$B$2:$L$134, 11, FALSE)&lt;&gt;1, VLOOKUP(Games!C8, Data!$B$2:$L$134, 11, FALSE)=1), 1,0))*Coefficients!L$2</f>
        <v>0</v>
      </c>
      <c r="O8">
        <f t="shared" si="0"/>
        <v>6.6744266878674532</v>
      </c>
    </row>
    <row r="9" spans="1:15" x14ac:dyDescent="0.45">
      <c r="A9">
        <f>Coefficients!$A$2</f>
        <v>4.7140849091202801</v>
      </c>
      <c r="B9">
        <f>(Games!D9)*Coefficients!$B$2</f>
        <v>29.986674820628622</v>
      </c>
      <c r="C9">
        <f>(VLOOKUP(Games!B9, Data!$B$2:$L$134, 4, FALSE)-VLOOKUP(Games!C9, Data!$B$2:$L$134, 4, FALSE))*Coefficients!$C$2</f>
        <v>4.1930460083260297E-2</v>
      </c>
      <c r="D9">
        <f>(VLOOKUP(Games!B9, Data!$B$2:$L$134, 3, FALSE)-VLOOKUP(Games!C9, Data!$B$2:$L$134, 3, FALSE))*Coefficients!$D$2</f>
        <v>12.765511739338578</v>
      </c>
      <c r="E9">
        <f>(VLOOKUP(Games!B9, Data!$B$2:$L$134, 5, FALSE)-VLOOKUP(Games!C9, Data!$B$2:$L$134, 5, FALSE))*Coefficients!$E$2</f>
        <v>-17.618503533394996</v>
      </c>
      <c r="F9">
        <f>(VLOOKUP(Games!B9, Data!$B$2:$L$134, 6, FALSE)-VLOOKUP(Games!C9, Data!$B$2:$L$134, 6, FALSE))*Coefficients!$F$2</f>
        <v>-1.9806856247963147</v>
      </c>
      <c r="G9">
        <f>(VLOOKUP(Games!B9, Data!$B$2:$L$134, 7, FALSE)-VLOOKUP(Games!C9, Data!$B$2:$L$134, 7, FALSE))*Coefficients!$G$2</f>
        <v>-36.704701932725349</v>
      </c>
      <c r="H9">
        <f>(VLOOKUP(Games!B9, Data!$B$2:$L$134, 8, FALSE)-VLOOKUP(Games!C9, Data!$B$2:$L$134, 8, FALSE))*Coefficients!$H$2</f>
        <v>3.0144219038966127</v>
      </c>
      <c r="I9">
        <f>(VLOOKUP(Games!B9, Data!$B$2:$L$134, 9, FALSE)-VLOOKUP(Games!C9, Data!$B$2:$L$134, 9, FALSE))*Coefficients!$I$2</f>
        <v>-10.646813492090184</v>
      </c>
      <c r="J9">
        <f>(VLOOKUP(Games!B9, Data!$B$2:$L$134, 10, FALSE)-VLOOKUP(Games!C9, Data!$B$2:$L$134, 10, FALSE))*Coefficients!$J$2</f>
        <v>2.6216117033838122</v>
      </c>
      <c r="K9">
        <f>(IF(AND(VLOOKUP(Games!B9, Data!$B$2:$L$134, 11, FALSE)=1, VLOOKUP(Games!C9, Data!$B$2:$L$134, 11, FALSE)&lt;&gt;1), 1,0))*Coefficients!K$2</f>
        <v>0</v>
      </c>
      <c r="L9">
        <f>(IF(AND(VLOOKUP(Games!B9, Data!$B$2:$L$134, 11, FALSE)&lt;&gt;1, VLOOKUP(Games!C9, Data!$B$2:$L$134, 11, FALSE)=1), 1,0))*Coefficients!L$2</f>
        <v>3.6498065087040601</v>
      </c>
      <c r="O9">
        <f t="shared" si="0"/>
        <v>-10.15666253785162</v>
      </c>
    </row>
    <row r="10" spans="1:15" x14ac:dyDescent="0.45">
      <c r="A10">
        <f>Coefficients!$A$2</f>
        <v>4.7140849091202801</v>
      </c>
      <c r="B10">
        <f>(Games!D10)*Coefficients!$B$2</f>
        <v>12.661040479820974</v>
      </c>
      <c r="C10">
        <f>(VLOOKUP(Games!B10, Data!$B$2:$L$134, 4, FALSE)-VLOOKUP(Games!C10, Data!$B$2:$L$134, 4, FALSE))*Coefficients!$C$2</f>
        <v>6.2895690124890505E-2</v>
      </c>
      <c r="D10">
        <f>(VLOOKUP(Games!B10, Data!$B$2:$L$134, 3, FALSE)-VLOOKUP(Games!C10, Data!$B$2:$L$134, 3, FALSE))*Coefficients!$D$2</f>
        <v>12.765511739338578</v>
      </c>
      <c r="E10">
        <f>(VLOOKUP(Games!B10, Data!$B$2:$L$134, 5, FALSE)-VLOOKUP(Games!C10, Data!$B$2:$L$134, 5, FALSE))*Coefficients!$E$2</f>
        <v>-20.258878722323402</v>
      </c>
      <c r="F10">
        <f>(VLOOKUP(Games!B10, Data!$B$2:$L$134, 6, FALSE)-VLOOKUP(Games!C10, Data!$B$2:$L$134, 6, FALSE))*Coefficients!$F$2</f>
        <v>-1.2504126675297429</v>
      </c>
      <c r="G10">
        <f>(VLOOKUP(Games!B10, Data!$B$2:$L$134, 7, FALSE)-VLOOKUP(Games!C10, Data!$B$2:$L$134, 7, FALSE))*Coefficients!$G$2</f>
        <v>-23.804304600721458</v>
      </c>
      <c r="H10">
        <f>(VLOOKUP(Games!B10, Data!$B$2:$L$134, 8, FALSE)-VLOOKUP(Games!C10, Data!$B$2:$L$134, 8, FALSE))*Coefficients!$H$2</f>
        <v>2.6409537034138468</v>
      </c>
      <c r="I10">
        <f>(VLOOKUP(Games!B10, Data!$B$2:$L$134, 9, FALSE)-VLOOKUP(Games!C10, Data!$B$2:$L$134, 9, FALSE))*Coefficients!$I$2</f>
        <v>-10.286776320860081</v>
      </c>
      <c r="J10">
        <f>(VLOOKUP(Games!B10, Data!$B$2:$L$134, 10, FALSE)-VLOOKUP(Games!C10, Data!$B$2:$L$134, 10, FALSE))*Coefficients!$J$2</f>
        <v>1.6831267202969109</v>
      </c>
      <c r="K10">
        <f>(IF(AND(VLOOKUP(Games!B10, Data!$B$2:$L$134, 11, FALSE)=1, VLOOKUP(Games!C10, Data!$B$2:$L$134, 11, FALSE)&lt;&gt;1), 1,0))*Coefficients!K$2</f>
        <v>0</v>
      </c>
      <c r="L10">
        <f>(IF(AND(VLOOKUP(Games!B10, Data!$B$2:$L$134, 11, FALSE)&lt;&gt;1, VLOOKUP(Games!C10, Data!$B$2:$L$134, 11, FALSE)=1), 1,0))*Coefficients!L$2</f>
        <v>3.6498065087040601</v>
      </c>
      <c r="O10">
        <f t="shared" si="0"/>
        <v>-17.422952560615144</v>
      </c>
    </row>
    <row r="11" spans="1:15" x14ac:dyDescent="0.45">
      <c r="A11">
        <f>Coefficients!$A$2</f>
        <v>4.7140849091202801</v>
      </c>
      <c r="B11">
        <f>(Games!D11)*Coefficients!$B$2</f>
        <v>-31.319415923767671</v>
      </c>
      <c r="C11">
        <f>(VLOOKUP(Games!B11, Data!$B$2:$L$134, 4, FALSE)-VLOOKUP(Games!C11, Data!$B$2:$L$134, 4, FALSE))*Coefficients!$C$2</f>
        <v>-0.10482615020815081</v>
      </c>
      <c r="D11">
        <f>(VLOOKUP(Games!B11, Data!$B$2:$L$134, 3, FALSE)-VLOOKUP(Games!C11, Data!$B$2:$L$134, 3, FALSE))*Coefficients!$D$2</f>
        <v>-16.827265474582671</v>
      </c>
      <c r="E11">
        <f>(VLOOKUP(Games!B11, Data!$B$2:$L$134, 5, FALSE)-VLOOKUP(Games!C11, Data!$B$2:$L$134, 5, FALSE))*Coefficients!$E$2</f>
        <v>21.363035619511646</v>
      </c>
      <c r="F11">
        <f>(VLOOKUP(Games!B11, Data!$B$2:$L$134, 6, FALSE)-VLOOKUP(Games!C11, Data!$B$2:$L$134, 6, FALSE))*Coefficients!$F$2</f>
        <v>2.1237040704754357</v>
      </c>
      <c r="G11">
        <f>(VLOOKUP(Games!B11, Data!$B$2:$L$134, 7, FALSE)-VLOOKUP(Games!C11, Data!$B$2:$L$134, 7, FALSE))*Coefficients!$G$2</f>
        <v>34.708211869439033</v>
      </c>
      <c r="H11">
        <f>(VLOOKUP(Games!B11, Data!$B$2:$L$134, 8, FALSE)-VLOOKUP(Games!C11, Data!$B$2:$L$134, 8, FALSE))*Coefficients!$H$2</f>
        <v>-2.4008670031034969</v>
      </c>
      <c r="I11">
        <f>(VLOOKUP(Games!B11, Data!$B$2:$L$134, 9, FALSE)-VLOOKUP(Games!C11, Data!$B$2:$L$134, 9, FALSE))*Coefficients!$I$2</f>
        <v>10.852549018507386</v>
      </c>
      <c r="J11">
        <f>(VLOOKUP(Games!B11, Data!$B$2:$L$134, 10, FALSE)-VLOOKUP(Games!C11, Data!$B$2:$L$134, 10, FALSE))*Coefficients!$J$2</f>
        <v>-1.6145724016331322</v>
      </c>
      <c r="K11">
        <f>(IF(AND(VLOOKUP(Games!B11, Data!$B$2:$L$134, 11, FALSE)=1, VLOOKUP(Games!C11, Data!$B$2:$L$134, 11, FALSE)&lt;&gt;1), 1,0))*Coefficients!K$2</f>
        <v>-0.92009949508553301</v>
      </c>
      <c r="L11">
        <f>(IF(AND(VLOOKUP(Games!B11, Data!$B$2:$L$134, 11, FALSE)&lt;&gt;1, VLOOKUP(Games!C11, Data!$B$2:$L$134, 11, FALSE)=1), 1,0))*Coefficients!L$2</f>
        <v>0</v>
      </c>
      <c r="O11">
        <f t="shared" si="0"/>
        <v>20.574539038673127</v>
      </c>
    </row>
    <row r="12" spans="1:15" x14ac:dyDescent="0.45">
      <c r="A12">
        <f>Coefficients!$A$2</f>
        <v>4.7140849091202801</v>
      </c>
      <c r="B12">
        <f>(Games!D12)*Coefficients!$B$2</f>
        <v>32.652157026906721</v>
      </c>
      <c r="C12">
        <f>(VLOOKUP(Games!B12, Data!$B$2:$L$134, 4, FALSE)-VLOOKUP(Games!C12, Data!$B$2:$L$134, 4, FALSE))*Coefficients!$C$2</f>
        <v>8.3860920166520705E-2</v>
      </c>
      <c r="D12">
        <f>(VLOOKUP(Games!B12, Data!$B$2:$L$134, 3, FALSE)-VLOOKUP(Games!C12, Data!$B$2:$L$134, 3, FALSE))*Coefficients!$D$2</f>
        <v>13.732595962015743</v>
      </c>
      <c r="E12">
        <f>(VLOOKUP(Games!B12, Data!$B$2:$L$134, 5, FALSE)-VLOOKUP(Games!C12, Data!$B$2:$L$134, 5, FALSE))*Coefficients!$E$2</f>
        <v>-31.732509088757748</v>
      </c>
      <c r="F12">
        <f>(VLOOKUP(Games!B12, Data!$B$2:$L$134, 6, FALSE)-VLOOKUP(Games!C12, Data!$B$2:$L$134, 6, FALSE))*Coefficients!$F$2</f>
        <v>-1.8888022658404553</v>
      </c>
      <c r="G12">
        <f>(VLOOKUP(Games!B12, Data!$B$2:$L$134, 7, FALSE)-VLOOKUP(Games!C12, Data!$B$2:$L$134, 7, FALSE))*Coefficients!$G$2</f>
        <v>-36.243973456582353</v>
      </c>
      <c r="H12">
        <f>(VLOOKUP(Games!B12, Data!$B$2:$L$134, 8, FALSE)-VLOOKUP(Games!C12, Data!$B$2:$L$134, 8, FALSE))*Coefficients!$H$2</f>
        <v>3.8413872049655953</v>
      </c>
      <c r="I12">
        <f>(VLOOKUP(Games!B12, Data!$B$2:$L$134, 9, FALSE)-VLOOKUP(Games!C12, Data!$B$2:$L$134, 9, FALSE))*Coefficients!$I$2</f>
        <v>-11.315453952946088</v>
      </c>
      <c r="J12">
        <f>(VLOOKUP(Games!B12, Data!$B$2:$L$134, 10, FALSE)-VLOOKUP(Games!C12, Data!$B$2:$L$134, 10, FALSE))*Coefficients!$J$2</f>
        <v>2.2795155220714576</v>
      </c>
      <c r="K12">
        <f>(IF(AND(VLOOKUP(Games!B12, Data!$B$2:$L$134, 11, FALSE)=1, VLOOKUP(Games!C12, Data!$B$2:$L$134, 11, FALSE)&lt;&gt;1), 1,0))*Coefficients!K$2</f>
        <v>0</v>
      </c>
      <c r="L12">
        <f>(IF(AND(VLOOKUP(Games!B12, Data!$B$2:$L$134, 11, FALSE)&lt;&gt;1, VLOOKUP(Games!C12, Data!$B$2:$L$134, 11, FALSE)=1), 1,0))*Coefficients!L$2</f>
        <v>3.6498065087040601</v>
      </c>
      <c r="O12">
        <f t="shared" si="0"/>
        <v>-20.227330710176261</v>
      </c>
    </row>
    <row r="13" spans="1:15" x14ac:dyDescent="0.45">
      <c r="A13">
        <f>Coefficients!$A$2</f>
        <v>4.7140849091202801</v>
      </c>
      <c r="B13">
        <f>(Games!D13)*Coefficients!$B$2</f>
        <v>-19.324745995516224</v>
      </c>
      <c r="C13">
        <f>(VLOOKUP(Games!B13, Data!$B$2:$L$134, 4, FALSE)-VLOOKUP(Games!C13, Data!$B$2:$L$134, 4, FALSE))*Coefficients!$C$2</f>
        <v>-2.0965230041630204E-2</v>
      </c>
      <c r="D13">
        <f>(VLOOKUP(Games!B13, Data!$B$2:$L$134, 3, FALSE)-VLOOKUP(Games!C13, Data!$B$2:$L$134, 3, FALSE))*Coefficients!$D$2</f>
        <v>-2.7078358234960622</v>
      </c>
      <c r="E13">
        <f>(VLOOKUP(Games!B13, Data!$B$2:$L$134, 5, FALSE)-VLOOKUP(Games!C13, Data!$B$2:$L$134, 5, FALSE))*Coefficients!$E$2</f>
        <v>11.041568971882423</v>
      </c>
      <c r="F13">
        <f>(VLOOKUP(Games!B13, Data!$B$2:$L$134, 6, FALSE)-VLOOKUP(Games!C13, Data!$B$2:$L$134, 6, FALSE))*Coefficients!$F$2</f>
        <v>0.21812310430391046</v>
      </c>
      <c r="G13">
        <f>(VLOOKUP(Games!B13, Data!$B$2:$L$134, 7, FALSE)-VLOOKUP(Games!C13, Data!$B$2:$L$134, 7, FALSE))*Coefficients!$G$2</f>
        <v>14.589735077861539</v>
      </c>
      <c r="H13">
        <f>(VLOOKUP(Games!B13, Data!$B$2:$L$134, 8, FALSE)-VLOOKUP(Games!C13, Data!$B$2:$L$134, 8, FALSE))*Coefficients!$H$2</f>
        <v>-0.69358380089656579</v>
      </c>
      <c r="I13">
        <f>(VLOOKUP(Games!B13, Data!$B$2:$L$134, 9, FALSE)-VLOOKUP(Games!C13, Data!$B$2:$L$134, 9, FALSE))*Coefficients!$I$2</f>
        <v>2.2630907905892177</v>
      </c>
      <c r="J13">
        <f>(VLOOKUP(Games!B13, Data!$B$2:$L$134, 10, FALSE)-VLOOKUP(Games!C13, Data!$B$2:$L$134, 10, FALSE))*Coefficients!$J$2</f>
        <v>0.18675141980822457</v>
      </c>
      <c r="K13">
        <f>(IF(AND(VLOOKUP(Games!B13, Data!$B$2:$L$134, 11, FALSE)=1, VLOOKUP(Games!C13, Data!$B$2:$L$134, 11, FALSE)&lt;&gt;1), 1,0))*Coefficients!K$2</f>
        <v>0</v>
      </c>
      <c r="L13">
        <f>(IF(AND(VLOOKUP(Games!B13, Data!$B$2:$L$134, 11, FALSE)&lt;&gt;1, VLOOKUP(Games!C13, Data!$B$2:$L$134, 11, FALSE)=1), 1,0))*Coefficients!L$2</f>
        <v>0</v>
      </c>
      <c r="O13">
        <f t="shared" si="0"/>
        <v>10.266223423615113</v>
      </c>
    </row>
    <row r="14" spans="1:15" x14ac:dyDescent="0.45">
      <c r="A14">
        <f>Coefficients!$A$2</f>
        <v>4.7140849091202801</v>
      </c>
      <c r="B14">
        <f>(Games!D14)*Coefficients!$B$2</f>
        <v>-40.648603645741019</v>
      </c>
      <c r="C14">
        <f>(VLOOKUP(Games!B14, Data!$B$2:$L$134, 4, FALSE)-VLOOKUP(Games!C14, Data!$B$2:$L$134, 4, FALSE))*Coefficients!$C$2</f>
        <v>-4.7920525809440388E-2</v>
      </c>
      <c r="D14">
        <f>(VLOOKUP(Games!B14, Data!$B$2:$L$134, 3, FALSE)-VLOOKUP(Games!C14, Data!$B$2:$L$134, 3, FALSE))*Coefficients!$D$2</f>
        <v>-15.086513873763774</v>
      </c>
      <c r="E14">
        <f>(VLOOKUP(Games!B14, Data!$B$2:$L$134, 5, FALSE)-VLOOKUP(Games!C14, Data!$B$2:$L$134, 5, FALSE))*Coefficients!$E$2</f>
        <v>17.522489890161236</v>
      </c>
      <c r="F14">
        <f>(VLOOKUP(Games!B14, Data!$B$2:$L$134, 6, FALSE)-VLOOKUP(Games!C14, Data!$B$2:$L$134, 6, FALSE))*Coefficients!$F$2</f>
        <v>1.5572231878693095</v>
      </c>
      <c r="G14">
        <f>(VLOOKUP(Games!B14, Data!$B$2:$L$134, 7, FALSE)-VLOOKUP(Games!C14, Data!$B$2:$L$134, 7, FALSE))*Coefficients!$G$2</f>
        <v>39.008344313440325</v>
      </c>
      <c r="H14">
        <f>(VLOOKUP(Games!B14, Data!$B$2:$L$134, 8, FALSE)-VLOOKUP(Games!C14, Data!$B$2:$L$134, 8, FALSE))*Coefficients!$H$2</f>
        <v>-2.9343930037931631</v>
      </c>
      <c r="I14">
        <f>(VLOOKUP(Games!B14, Data!$B$2:$L$134, 9, FALSE)-VLOOKUP(Games!C14, Data!$B$2:$L$134, 9, FALSE))*Coefficients!$I$2</f>
        <v>13.321375335513803</v>
      </c>
      <c r="J14">
        <f>(VLOOKUP(Games!B14, Data!$B$2:$L$134, 10, FALSE)-VLOOKUP(Games!C14, Data!$B$2:$L$134, 10, FALSE))*Coefficients!$J$2</f>
        <v>-0.96167412864476431</v>
      </c>
      <c r="K14">
        <f>(IF(AND(VLOOKUP(Games!B14, Data!$B$2:$L$134, 11, FALSE)=1, VLOOKUP(Games!C14, Data!$B$2:$L$134, 11, FALSE)&lt;&gt;1), 1,0))*Coefficients!K$2</f>
        <v>-0.92009949508553301</v>
      </c>
      <c r="L14">
        <f>(IF(AND(VLOOKUP(Games!B14, Data!$B$2:$L$134, 11, FALSE)&lt;&gt;1, VLOOKUP(Games!C14, Data!$B$2:$L$134, 11, FALSE)=1), 1,0))*Coefficients!L$2</f>
        <v>0</v>
      </c>
      <c r="O14">
        <f t="shared" si="0"/>
        <v>15.524312963267263</v>
      </c>
    </row>
    <row r="15" spans="1:15" x14ac:dyDescent="0.45">
      <c r="A15">
        <f>Coefficients!$A$2</f>
        <v>4.7140849091202801</v>
      </c>
      <c r="B15">
        <f>(Games!D15)*Coefficients!$B$2</f>
        <v>-37.98312143946292</v>
      </c>
      <c r="C15">
        <f>(VLOOKUP(Games!B15, Data!$B$2:$L$134, 4, FALSE)-VLOOKUP(Games!C15, Data!$B$2:$L$134, 4, FALSE))*Coefficients!$C$2</f>
        <v>-0.10482615020815081</v>
      </c>
      <c r="D15">
        <f>(VLOOKUP(Games!B15, Data!$B$2:$L$134, 3, FALSE)-VLOOKUP(Games!C15, Data!$B$2:$L$134, 3, FALSE))*Coefficients!$D$2</f>
        <v>-5.8025053360629899</v>
      </c>
      <c r="E15">
        <f>(VLOOKUP(Games!B15, Data!$B$2:$L$134, 5, FALSE)-VLOOKUP(Games!C15, Data!$B$2:$L$134, 5, FALSE))*Coefficients!$E$2</f>
        <v>24.33945855975821</v>
      </c>
      <c r="F15">
        <f>(VLOOKUP(Games!B15, Data!$B$2:$L$134, 6, FALSE)-VLOOKUP(Games!C15, Data!$B$2:$L$134, 6, FALSE))*Coefficients!$F$2</f>
        <v>2.4896395348387728</v>
      </c>
      <c r="G15">
        <f>(VLOOKUP(Games!B15, Data!$B$2:$L$134, 7, FALSE)-VLOOKUP(Games!C15, Data!$B$2:$L$134, 7, FALSE))*Coefficients!$G$2</f>
        <v>43.154900598727288</v>
      </c>
      <c r="H15">
        <f>(VLOOKUP(Games!B15, Data!$B$2:$L$134, 8, FALSE)-VLOOKUP(Games!C15, Data!$B$2:$L$134, 8, FALSE))*Coefficients!$H$2</f>
        <v>-3.4945953045173126</v>
      </c>
      <c r="I15">
        <f>(VLOOKUP(Games!B15, Data!$B$2:$L$134, 9, FALSE)-VLOOKUP(Games!C15, Data!$B$2:$L$134, 9, FALSE))*Coefficients!$I$2</f>
        <v>15.275862836477222</v>
      </c>
      <c r="J15">
        <f>(VLOOKUP(Games!B15, Data!$B$2:$L$134, 10, FALSE)-VLOOKUP(Games!C15, Data!$B$2:$L$134, 10, FALSE))*Coefficients!$J$2</f>
        <v>-2.572756901577443</v>
      </c>
      <c r="K15">
        <f>(IF(AND(VLOOKUP(Games!B15, Data!$B$2:$L$134, 11, FALSE)=1, VLOOKUP(Games!C15, Data!$B$2:$L$134, 11, FALSE)&lt;&gt;1), 1,0))*Coefficients!K$2</f>
        <v>-0.92009949508553301</v>
      </c>
      <c r="L15">
        <f>(IF(AND(VLOOKUP(Games!B15, Data!$B$2:$L$134, 11, FALSE)&lt;&gt;1, VLOOKUP(Games!C15, Data!$B$2:$L$134, 11, FALSE)=1), 1,0))*Coefficients!L$2</f>
        <v>0</v>
      </c>
      <c r="O15">
        <f t="shared" si="0"/>
        <v>39.096041812007428</v>
      </c>
    </row>
    <row r="16" spans="1:15" x14ac:dyDescent="0.45">
      <c r="A16">
        <f>Coefficients!$A$2</f>
        <v>4.7140849091202801</v>
      </c>
      <c r="B16">
        <f>(Games!D16)*Coefficients!$B$2</f>
        <v>9.3291877219733497</v>
      </c>
      <c r="C16">
        <f>(VLOOKUP(Games!B16, Data!$B$2:$L$134, 4, FALSE)-VLOOKUP(Games!C16, Data!$B$2:$L$134, 4, FALSE))*Coefficients!$C$2</f>
        <v>4.7920525809440388E-2</v>
      </c>
      <c r="D16">
        <f>(VLOOKUP(Games!B16, Data!$B$2:$L$134, 3, FALSE)-VLOOKUP(Games!C16, Data!$B$2:$L$134, 3, FALSE))*Coefficients!$D$2</f>
        <v>9.0905916931653508</v>
      </c>
      <c r="E16">
        <f>(VLOOKUP(Games!B16, Data!$B$2:$L$134, 5, FALSE)-VLOOKUP(Games!C16, Data!$B$2:$L$134, 5, FALSE))*Coefficients!$E$2</f>
        <v>-6.3369004534281732</v>
      </c>
      <c r="F16">
        <f>(VLOOKUP(Games!B16, Data!$B$2:$L$134, 6, FALSE)-VLOOKUP(Games!C16, Data!$B$2:$L$134, 6, FALSE))*Coefficients!$F$2</f>
        <v>-1.0578571065874631</v>
      </c>
      <c r="G16">
        <f>(VLOOKUP(Games!B16, Data!$B$2:$L$134, 7, FALSE)-VLOOKUP(Games!C16, Data!$B$2:$L$134, 7, FALSE))*Coefficients!$G$2</f>
        <v>-12.593245014575222</v>
      </c>
      <c r="H16">
        <f>(VLOOKUP(Games!B16, Data!$B$2:$L$134, 8, FALSE)-VLOOKUP(Games!C16, Data!$B$2:$L$134, 8, FALSE))*Coefficients!$H$2</f>
        <v>1.3071387016896816</v>
      </c>
      <c r="I16">
        <f>(VLOOKUP(Games!B16, Data!$B$2:$L$134, 9, FALSE)-VLOOKUP(Games!C16, Data!$B$2:$L$134, 9, FALSE))*Coefficients!$I$2</f>
        <v>-6.7378384901633535</v>
      </c>
      <c r="J16">
        <f>(VLOOKUP(Games!B16, Data!$B$2:$L$134, 10, FALSE)-VLOOKUP(Games!C16, Data!$B$2:$L$134, 10, FALSE))*Coefficients!$J$2</f>
        <v>0.49980488483937263</v>
      </c>
      <c r="K16">
        <f>(IF(AND(VLOOKUP(Games!B16, Data!$B$2:$L$134, 11, FALSE)=1, VLOOKUP(Games!C16, Data!$B$2:$L$134, 11, FALSE)&lt;&gt;1), 1,0))*Coefficients!K$2</f>
        <v>0</v>
      </c>
      <c r="L16">
        <f>(IF(AND(VLOOKUP(Games!B16, Data!$B$2:$L$134, 11, FALSE)&lt;&gt;1, VLOOKUP(Games!C16, Data!$B$2:$L$134, 11, FALSE)=1), 1,0))*Coefficients!L$2</f>
        <v>0</v>
      </c>
      <c r="O16">
        <f t="shared" si="0"/>
        <v>-1.7371126281567379</v>
      </c>
    </row>
    <row r="17" spans="1:15" x14ac:dyDescent="0.45">
      <c r="A17">
        <f>Coefficients!$A$2</f>
        <v>4.7140849091202801</v>
      </c>
      <c r="B17">
        <f>(Games!D17)*Coefficients!$B$2</f>
        <v>3.99822330941715</v>
      </c>
      <c r="C17">
        <f>(VLOOKUP(Games!B17, Data!$B$2:$L$134, 4, FALSE)-VLOOKUP(Games!C17, Data!$B$2:$L$134, 4, FALSE))*Coefficients!$C$2</f>
        <v>0</v>
      </c>
      <c r="D17">
        <f>(VLOOKUP(Games!B17, Data!$B$2:$L$134, 3, FALSE)-VLOOKUP(Games!C17, Data!$B$2:$L$134, 3, FALSE))*Coefficients!$D$2</f>
        <v>-3.0946695125669281</v>
      </c>
      <c r="E17">
        <f>(VLOOKUP(Games!B17, Data!$B$2:$L$134, 5, FALSE)-VLOOKUP(Games!C17, Data!$B$2:$L$134, 5, FALSE))*Coefficients!$E$2</f>
        <v>-0.86412278910384177</v>
      </c>
      <c r="F17">
        <f>(VLOOKUP(Games!B17, Data!$B$2:$L$134, 6, FALSE)-VLOOKUP(Games!C17, Data!$B$2:$L$134, 6, FALSE))*Coefficients!$F$2</f>
        <v>0.35954357852292929</v>
      </c>
      <c r="G17">
        <f>(VLOOKUP(Games!B17, Data!$B$2:$L$134, 7, FALSE)-VLOOKUP(Games!C17, Data!$B$2:$L$134, 7, FALSE))*Coefficients!$G$2</f>
        <v>1.3821854284289885</v>
      </c>
      <c r="H17">
        <f>(VLOOKUP(Games!B17, Data!$B$2:$L$134, 8, FALSE)-VLOOKUP(Games!C17, Data!$B$2:$L$134, 8, FALSE))*Coefficients!$H$2</f>
        <v>8.0028900103449901E-2</v>
      </c>
      <c r="I17">
        <f>(VLOOKUP(Games!B17, Data!$B$2:$L$134, 9, FALSE)-VLOOKUP(Games!C17, Data!$B$2:$L$134, 9, FALSE))*Coefficients!$I$2</f>
        <v>-0.5657726976473042</v>
      </c>
      <c r="J17">
        <f>(VLOOKUP(Games!B17, Data!$B$2:$L$134, 10, FALSE)-VLOOKUP(Games!C17, Data!$B$2:$L$134, 10, FALSE))*Coefficients!$J$2</f>
        <v>-1.9329165940488384</v>
      </c>
      <c r="K17">
        <f>(IF(AND(VLOOKUP(Games!B17, Data!$B$2:$L$134, 11, FALSE)=1, VLOOKUP(Games!C17, Data!$B$2:$L$134, 11, FALSE)&lt;&gt;1), 1,0))*Coefficients!K$2</f>
        <v>0</v>
      </c>
      <c r="L17">
        <f>(IF(AND(VLOOKUP(Games!B17, Data!$B$2:$L$134, 11, FALSE)&lt;&gt;1, VLOOKUP(Games!C17, Data!$B$2:$L$134, 11, FALSE)=1), 1,0))*Coefficients!L$2</f>
        <v>0</v>
      </c>
      <c r="O17">
        <f t="shared" si="0"/>
        <v>4.076584532225886</v>
      </c>
    </row>
    <row r="18" spans="1:15" x14ac:dyDescent="0.45">
      <c r="A18">
        <f>Coefficients!$A$2</f>
        <v>4.7140849091202801</v>
      </c>
      <c r="B18">
        <f>(Games!D18)*Coefficients!$B$2</f>
        <v>2.6654822062780998</v>
      </c>
      <c r="C18">
        <f>(VLOOKUP(Games!B18, Data!$B$2:$L$134, 4, FALSE)-VLOOKUP(Games!C18, Data!$B$2:$L$134, 4, FALSE))*Coefficients!$C$2</f>
        <v>0</v>
      </c>
      <c r="D18">
        <f>(VLOOKUP(Games!B18, Data!$B$2:$L$134, 3, FALSE)-VLOOKUP(Games!C18, Data!$B$2:$L$134, 3, FALSE))*Coefficients!$D$2</f>
        <v>3.0946695125669281</v>
      </c>
      <c r="E18">
        <f>(VLOOKUP(Games!B18, Data!$B$2:$L$134, 5, FALSE)-VLOOKUP(Games!C18, Data!$B$2:$L$134, 5, FALSE))*Coefficients!$E$2</f>
        <v>-1.5362182917401632</v>
      </c>
      <c r="F18">
        <f>(VLOOKUP(Games!B18, Data!$B$2:$L$134, 6, FALSE)-VLOOKUP(Games!C18, Data!$B$2:$L$134, 6, FALSE))*Coefficients!$F$2</f>
        <v>0.25807239080645811</v>
      </c>
      <c r="G18">
        <f>(VLOOKUP(Games!B18, Data!$B$2:$L$134, 7, FALSE)-VLOOKUP(Games!C18, Data!$B$2:$L$134, 7, FALSE))*Coefficients!$G$2</f>
        <v>-0.92145695228599211</v>
      </c>
      <c r="H18">
        <f>(VLOOKUP(Games!B18, Data!$B$2:$L$134, 8, FALSE)-VLOOKUP(Games!C18, Data!$B$2:$L$134, 8, FALSE))*Coefficients!$H$2</f>
        <v>0</v>
      </c>
      <c r="I18">
        <f>(VLOOKUP(Games!B18, Data!$B$2:$L$134, 9, FALSE)-VLOOKUP(Games!C18, Data!$B$2:$L$134, 9, FALSE))*Coefficients!$I$2</f>
        <v>-2.0573552641720161</v>
      </c>
      <c r="J18">
        <f>(VLOOKUP(Games!B18, Data!$B$2:$L$134, 10, FALSE)-VLOOKUP(Games!C18, Data!$B$2:$L$134, 10, FALSE))*Coefficients!$J$2</f>
        <v>0.41200132398921091</v>
      </c>
      <c r="K18">
        <f>(IF(AND(VLOOKUP(Games!B18, Data!$B$2:$L$134, 11, FALSE)=1, VLOOKUP(Games!C18, Data!$B$2:$L$134, 11, FALSE)&lt;&gt;1), 1,0))*Coefficients!K$2</f>
        <v>0</v>
      </c>
      <c r="L18">
        <f>(IF(AND(VLOOKUP(Games!B18, Data!$B$2:$L$134, 11, FALSE)&lt;&gt;1, VLOOKUP(Games!C18, Data!$B$2:$L$134, 11, FALSE)=1), 1,0))*Coefficients!L$2</f>
        <v>0</v>
      </c>
      <c r="O18">
        <f t="shared" si="0"/>
        <v>6.6292798345628059</v>
      </c>
    </row>
    <row r="19" spans="1:15" x14ac:dyDescent="0.45">
      <c r="A19">
        <f>Coefficients!$A$2</f>
        <v>4.7140849091202801</v>
      </c>
      <c r="B19">
        <f>(Games!D19)*Coefficients!$B$2</f>
        <v>3.3318527578476247</v>
      </c>
      <c r="C19">
        <f>(VLOOKUP(Games!B19, Data!$B$2:$L$134, 4, FALSE)-VLOOKUP(Games!C19, Data!$B$2:$L$134, 4, FALSE))*Coefficients!$C$2</f>
        <v>0</v>
      </c>
      <c r="D19">
        <f>(VLOOKUP(Games!B19, Data!$B$2:$L$134, 3, FALSE)-VLOOKUP(Games!C19, Data!$B$2:$L$134, 3, FALSE))*Coefficients!$D$2</f>
        <v>0.77366737814173203</v>
      </c>
      <c r="E19">
        <f>(VLOOKUP(Games!B19, Data!$B$2:$L$134, 5, FALSE)-VLOOKUP(Games!C19, Data!$B$2:$L$134, 5, FALSE))*Coefficients!$E$2</f>
        <v>-4.0805798374348088</v>
      </c>
      <c r="F19">
        <f>(VLOOKUP(Games!B19, Data!$B$2:$L$134, 6, FALSE)-VLOOKUP(Games!C19, Data!$B$2:$L$134, 6, FALSE))*Coefficients!$F$2</f>
        <v>0.1893596180220761</v>
      </c>
      <c r="G19">
        <f>(VLOOKUP(Games!B19, Data!$B$2:$L$134, 7, FALSE)-VLOOKUP(Games!C19, Data!$B$2:$L$134, 7, FALSE))*Coefficients!$G$2</f>
        <v>-1.9964900632863163</v>
      </c>
      <c r="H19">
        <f>(VLOOKUP(Games!B19, Data!$B$2:$L$134, 8, FALSE)-VLOOKUP(Games!C19, Data!$B$2:$L$134, 8, FALSE))*Coefficients!$H$2</f>
        <v>-0.13338150017241648</v>
      </c>
      <c r="I19">
        <f>(VLOOKUP(Games!B19, Data!$B$2:$L$134, 9, FALSE)-VLOOKUP(Games!C19, Data!$B$2:$L$134, 9, FALSE))*Coefficients!$I$2</f>
        <v>-2.7259957250279219</v>
      </c>
      <c r="J19">
        <f>(VLOOKUP(Games!B19, Data!$B$2:$L$134, 10, FALSE)-VLOOKUP(Games!C19, Data!$B$2:$L$134, 10, FALSE))*Coefficients!$J$2</f>
        <v>0.88253835521186019</v>
      </c>
      <c r="K19">
        <f>(IF(AND(VLOOKUP(Games!B19, Data!$B$2:$L$134, 11, FALSE)=1, VLOOKUP(Games!C19, Data!$B$2:$L$134, 11, FALSE)&lt;&gt;1), 1,0))*Coefficients!K$2</f>
        <v>0</v>
      </c>
      <c r="L19">
        <f>(IF(AND(VLOOKUP(Games!B19, Data!$B$2:$L$134, 11, FALSE)&lt;&gt;1, VLOOKUP(Games!C19, Data!$B$2:$L$134, 11, FALSE)=1), 1,0))*Coefficients!L$2</f>
        <v>0</v>
      </c>
      <c r="O19">
        <f t="shared" si="0"/>
        <v>0.95505589242211064</v>
      </c>
    </row>
    <row r="20" spans="1:15" x14ac:dyDescent="0.45">
      <c r="A20">
        <f>Coefficients!$A$2</f>
        <v>4.7140849091202801</v>
      </c>
      <c r="B20">
        <f>(Games!D20)*Coefficients!$B$2</f>
        <v>8.6628171704038248</v>
      </c>
      <c r="C20">
        <f>(VLOOKUP(Games!B20, Data!$B$2:$L$134, 4, FALSE)-VLOOKUP(Games!C20, Data!$B$2:$L$134, 4, FALSE))*Coefficients!$C$2</f>
        <v>4.1930460083260297E-2</v>
      </c>
      <c r="D20">
        <f>(VLOOKUP(Games!B20, Data!$B$2:$L$134, 3, FALSE)-VLOOKUP(Games!C20, Data!$B$2:$L$134, 3, FALSE))*Coefficients!$D$2</f>
        <v>4.448587424314959</v>
      </c>
      <c r="E20">
        <f>(VLOOKUP(Games!B20, Data!$B$2:$L$134, 5, FALSE)-VLOOKUP(Games!C20, Data!$B$2:$L$134, 5, FALSE))*Coefficients!$E$2</f>
        <v>-6.0488595237268923</v>
      </c>
      <c r="F20">
        <f>(VLOOKUP(Games!B20, Data!$B$2:$L$134, 6, FALSE)-VLOOKUP(Games!C20, Data!$B$2:$L$134, 6, FALSE))*Coefficients!$F$2</f>
        <v>-1.1018013217402656</v>
      </c>
      <c r="G20">
        <f>(VLOOKUP(Games!B20, Data!$B$2:$L$134, 7, FALSE)-VLOOKUP(Games!C20, Data!$B$2:$L$134, 7, FALSE))*Coefficients!$G$2</f>
        <v>-17.200529776005183</v>
      </c>
      <c r="H20">
        <f>(VLOOKUP(Games!B20, Data!$B$2:$L$134, 8, FALSE)-VLOOKUP(Games!C20, Data!$B$2:$L$134, 8, FALSE))*Coefficients!$H$2</f>
        <v>0.90699420117243224</v>
      </c>
      <c r="I20">
        <f>(VLOOKUP(Games!B20, Data!$B$2:$L$134, 9, FALSE)-VLOOKUP(Games!C20, Data!$B$2:$L$134, 9, FALSE))*Coefficients!$I$2</f>
        <v>-5.2462559236386408</v>
      </c>
      <c r="J20">
        <f>(VLOOKUP(Games!B20, Data!$B$2:$L$134, 10, FALSE)-VLOOKUP(Games!C20, Data!$B$2:$L$134, 10, FALSE))*Coefficients!$J$2</f>
        <v>0.52400714840704232</v>
      </c>
      <c r="K20">
        <f>(IF(AND(VLOOKUP(Games!B20, Data!$B$2:$L$134, 11, FALSE)=1, VLOOKUP(Games!C20, Data!$B$2:$L$134, 11, FALSE)&lt;&gt;1), 1,0))*Coefficients!K$2</f>
        <v>0</v>
      </c>
      <c r="L20">
        <f>(IF(AND(VLOOKUP(Games!B20, Data!$B$2:$L$134, 11, FALSE)&lt;&gt;1, VLOOKUP(Games!C20, Data!$B$2:$L$134, 11, FALSE)=1), 1,0))*Coefficients!L$2</f>
        <v>3.6498065087040601</v>
      </c>
      <c r="O20">
        <f t="shared" si="0"/>
        <v>-6.6492187229051236</v>
      </c>
    </row>
    <row r="21" spans="1:15" x14ac:dyDescent="0.45">
      <c r="A21">
        <f>Coefficients!$A$2</f>
        <v>4.7140849091202801</v>
      </c>
      <c r="B21">
        <f>(Games!D21)*Coefficients!$B$2</f>
        <v>-9.3291877219733497</v>
      </c>
      <c r="C21">
        <f>(VLOOKUP(Games!B21, Data!$B$2:$L$134, 4, FALSE)-VLOOKUP(Games!C21, Data!$B$2:$L$134, 4, FALSE))*Coefficients!$C$2</f>
        <v>-2.9950328630900412E-3</v>
      </c>
      <c r="D21">
        <f>(VLOOKUP(Games!B21, Data!$B$2:$L$134, 3, FALSE)-VLOOKUP(Games!C21, Data!$B$2:$L$134, 3, FALSE))*Coefficients!$D$2</f>
        <v>-0.96708422267716498</v>
      </c>
      <c r="E21">
        <f>(VLOOKUP(Games!B21, Data!$B$2:$L$134, 5, FALSE)-VLOOKUP(Games!C21, Data!$B$2:$L$134, 5, FALSE))*Coefficients!$E$2</f>
        <v>-0.33604775131816073</v>
      </c>
      <c r="F21">
        <f>(VLOOKUP(Games!B21, Data!$B$2:$L$134, 6, FALSE)-VLOOKUP(Games!C21, Data!$B$2:$L$134, 6, FALSE))*Coefficients!$F$2</f>
        <v>-0.10067220198642032</v>
      </c>
      <c r="G21">
        <f>(VLOOKUP(Games!B21, Data!$B$2:$L$134, 7, FALSE)-VLOOKUP(Games!C21, Data!$B$2:$L$134, 7, FALSE))*Coefficients!$G$2</f>
        <v>6.7573509834306051</v>
      </c>
      <c r="H21">
        <f>(VLOOKUP(Games!B21, Data!$B$2:$L$134, 8, FALSE)-VLOOKUP(Games!C21, Data!$B$2:$L$134, 8, FALSE))*Coefficients!$H$2</f>
        <v>0</v>
      </c>
      <c r="I21">
        <f>(VLOOKUP(Games!B21, Data!$B$2:$L$134, 9, FALSE)-VLOOKUP(Games!C21, Data!$B$2:$L$134, 9, FALSE))*Coefficients!$I$2</f>
        <v>1.9544875009634157</v>
      </c>
      <c r="J21">
        <f>(VLOOKUP(Games!B21, Data!$B$2:$L$134, 10, FALSE)-VLOOKUP(Games!C21, Data!$B$2:$L$134, 10, FALSE))*Coefficients!$J$2</f>
        <v>0.2211974321417475</v>
      </c>
      <c r="K21">
        <f>(IF(AND(VLOOKUP(Games!B21, Data!$B$2:$L$134, 11, FALSE)=1, VLOOKUP(Games!C21, Data!$B$2:$L$134, 11, FALSE)&lt;&gt;1), 1,0))*Coefficients!K$2</f>
        <v>0</v>
      </c>
      <c r="L21">
        <f>(IF(AND(VLOOKUP(Games!B21, Data!$B$2:$L$134, 11, FALSE)&lt;&gt;1, VLOOKUP(Games!C21, Data!$B$2:$L$134, 11, FALSE)=1), 1,0))*Coefficients!L$2</f>
        <v>0</v>
      </c>
      <c r="O21">
        <f t="shared" si="0"/>
        <v>2.9111338948378638</v>
      </c>
    </row>
    <row r="22" spans="1:15" x14ac:dyDescent="0.45">
      <c r="A22">
        <f>Coefficients!$A$2</f>
        <v>4.7140849091202801</v>
      </c>
      <c r="B22">
        <f>(Games!D22)*Coefficients!$B$2</f>
        <v>3.99822330941715</v>
      </c>
      <c r="C22">
        <f>(VLOOKUP(Games!B22, Data!$B$2:$L$134, 4, FALSE)-VLOOKUP(Games!C22, Data!$B$2:$L$134, 4, FALSE))*Coefficients!$C$2</f>
        <v>0</v>
      </c>
      <c r="D22">
        <f>(VLOOKUP(Games!B22, Data!$B$2:$L$134, 3, FALSE)-VLOOKUP(Games!C22, Data!$B$2:$L$134, 3, FALSE))*Coefficients!$D$2</f>
        <v>0.96708422267716498</v>
      </c>
      <c r="E22">
        <f>(VLOOKUP(Games!B22, Data!$B$2:$L$134, 5, FALSE)-VLOOKUP(Games!C22, Data!$B$2:$L$134, 5, FALSE))*Coefficients!$E$2</f>
        <v>-8.8812619991228186</v>
      </c>
      <c r="F22">
        <f>(VLOOKUP(Games!B22, Data!$B$2:$L$134, 6, FALSE)-VLOOKUP(Games!C22, Data!$B$2:$L$134, 6, FALSE))*Coefficients!$F$2</f>
        <v>8.7089444575553968E-2</v>
      </c>
      <c r="G22">
        <f>(VLOOKUP(Games!B22, Data!$B$2:$L$134, 7, FALSE)-VLOOKUP(Games!C22, Data!$B$2:$L$134, 7, FALSE))*Coefficients!$G$2</f>
        <v>-3.0715231742866398</v>
      </c>
      <c r="H22">
        <f>(VLOOKUP(Games!B22, Data!$B$2:$L$134, 8, FALSE)-VLOOKUP(Games!C22, Data!$B$2:$L$134, 8, FALSE))*Coefficients!$H$2</f>
        <v>0.61355490079311581</v>
      </c>
      <c r="I22">
        <f>(VLOOKUP(Games!B22, Data!$B$2:$L$134, 9, FALSE)-VLOOKUP(Games!C22, Data!$B$2:$L$134, 9, FALSE))*Coefficients!$I$2</f>
        <v>-1.1315453952946093</v>
      </c>
      <c r="J22">
        <f>(VLOOKUP(Games!B22, Data!$B$2:$L$134, 10, FALSE)-VLOOKUP(Games!C22, Data!$B$2:$L$134, 10, FALSE))*Coefficients!$J$2</f>
        <v>-0.39005043377667187</v>
      </c>
      <c r="K22">
        <f>(IF(AND(VLOOKUP(Games!B22, Data!$B$2:$L$134, 11, FALSE)=1, VLOOKUP(Games!C22, Data!$B$2:$L$134, 11, FALSE)&lt;&gt;1), 1,0))*Coefficients!K$2</f>
        <v>0</v>
      </c>
      <c r="L22">
        <f>(IF(AND(VLOOKUP(Games!B22, Data!$B$2:$L$134, 11, FALSE)&lt;&gt;1, VLOOKUP(Games!C22, Data!$B$2:$L$134, 11, FALSE)=1), 1,0))*Coefficients!L$2</f>
        <v>0</v>
      </c>
      <c r="O22">
        <f>SUM(A22:L22)</f>
        <v>-3.0943442158974745</v>
      </c>
    </row>
    <row r="23" spans="1:15" x14ac:dyDescent="0.45">
      <c r="A23">
        <f>Coefficients!$A$2</f>
        <v>4.7140849091202801</v>
      </c>
      <c r="B23">
        <f>(Games!D23)*Coefficients!$B$2</f>
        <v>-4.6645938609866748</v>
      </c>
      <c r="C23">
        <f>(VLOOKUP(Games!B23, Data!$B$2:$L$134, 4, FALSE)-VLOOKUP(Games!C23, Data!$B$2:$L$134, 4, FALSE))*Coefficients!$C$2</f>
        <v>2.0965230041630093E-2</v>
      </c>
      <c r="D23">
        <f>(VLOOKUP(Games!B23, Data!$B$2:$L$134, 3, FALSE)-VLOOKUP(Games!C23, Data!$B$2:$L$134, 3, FALSE))*Coefficients!$D$2</f>
        <v>0.96708422267716498</v>
      </c>
      <c r="E23">
        <f>(VLOOKUP(Games!B23, Data!$B$2:$L$134, 5, FALSE)-VLOOKUP(Games!C23, Data!$B$2:$L$134, 5, FALSE))*Coefficients!$E$2</f>
        <v>0.48006821616880102</v>
      </c>
      <c r="F23">
        <f>(VLOOKUP(Games!B23, Data!$B$2:$L$134, 6, FALSE)-VLOOKUP(Games!C23, Data!$B$2:$L$134, 6, FALSE))*Coefficients!$F$2</f>
        <v>-0.32838313505094213</v>
      </c>
      <c r="G23">
        <f>(VLOOKUP(Games!B23, Data!$B$2:$L$134, 7, FALSE)-VLOOKUP(Games!C23, Data!$B$2:$L$134, 7, FALSE))*Coefficients!$G$2</f>
        <v>-2.9179470155723068</v>
      </c>
      <c r="H23">
        <f>(VLOOKUP(Games!B23, Data!$B$2:$L$134, 8, FALSE)-VLOOKUP(Games!C23, Data!$B$2:$L$134, 8, FALSE))*Coefficients!$H$2</f>
        <v>8.0028900103449901E-2</v>
      </c>
      <c r="I23">
        <f>(VLOOKUP(Games!B23, Data!$B$2:$L$134, 9, FALSE)-VLOOKUP(Games!C23, Data!$B$2:$L$134, 9, FALSE))*Coefficients!$I$2</f>
        <v>1.4401486849204115</v>
      </c>
      <c r="J23">
        <f>(VLOOKUP(Games!B23, Data!$B$2:$L$134, 10, FALSE)-VLOOKUP(Games!C23, Data!$B$2:$L$134, 10, FALSE))*Coefficients!$J$2</f>
        <v>0.32858794118155987</v>
      </c>
      <c r="K23">
        <f>(IF(AND(VLOOKUP(Games!B23, Data!$B$2:$L$134, 11, FALSE)=1, VLOOKUP(Games!C23, Data!$B$2:$L$134, 11, FALSE)&lt;&gt;1), 1,0))*Coefficients!K$2</f>
        <v>0</v>
      </c>
      <c r="L23">
        <f>(IF(AND(VLOOKUP(Games!B23, Data!$B$2:$L$134, 11, FALSE)&lt;&gt;1, VLOOKUP(Games!C23, Data!$B$2:$L$134, 11, FALSE)=1), 1,0))*Coefficients!L$2</f>
        <v>0</v>
      </c>
      <c r="O23">
        <f t="shared" si="0"/>
        <v>0.12004409260337379</v>
      </c>
    </row>
    <row r="24" spans="1:15" x14ac:dyDescent="0.45">
      <c r="A24">
        <f>Coefficients!$A$2</f>
        <v>4.7140849091202801</v>
      </c>
      <c r="B24">
        <f>(Games!D24)*Coefficients!$B$2</f>
        <v>-8.6628171704038248</v>
      </c>
      <c r="C24">
        <f>(VLOOKUP(Games!B24, Data!$B$2:$L$134, 4, FALSE)-VLOOKUP(Games!C24, Data!$B$2:$L$134, 4, FALSE))*Coefficients!$C$2</f>
        <v>2.6955295767810184E-2</v>
      </c>
      <c r="D24">
        <f>(VLOOKUP(Games!B24, Data!$B$2:$L$134, 3, FALSE)-VLOOKUP(Games!C24, Data!$B$2:$L$134, 3, FALSE))*Coefficients!$D$2</f>
        <v>-3.481503201637794</v>
      </c>
      <c r="E24">
        <f>(VLOOKUP(Games!B24, Data!$B$2:$L$134, 5, FALSE)-VLOOKUP(Games!C24, Data!$B$2:$L$134, 5, FALSE))*Coefficients!$E$2</f>
        <v>3.3124706915647271</v>
      </c>
      <c r="F24">
        <f>(VLOOKUP(Games!B24, Data!$B$2:$L$134, 6, FALSE)-VLOOKUP(Games!C24, Data!$B$2:$L$134, 6, FALSE))*Coefficients!$F$2</f>
        <v>0.29882066303905674</v>
      </c>
      <c r="G24">
        <f>(VLOOKUP(Games!B24, Data!$B$2:$L$134, 7, FALSE)-VLOOKUP(Games!C24, Data!$B$2:$L$134, 7, FALSE))*Coefficients!$G$2</f>
        <v>7.3716556182879369</v>
      </c>
      <c r="H24">
        <f>(VLOOKUP(Games!B24, Data!$B$2:$L$134, 8, FALSE)-VLOOKUP(Games!C24, Data!$B$2:$L$134, 8, FALSE))*Coefficients!$H$2</f>
        <v>-0.21341040027586636</v>
      </c>
      <c r="I24">
        <f>(VLOOKUP(Games!B24, Data!$B$2:$L$134, 9, FALSE)-VLOOKUP(Games!C24, Data!$B$2:$L$134, 9, FALSE))*Coefficients!$I$2</f>
        <v>0.10286776320860067</v>
      </c>
      <c r="J24">
        <f>(VLOOKUP(Games!B24, Data!$B$2:$L$134, 10, FALSE)-VLOOKUP(Games!C24, Data!$B$2:$L$134, 10, FALSE))*Coefficients!$J$2</f>
        <v>-0.30258457892978174</v>
      </c>
      <c r="K24">
        <f>(IF(AND(VLOOKUP(Games!B24, Data!$B$2:$L$134, 11, FALSE)=1, VLOOKUP(Games!C24, Data!$B$2:$L$134, 11, FALSE)&lt;&gt;1), 1,0))*Coefficients!K$2</f>
        <v>0</v>
      </c>
      <c r="L24">
        <f>(IF(AND(VLOOKUP(Games!B24, Data!$B$2:$L$134, 11, FALSE)&lt;&gt;1, VLOOKUP(Games!C24, Data!$B$2:$L$134, 11, FALSE)=1), 1,0))*Coefficients!L$2</f>
        <v>0</v>
      </c>
      <c r="O24">
        <f t="shared" si="0"/>
        <v>3.1665395897411437</v>
      </c>
    </row>
    <row r="25" spans="1:15" x14ac:dyDescent="0.45">
      <c r="A25">
        <f>Coefficients!$A$2</f>
        <v>4.7140849091202801</v>
      </c>
      <c r="B25">
        <f>(Games!D25)*Coefficients!$B$2</f>
        <v>-4.6645938609866748</v>
      </c>
      <c r="C25">
        <f>(VLOOKUP(Games!B25, Data!$B$2:$L$134, 4, FALSE)-VLOOKUP(Games!C25, Data!$B$2:$L$134, 4, FALSE))*Coefficients!$C$2</f>
        <v>0</v>
      </c>
      <c r="D25">
        <f>(VLOOKUP(Games!B25, Data!$B$2:$L$134, 3, FALSE)-VLOOKUP(Games!C25, Data!$B$2:$L$134, 3, FALSE))*Coefficients!$D$2</f>
        <v>-4.0617537352440936</v>
      </c>
      <c r="E25">
        <f>(VLOOKUP(Games!B25, Data!$B$2:$L$134, 5, FALSE)-VLOOKUP(Games!C25, Data!$B$2:$L$134, 5, FALSE))*Coefficients!$E$2</f>
        <v>3.0244297618634461</v>
      </c>
      <c r="F25">
        <f>(VLOOKUP(Games!B25, Data!$B$2:$L$134, 6, FALSE)-VLOOKUP(Games!C25, Data!$B$2:$L$134, 6, FALSE))*Coefficients!$F$2</f>
        <v>0.2293089045246238</v>
      </c>
      <c r="G25">
        <f>(VLOOKUP(Games!B25, Data!$B$2:$L$134, 7, FALSE)-VLOOKUP(Games!C25, Data!$B$2:$L$134, 7, FALSE))*Coefficients!$G$2</f>
        <v>10.750331110003239</v>
      </c>
      <c r="H25">
        <f>(VLOOKUP(Games!B25, Data!$B$2:$L$134, 8, FALSE)-VLOOKUP(Games!C25, Data!$B$2:$L$134, 8, FALSE))*Coefficients!$H$2</f>
        <v>-0.21341040027586641</v>
      </c>
      <c r="I25">
        <f>(VLOOKUP(Games!B25, Data!$B$2:$L$134, 9, FALSE)-VLOOKUP(Games!C25, Data!$B$2:$L$134, 9, FALSE))*Coefficients!$I$2</f>
        <v>1.388714803316111</v>
      </c>
      <c r="J25">
        <f>(VLOOKUP(Games!B25, Data!$B$2:$L$134, 10, FALSE)-VLOOKUP(Games!C25, Data!$B$2:$L$134, 10, FALSE))*Coefficients!$J$2</f>
        <v>-1.0015234370306041</v>
      </c>
      <c r="K25">
        <f>(IF(AND(VLOOKUP(Games!B25, Data!$B$2:$L$134, 11, FALSE)=1, VLOOKUP(Games!C25, Data!$B$2:$L$134, 11, FALSE)&lt;&gt;1), 1,0))*Coefficients!K$2</f>
        <v>0</v>
      </c>
      <c r="L25">
        <f>(IF(AND(VLOOKUP(Games!B25, Data!$B$2:$L$134, 11, FALSE)&lt;&gt;1, VLOOKUP(Games!C25, Data!$B$2:$L$134, 11, FALSE)=1), 1,0))*Coefficients!L$2</f>
        <v>0</v>
      </c>
      <c r="O25">
        <f t="shared" si="0"/>
        <v>10.16558805529046</v>
      </c>
    </row>
    <row r="26" spans="1:15" x14ac:dyDescent="0.45">
      <c r="A26">
        <f>Coefficients!$A$2</f>
        <v>4.7140849091202801</v>
      </c>
      <c r="B26">
        <f>(Games!D26)*Coefficients!$B$2</f>
        <v>7.3300760672647742</v>
      </c>
      <c r="C26">
        <f>(VLOOKUP(Games!B26, Data!$B$2:$L$134, 4, FALSE)-VLOOKUP(Games!C26, Data!$B$2:$L$134, 4, FALSE))*Coefficients!$C$2</f>
        <v>4.7920525809440388E-2</v>
      </c>
      <c r="D26">
        <f>(VLOOKUP(Games!B26, Data!$B$2:$L$134, 3, FALSE)-VLOOKUP(Games!C26, Data!$B$2:$L$134, 3, FALSE))*Coefficients!$D$2</f>
        <v>9.477425382236218</v>
      </c>
      <c r="E26">
        <f>(VLOOKUP(Games!B26, Data!$B$2:$L$134, 5, FALSE)-VLOOKUP(Games!C26, Data!$B$2:$L$134, 5, FALSE))*Coefficients!$E$2</f>
        <v>-5.6167981291749713</v>
      </c>
      <c r="F26">
        <f>(VLOOKUP(Games!B26, Data!$B$2:$L$134, 6, FALSE)-VLOOKUP(Games!C26, Data!$B$2:$L$134, 6, FALSE))*Coefficients!$F$2</f>
        <v>-0.93401431842956528</v>
      </c>
      <c r="G26">
        <f>(VLOOKUP(Games!B26, Data!$B$2:$L$134, 7, FALSE)-VLOOKUP(Games!C26, Data!$B$2:$L$134, 7, FALSE))*Coefficients!$G$2</f>
        <v>-13.207549649432551</v>
      </c>
      <c r="H26">
        <f>(VLOOKUP(Games!B26, Data!$B$2:$L$134, 8, FALSE)-VLOOKUP(Games!C26, Data!$B$2:$L$134, 8, FALSE))*Coefficients!$H$2</f>
        <v>1.2004335015517484</v>
      </c>
      <c r="I26">
        <f>(VLOOKUP(Games!B26, Data!$B$2:$L$134, 9, FALSE)-VLOOKUP(Games!C26, Data!$B$2:$L$134, 9, FALSE))*Coefficients!$I$2</f>
        <v>-5.8634625028902452</v>
      </c>
      <c r="J26">
        <f>(VLOOKUP(Games!B26, Data!$B$2:$L$134, 10, FALSE)-VLOOKUP(Games!C26, Data!$B$2:$L$134, 10, FALSE))*Coefficients!$J$2</f>
        <v>1.5996007688215008</v>
      </c>
      <c r="K26">
        <f>(IF(AND(VLOOKUP(Games!B26, Data!$B$2:$L$134, 11, FALSE)=1, VLOOKUP(Games!C26, Data!$B$2:$L$134, 11, FALSE)&lt;&gt;1), 1,0))*Coefficients!K$2</f>
        <v>0</v>
      </c>
      <c r="L26">
        <f>(IF(AND(VLOOKUP(Games!B26, Data!$B$2:$L$134, 11, FALSE)&lt;&gt;1, VLOOKUP(Games!C26, Data!$B$2:$L$134, 11, FALSE)=1), 1,0))*Coefficients!L$2</f>
        <v>0</v>
      </c>
      <c r="O26">
        <f t="shared" si="0"/>
        <v>-1.2522834451233695</v>
      </c>
    </row>
    <row r="27" spans="1:15" x14ac:dyDescent="0.45">
      <c r="A27">
        <f>Coefficients!$A$2</f>
        <v>4.7140849091202801</v>
      </c>
      <c r="B27">
        <f>(Games!D27)*Coefficients!$B$2</f>
        <v>-21.990228201794324</v>
      </c>
      <c r="C27">
        <f>(VLOOKUP(Games!B27, Data!$B$2:$L$134, 4, FALSE)-VLOOKUP(Games!C27, Data!$B$2:$L$134, 4, FALSE))*Coefficients!$C$2</f>
        <v>-5.3910591535620361E-2</v>
      </c>
      <c r="D27">
        <f>(VLOOKUP(Games!B27, Data!$B$2:$L$134, 3, FALSE)-VLOOKUP(Games!C27, Data!$B$2:$L$134, 3, FALSE))*Coefficients!$D$2</f>
        <v>-9.477425382236218</v>
      </c>
      <c r="E27">
        <f>(VLOOKUP(Games!B27, Data!$B$2:$L$134, 5, FALSE)-VLOOKUP(Games!C27, Data!$B$2:$L$134, 5, FALSE))*Coefficients!$E$2</f>
        <v>14.210019198596509</v>
      </c>
      <c r="F27">
        <f>(VLOOKUP(Games!B27, Data!$B$2:$L$134, 6, FALSE)-VLOOKUP(Games!C27, Data!$B$2:$L$134, 6, FALSE))*Coefficients!$F$2</f>
        <v>1.0011291197538452</v>
      </c>
      <c r="G27">
        <f>(VLOOKUP(Games!B27, Data!$B$2:$L$134, 7, FALSE)-VLOOKUP(Games!C27, Data!$B$2:$L$134, 7, FALSE))*Coefficients!$G$2</f>
        <v>15.357615871433199</v>
      </c>
      <c r="H27">
        <f>(VLOOKUP(Games!B27, Data!$B$2:$L$134, 8, FALSE)-VLOOKUP(Games!C27, Data!$B$2:$L$134, 8, FALSE))*Coefficients!$H$2</f>
        <v>-1.8940173024483142</v>
      </c>
      <c r="I27">
        <f>(VLOOKUP(Games!B27, Data!$B$2:$L$134, 9, FALSE)-VLOOKUP(Games!C27, Data!$B$2:$L$134, 9, FALSE))*Coefficients!$I$2</f>
        <v>7.3550450694149569</v>
      </c>
      <c r="J27">
        <f>(VLOOKUP(Games!B27, Data!$B$2:$L$134, 10, FALSE)-VLOOKUP(Games!C27, Data!$B$2:$L$134, 10, FALSE))*Coefficients!$J$2</f>
        <v>-1.2062858436798882</v>
      </c>
      <c r="K27">
        <f>(IF(AND(VLOOKUP(Games!B27, Data!$B$2:$L$134, 11, FALSE)=1, VLOOKUP(Games!C27, Data!$B$2:$L$134, 11, FALSE)&lt;&gt;1), 1,0))*Coefficients!K$2</f>
        <v>0</v>
      </c>
      <c r="L27">
        <f>(IF(AND(VLOOKUP(Games!B27, Data!$B$2:$L$134, 11, FALSE)&lt;&gt;1, VLOOKUP(Games!C27, Data!$B$2:$L$134, 11, FALSE)=1), 1,0))*Coefficients!L$2</f>
        <v>0</v>
      </c>
      <c r="O27">
        <f t="shared" si="0"/>
        <v>8.0160268466244258</v>
      </c>
    </row>
    <row r="28" spans="1:15" x14ac:dyDescent="0.45">
      <c r="A28">
        <f>Coefficients!$A$2</f>
        <v>4.7140849091202801</v>
      </c>
      <c r="B28">
        <f>(Games!D28)*Coefficients!$B$2</f>
        <v>-7.3300760672647742</v>
      </c>
      <c r="C28">
        <f>(VLOOKUP(Games!B28, Data!$B$2:$L$134, 4, FALSE)-VLOOKUP(Games!C28, Data!$B$2:$L$134, 4, FALSE))*Coefficients!$C$2</f>
        <v>0</v>
      </c>
      <c r="D28">
        <f>(VLOOKUP(Games!B28, Data!$B$2:$L$134, 3, FALSE)-VLOOKUP(Games!C28, Data!$B$2:$L$134, 3, FALSE))*Coefficients!$D$2</f>
        <v>-5.0288379579212581</v>
      </c>
      <c r="E28">
        <f>(VLOOKUP(Games!B28, Data!$B$2:$L$134, 5, FALSE)-VLOOKUP(Games!C28, Data!$B$2:$L$134, 5, FALSE))*Coefficients!$E$2</f>
        <v>2.5923683673115256</v>
      </c>
      <c r="F28">
        <f>(VLOOKUP(Games!B28, Data!$B$2:$L$134, 6, FALSE)-VLOOKUP(Games!C28, Data!$B$2:$L$134, 6, FALSE))*Coefficients!$F$2</f>
        <v>0.55130015373515828</v>
      </c>
      <c r="G28">
        <f>(VLOOKUP(Games!B28, Data!$B$2:$L$134, 7, FALSE)-VLOOKUP(Games!C28, Data!$B$2:$L$134, 7, FALSE))*Coefficients!$G$2</f>
        <v>9.9824503164315797</v>
      </c>
      <c r="H28">
        <f>(VLOOKUP(Games!B28, Data!$B$2:$L$134, 8, FALSE)-VLOOKUP(Games!C28, Data!$B$2:$L$134, 8, FALSE))*Coefficients!$H$2</f>
        <v>-0.26676300034483302</v>
      </c>
      <c r="I28">
        <f>(VLOOKUP(Games!B28, Data!$B$2:$L$134, 9, FALSE)-VLOOKUP(Games!C28, Data!$B$2:$L$134, 9, FALSE))*Coefficients!$I$2</f>
        <v>3.5489378306967279</v>
      </c>
      <c r="J28">
        <f>(VLOOKUP(Games!B28, Data!$B$2:$L$134, 10, FALSE)-VLOOKUP(Games!C28, Data!$B$2:$L$134, 10, FALSE))*Coefficients!$J$2</f>
        <v>-0.44063879306649467</v>
      </c>
      <c r="K28">
        <f>(IF(AND(VLOOKUP(Games!B28, Data!$B$2:$L$134, 11, FALSE)=1, VLOOKUP(Games!C28, Data!$B$2:$L$134, 11, FALSE)&lt;&gt;1), 1,0))*Coefficients!K$2</f>
        <v>0</v>
      </c>
      <c r="L28">
        <f>(IF(AND(VLOOKUP(Games!B28, Data!$B$2:$L$134, 11, FALSE)&lt;&gt;1, VLOOKUP(Games!C28, Data!$B$2:$L$134, 11, FALSE)=1), 1,0))*Coefficients!L$2</f>
        <v>0</v>
      </c>
      <c r="O28">
        <f t="shared" si="0"/>
        <v>8.3228257586979133</v>
      </c>
    </row>
    <row r="29" spans="1:15" x14ac:dyDescent="0.45">
      <c r="A29">
        <f>Coefficients!$A$2</f>
        <v>4.7140849091202801</v>
      </c>
      <c r="B29">
        <f>(Games!D29)*Coefficients!$B$2</f>
        <v>-9.9955582735428745</v>
      </c>
      <c r="C29">
        <f>(VLOOKUP(Games!B29, Data!$B$2:$L$134, 4, FALSE)-VLOOKUP(Games!C29, Data!$B$2:$L$134, 4, FALSE))*Coefficients!$C$2</f>
        <v>-3.5940394357080331E-2</v>
      </c>
      <c r="D29">
        <f>(VLOOKUP(Games!B29, Data!$B$2:$L$134, 3, FALSE)-VLOOKUP(Games!C29, Data!$B$2:$L$134, 3, FALSE))*Coefficients!$D$2</f>
        <v>-5.2222548024566908</v>
      </c>
      <c r="E29">
        <f>(VLOOKUP(Games!B29, Data!$B$2:$L$134, 5, FALSE)-VLOOKUP(Games!C29, Data!$B$2:$L$134, 5, FALSE))*Coefficients!$E$2</f>
        <v>5.6648049507918516</v>
      </c>
      <c r="F29">
        <f>(VLOOKUP(Games!B29, Data!$B$2:$L$134, 6, FALSE)-VLOOKUP(Games!C29, Data!$B$2:$L$134, 6, FALSE))*Coefficients!$F$2</f>
        <v>1.2112623667572462</v>
      </c>
      <c r="G29">
        <f>(VLOOKUP(Games!B29, Data!$B$2:$L$134, 7, FALSE)-VLOOKUP(Games!C29, Data!$B$2:$L$134, 7, FALSE))*Coefficients!$G$2</f>
        <v>15.971920506290525</v>
      </c>
      <c r="H29">
        <f>(VLOOKUP(Games!B29, Data!$B$2:$L$134, 8, FALSE)-VLOOKUP(Games!C29, Data!$B$2:$L$134, 8, FALSE))*Coefficients!$H$2</f>
        <v>-1.2004335015517484</v>
      </c>
      <c r="I29">
        <f>(VLOOKUP(Games!B29, Data!$B$2:$L$134, 9, FALSE)-VLOOKUP(Games!C29, Data!$B$2:$L$134, 9, FALSE))*Coefficients!$I$2</f>
        <v>1.543016448129013</v>
      </c>
      <c r="J29">
        <f>(VLOOKUP(Games!B29, Data!$B$2:$L$134, 10, FALSE)-VLOOKUP(Games!C29, Data!$B$2:$L$134, 10, FALSE))*Coefficients!$J$2</f>
        <v>-0.4565785164208333</v>
      </c>
      <c r="K29">
        <f>(IF(AND(VLOOKUP(Games!B29, Data!$B$2:$L$134, 11, FALSE)=1, VLOOKUP(Games!C29, Data!$B$2:$L$134, 11, FALSE)&lt;&gt;1), 1,0))*Coefficients!K$2</f>
        <v>0</v>
      </c>
      <c r="L29">
        <f>(IF(AND(VLOOKUP(Games!B29, Data!$B$2:$L$134, 11, FALSE)&lt;&gt;1, VLOOKUP(Games!C29, Data!$B$2:$L$134, 11, FALSE)=1), 1,0))*Coefficients!L$2</f>
        <v>0</v>
      </c>
      <c r="O29">
        <f t="shared" si="0"/>
        <v>12.19432369275969</v>
      </c>
    </row>
    <row r="30" spans="1:15" x14ac:dyDescent="0.45">
      <c r="A30">
        <f>Coefficients!$A$2</f>
        <v>4.7140849091202801</v>
      </c>
      <c r="B30">
        <f>(Games!D30)*Coefficients!$B$2</f>
        <v>3.3318527578476247</v>
      </c>
      <c r="C30">
        <f>(VLOOKUP(Games!B30, Data!$B$2:$L$134, 4, FALSE)-VLOOKUP(Games!C30, Data!$B$2:$L$134, 4, FALSE))*Coefficients!$C$2</f>
        <v>2.9950328630900226E-2</v>
      </c>
      <c r="D30">
        <f>(VLOOKUP(Games!B30, Data!$B$2:$L$134, 3, FALSE)-VLOOKUP(Games!C30, Data!$B$2:$L$134, 3, FALSE))*Coefficients!$D$2</f>
        <v>7.9300906259527535</v>
      </c>
      <c r="E30">
        <f>(VLOOKUP(Games!B30, Data!$B$2:$L$134, 5, FALSE)-VLOOKUP(Games!C30, Data!$B$2:$L$134, 5, FALSE))*Coefficients!$E$2</f>
        <v>-8.8812619991228186</v>
      </c>
      <c r="F30">
        <f>(VLOOKUP(Games!B30, Data!$B$2:$L$134, 6, FALSE)-VLOOKUP(Games!C30, Data!$B$2:$L$134, 6, FALSE))*Coefficients!$F$2</f>
        <v>-1.1033992932003676</v>
      </c>
      <c r="G30">
        <f>(VLOOKUP(Games!B30, Data!$B$2:$L$134, 7, FALSE)-VLOOKUP(Games!C30, Data!$B$2:$L$134, 7, FALSE))*Coefficients!$G$2</f>
        <v>-13.053973490718219</v>
      </c>
      <c r="H30">
        <f>(VLOOKUP(Games!B30, Data!$B$2:$L$134, 8, FALSE)-VLOOKUP(Games!C30, Data!$B$2:$L$134, 8, FALSE))*Coefficients!$H$2</f>
        <v>1.253786101620715</v>
      </c>
      <c r="I30">
        <f>(VLOOKUP(Games!B30, Data!$B$2:$L$134, 9, FALSE)-VLOOKUP(Games!C30, Data!$B$2:$L$134, 9, FALSE))*Coefficients!$I$2</f>
        <v>-4.8862187524085385</v>
      </c>
      <c r="J30">
        <f>(VLOOKUP(Games!B30, Data!$B$2:$L$134, 10, FALSE)-VLOOKUP(Games!C30, Data!$B$2:$L$134, 10, FALSE))*Coefficients!$J$2</f>
        <v>1.3476720903821973</v>
      </c>
      <c r="K30">
        <f>(IF(AND(VLOOKUP(Games!B30, Data!$B$2:$L$134, 11, FALSE)=1, VLOOKUP(Games!C30, Data!$B$2:$L$134, 11, FALSE)&lt;&gt;1), 1,0))*Coefficients!K$2</f>
        <v>0</v>
      </c>
      <c r="L30">
        <f>(IF(AND(VLOOKUP(Games!B30, Data!$B$2:$L$134, 11, FALSE)&lt;&gt;1, VLOOKUP(Games!C30, Data!$B$2:$L$134, 11, FALSE)=1), 1,0))*Coefficients!L$2</f>
        <v>0</v>
      </c>
      <c r="O30">
        <f t="shared" si="0"/>
        <v>-9.3174167218954729</v>
      </c>
    </row>
    <row r="31" spans="1:15" x14ac:dyDescent="0.45">
      <c r="A31">
        <f>Coefficients!$A$2</f>
        <v>4.7140849091202801</v>
      </c>
      <c r="B31">
        <f>(Games!D31)*Coefficients!$B$2</f>
        <v>-1.999111654708575</v>
      </c>
      <c r="C31">
        <f>(VLOOKUP(Games!B31, Data!$B$2:$L$134, 4, FALSE)-VLOOKUP(Games!C31, Data!$B$2:$L$134, 4, FALSE))*Coefficients!$C$2</f>
        <v>-2.0965230041630211E-2</v>
      </c>
      <c r="D31">
        <f>(VLOOKUP(Games!B31, Data!$B$2:$L$134, 3, FALSE)-VLOOKUP(Games!C31, Data!$B$2:$L$134, 3, FALSE))*Coefficients!$D$2</f>
        <v>4.8354211133858254</v>
      </c>
      <c r="E31">
        <f>(VLOOKUP(Games!B31, Data!$B$2:$L$134, 5, FALSE)-VLOOKUP(Games!C31, Data!$B$2:$L$134, 5, FALSE))*Coefficients!$E$2</f>
        <v>-2.496354724077765</v>
      </c>
      <c r="F31">
        <f>(VLOOKUP(Games!B31, Data!$B$2:$L$134, 6, FALSE)-VLOOKUP(Games!C31, Data!$B$2:$L$134, 6, FALSE))*Coefficients!$F$2</f>
        <v>-0.2548764478862543</v>
      </c>
      <c r="G31">
        <f>(VLOOKUP(Games!B31, Data!$B$2:$L$134, 7, FALSE)-VLOOKUP(Games!C31, Data!$B$2:$L$134, 7, FALSE))*Coefficients!$G$2</f>
        <v>-6.4501986660019437</v>
      </c>
      <c r="H31">
        <f>(VLOOKUP(Games!B31, Data!$B$2:$L$134, 8, FALSE)-VLOOKUP(Games!C31, Data!$B$2:$L$134, 8, FALSE))*Coefficients!$H$2</f>
        <v>0.32011560041379961</v>
      </c>
      <c r="I31">
        <f>(VLOOKUP(Games!B31, Data!$B$2:$L$134, 9, FALSE)-VLOOKUP(Games!C31, Data!$B$2:$L$134, 9, FALSE))*Coefficients!$I$2</f>
        <v>-1.7487519745462139</v>
      </c>
      <c r="J31">
        <f>(VLOOKUP(Games!B31, Data!$B$2:$L$134, 10, FALSE)-VLOOKUP(Games!C31, Data!$B$2:$L$134, 10, FALSE))*Coefficients!$J$2</f>
        <v>-0.35301534208474217</v>
      </c>
      <c r="K31">
        <f>(IF(AND(VLOOKUP(Games!B31, Data!$B$2:$L$134, 11, FALSE)=1, VLOOKUP(Games!C31, Data!$B$2:$L$134, 11, FALSE)&lt;&gt;1), 1,0))*Coefficients!K$2</f>
        <v>0</v>
      </c>
      <c r="L31">
        <f>(IF(AND(VLOOKUP(Games!B31, Data!$B$2:$L$134, 11, FALSE)&lt;&gt;1, VLOOKUP(Games!C31, Data!$B$2:$L$134, 11, FALSE)=1), 1,0))*Coefficients!L$2</f>
        <v>0</v>
      </c>
      <c r="O31">
        <f t="shared" si="0"/>
        <v>-3.4536524164272198</v>
      </c>
    </row>
    <row r="32" spans="1:15" x14ac:dyDescent="0.45">
      <c r="A32">
        <f>Coefficients!$A$2</f>
        <v>4.7140849091202801</v>
      </c>
      <c r="B32">
        <f>(Games!D32)*Coefficients!$B$2</f>
        <v>-15.326522686099073</v>
      </c>
      <c r="C32">
        <f>(VLOOKUP(Games!B32, Data!$B$2:$L$134, 4, FALSE)-VLOOKUP(Games!C32, Data!$B$2:$L$134, 4, FALSE))*Coefficients!$C$2</f>
        <v>0</v>
      </c>
      <c r="D32">
        <f>(VLOOKUP(Games!B32, Data!$B$2:$L$134, 3, FALSE)-VLOOKUP(Games!C32, Data!$B$2:$L$134, 3, FALSE))*Coefficients!$D$2</f>
        <v>-5.8025053360629899</v>
      </c>
      <c r="E32">
        <f>(VLOOKUP(Games!B32, Data!$B$2:$L$134, 5, FALSE)-VLOOKUP(Games!C32, Data!$B$2:$L$134, 5, FALSE))*Coefficients!$E$2</f>
        <v>7.633084637083936</v>
      </c>
      <c r="F32">
        <f>(VLOOKUP(Games!B32, Data!$B$2:$L$134, 6, FALSE)-VLOOKUP(Games!C32, Data!$B$2:$L$134, 6, FALSE))*Coefficients!$F$2</f>
        <v>0.32119226348048346</v>
      </c>
      <c r="G32">
        <f>(VLOOKUP(Games!B32, Data!$B$2:$L$134, 7, FALSE)-VLOOKUP(Games!C32, Data!$B$2:$L$134, 7, FALSE))*Coefficients!$G$2</f>
        <v>7.3716556182879369</v>
      </c>
      <c r="H32">
        <f>(VLOOKUP(Games!B32, Data!$B$2:$L$134, 8, FALSE)-VLOOKUP(Games!C32, Data!$B$2:$L$134, 8, FALSE))*Coefficients!$H$2</f>
        <v>-0.18673410024138312</v>
      </c>
      <c r="I32">
        <f>(VLOOKUP(Games!B32, Data!$B$2:$L$134, 9, FALSE)-VLOOKUP(Games!C32, Data!$B$2:$L$134, 9, FALSE))*Coefficients!$I$2</f>
        <v>5.8634625028902452</v>
      </c>
      <c r="J32">
        <f>(VLOOKUP(Games!B32, Data!$B$2:$L$134, 10, FALSE)-VLOOKUP(Games!C32, Data!$B$2:$L$134, 10, FALSE))*Coefficients!$J$2</f>
        <v>-2.0645093666563201</v>
      </c>
      <c r="K32">
        <f>(IF(AND(VLOOKUP(Games!B32, Data!$B$2:$L$134, 11, FALSE)=1, VLOOKUP(Games!C32, Data!$B$2:$L$134, 11, FALSE)&lt;&gt;1), 1,0))*Coefficients!K$2</f>
        <v>0</v>
      </c>
      <c r="L32">
        <f>(IF(AND(VLOOKUP(Games!B32, Data!$B$2:$L$134, 11, FALSE)&lt;&gt;1, VLOOKUP(Games!C32, Data!$B$2:$L$134, 11, FALSE)=1), 1,0))*Coefficients!L$2</f>
        <v>0</v>
      </c>
      <c r="O32">
        <f t="shared" si="0"/>
        <v>2.5232084418031158</v>
      </c>
    </row>
    <row r="33" spans="1:15" x14ac:dyDescent="0.45">
      <c r="A33">
        <f>Coefficients!$A$2</f>
        <v>4.7140849091202801</v>
      </c>
      <c r="B33">
        <f>(Games!D33)*Coefficients!$B$2</f>
        <v>-9.9955582735428745</v>
      </c>
      <c r="C33">
        <f>(VLOOKUP(Games!B33, Data!$B$2:$L$134, 4, FALSE)-VLOOKUP(Games!C33, Data!$B$2:$L$134, 4, FALSE))*Coefficients!$C$2</f>
        <v>-6.5890722987980543E-2</v>
      </c>
      <c r="D33">
        <f>(VLOOKUP(Games!B33, Data!$B$2:$L$134, 3, FALSE)-VLOOKUP(Games!C33, Data!$B$2:$L$134, 3, FALSE))*Coefficients!$D$2</f>
        <v>-1.740751600818897</v>
      </c>
      <c r="E33">
        <f>(VLOOKUP(Games!B33, Data!$B$2:$L$134, 5, FALSE)-VLOOKUP(Games!C33, Data!$B$2:$L$134, 5, FALSE))*Coefficients!$E$2</f>
        <v>1.4882114701232831</v>
      </c>
      <c r="F33">
        <f>(VLOOKUP(Games!B33, Data!$B$2:$L$134, 6, FALSE)-VLOOKUP(Games!C33, Data!$B$2:$L$134, 6, FALSE))*Coefficients!$F$2</f>
        <v>0.68073584200341275</v>
      </c>
      <c r="G33">
        <f>(VLOOKUP(Games!B33, Data!$B$2:$L$134, 7, FALSE)-VLOOKUP(Games!C33, Data!$B$2:$L$134, 7, FALSE))*Coefficients!$G$2</f>
        <v>3.6858278091439685</v>
      </c>
      <c r="H33">
        <f>(VLOOKUP(Games!B33, Data!$B$2:$L$134, 8, FALSE)-VLOOKUP(Games!C33, Data!$B$2:$L$134, 8, FALSE))*Coefficients!$H$2</f>
        <v>-0.42682080055173283</v>
      </c>
      <c r="I33">
        <f>(VLOOKUP(Games!B33, Data!$B$2:$L$134, 9, FALSE)-VLOOKUP(Games!C33, Data!$B$2:$L$134, 9, FALSE))*Coefficients!$I$2</f>
        <v>2.7259957250279214</v>
      </c>
      <c r="J33">
        <f>(VLOOKUP(Games!B33, Data!$B$2:$L$134, 10, FALSE)-VLOOKUP(Games!C33, Data!$B$2:$L$134, 10, FALSE))*Coefficients!$J$2</f>
        <v>-1.5720214452211321</v>
      </c>
      <c r="K33">
        <f>(IF(AND(VLOOKUP(Games!B33, Data!$B$2:$L$134, 11, FALSE)=1, VLOOKUP(Games!C33, Data!$B$2:$L$134, 11, FALSE)&lt;&gt;1), 1,0))*Coefficients!K$2</f>
        <v>-0.92009949508553301</v>
      </c>
      <c r="L33">
        <f>(IF(AND(VLOOKUP(Games!B33, Data!$B$2:$L$134, 11, FALSE)&lt;&gt;1, VLOOKUP(Games!C33, Data!$B$2:$L$134, 11, FALSE)=1), 1,0))*Coefficients!L$2</f>
        <v>0</v>
      </c>
      <c r="O33">
        <f t="shared" si="0"/>
        <v>-1.4262865827892837</v>
      </c>
    </row>
    <row r="34" spans="1:15" x14ac:dyDescent="0.45">
      <c r="A34">
        <f>Coefficients!$A$2</f>
        <v>4.7140849091202801</v>
      </c>
      <c r="B34">
        <f>(Games!D34)*Coefficients!$B$2</f>
        <v>-15.326522686099073</v>
      </c>
      <c r="C34">
        <f>(VLOOKUP(Games!B34, Data!$B$2:$L$134, 4, FALSE)-VLOOKUP(Games!C34, Data!$B$2:$L$134, 4, FALSE))*Coefficients!$C$2</f>
        <v>1.797019717854003E-2</v>
      </c>
      <c r="D34">
        <f>(VLOOKUP(Games!B34, Data!$B$2:$L$134, 3, FALSE)-VLOOKUP(Games!C34, Data!$B$2:$L$134, 3, FALSE))*Coefficients!$D$2</f>
        <v>-4.6420042688503926</v>
      </c>
      <c r="E34">
        <f>(VLOOKUP(Games!B34, Data!$B$2:$L$134, 5, FALSE)-VLOOKUP(Games!C34, Data!$B$2:$L$134, 5, FALSE))*Coefficients!$E$2</f>
        <v>1.1521637188051224</v>
      </c>
      <c r="F34">
        <f>(VLOOKUP(Games!B34, Data!$B$2:$L$134, 6, FALSE)-VLOOKUP(Games!C34, Data!$B$2:$L$134, 6, FALSE))*Coefficients!$F$2</f>
        <v>0.34276487819185925</v>
      </c>
      <c r="G34">
        <f>(VLOOKUP(Games!B34, Data!$B$2:$L$134, 7, FALSE)-VLOOKUP(Games!C34, Data!$B$2:$L$134, 7, FALSE))*Coefficients!$G$2</f>
        <v>12.593245014575222</v>
      </c>
      <c r="H34">
        <f>(VLOOKUP(Games!B34, Data!$B$2:$L$134, 8, FALSE)-VLOOKUP(Games!C34, Data!$B$2:$L$134, 8, FALSE))*Coefficients!$H$2</f>
        <v>-1.253786101620715</v>
      </c>
      <c r="I34">
        <f>(VLOOKUP(Games!B34, Data!$B$2:$L$134, 9, FALSE)-VLOOKUP(Games!C34, Data!$B$2:$L$134, 9, FALSE))*Coefficients!$I$2</f>
        <v>2.6745618434236205</v>
      </c>
      <c r="J34">
        <f>(VLOOKUP(Games!B34, Data!$B$2:$L$134, 10, FALSE)-VLOOKUP(Games!C34, Data!$B$2:$L$134, 10, FALSE))*Coefficients!$J$2</f>
        <v>-0.87465854846890012</v>
      </c>
      <c r="K34">
        <f>(IF(AND(VLOOKUP(Games!B34, Data!$B$2:$L$134, 11, FALSE)=1, VLOOKUP(Games!C34, Data!$B$2:$L$134, 11, FALSE)&lt;&gt;1), 1,0))*Coefficients!K$2</f>
        <v>0</v>
      </c>
      <c r="L34">
        <f>(IF(AND(VLOOKUP(Games!B34, Data!$B$2:$L$134, 11, FALSE)&lt;&gt;1, VLOOKUP(Games!C34, Data!$B$2:$L$134, 11, FALSE)=1), 1,0))*Coefficients!L$2</f>
        <v>0</v>
      </c>
      <c r="O34">
        <f t="shared" si="0"/>
        <v>-0.60218104374443759</v>
      </c>
    </row>
    <row r="35" spans="1:15" x14ac:dyDescent="0.45">
      <c r="A35">
        <f>Coefficients!$A$2</f>
        <v>4.7140849091202801</v>
      </c>
      <c r="B35">
        <f>(Games!D35)*Coefficients!$B$2</f>
        <v>-9.9955582735428745</v>
      </c>
      <c r="C35">
        <f>(VLOOKUP(Games!B35, Data!$B$2:$L$134, 4, FALSE)-VLOOKUP(Games!C35, Data!$B$2:$L$134, 4, FALSE))*Coefficients!$C$2</f>
        <v>-4.1930460083260297E-2</v>
      </c>
      <c r="D35">
        <f>(VLOOKUP(Games!B35, Data!$B$2:$L$134, 3, FALSE)-VLOOKUP(Games!C35, Data!$B$2:$L$134, 3, FALSE))*Coefficients!$D$2</f>
        <v>-5.2222548024566908</v>
      </c>
      <c r="E35">
        <f>(VLOOKUP(Games!B35, Data!$B$2:$L$134, 5, FALSE)-VLOOKUP(Games!C35, Data!$B$2:$L$134, 5, FALSE))*Coefficients!$E$2</f>
        <v>7.8731187451683367</v>
      </c>
      <c r="F35">
        <f>(VLOOKUP(Games!B35, Data!$B$2:$L$134, 6, FALSE)-VLOOKUP(Games!C35, Data!$B$2:$L$134, 6, FALSE))*Coefficients!$F$2</f>
        <v>0.67034902751275038</v>
      </c>
      <c r="G35">
        <f>(VLOOKUP(Games!B35, Data!$B$2:$L$134, 7, FALSE)-VLOOKUP(Games!C35, Data!$B$2:$L$134, 7, FALSE))*Coefficients!$G$2</f>
        <v>14.129006601718542</v>
      </c>
      <c r="H35">
        <f>(VLOOKUP(Games!B35, Data!$B$2:$L$134, 8, FALSE)-VLOOKUP(Games!C35, Data!$B$2:$L$134, 8, FALSE))*Coefficients!$H$2</f>
        <v>-0.61355490079311603</v>
      </c>
      <c r="I35">
        <f>(VLOOKUP(Games!B35, Data!$B$2:$L$134, 9, FALSE)-VLOOKUP(Games!C35, Data!$B$2:$L$134, 9, FALSE))*Coefficients!$I$2</f>
        <v>3.3432023042795267</v>
      </c>
      <c r="J35">
        <f>(VLOOKUP(Games!B35, Data!$B$2:$L$134, 10, FALSE)-VLOOKUP(Games!C35, Data!$B$2:$L$134, 10, FALSE))*Coefficients!$J$2</f>
        <v>-1.3655705085554979</v>
      </c>
      <c r="K35">
        <f>(IF(AND(VLOOKUP(Games!B35, Data!$B$2:$L$134, 11, FALSE)=1, VLOOKUP(Games!C35, Data!$B$2:$L$134, 11, FALSE)&lt;&gt;1), 1,0))*Coefficients!K$2</f>
        <v>0</v>
      </c>
      <c r="L35">
        <f>(IF(AND(VLOOKUP(Games!B35, Data!$B$2:$L$134, 11, FALSE)&lt;&gt;1, VLOOKUP(Games!C35, Data!$B$2:$L$134, 11, FALSE)=1), 1,0))*Coefficients!L$2</f>
        <v>0</v>
      </c>
      <c r="O35">
        <f t="shared" si="0"/>
        <v>13.490892642367998</v>
      </c>
    </row>
    <row r="36" spans="1:15" x14ac:dyDescent="0.45">
      <c r="A36">
        <f>Coefficients!$A$2</f>
        <v>4.7140849091202801</v>
      </c>
      <c r="B36">
        <f>(Games!D36)*Coefficients!$B$2</f>
        <v>-15.326522686099073</v>
      </c>
      <c r="C36">
        <f>(VLOOKUP(Games!B36, Data!$B$2:$L$134, 4, FALSE)-VLOOKUP(Games!C36, Data!$B$2:$L$134, 4, FALSE))*Coefficients!$C$2</f>
        <v>-5.3910591535620486E-2</v>
      </c>
      <c r="D36">
        <f>(VLOOKUP(Games!B36, Data!$B$2:$L$134, 3, FALSE)-VLOOKUP(Games!C36, Data!$B$2:$L$134, 3, FALSE))*Coefficients!$D$2</f>
        <v>-5.4156716469921244</v>
      </c>
      <c r="E36">
        <f>(VLOOKUP(Games!B36, Data!$B$2:$L$134, 5, FALSE)-VLOOKUP(Games!C36, Data!$B$2:$L$134, 5, FALSE))*Coefficients!$E$2</f>
        <v>7.5370709938501754</v>
      </c>
      <c r="F36">
        <f>(VLOOKUP(Games!B36, Data!$B$2:$L$134, 6, FALSE)-VLOOKUP(Games!C36, Data!$B$2:$L$134, 6, FALSE))*Coefficients!$F$2</f>
        <v>0.82295530195248268</v>
      </c>
      <c r="G36">
        <f>(VLOOKUP(Games!B36, Data!$B$2:$L$134, 7, FALSE)-VLOOKUP(Games!C36, Data!$B$2:$L$134, 7, FALSE))*Coefficients!$G$2</f>
        <v>12.132516538432226</v>
      </c>
      <c r="H36">
        <f>(VLOOKUP(Games!B36, Data!$B$2:$L$134, 8, FALSE)-VLOOKUP(Games!C36, Data!$B$2:$L$134, 8, FALSE))*Coefficients!$H$2</f>
        <v>-1.0136994013103655</v>
      </c>
      <c r="I36">
        <f>(VLOOKUP(Games!B36, Data!$B$2:$L$134, 9, FALSE)-VLOOKUP(Games!C36, Data!$B$2:$L$134, 9, FALSE))*Coefficients!$I$2</f>
        <v>5.8634625028902452</v>
      </c>
      <c r="J36">
        <f>(VLOOKUP(Games!B36, Data!$B$2:$L$134, 10, FALSE)-VLOOKUP(Games!C36, Data!$B$2:$L$134, 10, FALSE))*Coefficients!$J$2</f>
        <v>-1.9577942696230517</v>
      </c>
      <c r="K36">
        <f>(IF(AND(VLOOKUP(Games!B36, Data!$B$2:$L$134, 11, FALSE)=1, VLOOKUP(Games!C36, Data!$B$2:$L$134, 11, FALSE)&lt;&gt;1), 1,0))*Coefficients!K$2</f>
        <v>0</v>
      </c>
      <c r="L36">
        <f>(IF(AND(VLOOKUP(Games!B36, Data!$B$2:$L$134, 11, FALSE)&lt;&gt;1, VLOOKUP(Games!C36, Data!$B$2:$L$134, 11, FALSE)=1), 1,0))*Coefficients!L$2</f>
        <v>0</v>
      </c>
      <c r="O36">
        <f t="shared" si="0"/>
        <v>7.3024916506851723</v>
      </c>
    </row>
    <row r="37" spans="1:15" x14ac:dyDescent="0.45">
      <c r="A37">
        <f>Coefficients!$A$2</f>
        <v>4.7140849091202801</v>
      </c>
      <c r="B37">
        <f>(Games!D37)*Coefficients!$B$2</f>
        <v>23.322969304933373</v>
      </c>
      <c r="C37">
        <f>(VLOOKUP(Games!B37, Data!$B$2:$L$134, 4, FALSE)-VLOOKUP(Games!C37, Data!$B$2:$L$134, 4, FALSE))*Coefficients!$C$2</f>
        <v>4.1930460083260415E-2</v>
      </c>
      <c r="D37">
        <f>(VLOOKUP(Games!B37, Data!$B$2:$L$134, 3, FALSE)-VLOOKUP(Games!C37, Data!$B$2:$L$134, 3, FALSE))*Coefficients!$D$2</f>
        <v>16.440431785511805</v>
      </c>
      <c r="E37">
        <f>(VLOOKUP(Games!B37, Data!$B$2:$L$134, 5, FALSE)-VLOOKUP(Games!C37, Data!$B$2:$L$134, 5, FALSE))*Coefficients!$E$2</f>
        <v>-20.450906008790923</v>
      </c>
      <c r="F37">
        <f>(VLOOKUP(Games!B37, Data!$B$2:$L$134, 6, FALSE)-VLOOKUP(Games!C37, Data!$B$2:$L$134, 6, FALSE))*Coefficients!$F$2</f>
        <v>-1.2871660111120868</v>
      </c>
      <c r="G37">
        <f>(VLOOKUP(Games!B37, Data!$B$2:$L$134, 7, FALSE)-VLOOKUP(Games!C37, Data!$B$2:$L$134, 7, FALSE))*Coefficients!$G$2</f>
        <v>-25.493642346579112</v>
      </c>
      <c r="H37">
        <f>(VLOOKUP(Games!B37, Data!$B$2:$L$134, 8, FALSE)-VLOOKUP(Games!C37, Data!$B$2:$L$134, 8, FALSE))*Coefficients!$H$2</f>
        <v>1.7873121023103813</v>
      </c>
      <c r="I37">
        <f>(VLOOKUP(Games!B37, Data!$B$2:$L$134, 9, FALSE)-VLOOKUP(Games!C37, Data!$B$2:$L$134, 9, FALSE))*Coefficients!$I$2</f>
        <v>-11.829792768989092</v>
      </c>
      <c r="J37">
        <f>(VLOOKUP(Games!B37, Data!$B$2:$L$134, 10, FALSE)-VLOOKUP(Games!C37, Data!$B$2:$L$134, 10, FALSE))*Coefficients!$J$2</f>
        <v>1.5129228946489088</v>
      </c>
      <c r="K37">
        <f>(IF(AND(VLOOKUP(Games!B37, Data!$B$2:$L$134, 11, FALSE)=1, VLOOKUP(Games!C37, Data!$B$2:$L$134, 11, FALSE)&lt;&gt;1), 1,0))*Coefficients!K$2</f>
        <v>0</v>
      </c>
      <c r="L37">
        <f>(IF(AND(VLOOKUP(Games!B37, Data!$B$2:$L$134, 11, FALSE)&lt;&gt;1, VLOOKUP(Games!C37, Data!$B$2:$L$134, 11, FALSE)=1), 1,0))*Coefficients!L$2</f>
        <v>3.6498065087040601</v>
      </c>
      <c r="O37">
        <f t="shared" si="0"/>
        <v>-7.5920491701591413</v>
      </c>
    </row>
    <row r="38" spans="1:15" x14ac:dyDescent="0.45">
      <c r="A38">
        <f>Coefficients!$A$2</f>
        <v>4.7140849091202801</v>
      </c>
      <c r="B38">
        <f>(Games!D38)*Coefficients!$B$2</f>
        <v>3.3318527578476247</v>
      </c>
      <c r="C38">
        <f>(VLOOKUP(Games!B38, Data!$B$2:$L$134, 4, FALSE)-VLOOKUP(Games!C38, Data!$B$2:$L$134, 4, FALSE))*Coefficients!$C$2</f>
        <v>-2.9950328630900226E-2</v>
      </c>
      <c r="D38">
        <f>(VLOOKUP(Games!B38, Data!$B$2:$L$134, 3, FALSE)-VLOOKUP(Games!C38, Data!$B$2:$L$134, 3, FALSE))*Coefficients!$D$2</f>
        <v>16.440431785511805</v>
      </c>
      <c r="E38">
        <f>(VLOOKUP(Games!B38, Data!$B$2:$L$134, 5, FALSE)-VLOOKUP(Games!C38, Data!$B$2:$L$134, 5, FALSE))*Coefficients!$E$2</f>
        <v>-7.9691323884020964</v>
      </c>
      <c r="F38">
        <f>(VLOOKUP(Games!B38, Data!$B$2:$L$134, 6, FALSE)-VLOOKUP(Games!C38, Data!$B$2:$L$134, 6, FALSE))*Coefficients!$F$2</f>
        <v>-0.42985432276741331</v>
      </c>
      <c r="G38">
        <f>(VLOOKUP(Games!B38, Data!$B$2:$L$134, 7, FALSE)-VLOOKUP(Games!C38, Data!$B$2:$L$134, 7, FALSE))*Coefficients!$G$2</f>
        <v>-13.207549649432551</v>
      </c>
      <c r="H38">
        <f>(VLOOKUP(Games!B38, Data!$B$2:$L$134, 8, FALSE)-VLOOKUP(Games!C38, Data!$B$2:$L$134, 8, FALSE))*Coefficients!$H$2</f>
        <v>0.96034680124139882</v>
      </c>
      <c r="I38">
        <f>(VLOOKUP(Games!B38, Data!$B$2:$L$134, 9, FALSE)-VLOOKUP(Games!C38, Data!$B$2:$L$134, 9, FALSE))*Coefficients!$I$2</f>
        <v>-4.011842765135432</v>
      </c>
      <c r="J38">
        <f>(VLOOKUP(Games!B38, Data!$B$2:$L$134, 10, FALSE)-VLOOKUP(Games!C38, Data!$B$2:$L$134, 10, FALSE))*Coefficients!$J$2</f>
        <v>0.48438297735671565</v>
      </c>
      <c r="K38">
        <f>(IF(AND(VLOOKUP(Games!B38, Data!$B$2:$L$134, 11, FALSE)=1, VLOOKUP(Games!C38, Data!$B$2:$L$134, 11, FALSE)&lt;&gt;1), 1,0))*Coefficients!K$2</f>
        <v>0</v>
      </c>
      <c r="L38">
        <f>(IF(AND(VLOOKUP(Games!B38, Data!$B$2:$L$134, 11, FALSE)&lt;&gt;1, VLOOKUP(Games!C38, Data!$B$2:$L$134, 11, FALSE)=1), 1,0))*Coefficients!L$2</f>
        <v>0</v>
      </c>
      <c r="O38">
        <f t="shared" si="0"/>
        <v>0.28276977670943637</v>
      </c>
    </row>
    <row r="39" spans="1:15" x14ac:dyDescent="0.45">
      <c r="A39">
        <f>Coefficients!$A$2</f>
        <v>4.7140849091202801</v>
      </c>
      <c r="B39">
        <f>(Games!D39)*Coefficients!$B$2</f>
        <v>-7.3300760672647742</v>
      </c>
      <c r="C39">
        <f>(VLOOKUP(Games!B39, Data!$B$2:$L$134, 4, FALSE)-VLOOKUP(Games!C39, Data!$B$2:$L$134, 4, FALSE))*Coefficients!$C$2</f>
        <v>-1.1980131452360192E-2</v>
      </c>
      <c r="D39">
        <f>(VLOOKUP(Games!B39, Data!$B$2:$L$134, 3, FALSE)-VLOOKUP(Games!C39, Data!$B$2:$L$134, 3, FALSE))*Coefficients!$D$2</f>
        <v>-0.96708422267716498</v>
      </c>
      <c r="E39">
        <f>(VLOOKUP(Games!B39, Data!$B$2:$L$134, 5, FALSE)-VLOOKUP(Games!C39, Data!$B$2:$L$134, 5, FALSE))*Coefficients!$E$2</f>
        <v>4.1765934806685685</v>
      </c>
      <c r="F39">
        <f>(VLOOKUP(Games!B39, Data!$B$2:$L$134, 6, FALSE)-VLOOKUP(Games!C39, Data!$B$2:$L$134, 6, FALSE))*Coefficients!$F$2</f>
        <v>0.1566012030899869</v>
      </c>
      <c r="G39">
        <f>(VLOOKUP(Games!B39, Data!$B$2:$L$134, 7, FALSE)-VLOOKUP(Games!C39, Data!$B$2:$L$134, 7, FALSE))*Coefficients!$G$2</f>
        <v>5.2215893962872881</v>
      </c>
      <c r="H39">
        <f>(VLOOKUP(Games!B39, Data!$B$2:$L$134, 8, FALSE)-VLOOKUP(Games!C39, Data!$B$2:$L$134, 8, FALSE))*Coefficients!$H$2</f>
        <v>-0.50684970065518276</v>
      </c>
      <c r="I39">
        <f>(VLOOKUP(Games!B39, Data!$B$2:$L$134, 9, FALSE)-VLOOKUP(Games!C39, Data!$B$2:$L$134, 9, FALSE))*Coefficients!$I$2</f>
        <v>1.3372809217118111</v>
      </c>
      <c r="J39">
        <f>(VLOOKUP(Games!B39, Data!$B$2:$L$134, 10, FALSE)-VLOOKUP(Games!C39, Data!$B$2:$L$134, 10, FALSE))*Coefficients!$J$2</f>
        <v>8.3525951475410323E-2</v>
      </c>
      <c r="K39">
        <f>(IF(AND(VLOOKUP(Games!B39, Data!$B$2:$L$134, 11, FALSE)=1, VLOOKUP(Games!C39, Data!$B$2:$L$134, 11, FALSE)&lt;&gt;1), 1,0))*Coefficients!K$2</f>
        <v>0</v>
      </c>
      <c r="L39">
        <f>(IF(AND(VLOOKUP(Games!B39, Data!$B$2:$L$134, 11, FALSE)&lt;&gt;1, VLOOKUP(Games!C39, Data!$B$2:$L$134, 11, FALSE)=1), 1,0))*Coefficients!L$2</f>
        <v>0</v>
      </c>
      <c r="O39">
        <f t="shared" si="0"/>
        <v>6.8736857403038627</v>
      </c>
    </row>
    <row r="40" spans="1:15" x14ac:dyDescent="0.45">
      <c r="A40">
        <f>Coefficients!$A$2</f>
        <v>4.7140849091202801</v>
      </c>
      <c r="B40">
        <f>(Games!D40)*Coefficients!$B$2</f>
        <v>0</v>
      </c>
      <c r="C40" t="e">
        <f>(VLOOKUP(Games!B40, Data!$B$2:$L$134, 4, FALSE)-VLOOKUP(Games!C40, Data!$B$2:$L$134, 4, FALSE))*Coefficients!$C$2</f>
        <v>#N/A</v>
      </c>
      <c r="D40" t="e">
        <f>(VLOOKUP(Games!B40, Data!$B$2:$L$134, 3, FALSE)-VLOOKUP(Games!C40, Data!$B$2:$L$134, 3, FALSE))*Coefficients!$D$2</f>
        <v>#N/A</v>
      </c>
      <c r="E40" t="e">
        <f>(VLOOKUP(Games!B40, Data!$B$2:$L$134, 5, FALSE)-VLOOKUP(Games!C40, Data!$B$2:$L$134, 5, FALSE))*Coefficients!$E$2</f>
        <v>#N/A</v>
      </c>
      <c r="F40" t="e">
        <f>(VLOOKUP(Games!B40, Data!$B$2:$L$134, 6, FALSE)-VLOOKUP(Games!C40, Data!$B$2:$L$134, 6, FALSE))*Coefficients!$F$2</f>
        <v>#N/A</v>
      </c>
      <c r="G40" t="e">
        <f>(VLOOKUP(Games!B40, Data!$B$2:$L$134, 7, FALSE)-VLOOKUP(Games!C40, Data!$B$2:$L$134, 7, FALSE))*Coefficients!$G$2</f>
        <v>#N/A</v>
      </c>
      <c r="H40" t="e">
        <f>(VLOOKUP(Games!B40, Data!$B$2:$L$134, 8, FALSE)-VLOOKUP(Games!C40, Data!$B$2:$L$134, 8, FALSE))*Coefficients!$H$2</f>
        <v>#N/A</v>
      </c>
      <c r="I40" t="e">
        <f>(VLOOKUP(Games!B40, Data!$B$2:$L$134, 9, FALSE)-VLOOKUP(Games!C40, Data!$B$2:$L$134, 9, FALSE))*Coefficients!$I$2</f>
        <v>#N/A</v>
      </c>
      <c r="J40" t="e">
        <f>(VLOOKUP(Games!B40, Data!$B$2:$L$134, 10, FALSE)-VLOOKUP(Games!C40, Data!$B$2:$L$134, 10, FALSE))*Coefficients!$J$2</f>
        <v>#N/A</v>
      </c>
      <c r="K40" t="e">
        <f>(IF(AND(VLOOKUP(Games!B40, Data!$B$2:$L$134, 11, FALSE)=1, VLOOKUP(Games!C40, Data!$B$2:$L$134, 11, FALSE)&lt;&gt;1), 1,0))*Coefficients!K$2</f>
        <v>#N/A</v>
      </c>
      <c r="L40" t="e">
        <f>(IF(AND(VLOOKUP(Games!B40, Data!$B$2:$L$134, 11, FALSE)&lt;&gt;1, VLOOKUP(Games!C40, Data!$B$2:$L$134, 11, FALSE)=1), 1,0))*Coefficients!L$2</f>
        <v>#N/A</v>
      </c>
      <c r="O40" t="e">
        <f t="shared" si="0"/>
        <v>#N/A</v>
      </c>
    </row>
    <row r="41" spans="1:15" x14ac:dyDescent="0.45">
      <c r="A41">
        <f>Coefficients!$A$2</f>
        <v>4.7140849091202801</v>
      </c>
      <c r="B41">
        <f>(Games!D41)*Coefficients!$B$2</f>
        <v>0</v>
      </c>
      <c r="C41" t="e">
        <f>(VLOOKUP(Games!B41, Data!$B$2:$L$134, 4, FALSE)-VLOOKUP(Games!C41, Data!$B$2:$L$134, 4, FALSE))*Coefficients!$C$2</f>
        <v>#N/A</v>
      </c>
      <c r="D41" t="e">
        <f>(VLOOKUP(Games!B41, Data!$B$2:$L$134, 3, FALSE)-VLOOKUP(Games!C41, Data!$B$2:$L$134, 3, FALSE))*Coefficients!$D$2</f>
        <v>#N/A</v>
      </c>
      <c r="E41" t="e">
        <f>(VLOOKUP(Games!B41, Data!$B$2:$L$134, 5, FALSE)-VLOOKUP(Games!C41, Data!$B$2:$L$134, 5, FALSE))*Coefficients!$E$2</f>
        <v>#N/A</v>
      </c>
      <c r="F41" t="e">
        <f>(VLOOKUP(Games!B41, Data!$B$2:$L$134, 6, FALSE)-VLOOKUP(Games!C41, Data!$B$2:$L$134, 6, FALSE))*Coefficients!$F$2</f>
        <v>#N/A</v>
      </c>
      <c r="G41" t="e">
        <f>(VLOOKUP(Games!B41, Data!$B$2:$L$134, 7, FALSE)-VLOOKUP(Games!C41, Data!$B$2:$L$134, 7, FALSE))*Coefficients!$G$2</f>
        <v>#N/A</v>
      </c>
      <c r="H41" t="e">
        <f>(VLOOKUP(Games!B41, Data!$B$2:$L$134, 8, FALSE)-VLOOKUP(Games!C41, Data!$B$2:$L$134, 8, FALSE))*Coefficients!$H$2</f>
        <v>#N/A</v>
      </c>
      <c r="I41" t="e">
        <f>(VLOOKUP(Games!B41, Data!$B$2:$L$134, 9, FALSE)-VLOOKUP(Games!C41, Data!$B$2:$L$134, 9, FALSE))*Coefficients!$I$2</f>
        <v>#N/A</v>
      </c>
      <c r="J41" t="e">
        <f>(VLOOKUP(Games!B41, Data!$B$2:$L$134, 10, FALSE)-VLOOKUP(Games!C41, Data!$B$2:$L$134, 10, FALSE))*Coefficients!$J$2</f>
        <v>#N/A</v>
      </c>
      <c r="K41" t="e">
        <f>(IF(AND(VLOOKUP(Games!B41, Data!$B$2:$L$134, 11, FALSE)=1, VLOOKUP(Games!C41, Data!$B$2:$L$134, 11, FALSE)&lt;&gt;1), 1,0))*Coefficients!K$2</f>
        <v>#N/A</v>
      </c>
      <c r="L41" t="e">
        <f>(IF(AND(VLOOKUP(Games!B41, Data!$B$2:$L$134, 11, FALSE)&lt;&gt;1, VLOOKUP(Games!C41, Data!$B$2:$L$134, 11, FALSE)=1), 1,0))*Coefficients!L$2</f>
        <v>#N/A</v>
      </c>
      <c r="O41" t="e">
        <f t="shared" si="0"/>
        <v>#N/A</v>
      </c>
    </row>
    <row r="42" spans="1:15" x14ac:dyDescent="0.45">
      <c r="A42">
        <f>Coefficients!$A$2</f>
        <v>4.7140849091202801</v>
      </c>
      <c r="B42">
        <f>(Games!D42)*Coefficients!$B$2</f>
        <v>0</v>
      </c>
      <c r="C42" t="e">
        <f>(VLOOKUP(Games!B42, Data!$B$2:$L$134, 4, FALSE)-VLOOKUP(Games!C42, Data!$B$2:$L$134, 4, FALSE))*Coefficients!$C$2</f>
        <v>#N/A</v>
      </c>
      <c r="D42" t="e">
        <f>(VLOOKUP(Games!B42, Data!$B$2:$L$134, 3, FALSE)-VLOOKUP(Games!C42, Data!$B$2:$L$134, 3, FALSE))*Coefficients!$D$2</f>
        <v>#N/A</v>
      </c>
      <c r="E42" t="e">
        <f>(VLOOKUP(Games!B42, Data!$B$2:$L$134, 5, FALSE)-VLOOKUP(Games!C42, Data!$B$2:$L$134, 5, FALSE))*Coefficients!$E$2</f>
        <v>#N/A</v>
      </c>
      <c r="F42" t="e">
        <f>(VLOOKUP(Games!B42, Data!$B$2:$L$134, 6, FALSE)-VLOOKUP(Games!C42, Data!$B$2:$L$134, 6, FALSE))*Coefficients!$F$2</f>
        <v>#N/A</v>
      </c>
      <c r="G42" t="e">
        <f>(VLOOKUP(Games!B42, Data!$B$2:$L$134, 7, FALSE)-VLOOKUP(Games!C42, Data!$B$2:$L$134, 7, FALSE))*Coefficients!$G$2</f>
        <v>#N/A</v>
      </c>
      <c r="H42" t="e">
        <f>(VLOOKUP(Games!B42, Data!$B$2:$L$134, 8, FALSE)-VLOOKUP(Games!C42, Data!$B$2:$L$134, 8, FALSE))*Coefficients!$H$2</f>
        <v>#N/A</v>
      </c>
      <c r="I42" t="e">
        <f>(VLOOKUP(Games!B42, Data!$B$2:$L$134, 9, FALSE)-VLOOKUP(Games!C42, Data!$B$2:$L$134, 9, FALSE))*Coefficients!$I$2</f>
        <v>#N/A</v>
      </c>
      <c r="J42" t="e">
        <f>(VLOOKUP(Games!B42, Data!$B$2:$L$134, 10, FALSE)-VLOOKUP(Games!C42, Data!$B$2:$L$134, 10, FALSE))*Coefficients!$J$2</f>
        <v>#N/A</v>
      </c>
      <c r="K42" t="e">
        <f>(IF(AND(VLOOKUP(Games!B42, Data!$B$2:$L$134, 11, FALSE)=1, VLOOKUP(Games!C42, Data!$B$2:$L$134, 11, FALSE)&lt;&gt;1), 1,0))*Coefficients!K$2</f>
        <v>#N/A</v>
      </c>
      <c r="L42" t="e">
        <f>(IF(AND(VLOOKUP(Games!B42, Data!$B$2:$L$134, 11, FALSE)&lt;&gt;1, VLOOKUP(Games!C42, Data!$B$2:$L$134, 11, FALSE)=1), 1,0))*Coefficients!L$2</f>
        <v>#N/A</v>
      </c>
      <c r="O42" t="e">
        <f t="shared" si="0"/>
        <v>#N/A</v>
      </c>
    </row>
    <row r="43" spans="1:15" x14ac:dyDescent="0.45">
      <c r="A43">
        <f>Coefficients!$A$2</f>
        <v>4.7140849091202801</v>
      </c>
      <c r="B43">
        <f>(Games!D43)*Coefficients!$B$2</f>
        <v>0</v>
      </c>
      <c r="C43" t="e">
        <f>(VLOOKUP(Games!B43, Data!$B$2:$L$134, 4, FALSE)-VLOOKUP(Games!C43, Data!$B$2:$L$134, 4, FALSE))*Coefficients!$C$2</f>
        <v>#N/A</v>
      </c>
      <c r="D43" t="e">
        <f>(VLOOKUP(Games!B43, Data!$B$2:$L$134, 3, FALSE)-VLOOKUP(Games!C43, Data!$B$2:$L$134, 3, FALSE))*Coefficients!$D$2</f>
        <v>#N/A</v>
      </c>
      <c r="E43" t="e">
        <f>(VLOOKUP(Games!B43, Data!$B$2:$L$134, 5, FALSE)-VLOOKUP(Games!C43, Data!$B$2:$L$134, 5, FALSE))*Coefficients!$E$2</f>
        <v>#N/A</v>
      </c>
      <c r="F43" t="e">
        <f>(VLOOKUP(Games!B43, Data!$B$2:$L$134, 6, FALSE)-VLOOKUP(Games!C43, Data!$B$2:$L$134, 6, FALSE))*Coefficients!$F$2</f>
        <v>#N/A</v>
      </c>
      <c r="G43" t="e">
        <f>(VLOOKUP(Games!B43, Data!$B$2:$L$134, 7, FALSE)-VLOOKUP(Games!C43, Data!$B$2:$L$134, 7, FALSE))*Coefficients!$G$2</f>
        <v>#N/A</v>
      </c>
      <c r="H43" t="e">
        <f>(VLOOKUP(Games!B43, Data!$B$2:$L$134, 8, FALSE)-VLOOKUP(Games!C43, Data!$B$2:$L$134, 8, FALSE))*Coefficients!$H$2</f>
        <v>#N/A</v>
      </c>
      <c r="I43" t="e">
        <f>(VLOOKUP(Games!B43, Data!$B$2:$L$134, 9, FALSE)-VLOOKUP(Games!C43, Data!$B$2:$L$134, 9, FALSE))*Coefficients!$I$2</f>
        <v>#N/A</v>
      </c>
      <c r="J43" t="e">
        <f>(VLOOKUP(Games!B43, Data!$B$2:$L$134, 10, FALSE)-VLOOKUP(Games!C43, Data!$B$2:$L$134, 10, FALSE))*Coefficients!$J$2</f>
        <v>#N/A</v>
      </c>
      <c r="K43" t="e">
        <f>(IF(AND(VLOOKUP(Games!B43, Data!$B$2:$L$134, 11, FALSE)=1, VLOOKUP(Games!C43, Data!$B$2:$L$134, 11, FALSE)&lt;&gt;1), 1,0))*Coefficients!K$2</f>
        <v>#N/A</v>
      </c>
      <c r="L43" t="e">
        <f>(IF(AND(VLOOKUP(Games!B43, Data!$B$2:$L$134, 11, FALSE)&lt;&gt;1, VLOOKUP(Games!C43, Data!$B$2:$L$134, 11, FALSE)=1), 1,0))*Coefficients!L$2</f>
        <v>#N/A</v>
      </c>
      <c r="O43" t="e">
        <f t="shared" si="0"/>
        <v>#N/A</v>
      </c>
    </row>
    <row r="44" spans="1:15" x14ac:dyDescent="0.45">
      <c r="A44">
        <f>Coefficients!$A$2</f>
        <v>4.7140849091202801</v>
      </c>
      <c r="B44">
        <f>(Games!D44)*Coefficients!$B$2</f>
        <v>0</v>
      </c>
      <c r="C44" t="e">
        <f>(VLOOKUP(Games!B44, Data!$B$2:$L$134, 4, FALSE)-VLOOKUP(Games!C44, Data!$B$2:$L$134, 4, FALSE))*Coefficients!$C$2</f>
        <v>#N/A</v>
      </c>
      <c r="D44" t="e">
        <f>(VLOOKUP(Games!B44, Data!$B$2:$L$134, 3, FALSE)-VLOOKUP(Games!C44, Data!$B$2:$L$134, 3, FALSE))*Coefficients!$D$2</f>
        <v>#N/A</v>
      </c>
      <c r="E44" t="e">
        <f>(VLOOKUP(Games!B44, Data!$B$2:$L$134, 5, FALSE)-VLOOKUP(Games!C44, Data!$B$2:$L$134, 5, FALSE))*Coefficients!$E$2</f>
        <v>#N/A</v>
      </c>
      <c r="F44" t="e">
        <f>(VLOOKUP(Games!B44, Data!$B$2:$L$134, 6, FALSE)-VLOOKUP(Games!C44, Data!$B$2:$L$134, 6, FALSE))*Coefficients!$F$2</f>
        <v>#N/A</v>
      </c>
      <c r="G44" t="e">
        <f>(VLOOKUP(Games!B44, Data!$B$2:$L$134, 7, FALSE)-VLOOKUP(Games!C44, Data!$B$2:$L$134, 7, FALSE))*Coefficients!$G$2</f>
        <v>#N/A</v>
      </c>
      <c r="H44" t="e">
        <f>(VLOOKUP(Games!B44, Data!$B$2:$L$134, 8, FALSE)-VLOOKUP(Games!C44, Data!$B$2:$L$134, 8, FALSE))*Coefficients!$H$2</f>
        <v>#N/A</v>
      </c>
      <c r="I44" t="e">
        <f>(VLOOKUP(Games!B44, Data!$B$2:$L$134, 9, FALSE)-VLOOKUP(Games!C44, Data!$B$2:$L$134, 9, FALSE))*Coefficients!$I$2</f>
        <v>#N/A</v>
      </c>
      <c r="J44" t="e">
        <f>(VLOOKUP(Games!B44, Data!$B$2:$L$134, 10, FALSE)-VLOOKUP(Games!C44, Data!$B$2:$L$134, 10, FALSE))*Coefficients!$J$2</f>
        <v>#N/A</v>
      </c>
      <c r="K44" t="e">
        <f>(IF(AND(VLOOKUP(Games!B44, Data!$B$2:$L$134, 11, FALSE)=1, VLOOKUP(Games!C44, Data!$B$2:$L$134, 11, FALSE)&lt;&gt;1), 1,0))*Coefficients!K$2</f>
        <v>#N/A</v>
      </c>
      <c r="L44" t="e">
        <f>(IF(AND(VLOOKUP(Games!B44, Data!$B$2:$L$134, 11, FALSE)&lt;&gt;1, VLOOKUP(Games!C44, Data!$B$2:$L$134, 11, FALSE)=1), 1,0))*Coefficients!L$2</f>
        <v>#N/A</v>
      </c>
      <c r="O44" t="e">
        <f t="shared" si="0"/>
        <v>#N/A</v>
      </c>
    </row>
    <row r="45" spans="1:15" x14ac:dyDescent="0.45">
      <c r="A45">
        <f>Coefficients!$A$2</f>
        <v>4.7140849091202801</v>
      </c>
      <c r="B45">
        <f>(Games!D45)*Coefficients!$B$2</f>
        <v>0</v>
      </c>
      <c r="C45" t="e">
        <f>(VLOOKUP(Games!B45, Data!$B$2:$L$134, 4, FALSE)-VLOOKUP(Games!C45, Data!$B$2:$L$134, 4, FALSE))*Coefficients!$C$2</f>
        <v>#N/A</v>
      </c>
      <c r="D45" t="e">
        <f>(VLOOKUP(Games!B45, Data!$B$2:$L$134, 3, FALSE)-VLOOKUP(Games!C45, Data!$B$2:$L$134, 3, FALSE))*Coefficients!$D$2</f>
        <v>#N/A</v>
      </c>
      <c r="E45" t="e">
        <f>(VLOOKUP(Games!B45, Data!$B$2:$L$134, 5, FALSE)-VLOOKUP(Games!C45, Data!$B$2:$L$134, 5, FALSE))*Coefficients!$E$2</f>
        <v>#N/A</v>
      </c>
      <c r="F45" t="e">
        <f>(VLOOKUP(Games!B45, Data!$B$2:$L$134, 6, FALSE)-VLOOKUP(Games!C45, Data!$B$2:$L$134, 6, FALSE))*Coefficients!$F$2</f>
        <v>#N/A</v>
      </c>
      <c r="G45" t="e">
        <f>(VLOOKUP(Games!B45, Data!$B$2:$L$134, 7, FALSE)-VLOOKUP(Games!C45, Data!$B$2:$L$134, 7, FALSE))*Coefficients!$G$2</f>
        <v>#N/A</v>
      </c>
      <c r="H45" t="e">
        <f>(VLOOKUP(Games!B45, Data!$B$2:$L$134, 8, FALSE)-VLOOKUP(Games!C45, Data!$B$2:$L$134, 8, FALSE))*Coefficients!$H$2</f>
        <v>#N/A</v>
      </c>
      <c r="I45" t="e">
        <f>(VLOOKUP(Games!B45, Data!$B$2:$L$134, 9, FALSE)-VLOOKUP(Games!C45, Data!$B$2:$L$134, 9, FALSE))*Coefficients!$I$2</f>
        <v>#N/A</v>
      </c>
      <c r="J45" t="e">
        <f>(VLOOKUP(Games!B45, Data!$B$2:$L$134, 10, FALSE)-VLOOKUP(Games!C45, Data!$B$2:$L$134, 10, FALSE))*Coefficients!$J$2</f>
        <v>#N/A</v>
      </c>
      <c r="K45" t="e">
        <f>(IF(AND(VLOOKUP(Games!B45, Data!$B$2:$L$134, 11, FALSE)=1, VLOOKUP(Games!C45, Data!$B$2:$L$134, 11, FALSE)&lt;&gt;1), 1,0))*Coefficients!K$2</f>
        <v>#N/A</v>
      </c>
      <c r="L45" t="e">
        <f>(IF(AND(VLOOKUP(Games!B45, Data!$B$2:$L$134, 11, FALSE)&lt;&gt;1, VLOOKUP(Games!C45, Data!$B$2:$L$134, 11, FALSE)=1), 1,0))*Coefficients!L$2</f>
        <v>#N/A</v>
      </c>
      <c r="O45" t="e">
        <f t="shared" si="0"/>
        <v>#N/A</v>
      </c>
    </row>
    <row r="46" spans="1:15" x14ac:dyDescent="0.45">
      <c r="A46">
        <f>Coefficients!$A$2</f>
        <v>4.7140849091202801</v>
      </c>
      <c r="B46">
        <f>(Games!D46)*Coefficients!$B$2</f>
        <v>0</v>
      </c>
      <c r="C46" t="e">
        <f>(VLOOKUP(Games!B46, Data!$B$2:$L$134, 4, FALSE)-VLOOKUP(Games!C46, Data!$B$2:$L$134, 4, FALSE))*Coefficients!$C$2</f>
        <v>#N/A</v>
      </c>
      <c r="D46" t="e">
        <f>(VLOOKUP(Games!B46, Data!$B$2:$L$134, 3, FALSE)-VLOOKUP(Games!C46, Data!$B$2:$L$134, 3, FALSE))*Coefficients!$D$2</f>
        <v>#N/A</v>
      </c>
      <c r="E46" t="e">
        <f>(VLOOKUP(Games!B46, Data!$B$2:$L$134, 5, FALSE)-VLOOKUP(Games!C46, Data!$B$2:$L$134, 5, FALSE))*Coefficients!$E$2</f>
        <v>#N/A</v>
      </c>
      <c r="F46" t="e">
        <f>(VLOOKUP(Games!B46, Data!$B$2:$L$134, 6, FALSE)-VLOOKUP(Games!C46, Data!$B$2:$L$134, 6, FALSE))*Coefficients!$F$2</f>
        <v>#N/A</v>
      </c>
      <c r="G46" t="e">
        <f>(VLOOKUP(Games!B46, Data!$B$2:$L$134, 7, FALSE)-VLOOKUP(Games!C46, Data!$B$2:$L$134, 7, FALSE))*Coefficients!$G$2</f>
        <v>#N/A</v>
      </c>
      <c r="H46" t="e">
        <f>(VLOOKUP(Games!B46, Data!$B$2:$L$134, 8, FALSE)-VLOOKUP(Games!C46, Data!$B$2:$L$134, 8, FALSE))*Coefficients!$H$2</f>
        <v>#N/A</v>
      </c>
      <c r="I46" t="e">
        <f>(VLOOKUP(Games!B46, Data!$B$2:$L$134, 9, FALSE)-VLOOKUP(Games!C46, Data!$B$2:$L$134, 9, FALSE))*Coefficients!$I$2</f>
        <v>#N/A</v>
      </c>
      <c r="J46" t="e">
        <f>(VLOOKUP(Games!B46, Data!$B$2:$L$134, 10, FALSE)-VLOOKUP(Games!C46, Data!$B$2:$L$134, 10, FALSE))*Coefficients!$J$2</f>
        <v>#N/A</v>
      </c>
      <c r="K46" t="e">
        <f>(IF(AND(VLOOKUP(Games!B46, Data!$B$2:$L$134, 11, FALSE)=1, VLOOKUP(Games!C46, Data!$B$2:$L$134, 11, FALSE)&lt;&gt;1), 1,0))*Coefficients!K$2</f>
        <v>#N/A</v>
      </c>
      <c r="L46" t="e">
        <f>(IF(AND(VLOOKUP(Games!B46, Data!$B$2:$L$134, 11, FALSE)&lt;&gt;1, VLOOKUP(Games!C46, Data!$B$2:$L$134, 11, FALSE)=1), 1,0))*Coefficients!L$2</f>
        <v>#N/A</v>
      </c>
      <c r="O46" t="e">
        <f t="shared" si="0"/>
        <v>#N/A</v>
      </c>
    </row>
    <row r="47" spans="1:15" x14ac:dyDescent="0.45">
      <c r="A47">
        <f>Coefficients!$A$2</f>
        <v>4.7140849091202801</v>
      </c>
      <c r="B47">
        <f>(Games!D47)*Coefficients!$B$2</f>
        <v>0</v>
      </c>
      <c r="C47" t="e">
        <f>(VLOOKUP(Games!B47, Data!$B$2:$L$134, 4, FALSE)-VLOOKUP(Games!C47, Data!$B$2:$L$134, 4, FALSE))*Coefficients!$C$2</f>
        <v>#N/A</v>
      </c>
      <c r="D47" t="e">
        <f>(VLOOKUP(Games!B47, Data!$B$2:$L$134, 3, FALSE)-VLOOKUP(Games!C47, Data!$B$2:$L$134, 3, FALSE))*Coefficients!$D$2</f>
        <v>#N/A</v>
      </c>
      <c r="E47" t="e">
        <f>(VLOOKUP(Games!B47, Data!$B$2:$L$134, 5, FALSE)-VLOOKUP(Games!C47, Data!$B$2:$L$134, 5, FALSE))*Coefficients!$E$2</f>
        <v>#N/A</v>
      </c>
      <c r="F47" t="e">
        <f>(VLOOKUP(Games!B47, Data!$B$2:$L$134, 6, FALSE)-VLOOKUP(Games!C47, Data!$B$2:$L$134, 6, FALSE))*Coefficients!$F$2</f>
        <v>#N/A</v>
      </c>
      <c r="G47" t="e">
        <f>(VLOOKUP(Games!B47, Data!$B$2:$L$134, 7, FALSE)-VLOOKUP(Games!C47, Data!$B$2:$L$134, 7, FALSE))*Coefficients!$G$2</f>
        <v>#N/A</v>
      </c>
      <c r="H47" t="e">
        <f>(VLOOKUP(Games!B47, Data!$B$2:$L$134, 8, FALSE)-VLOOKUP(Games!C47, Data!$B$2:$L$134, 8, FALSE))*Coefficients!$H$2</f>
        <v>#N/A</v>
      </c>
      <c r="I47" t="e">
        <f>(VLOOKUP(Games!B47, Data!$B$2:$L$134, 9, FALSE)-VLOOKUP(Games!C47, Data!$B$2:$L$134, 9, FALSE))*Coefficients!$I$2</f>
        <v>#N/A</v>
      </c>
      <c r="J47" t="e">
        <f>(VLOOKUP(Games!B47, Data!$B$2:$L$134, 10, FALSE)-VLOOKUP(Games!C47, Data!$B$2:$L$134, 10, FALSE))*Coefficients!$J$2</f>
        <v>#N/A</v>
      </c>
      <c r="K47" t="e">
        <f>(IF(AND(VLOOKUP(Games!B47, Data!$B$2:$L$134, 11, FALSE)=1, VLOOKUP(Games!C47, Data!$B$2:$L$134, 11, FALSE)&lt;&gt;1), 1,0))*Coefficients!K$2</f>
        <v>#N/A</v>
      </c>
      <c r="L47" t="e">
        <f>(IF(AND(VLOOKUP(Games!B47, Data!$B$2:$L$134, 11, FALSE)&lt;&gt;1, VLOOKUP(Games!C47, Data!$B$2:$L$134, 11, FALSE)=1), 1,0))*Coefficients!L$2</f>
        <v>#N/A</v>
      </c>
      <c r="O47" t="e">
        <f t="shared" si="0"/>
        <v>#N/A</v>
      </c>
    </row>
    <row r="48" spans="1:15" x14ac:dyDescent="0.45">
      <c r="A48">
        <f>Coefficients!$A$2</f>
        <v>4.7140849091202801</v>
      </c>
      <c r="B48">
        <f>(Games!D48)*Coefficients!$B$2</f>
        <v>0</v>
      </c>
      <c r="C48" t="e">
        <f>(VLOOKUP(Games!B48, Data!$B$2:$L$134, 4, FALSE)-VLOOKUP(Games!C48, Data!$B$2:$L$134, 4, FALSE))*Coefficients!$C$2</f>
        <v>#N/A</v>
      </c>
      <c r="D48" t="e">
        <f>(VLOOKUP(Games!B48, Data!$B$2:$L$134, 3, FALSE)-VLOOKUP(Games!C48, Data!$B$2:$L$134, 3, FALSE))*Coefficients!$D$2</f>
        <v>#N/A</v>
      </c>
      <c r="E48" t="e">
        <f>(VLOOKUP(Games!B48, Data!$B$2:$L$134, 5, FALSE)-VLOOKUP(Games!C48, Data!$B$2:$L$134, 5, FALSE))*Coefficients!$E$2</f>
        <v>#N/A</v>
      </c>
      <c r="F48" t="e">
        <f>(VLOOKUP(Games!B48, Data!$B$2:$L$134, 6, FALSE)-VLOOKUP(Games!C48, Data!$B$2:$L$134, 6, FALSE))*Coefficients!$F$2</f>
        <v>#N/A</v>
      </c>
      <c r="G48" t="e">
        <f>(VLOOKUP(Games!B48, Data!$B$2:$L$134, 7, FALSE)-VLOOKUP(Games!C48, Data!$B$2:$L$134, 7, FALSE))*Coefficients!$G$2</f>
        <v>#N/A</v>
      </c>
      <c r="H48" t="e">
        <f>(VLOOKUP(Games!B48, Data!$B$2:$L$134, 8, FALSE)-VLOOKUP(Games!C48, Data!$B$2:$L$134, 8, FALSE))*Coefficients!$H$2</f>
        <v>#N/A</v>
      </c>
      <c r="I48" t="e">
        <f>(VLOOKUP(Games!B48, Data!$B$2:$L$134, 9, FALSE)-VLOOKUP(Games!C48, Data!$B$2:$L$134, 9, FALSE))*Coefficients!$I$2</f>
        <v>#N/A</v>
      </c>
      <c r="J48" t="e">
        <f>(VLOOKUP(Games!B48, Data!$B$2:$L$134, 10, FALSE)-VLOOKUP(Games!C48, Data!$B$2:$L$134, 10, FALSE))*Coefficients!$J$2</f>
        <v>#N/A</v>
      </c>
      <c r="K48" t="e">
        <f>(IF(AND(VLOOKUP(Games!B48, Data!$B$2:$L$134, 11, FALSE)=1, VLOOKUP(Games!C48, Data!$B$2:$L$134, 11, FALSE)&lt;&gt;1), 1,0))*Coefficients!K$2</f>
        <v>#N/A</v>
      </c>
      <c r="L48" t="e">
        <f>(IF(AND(VLOOKUP(Games!B48, Data!$B$2:$L$134, 11, FALSE)&lt;&gt;1, VLOOKUP(Games!C48, Data!$B$2:$L$134, 11, FALSE)=1), 1,0))*Coefficients!L$2</f>
        <v>#N/A</v>
      </c>
      <c r="O48" t="e">
        <f t="shared" si="0"/>
        <v>#N/A</v>
      </c>
    </row>
    <row r="49" spans="1:15" x14ac:dyDescent="0.45">
      <c r="A49">
        <f>Coefficients!$A$2</f>
        <v>4.7140849091202801</v>
      </c>
      <c r="B49">
        <f>(Games!D49)*Coefficients!$B$2</f>
        <v>0</v>
      </c>
      <c r="C49" t="e">
        <f>(VLOOKUP(Games!B49, Data!$B$2:$L$134, 4, FALSE)-VLOOKUP(Games!C49, Data!$B$2:$L$134, 4, FALSE))*Coefficients!$C$2</f>
        <v>#N/A</v>
      </c>
      <c r="D49" t="e">
        <f>(VLOOKUP(Games!B49, Data!$B$2:$L$134, 3, FALSE)-VLOOKUP(Games!C49, Data!$B$2:$L$134, 3, FALSE))*Coefficients!$D$2</f>
        <v>#N/A</v>
      </c>
      <c r="E49" t="e">
        <f>(VLOOKUP(Games!B49, Data!$B$2:$L$134, 5, FALSE)-VLOOKUP(Games!C49, Data!$B$2:$L$134, 5, FALSE))*Coefficients!$E$2</f>
        <v>#N/A</v>
      </c>
      <c r="F49" t="e">
        <f>(VLOOKUP(Games!B49, Data!$B$2:$L$134, 6, FALSE)-VLOOKUP(Games!C49, Data!$B$2:$L$134, 6, FALSE))*Coefficients!$F$2</f>
        <v>#N/A</v>
      </c>
      <c r="G49" t="e">
        <f>(VLOOKUP(Games!B49, Data!$B$2:$L$134, 7, FALSE)-VLOOKUP(Games!C49, Data!$B$2:$L$134, 7, FALSE))*Coefficients!$G$2</f>
        <v>#N/A</v>
      </c>
      <c r="H49" t="e">
        <f>(VLOOKUP(Games!B49, Data!$B$2:$L$134, 8, FALSE)-VLOOKUP(Games!C49, Data!$B$2:$L$134, 8, FALSE))*Coefficients!$H$2</f>
        <v>#N/A</v>
      </c>
      <c r="I49" t="e">
        <f>(VLOOKUP(Games!B49, Data!$B$2:$L$134, 9, FALSE)-VLOOKUP(Games!C49, Data!$B$2:$L$134, 9, FALSE))*Coefficients!$I$2</f>
        <v>#N/A</v>
      </c>
      <c r="J49" t="e">
        <f>(VLOOKUP(Games!B49, Data!$B$2:$L$134, 10, FALSE)-VLOOKUP(Games!C49, Data!$B$2:$L$134, 10, FALSE))*Coefficients!$J$2</f>
        <v>#N/A</v>
      </c>
      <c r="K49" t="e">
        <f>(IF(AND(VLOOKUP(Games!B49, Data!$B$2:$L$134, 11, FALSE)=1, VLOOKUP(Games!C49, Data!$B$2:$L$134, 11, FALSE)&lt;&gt;1), 1,0))*Coefficients!K$2</f>
        <v>#N/A</v>
      </c>
      <c r="L49" t="e">
        <f>(IF(AND(VLOOKUP(Games!B49, Data!$B$2:$L$134, 11, FALSE)&lt;&gt;1, VLOOKUP(Games!C49, Data!$B$2:$L$134, 11, FALSE)=1), 1,0))*Coefficients!L$2</f>
        <v>#N/A</v>
      </c>
      <c r="O49" t="e">
        <f t="shared" si="0"/>
        <v>#N/A</v>
      </c>
    </row>
    <row r="50" spans="1:15" x14ac:dyDescent="0.45">
      <c r="A50">
        <f>Coefficients!$A$2</f>
        <v>4.7140849091202801</v>
      </c>
      <c r="B50">
        <f>(Games!D50)*Coefficients!$B$2</f>
        <v>0</v>
      </c>
      <c r="C50" t="e">
        <f>(VLOOKUP(Games!B50, Data!$B$2:$L$134, 4, FALSE)-VLOOKUP(Games!C50, Data!$B$2:$L$134, 4, FALSE))*Coefficients!$C$2</f>
        <v>#N/A</v>
      </c>
      <c r="D50" t="e">
        <f>(VLOOKUP(Games!B50, Data!$B$2:$L$134, 3, FALSE)-VLOOKUP(Games!C50, Data!$B$2:$L$134, 3, FALSE))*Coefficients!$D$2</f>
        <v>#N/A</v>
      </c>
      <c r="E50" t="e">
        <f>(VLOOKUP(Games!B50, Data!$B$2:$L$134, 5, FALSE)-VLOOKUP(Games!C50, Data!$B$2:$L$134, 5, FALSE))*Coefficients!$E$2</f>
        <v>#N/A</v>
      </c>
      <c r="F50" t="e">
        <f>(VLOOKUP(Games!B50, Data!$B$2:$L$134, 6, FALSE)-VLOOKUP(Games!C50, Data!$B$2:$L$134, 6, FALSE))*Coefficients!$F$2</f>
        <v>#N/A</v>
      </c>
      <c r="G50" t="e">
        <f>(VLOOKUP(Games!B50, Data!$B$2:$L$134, 7, FALSE)-VLOOKUP(Games!C50, Data!$B$2:$L$134, 7, FALSE))*Coefficients!$G$2</f>
        <v>#N/A</v>
      </c>
      <c r="H50" t="e">
        <f>(VLOOKUP(Games!B50, Data!$B$2:$L$134, 8, FALSE)-VLOOKUP(Games!C50, Data!$B$2:$L$134, 8, FALSE))*Coefficients!$H$2</f>
        <v>#N/A</v>
      </c>
      <c r="I50" t="e">
        <f>(VLOOKUP(Games!B50, Data!$B$2:$L$134, 9, FALSE)-VLOOKUP(Games!C50, Data!$B$2:$L$134, 9, FALSE))*Coefficients!$I$2</f>
        <v>#N/A</v>
      </c>
      <c r="J50" t="e">
        <f>(VLOOKUP(Games!B50, Data!$B$2:$L$134, 10, FALSE)-VLOOKUP(Games!C50, Data!$B$2:$L$134, 10, FALSE))*Coefficients!$J$2</f>
        <v>#N/A</v>
      </c>
      <c r="K50" t="e">
        <f>(IF(AND(VLOOKUP(Games!B50, Data!$B$2:$L$134, 11, FALSE)=1, VLOOKUP(Games!C50, Data!$B$2:$L$134, 11, FALSE)&lt;&gt;1), 1,0))*Coefficients!K$2</f>
        <v>#N/A</v>
      </c>
      <c r="L50" t="e">
        <f>(IF(AND(VLOOKUP(Games!B50, Data!$B$2:$L$134, 11, FALSE)&lt;&gt;1, VLOOKUP(Games!C50, Data!$B$2:$L$134, 11, FALSE)=1), 1,0))*Coefficients!L$2</f>
        <v>#N/A</v>
      </c>
      <c r="O50" t="e">
        <f t="shared" si="0"/>
        <v>#N/A</v>
      </c>
    </row>
    <row r="51" spans="1:15" x14ac:dyDescent="0.45">
      <c r="A51">
        <f>Coefficients!$A$2</f>
        <v>4.7140849091202801</v>
      </c>
      <c r="B51">
        <f>(Games!D51)*Coefficients!$B$2</f>
        <v>0</v>
      </c>
      <c r="C51" t="e">
        <f>(VLOOKUP(Games!B51, Data!$B$2:$L$134, 4, FALSE)-VLOOKUP(Games!C51, Data!$B$2:$L$134, 4, FALSE))*Coefficients!$C$2</f>
        <v>#N/A</v>
      </c>
      <c r="D51" t="e">
        <f>(VLOOKUP(Games!B51, Data!$B$2:$L$134, 3, FALSE)-VLOOKUP(Games!C51, Data!$B$2:$L$134, 3, FALSE))*Coefficients!$D$2</f>
        <v>#N/A</v>
      </c>
      <c r="E51" t="e">
        <f>(VLOOKUP(Games!B51, Data!$B$2:$L$134, 5, FALSE)-VLOOKUP(Games!C51, Data!$B$2:$L$134, 5, FALSE))*Coefficients!$E$2</f>
        <v>#N/A</v>
      </c>
      <c r="F51" t="e">
        <f>(VLOOKUP(Games!B51, Data!$B$2:$L$134, 6, FALSE)-VLOOKUP(Games!C51, Data!$B$2:$L$134, 6, FALSE))*Coefficients!$F$2</f>
        <v>#N/A</v>
      </c>
      <c r="G51" t="e">
        <f>(VLOOKUP(Games!B51, Data!$B$2:$L$134, 7, FALSE)-VLOOKUP(Games!C51, Data!$B$2:$L$134, 7, FALSE))*Coefficients!$G$2</f>
        <v>#N/A</v>
      </c>
      <c r="H51" t="e">
        <f>(VLOOKUP(Games!B51, Data!$B$2:$L$134, 8, FALSE)-VLOOKUP(Games!C51, Data!$B$2:$L$134, 8, FALSE))*Coefficients!$H$2</f>
        <v>#N/A</v>
      </c>
      <c r="I51" t="e">
        <f>(VLOOKUP(Games!B51, Data!$B$2:$L$134, 9, FALSE)-VLOOKUP(Games!C51, Data!$B$2:$L$134, 9, FALSE))*Coefficients!$I$2</f>
        <v>#N/A</v>
      </c>
      <c r="J51" t="e">
        <f>(VLOOKUP(Games!B51, Data!$B$2:$L$134, 10, FALSE)-VLOOKUP(Games!C51, Data!$B$2:$L$134, 10, FALSE))*Coefficients!$J$2</f>
        <v>#N/A</v>
      </c>
      <c r="K51" t="e">
        <f>(IF(AND(VLOOKUP(Games!B51, Data!$B$2:$L$134, 11, FALSE)=1, VLOOKUP(Games!C51, Data!$B$2:$L$134, 11, FALSE)&lt;&gt;1), 1,0))*Coefficients!K$2</f>
        <v>#N/A</v>
      </c>
      <c r="L51" t="e">
        <f>(IF(AND(VLOOKUP(Games!B51, Data!$B$2:$L$134, 11, FALSE)&lt;&gt;1, VLOOKUP(Games!C51, Data!$B$2:$L$134, 11, FALSE)=1), 1,0))*Coefficients!L$2</f>
        <v>#N/A</v>
      </c>
      <c r="O51" t="e">
        <f t="shared" si="0"/>
        <v>#N/A</v>
      </c>
    </row>
    <row r="52" spans="1:15" x14ac:dyDescent="0.45">
      <c r="A52">
        <f>Coefficients!$A$2</f>
        <v>4.7140849091202801</v>
      </c>
      <c r="B52">
        <f>(Games!D52)*Coefficients!$B$2</f>
        <v>0</v>
      </c>
      <c r="C52" t="e">
        <f>(VLOOKUP(Games!B52, Data!$B$2:$L$134, 4, FALSE)-VLOOKUP(Games!C52, Data!$B$2:$L$134, 4, FALSE))*Coefficients!$C$2</f>
        <v>#N/A</v>
      </c>
      <c r="D52" t="e">
        <f>(VLOOKUP(Games!B52, Data!$B$2:$L$134, 3, FALSE)-VLOOKUP(Games!C52, Data!$B$2:$L$134, 3, FALSE))*Coefficients!$D$2</f>
        <v>#N/A</v>
      </c>
      <c r="E52" t="e">
        <f>(VLOOKUP(Games!B52, Data!$B$2:$L$134, 5, FALSE)-VLOOKUP(Games!C52, Data!$B$2:$L$134, 5, FALSE))*Coefficients!$E$2</f>
        <v>#N/A</v>
      </c>
      <c r="F52" t="e">
        <f>(VLOOKUP(Games!B52, Data!$B$2:$L$134, 6, FALSE)-VLOOKUP(Games!C52, Data!$B$2:$L$134, 6, FALSE))*Coefficients!$F$2</f>
        <v>#N/A</v>
      </c>
      <c r="G52" t="e">
        <f>(VLOOKUP(Games!B52, Data!$B$2:$L$134, 7, FALSE)-VLOOKUP(Games!C52, Data!$B$2:$L$134, 7, FALSE))*Coefficients!$G$2</f>
        <v>#N/A</v>
      </c>
      <c r="H52" t="e">
        <f>(VLOOKUP(Games!B52, Data!$B$2:$L$134, 8, FALSE)-VLOOKUP(Games!C52, Data!$B$2:$L$134, 8, FALSE))*Coefficients!$H$2</f>
        <v>#N/A</v>
      </c>
      <c r="I52" t="e">
        <f>(VLOOKUP(Games!B52, Data!$B$2:$L$134, 9, FALSE)-VLOOKUP(Games!C52, Data!$B$2:$L$134, 9, FALSE))*Coefficients!$I$2</f>
        <v>#N/A</v>
      </c>
      <c r="J52" t="e">
        <f>(VLOOKUP(Games!B52, Data!$B$2:$L$134, 10, FALSE)-VLOOKUP(Games!C52, Data!$B$2:$L$134, 10, FALSE))*Coefficients!$J$2</f>
        <v>#N/A</v>
      </c>
      <c r="K52" t="e">
        <f>(IF(AND(VLOOKUP(Games!B52, Data!$B$2:$L$134, 11, FALSE)=1, VLOOKUP(Games!C52, Data!$B$2:$L$134, 11, FALSE)&lt;&gt;1), 1,0))*Coefficients!K$2</f>
        <v>#N/A</v>
      </c>
      <c r="L52" t="e">
        <f>(IF(AND(VLOOKUP(Games!B52, Data!$B$2:$L$134, 11, FALSE)&lt;&gt;1, VLOOKUP(Games!C52, Data!$B$2:$L$134, 11, FALSE)=1), 1,0))*Coefficients!L$2</f>
        <v>#N/A</v>
      </c>
      <c r="O52" t="e">
        <f t="shared" si="0"/>
        <v>#N/A</v>
      </c>
    </row>
    <row r="53" spans="1:15" x14ac:dyDescent="0.45">
      <c r="A53">
        <f>Coefficients!$A$2</f>
        <v>4.7140849091202801</v>
      </c>
      <c r="B53">
        <f>(Games!D53)*Coefficients!$B$2</f>
        <v>0</v>
      </c>
      <c r="C53" t="e">
        <f>(VLOOKUP(Games!B53, Data!$B$2:$L$134, 4, FALSE)-VLOOKUP(Games!C53, Data!$B$2:$L$134, 4, FALSE))*Coefficients!$C$2</f>
        <v>#N/A</v>
      </c>
      <c r="D53" t="e">
        <f>(VLOOKUP(Games!B53, Data!$B$2:$L$134, 3, FALSE)-VLOOKUP(Games!C53, Data!$B$2:$L$134, 3, FALSE))*Coefficients!$D$2</f>
        <v>#N/A</v>
      </c>
      <c r="E53" t="e">
        <f>(VLOOKUP(Games!B53, Data!$B$2:$L$134, 5, FALSE)-VLOOKUP(Games!C53, Data!$B$2:$L$134, 5, FALSE))*Coefficients!$E$2</f>
        <v>#N/A</v>
      </c>
      <c r="F53" t="e">
        <f>(VLOOKUP(Games!B53, Data!$B$2:$L$134, 6, FALSE)-VLOOKUP(Games!C53, Data!$B$2:$L$134, 6, FALSE))*Coefficients!$F$2</f>
        <v>#N/A</v>
      </c>
      <c r="G53" t="e">
        <f>(VLOOKUP(Games!B53, Data!$B$2:$L$134, 7, FALSE)-VLOOKUP(Games!C53, Data!$B$2:$L$134, 7, FALSE))*Coefficients!$G$2</f>
        <v>#N/A</v>
      </c>
      <c r="H53" t="e">
        <f>(VLOOKUP(Games!B53, Data!$B$2:$L$134, 8, FALSE)-VLOOKUP(Games!C53, Data!$B$2:$L$134, 8, FALSE))*Coefficients!$H$2</f>
        <v>#N/A</v>
      </c>
      <c r="I53" t="e">
        <f>(VLOOKUP(Games!B53, Data!$B$2:$L$134, 9, FALSE)-VLOOKUP(Games!C53, Data!$B$2:$L$134, 9, FALSE))*Coefficients!$I$2</f>
        <v>#N/A</v>
      </c>
      <c r="J53" t="e">
        <f>(VLOOKUP(Games!B53, Data!$B$2:$L$134, 10, FALSE)-VLOOKUP(Games!C53, Data!$B$2:$L$134, 10, FALSE))*Coefficients!$J$2</f>
        <v>#N/A</v>
      </c>
      <c r="K53" t="e">
        <f>(IF(AND(VLOOKUP(Games!B53, Data!$B$2:$L$134, 11, FALSE)=1, VLOOKUP(Games!C53, Data!$B$2:$L$134, 11, FALSE)&lt;&gt;1), 1,0))*Coefficients!K$2</f>
        <v>#N/A</v>
      </c>
      <c r="L53" t="e">
        <f>(IF(AND(VLOOKUP(Games!B53, Data!$B$2:$L$134, 11, FALSE)&lt;&gt;1, VLOOKUP(Games!C53, Data!$B$2:$L$134, 11, FALSE)=1), 1,0))*Coefficients!L$2</f>
        <v>#N/A</v>
      </c>
      <c r="O53" t="e">
        <f t="shared" si="0"/>
        <v>#N/A</v>
      </c>
    </row>
    <row r="54" spans="1:15" x14ac:dyDescent="0.45">
      <c r="A54">
        <f>Coefficients!$A$2</f>
        <v>4.7140849091202801</v>
      </c>
      <c r="B54">
        <f>(Games!D54)*Coefficients!$B$2</f>
        <v>0</v>
      </c>
      <c r="C54" t="e">
        <f>(VLOOKUP(Games!B54, Data!$B$2:$L$134, 4, FALSE)-VLOOKUP(Games!C54, Data!$B$2:$L$134, 4, FALSE))*Coefficients!$C$2</f>
        <v>#N/A</v>
      </c>
      <c r="D54" t="e">
        <f>(VLOOKUP(Games!B54, Data!$B$2:$L$134, 3, FALSE)-VLOOKUP(Games!C54, Data!$B$2:$L$134, 3, FALSE))*Coefficients!$D$2</f>
        <v>#N/A</v>
      </c>
      <c r="E54" t="e">
        <f>(VLOOKUP(Games!B54, Data!$B$2:$L$134, 5, FALSE)-VLOOKUP(Games!C54, Data!$B$2:$L$134, 5, FALSE))*Coefficients!$E$2</f>
        <v>#N/A</v>
      </c>
      <c r="F54" t="e">
        <f>(VLOOKUP(Games!B54, Data!$B$2:$L$134, 6, FALSE)-VLOOKUP(Games!C54, Data!$B$2:$L$134, 6, FALSE))*Coefficients!$F$2</f>
        <v>#N/A</v>
      </c>
      <c r="G54" t="e">
        <f>(VLOOKUP(Games!B54, Data!$B$2:$L$134, 7, FALSE)-VLOOKUP(Games!C54, Data!$B$2:$L$134, 7, FALSE))*Coefficients!$G$2</f>
        <v>#N/A</v>
      </c>
      <c r="H54" t="e">
        <f>(VLOOKUP(Games!B54, Data!$B$2:$L$134, 8, FALSE)-VLOOKUP(Games!C54, Data!$B$2:$L$134, 8, FALSE))*Coefficients!$H$2</f>
        <v>#N/A</v>
      </c>
      <c r="I54" t="e">
        <f>(VLOOKUP(Games!B54, Data!$B$2:$L$134, 9, FALSE)-VLOOKUP(Games!C54, Data!$B$2:$L$134, 9, FALSE))*Coefficients!$I$2</f>
        <v>#N/A</v>
      </c>
      <c r="J54" t="e">
        <f>(VLOOKUP(Games!B54, Data!$B$2:$L$134, 10, FALSE)-VLOOKUP(Games!C54, Data!$B$2:$L$134, 10, FALSE))*Coefficients!$J$2</f>
        <v>#N/A</v>
      </c>
      <c r="K54" t="e">
        <f>(IF(AND(VLOOKUP(Games!B54, Data!$B$2:$L$134, 11, FALSE)=1, VLOOKUP(Games!C54, Data!$B$2:$L$134, 11, FALSE)&lt;&gt;1), 1,0))*Coefficients!K$2</f>
        <v>#N/A</v>
      </c>
      <c r="L54" t="e">
        <f>(IF(AND(VLOOKUP(Games!B54, Data!$B$2:$L$134, 11, FALSE)&lt;&gt;1, VLOOKUP(Games!C54, Data!$B$2:$L$134, 11, FALSE)=1), 1,0))*Coefficients!L$2</f>
        <v>#N/A</v>
      </c>
      <c r="O54" t="e">
        <f t="shared" si="0"/>
        <v>#N/A</v>
      </c>
    </row>
    <row r="55" spans="1:15" x14ac:dyDescent="0.45">
      <c r="A55">
        <f>Coefficients!$A$2</f>
        <v>4.7140849091202801</v>
      </c>
      <c r="B55">
        <f>(Games!D55)*Coefficients!$B$2</f>
        <v>0</v>
      </c>
      <c r="C55" t="e">
        <f>(VLOOKUP(Games!B55, Data!$B$2:$L$134, 4, FALSE)-VLOOKUP(Games!C55, Data!$B$2:$L$134, 4, FALSE))*Coefficients!$C$2</f>
        <v>#N/A</v>
      </c>
      <c r="D55" t="e">
        <f>(VLOOKUP(Games!B55, Data!$B$2:$L$134, 3, FALSE)-VLOOKUP(Games!C55, Data!$B$2:$L$134, 3, FALSE))*Coefficients!$D$2</f>
        <v>#N/A</v>
      </c>
      <c r="E55" t="e">
        <f>(VLOOKUP(Games!B55, Data!$B$2:$L$134, 5, FALSE)-VLOOKUP(Games!C55, Data!$B$2:$L$134, 5, FALSE))*Coefficients!$E$2</f>
        <v>#N/A</v>
      </c>
      <c r="F55" t="e">
        <f>(VLOOKUP(Games!B55, Data!$B$2:$L$134, 6, FALSE)-VLOOKUP(Games!C55, Data!$B$2:$L$134, 6, FALSE))*Coefficients!$F$2</f>
        <v>#N/A</v>
      </c>
      <c r="G55" t="e">
        <f>(VLOOKUP(Games!B55, Data!$B$2:$L$134, 7, FALSE)-VLOOKUP(Games!C55, Data!$B$2:$L$134, 7, FALSE))*Coefficients!$G$2</f>
        <v>#N/A</v>
      </c>
      <c r="H55" t="e">
        <f>(VLOOKUP(Games!B55, Data!$B$2:$L$134, 8, FALSE)-VLOOKUP(Games!C55, Data!$B$2:$L$134, 8, FALSE))*Coefficients!$H$2</f>
        <v>#N/A</v>
      </c>
      <c r="I55" t="e">
        <f>(VLOOKUP(Games!B55, Data!$B$2:$L$134, 9, FALSE)-VLOOKUP(Games!C55, Data!$B$2:$L$134, 9, FALSE))*Coefficients!$I$2</f>
        <v>#N/A</v>
      </c>
      <c r="J55" t="e">
        <f>(VLOOKUP(Games!B55, Data!$B$2:$L$134, 10, FALSE)-VLOOKUP(Games!C55, Data!$B$2:$L$134, 10, FALSE))*Coefficients!$J$2</f>
        <v>#N/A</v>
      </c>
      <c r="K55" t="e">
        <f>(IF(AND(VLOOKUP(Games!B55, Data!$B$2:$L$134, 11, FALSE)=1, VLOOKUP(Games!C55, Data!$B$2:$L$134, 11, FALSE)&lt;&gt;1), 1,0))*Coefficients!K$2</f>
        <v>#N/A</v>
      </c>
      <c r="L55" t="e">
        <f>(IF(AND(VLOOKUP(Games!B55, Data!$B$2:$L$134, 11, FALSE)&lt;&gt;1, VLOOKUP(Games!C55, Data!$B$2:$L$134, 11, FALSE)=1), 1,0))*Coefficients!L$2</f>
        <v>#N/A</v>
      </c>
      <c r="O55" t="e">
        <f t="shared" si="0"/>
        <v>#N/A</v>
      </c>
    </row>
    <row r="56" spans="1:15" x14ac:dyDescent="0.45">
      <c r="A56">
        <f>Coefficients!$A$2</f>
        <v>4.7140849091202801</v>
      </c>
      <c r="B56">
        <f>(Games!D56)*Coefficients!$B$2</f>
        <v>0</v>
      </c>
      <c r="C56" t="e">
        <f>(VLOOKUP(Games!B56, Data!$B$2:$L$134, 4, FALSE)-VLOOKUP(Games!C56, Data!$B$2:$L$134, 4, FALSE))*Coefficients!$C$2</f>
        <v>#N/A</v>
      </c>
      <c r="D56" t="e">
        <f>(VLOOKUP(Games!B56, Data!$B$2:$L$134, 3, FALSE)-VLOOKUP(Games!C56, Data!$B$2:$L$134, 3, FALSE))*Coefficients!$D$2</f>
        <v>#N/A</v>
      </c>
      <c r="E56" t="e">
        <f>(VLOOKUP(Games!B56, Data!$B$2:$L$134, 5, FALSE)-VLOOKUP(Games!C56, Data!$B$2:$L$134, 5, FALSE))*Coefficients!$E$2</f>
        <v>#N/A</v>
      </c>
      <c r="F56" t="e">
        <f>(VLOOKUP(Games!B56, Data!$B$2:$L$134, 6, FALSE)-VLOOKUP(Games!C56, Data!$B$2:$L$134, 6, FALSE))*Coefficients!$F$2</f>
        <v>#N/A</v>
      </c>
      <c r="G56" t="e">
        <f>(VLOOKUP(Games!B56, Data!$B$2:$L$134, 7, FALSE)-VLOOKUP(Games!C56, Data!$B$2:$L$134, 7, FALSE))*Coefficients!$G$2</f>
        <v>#N/A</v>
      </c>
      <c r="H56" t="e">
        <f>(VLOOKUP(Games!B56, Data!$B$2:$L$134, 8, FALSE)-VLOOKUP(Games!C56, Data!$B$2:$L$134, 8, FALSE))*Coefficients!$H$2</f>
        <v>#N/A</v>
      </c>
      <c r="I56" t="e">
        <f>(VLOOKUP(Games!B56, Data!$B$2:$L$134, 9, FALSE)-VLOOKUP(Games!C56, Data!$B$2:$L$134, 9, FALSE))*Coefficients!$I$2</f>
        <v>#N/A</v>
      </c>
      <c r="J56" t="e">
        <f>(VLOOKUP(Games!B56, Data!$B$2:$L$134, 10, FALSE)-VLOOKUP(Games!C56, Data!$B$2:$L$134, 10, FALSE))*Coefficients!$J$2</f>
        <v>#N/A</v>
      </c>
      <c r="K56" t="e">
        <f>(IF(AND(VLOOKUP(Games!B56, Data!$B$2:$L$134, 11, FALSE)=1, VLOOKUP(Games!C56, Data!$B$2:$L$134, 11, FALSE)&lt;&gt;1), 1,0))*Coefficients!K$2</f>
        <v>#N/A</v>
      </c>
      <c r="L56" t="e">
        <f>(IF(AND(VLOOKUP(Games!B56, Data!$B$2:$L$134, 11, FALSE)&lt;&gt;1, VLOOKUP(Games!C56, Data!$B$2:$L$134, 11, FALSE)=1), 1,0))*Coefficients!L$2</f>
        <v>#N/A</v>
      </c>
      <c r="O56" t="e">
        <f t="shared" si="0"/>
        <v>#N/A</v>
      </c>
    </row>
    <row r="57" spans="1:15" x14ac:dyDescent="0.45">
      <c r="A57">
        <f>Coefficients!$A$2</f>
        <v>4.7140849091202801</v>
      </c>
      <c r="B57">
        <f>(Games!D57)*Coefficients!$B$2</f>
        <v>0</v>
      </c>
      <c r="C57" t="e">
        <f>(VLOOKUP(Games!B57, Data!$B$2:$L$134, 4, FALSE)-VLOOKUP(Games!C57, Data!$B$2:$L$134, 4, FALSE))*Coefficients!$C$2</f>
        <v>#N/A</v>
      </c>
      <c r="D57" t="e">
        <f>(VLOOKUP(Games!B57, Data!$B$2:$L$134, 3, FALSE)-VLOOKUP(Games!C57, Data!$B$2:$L$134, 3, FALSE))*Coefficients!$D$2</f>
        <v>#N/A</v>
      </c>
      <c r="E57" t="e">
        <f>(VLOOKUP(Games!B57, Data!$B$2:$L$134, 5, FALSE)-VLOOKUP(Games!C57, Data!$B$2:$L$134, 5, FALSE))*Coefficients!$E$2</f>
        <v>#N/A</v>
      </c>
      <c r="F57" t="e">
        <f>(VLOOKUP(Games!B57, Data!$B$2:$L$134, 6, FALSE)-VLOOKUP(Games!C57, Data!$B$2:$L$134, 6, FALSE))*Coefficients!$F$2</f>
        <v>#N/A</v>
      </c>
      <c r="G57" t="e">
        <f>(VLOOKUP(Games!B57, Data!$B$2:$L$134, 7, FALSE)-VLOOKUP(Games!C57, Data!$B$2:$L$134, 7, FALSE))*Coefficients!$G$2</f>
        <v>#N/A</v>
      </c>
      <c r="H57" t="e">
        <f>(VLOOKUP(Games!B57, Data!$B$2:$L$134, 8, FALSE)-VLOOKUP(Games!C57, Data!$B$2:$L$134, 8, FALSE))*Coefficients!$H$2</f>
        <v>#N/A</v>
      </c>
      <c r="I57" t="e">
        <f>(VLOOKUP(Games!B57, Data!$B$2:$L$134, 9, FALSE)-VLOOKUP(Games!C57, Data!$B$2:$L$134, 9, FALSE))*Coefficients!$I$2</f>
        <v>#N/A</v>
      </c>
      <c r="J57" t="e">
        <f>(VLOOKUP(Games!B57, Data!$B$2:$L$134, 10, FALSE)-VLOOKUP(Games!C57, Data!$B$2:$L$134, 10, FALSE))*Coefficients!$J$2</f>
        <v>#N/A</v>
      </c>
      <c r="K57" t="e">
        <f>(IF(AND(VLOOKUP(Games!B57, Data!$B$2:$L$134, 11, FALSE)=1, VLOOKUP(Games!C57, Data!$B$2:$L$134, 11, FALSE)&lt;&gt;1), 1,0))*Coefficients!K$2</f>
        <v>#N/A</v>
      </c>
      <c r="L57" t="e">
        <f>(IF(AND(VLOOKUP(Games!B57, Data!$B$2:$L$134, 11, FALSE)&lt;&gt;1, VLOOKUP(Games!C57, Data!$B$2:$L$134, 11, FALSE)=1), 1,0))*Coefficients!L$2</f>
        <v>#N/A</v>
      </c>
      <c r="O57" t="e">
        <f t="shared" si="0"/>
        <v>#N/A</v>
      </c>
    </row>
    <row r="58" spans="1:15" x14ac:dyDescent="0.45">
      <c r="A58">
        <f>Coefficients!$A$2</f>
        <v>4.7140849091202801</v>
      </c>
      <c r="B58">
        <f>(Games!D58)*Coefficients!$B$2</f>
        <v>0</v>
      </c>
      <c r="C58" t="e">
        <f>(VLOOKUP(Games!B58, Data!$B$2:$L$134, 4, FALSE)-VLOOKUP(Games!C58, Data!$B$2:$L$134, 4, FALSE))*Coefficients!$C$2</f>
        <v>#N/A</v>
      </c>
      <c r="D58" t="e">
        <f>(VLOOKUP(Games!B58, Data!$B$2:$L$134, 3, FALSE)-VLOOKUP(Games!C58, Data!$B$2:$L$134, 3, FALSE))*Coefficients!$D$2</f>
        <v>#N/A</v>
      </c>
      <c r="E58" t="e">
        <f>(VLOOKUP(Games!B58, Data!$B$2:$L$134, 5, FALSE)-VLOOKUP(Games!C58, Data!$B$2:$L$134, 5, FALSE))*Coefficients!$E$2</f>
        <v>#N/A</v>
      </c>
      <c r="F58" t="e">
        <f>(VLOOKUP(Games!B58, Data!$B$2:$L$134, 6, FALSE)-VLOOKUP(Games!C58, Data!$B$2:$L$134, 6, FALSE))*Coefficients!$F$2</f>
        <v>#N/A</v>
      </c>
      <c r="G58" t="e">
        <f>(VLOOKUP(Games!B58, Data!$B$2:$L$134, 7, FALSE)-VLOOKUP(Games!C58, Data!$B$2:$L$134, 7, FALSE))*Coefficients!$G$2</f>
        <v>#N/A</v>
      </c>
      <c r="H58" t="e">
        <f>(VLOOKUP(Games!B58, Data!$B$2:$L$134, 8, FALSE)-VLOOKUP(Games!C58, Data!$B$2:$L$134, 8, FALSE))*Coefficients!$H$2</f>
        <v>#N/A</v>
      </c>
      <c r="I58" t="e">
        <f>(VLOOKUP(Games!B58, Data!$B$2:$L$134, 9, FALSE)-VLOOKUP(Games!C58, Data!$B$2:$L$134, 9, FALSE))*Coefficients!$I$2</f>
        <v>#N/A</v>
      </c>
      <c r="J58" t="e">
        <f>(VLOOKUP(Games!B58, Data!$B$2:$L$134, 10, FALSE)-VLOOKUP(Games!C58, Data!$B$2:$L$134, 10, FALSE))*Coefficients!$J$2</f>
        <v>#N/A</v>
      </c>
      <c r="K58" t="e">
        <f>(IF(AND(VLOOKUP(Games!B58, Data!$B$2:$L$134, 11, FALSE)=1, VLOOKUP(Games!C58, Data!$B$2:$L$134, 11, FALSE)&lt;&gt;1), 1,0))*Coefficients!K$2</f>
        <v>#N/A</v>
      </c>
      <c r="L58" t="e">
        <f>(IF(AND(VLOOKUP(Games!B58, Data!$B$2:$L$134, 11, FALSE)&lt;&gt;1, VLOOKUP(Games!C58, Data!$B$2:$L$134, 11, FALSE)=1), 1,0))*Coefficients!L$2</f>
        <v>#N/A</v>
      </c>
      <c r="O58" t="e">
        <f t="shared" si="0"/>
        <v>#N/A</v>
      </c>
    </row>
    <row r="59" spans="1:15" x14ac:dyDescent="0.45">
      <c r="A59">
        <f>Coefficients!$A$2</f>
        <v>4.7140849091202801</v>
      </c>
      <c r="B59">
        <f>(Games!D59)*Coefficients!$B$2</f>
        <v>0</v>
      </c>
      <c r="C59" t="e">
        <f>(VLOOKUP(Games!B59, Data!$B$2:$L$134, 4, FALSE)-VLOOKUP(Games!C59, Data!$B$2:$L$134, 4, FALSE))*Coefficients!$C$2</f>
        <v>#N/A</v>
      </c>
      <c r="D59" t="e">
        <f>(VLOOKUP(Games!B59, Data!$B$2:$L$134, 3, FALSE)-VLOOKUP(Games!C59, Data!$B$2:$L$134, 3, FALSE))*Coefficients!$D$2</f>
        <v>#N/A</v>
      </c>
      <c r="E59" t="e">
        <f>(VLOOKUP(Games!B59, Data!$B$2:$L$134, 5, FALSE)-VLOOKUP(Games!C59, Data!$B$2:$L$134, 5, FALSE))*Coefficients!$E$2</f>
        <v>#N/A</v>
      </c>
      <c r="F59" t="e">
        <f>(VLOOKUP(Games!B59, Data!$B$2:$L$134, 6, FALSE)-VLOOKUP(Games!C59, Data!$B$2:$L$134, 6, FALSE))*Coefficients!$F$2</f>
        <v>#N/A</v>
      </c>
      <c r="G59" t="e">
        <f>(VLOOKUP(Games!B59, Data!$B$2:$L$134, 7, FALSE)-VLOOKUP(Games!C59, Data!$B$2:$L$134, 7, FALSE))*Coefficients!$G$2</f>
        <v>#N/A</v>
      </c>
      <c r="H59" t="e">
        <f>(VLOOKUP(Games!B59, Data!$B$2:$L$134, 8, FALSE)-VLOOKUP(Games!C59, Data!$B$2:$L$134, 8, FALSE))*Coefficients!$H$2</f>
        <v>#N/A</v>
      </c>
      <c r="I59" t="e">
        <f>(VLOOKUP(Games!B59, Data!$B$2:$L$134, 9, FALSE)-VLOOKUP(Games!C59, Data!$B$2:$L$134, 9, FALSE))*Coefficients!$I$2</f>
        <v>#N/A</v>
      </c>
      <c r="J59" t="e">
        <f>(VLOOKUP(Games!B59, Data!$B$2:$L$134, 10, FALSE)-VLOOKUP(Games!C59, Data!$B$2:$L$134, 10, FALSE))*Coefficients!$J$2</f>
        <v>#N/A</v>
      </c>
      <c r="K59" t="e">
        <f>(IF(AND(VLOOKUP(Games!B59, Data!$B$2:$L$134, 11, FALSE)=1, VLOOKUP(Games!C59, Data!$B$2:$L$134, 11, FALSE)&lt;&gt;1), 1,0))*Coefficients!K$2</f>
        <v>#N/A</v>
      </c>
      <c r="L59" t="e">
        <f>(IF(AND(VLOOKUP(Games!B59, Data!$B$2:$L$134, 11, FALSE)&lt;&gt;1, VLOOKUP(Games!C59, Data!$B$2:$L$134, 11, FALSE)=1), 1,0))*Coefficients!L$2</f>
        <v>#N/A</v>
      </c>
      <c r="O59" t="e">
        <f t="shared" si="0"/>
        <v>#N/A</v>
      </c>
    </row>
    <row r="60" spans="1:15" x14ac:dyDescent="0.45">
      <c r="A60">
        <f>Coefficients!$A$2</f>
        <v>4.7140849091202801</v>
      </c>
      <c r="B60">
        <f>(Games!D60)*Coefficients!$B$2</f>
        <v>0</v>
      </c>
      <c r="C60" t="e">
        <f>(VLOOKUP(Games!B60, Data!$B$2:$L$134, 4, FALSE)-VLOOKUP(Games!C60, Data!$B$2:$L$134, 4, FALSE))*Coefficients!$C$2</f>
        <v>#N/A</v>
      </c>
      <c r="D60" t="e">
        <f>(VLOOKUP(Games!B60, Data!$B$2:$L$134, 3, FALSE)-VLOOKUP(Games!C60, Data!$B$2:$L$134, 3, FALSE))*Coefficients!$D$2</f>
        <v>#N/A</v>
      </c>
      <c r="E60" t="e">
        <f>(VLOOKUP(Games!B60, Data!$B$2:$L$134, 5, FALSE)-VLOOKUP(Games!C60, Data!$B$2:$L$134, 5, FALSE))*Coefficients!$E$2</f>
        <v>#N/A</v>
      </c>
      <c r="F60" t="e">
        <f>(VLOOKUP(Games!B60, Data!$B$2:$L$134, 6, FALSE)-VLOOKUP(Games!C60, Data!$B$2:$L$134, 6, FALSE))*Coefficients!$F$2</f>
        <v>#N/A</v>
      </c>
      <c r="G60" t="e">
        <f>(VLOOKUP(Games!B60, Data!$B$2:$L$134, 7, FALSE)-VLOOKUP(Games!C60, Data!$B$2:$L$134, 7, FALSE))*Coefficients!$G$2</f>
        <v>#N/A</v>
      </c>
      <c r="H60" t="e">
        <f>(VLOOKUP(Games!B60, Data!$B$2:$L$134, 8, FALSE)-VLOOKUP(Games!C60, Data!$B$2:$L$134, 8, FALSE))*Coefficients!$H$2</f>
        <v>#N/A</v>
      </c>
      <c r="I60" t="e">
        <f>(VLOOKUP(Games!B60, Data!$B$2:$L$134, 9, FALSE)-VLOOKUP(Games!C60, Data!$B$2:$L$134, 9, FALSE))*Coefficients!$I$2</f>
        <v>#N/A</v>
      </c>
      <c r="J60" t="e">
        <f>(VLOOKUP(Games!B60, Data!$B$2:$L$134, 10, FALSE)-VLOOKUP(Games!C60, Data!$B$2:$L$134, 10, FALSE))*Coefficients!$J$2</f>
        <v>#N/A</v>
      </c>
      <c r="K60" t="e">
        <f>(IF(AND(VLOOKUP(Games!B60, Data!$B$2:$L$134, 11, FALSE)=1, VLOOKUP(Games!C60, Data!$B$2:$L$134, 11, FALSE)&lt;&gt;1), 1,0))*Coefficients!K$2</f>
        <v>#N/A</v>
      </c>
      <c r="L60" t="e">
        <f>(IF(AND(VLOOKUP(Games!B60, Data!$B$2:$L$134, 11, FALSE)&lt;&gt;1, VLOOKUP(Games!C60, Data!$B$2:$L$134, 11, FALSE)=1), 1,0))*Coefficients!L$2</f>
        <v>#N/A</v>
      </c>
      <c r="O60" t="e">
        <f t="shared" si="0"/>
        <v>#N/A</v>
      </c>
    </row>
    <row r="61" spans="1:15" x14ac:dyDescent="0.45">
      <c r="A61">
        <f>Coefficients!$A$2</f>
        <v>4.7140849091202801</v>
      </c>
      <c r="B61">
        <f>(Games!D61)*Coefficients!$B$2</f>
        <v>0</v>
      </c>
      <c r="C61" t="e">
        <f>(VLOOKUP(Games!B61, Data!$B$2:$L$134, 4, FALSE)-VLOOKUP(Games!C61, Data!$B$2:$L$134, 4, FALSE))*Coefficients!$C$2</f>
        <v>#N/A</v>
      </c>
      <c r="D61" t="e">
        <f>(VLOOKUP(Games!B61, Data!$B$2:$L$134, 3, FALSE)-VLOOKUP(Games!C61, Data!$B$2:$L$134, 3, FALSE))*Coefficients!$D$2</f>
        <v>#N/A</v>
      </c>
      <c r="E61" t="e">
        <f>(VLOOKUP(Games!B61, Data!$B$2:$L$134, 5, FALSE)-VLOOKUP(Games!C61, Data!$B$2:$L$134, 5, FALSE))*Coefficients!$E$2</f>
        <v>#N/A</v>
      </c>
      <c r="F61" t="e">
        <f>(VLOOKUP(Games!B61, Data!$B$2:$L$134, 6, FALSE)-VLOOKUP(Games!C61, Data!$B$2:$L$134, 6, FALSE))*Coefficients!$F$2</f>
        <v>#N/A</v>
      </c>
      <c r="G61" t="e">
        <f>(VLOOKUP(Games!B61, Data!$B$2:$L$134, 7, FALSE)-VLOOKUP(Games!C61, Data!$B$2:$L$134, 7, FALSE))*Coefficients!$G$2</f>
        <v>#N/A</v>
      </c>
      <c r="H61" t="e">
        <f>(VLOOKUP(Games!B61, Data!$B$2:$L$134, 8, FALSE)-VLOOKUP(Games!C61, Data!$B$2:$L$134, 8, FALSE))*Coefficients!$H$2</f>
        <v>#N/A</v>
      </c>
      <c r="I61" t="e">
        <f>(VLOOKUP(Games!B61, Data!$B$2:$L$134, 9, FALSE)-VLOOKUP(Games!C61, Data!$B$2:$L$134, 9, FALSE))*Coefficients!$I$2</f>
        <v>#N/A</v>
      </c>
      <c r="J61" t="e">
        <f>(VLOOKUP(Games!B61, Data!$B$2:$L$134, 10, FALSE)-VLOOKUP(Games!C61, Data!$B$2:$L$134, 10, FALSE))*Coefficients!$J$2</f>
        <v>#N/A</v>
      </c>
      <c r="K61" t="e">
        <f>(IF(AND(VLOOKUP(Games!B61, Data!$B$2:$L$134, 11, FALSE)=1, VLOOKUP(Games!C61, Data!$B$2:$L$134, 11, FALSE)&lt;&gt;1), 1,0))*Coefficients!K$2</f>
        <v>#N/A</v>
      </c>
      <c r="L61" t="e">
        <f>(IF(AND(VLOOKUP(Games!B61, Data!$B$2:$L$134, 11, FALSE)&lt;&gt;1, VLOOKUP(Games!C61, Data!$B$2:$L$134, 11, FALSE)=1), 1,0))*Coefficients!L$2</f>
        <v>#N/A</v>
      </c>
      <c r="O61" t="e">
        <f t="shared" si="0"/>
        <v>#N/A</v>
      </c>
    </row>
    <row r="62" spans="1:15" x14ac:dyDescent="0.45">
      <c r="A62">
        <f>Coefficients!$A$2</f>
        <v>4.7140849091202801</v>
      </c>
      <c r="B62">
        <f>(Games!D62)*Coefficients!$B$2</f>
        <v>0</v>
      </c>
      <c r="C62" t="e">
        <f>(VLOOKUP(Games!B62, Data!$B$2:$L$134, 4, FALSE)-VLOOKUP(Games!C62, Data!$B$2:$L$134, 4, FALSE))*Coefficients!$C$2</f>
        <v>#N/A</v>
      </c>
      <c r="D62" t="e">
        <f>(VLOOKUP(Games!B62, Data!$B$2:$L$134, 3, FALSE)-VLOOKUP(Games!C62, Data!$B$2:$L$134, 3, FALSE))*Coefficients!$D$2</f>
        <v>#N/A</v>
      </c>
      <c r="E62" t="e">
        <f>(VLOOKUP(Games!B62, Data!$B$2:$L$134, 5, FALSE)-VLOOKUP(Games!C62, Data!$B$2:$L$134, 5, FALSE))*Coefficients!$E$2</f>
        <v>#N/A</v>
      </c>
      <c r="F62" t="e">
        <f>(VLOOKUP(Games!B62, Data!$B$2:$L$134, 6, FALSE)-VLOOKUP(Games!C62, Data!$B$2:$L$134, 6, FALSE))*Coefficients!$F$2</f>
        <v>#N/A</v>
      </c>
      <c r="G62" t="e">
        <f>(VLOOKUP(Games!B62, Data!$B$2:$L$134, 7, FALSE)-VLOOKUP(Games!C62, Data!$B$2:$L$134, 7, FALSE))*Coefficients!$G$2</f>
        <v>#N/A</v>
      </c>
      <c r="H62" t="e">
        <f>(VLOOKUP(Games!B62, Data!$B$2:$L$134, 8, FALSE)-VLOOKUP(Games!C62, Data!$B$2:$L$134, 8, FALSE))*Coefficients!$H$2</f>
        <v>#N/A</v>
      </c>
      <c r="I62" t="e">
        <f>(VLOOKUP(Games!B62, Data!$B$2:$L$134, 9, FALSE)-VLOOKUP(Games!C62, Data!$B$2:$L$134, 9, FALSE))*Coefficients!$I$2</f>
        <v>#N/A</v>
      </c>
      <c r="J62" t="e">
        <f>(VLOOKUP(Games!B62, Data!$B$2:$L$134, 10, FALSE)-VLOOKUP(Games!C62, Data!$B$2:$L$134, 10, FALSE))*Coefficients!$J$2</f>
        <v>#N/A</v>
      </c>
      <c r="K62" t="e">
        <f>(IF(AND(VLOOKUP(Games!B62, Data!$B$2:$L$134, 11, FALSE)=1, VLOOKUP(Games!C62, Data!$B$2:$L$134, 11, FALSE)&lt;&gt;1), 1,0))*Coefficients!K$2</f>
        <v>#N/A</v>
      </c>
      <c r="L62" t="e">
        <f>(IF(AND(VLOOKUP(Games!B62, Data!$B$2:$L$134, 11, FALSE)&lt;&gt;1, VLOOKUP(Games!C62, Data!$B$2:$L$134, 11, FALSE)=1), 1,0))*Coefficients!L$2</f>
        <v>#N/A</v>
      </c>
      <c r="O62" t="e">
        <f t="shared" si="0"/>
        <v>#N/A</v>
      </c>
    </row>
    <row r="63" spans="1:15" x14ac:dyDescent="0.45">
      <c r="A63">
        <f>Coefficients!$A$2</f>
        <v>4.7140849091202801</v>
      </c>
      <c r="B63">
        <f>(Games!D63)*Coefficients!$B$2</f>
        <v>0</v>
      </c>
      <c r="C63" t="e">
        <f>(VLOOKUP(Games!B63, Data!$B$2:$L$134, 4, FALSE)-VLOOKUP(Games!C63, Data!$B$2:$L$134, 4, FALSE))*Coefficients!$C$2</f>
        <v>#N/A</v>
      </c>
      <c r="D63" t="e">
        <f>(VLOOKUP(Games!B63, Data!$B$2:$L$134, 3, FALSE)-VLOOKUP(Games!C63, Data!$B$2:$L$134, 3, FALSE))*Coefficients!$D$2</f>
        <v>#N/A</v>
      </c>
      <c r="E63" t="e">
        <f>(VLOOKUP(Games!B63, Data!$B$2:$L$134, 5, FALSE)-VLOOKUP(Games!C63, Data!$B$2:$L$134, 5, FALSE))*Coefficients!$E$2</f>
        <v>#N/A</v>
      </c>
      <c r="F63" t="e">
        <f>(VLOOKUP(Games!B63, Data!$B$2:$L$134, 6, FALSE)-VLOOKUP(Games!C63, Data!$B$2:$L$134, 6, FALSE))*Coefficients!$F$2</f>
        <v>#N/A</v>
      </c>
      <c r="G63" t="e">
        <f>(VLOOKUP(Games!B63, Data!$B$2:$L$134, 7, FALSE)-VLOOKUP(Games!C63, Data!$B$2:$L$134, 7, FALSE))*Coefficients!$G$2</f>
        <v>#N/A</v>
      </c>
      <c r="H63" t="e">
        <f>(VLOOKUP(Games!B63, Data!$B$2:$L$134, 8, FALSE)-VLOOKUP(Games!C63, Data!$B$2:$L$134, 8, FALSE))*Coefficients!$H$2</f>
        <v>#N/A</v>
      </c>
      <c r="I63" t="e">
        <f>(VLOOKUP(Games!B63, Data!$B$2:$L$134, 9, FALSE)-VLOOKUP(Games!C63, Data!$B$2:$L$134, 9, FALSE))*Coefficients!$I$2</f>
        <v>#N/A</v>
      </c>
      <c r="J63" t="e">
        <f>(VLOOKUP(Games!B63, Data!$B$2:$L$134, 10, FALSE)-VLOOKUP(Games!C63, Data!$B$2:$L$134, 10, FALSE))*Coefficients!$J$2</f>
        <v>#N/A</v>
      </c>
      <c r="K63" t="e">
        <f>(IF(AND(VLOOKUP(Games!B63, Data!$B$2:$L$134, 11, FALSE)=1, VLOOKUP(Games!C63, Data!$B$2:$L$134, 11, FALSE)&lt;&gt;1), 1,0))*Coefficients!K$2</f>
        <v>#N/A</v>
      </c>
      <c r="L63" t="e">
        <f>(IF(AND(VLOOKUP(Games!B63, Data!$B$2:$L$134, 11, FALSE)&lt;&gt;1, VLOOKUP(Games!C63, Data!$B$2:$L$134, 11, FALSE)=1), 1,0))*Coefficients!L$2</f>
        <v>#N/A</v>
      </c>
      <c r="O63" t="e">
        <f t="shared" si="0"/>
        <v>#N/A</v>
      </c>
    </row>
    <row r="64" spans="1:15" x14ac:dyDescent="0.45">
      <c r="A64">
        <f>Coefficients!$A$2</f>
        <v>4.7140849091202801</v>
      </c>
      <c r="B64">
        <f>(Games!D64)*Coefficients!$B$2</f>
        <v>0</v>
      </c>
      <c r="C64" t="e">
        <f>(VLOOKUP(Games!B64, Data!$B$2:$L$134, 4, FALSE)-VLOOKUP(Games!C64, Data!$B$2:$L$134, 4, FALSE))*Coefficients!$C$2</f>
        <v>#N/A</v>
      </c>
      <c r="D64" t="e">
        <f>(VLOOKUP(Games!B64, Data!$B$2:$L$134, 3, FALSE)-VLOOKUP(Games!C64, Data!$B$2:$L$134, 3, FALSE))*Coefficients!$D$2</f>
        <v>#N/A</v>
      </c>
      <c r="E64" t="e">
        <f>(VLOOKUP(Games!B64, Data!$B$2:$L$134, 5, FALSE)-VLOOKUP(Games!C64, Data!$B$2:$L$134, 5, FALSE))*Coefficients!$E$2</f>
        <v>#N/A</v>
      </c>
      <c r="F64" t="e">
        <f>(VLOOKUP(Games!B64, Data!$B$2:$L$134, 6, FALSE)-VLOOKUP(Games!C64, Data!$B$2:$L$134, 6, FALSE))*Coefficients!$F$2</f>
        <v>#N/A</v>
      </c>
      <c r="G64" t="e">
        <f>(VLOOKUP(Games!B64, Data!$B$2:$L$134, 7, FALSE)-VLOOKUP(Games!C64, Data!$B$2:$L$134, 7, FALSE))*Coefficients!$G$2</f>
        <v>#N/A</v>
      </c>
      <c r="H64" t="e">
        <f>(VLOOKUP(Games!B64, Data!$B$2:$L$134, 8, FALSE)-VLOOKUP(Games!C64, Data!$B$2:$L$134, 8, FALSE))*Coefficients!$H$2</f>
        <v>#N/A</v>
      </c>
      <c r="I64" t="e">
        <f>(VLOOKUP(Games!B64, Data!$B$2:$L$134, 9, FALSE)-VLOOKUP(Games!C64, Data!$B$2:$L$134, 9, FALSE))*Coefficients!$I$2</f>
        <v>#N/A</v>
      </c>
      <c r="J64" t="e">
        <f>(VLOOKUP(Games!B64, Data!$B$2:$L$134, 10, FALSE)-VLOOKUP(Games!C64, Data!$B$2:$L$134, 10, FALSE))*Coefficients!$J$2</f>
        <v>#N/A</v>
      </c>
      <c r="K64" t="e">
        <f>(IF(AND(VLOOKUP(Games!B64, Data!$B$2:$L$134, 11, FALSE)=1, VLOOKUP(Games!C64, Data!$B$2:$L$134, 11, FALSE)&lt;&gt;1), 1,0))*Coefficients!K$2</f>
        <v>#N/A</v>
      </c>
      <c r="L64" t="e">
        <f>(IF(AND(VLOOKUP(Games!B64, Data!$B$2:$L$134, 11, FALSE)&lt;&gt;1, VLOOKUP(Games!C64, Data!$B$2:$L$134, 11, FALSE)=1), 1,0))*Coefficients!L$2</f>
        <v>#N/A</v>
      </c>
      <c r="O64" t="e">
        <f t="shared" si="0"/>
        <v>#N/A</v>
      </c>
    </row>
    <row r="65" spans="1:15" x14ac:dyDescent="0.45">
      <c r="A65">
        <f>Coefficients!$A$2</f>
        <v>4.7140849091202801</v>
      </c>
      <c r="B65">
        <f>(Games!D65)*Coefficients!$B$2</f>
        <v>0</v>
      </c>
      <c r="C65" t="e">
        <f>(VLOOKUP(Games!B65, Data!$B$2:$L$134, 4, FALSE)-VLOOKUP(Games!C65, Data!$B$2:$L$134, 4, FALSE))*Coefficients!$C$2</f>
        <v>#N/A</v>
      </c>
      <c r="D65" t="e">
        <f>(VLOOKUP(Games!B65, Data!$B$2:$L$134, 3, FALSE)-VLOOKUP(Games!C65, Data!$B$2:$L$134, 3, FALSE))*Coefficients!$D$2</f>
        <v>#N/A</v>
      </c>
      <c r="E65" t="e">
        <f>(VLOOKUP(Games!B65, Data!$B$2:$L$134, 5, FALSE)-VLOOKUP(Games!C65, Data!$B$2:$L$134, 5, FALSE))*Coefficients!$E$2</f>
        <v>#N/A</v>
      </c>
      <c r="F65" t="e">
        <f>(VLOOKUP(Games!B65, Data!$B$2:$L$134, 6, FALSE)-VLOOKUP(Games!C65, Data!$B$2:$L$134, 6, FALSE))*Coefficients!$F$2</f>
        <v>#N/A</v>
      </c>
      <c r="G65" t="e">
        <f>(VLOOKUP(Games!B65, Data!$B$2:$L$134, 7, FALSE)-VLOOKUP(Games!C65, Data!$B$2:$L$134, 7, FALSE))*Coefficients!$G$2</f>
        <v>#N/A</v>
      </c>
      <c r="H65" t="e">
        <f>(VLOOKUP(Games!B65, Data!$B$2:$L$134, 8, FALSE)-VLOOKUP(Games!C65, Data!$B$2:$L$134, 8, FALSE))*Coefficients!$H$2</f>
        <v>#N/A</v>
      </c>
      <c r="I65" t="e">
        <f>(VLOOKUP(Games!B65, Data!$B$2:$L$134, 9, FALSE)-VLOOKUP(Games!C65, Data!$B$2:$L$134, 9, FALSE))*Coefficients!$I$2</f>
        <v>#N/A</v>
      </c>
      <c r="J65" t="e">
        <f>(VLOOKUP(Games!B65, Data!$B$2:$L$134, 10, FALSE)-VLOOKUP(Games!C65, Data!$B$2:$L$134, 10, FALSE))*Coefficients!$J$2</f>
        <v>#N/A</v>
      </c>
      <c r="K65" t="e">
        <f>(IF(AND(VLOOKUP(Games!B65, Data!$B$2:$L$134, 11, FALSE)=1, VLOOKUP(Games!C65, Data!$B$2:$L$134, 11, FALSE)&lt;&gt;1), 1,0))*Coefficients!K$2</f>
        <v>#N/A</v>
      </c>
      <c r="L65" t="e">
        <f>(IF(AND(VLOOKUP(Games!B65, Data!$B$2:$L$134, 11, FALSE)&lt;&gt;1, VLOOKUP(Games!C65, Data!$B$2:$L$134, 11, FALSE)=1), 1,0))*Coefficients!L$2</f>
        <v>#N/A</v>
      </c>
      <c r="O65" t="e">
        <f t="shared" si="0"/>
        <v>#N/A</v>
      </c>
    </row>
    <row r="66" spans="1:15" x14ac:dyDescent="0.45">
      <c r="A66">
        <f>Coefficients!$A$2</f>
        <v>4.7140849091202801</v>
      </c>
      <c r="B66">
        <f>(Games!D66)*Coefficients!$B$2</f>
        <v>0</v>
      </c>
      <c r="C66" t="e">
        <f>(VLOOKUP(Games!B66, Data!$B$2:$L$134, 4, FALSE)-VLOOKUP(Games!C66, Data!$B$2:$L$134, 4, FALSE))*Coefficients!$C$2</f>
        <v>#N/A</v>
      </c>
      <c r="D66" t="e">
        <f>(VLOOKUP(Games!B66, Data!$B$2:$L$134, 3, FALSE)-VLOOKUP(Games!C66, Data!$B$2:$L$134, 3, FALSE))*Coefficients!$D$2</f>
        <v>#N/A</v>
      </c>
      <c r="E66" t="e">
        <f>(VLOOKUP(Games!B66, Data!$B$2:$L$134, 5, FALSE)-VLOOKUP(Games!C66, Data!$B$2:$L$134, 5, FALSE))*Coefficients!$E$2</f>
        <v>#N/A</v>
      </c>
      <c r="F66" t="e">
        <f>(VLOOKUP(Games!B66, Data!$B$2:$L$134, 6, FALSE)-VLOOKUP(Games!C66, Data!$B$2:$L$134, 6, FALSE))*Coefficients!$F$2</f>
        <v>#N/A</v>
      </c>
      <c r="G66" t="e">
        <f>(VLOOKUP(Games!B66, Data!$B$2:$L$134, 7, FALSE)-VLOOKUP(Games!C66, Data!$B$2:$L$134, 7, FALSE))*Coefficients!$G$2</f>
        <v>#N/A</v>
      </c>
      <c r="H66" t="e">
        <f>(VLOOKUP(Games!B66, Data!$B$2:$L$134, 8, FALSE)-VLOOKUP(Games!C66, Data!$B$2:$L$134, 8, FALSE))*Coefficients!$H$2</f>
        <v>#N/A</v>
      </c>
      <c r="I66" t="e">
        <f>(VLOOKUP(Games!B66, Data!$B$2:$L$134, 9, FALSE)-VLOOKUP(Games!C66, Data!$B$2:$L$134, 9, FALSE))*Coefficients!$I$2</f>
        <v>#N/A</v>
      </c>
      <c r="J66" t="e">
        <f>(VLOOKUP(Games!B66, Data!$B$2:$L$134, 10, FALSE)-VLOOKUP(Games!C66, Data!$B$2:$L$134, 10, FALSE))*Coefficients!$J$2</f>
        <v>#N/A</v>
      </c>
      <c r="K66" t="e">
        <f>(IF(AND(VLOOKUP(Games!B66, Data!$B$2:$L$134, 11, FALSE)=1, VLOOKUP(Games!C66, Data!$B$2:$L$134, 11, FALSE)&lt;&gt;1), 1,0))*Coefficients!K$2</f>
        <v>#N/A</v>
      </c>
      <c r="L66" t="e">
        <f>(IF(AND(VLOOKUP(Games!B66, Data!$B$2:$L$134, 11, FALSE)&lt;&gt;1, VLOOKUP(Games!C66, Data!$B$2:$L$134, 11, FALSE)=1), 1,0))*Coefficients!L$2</f>
        <v>#N/A</v>
      </c>
      <c r="O66" t="e">
        <f t="shared" ref="O66:O129" si="1">SUM(A66:L66)</f>
        <v>#N/A</v>
      </c>
    </row>
    <row r="67" spans="1:15" x14ac:dyDescent="0.45">
      <c r="A67">
        <f>Coefficients!$A$2</f>
        <v>4.7140849091202801</v>
      </c>
      <c r="B67">
        <f>(Games!D67)*Coefficients!$B$2</f>
        <v>0</v>
      </c>
      <c r="C67" t="e">
        <f>(VLOOKUP(Games!B67, Data!$B$2:$L$134, 4, FALSE)-VLOOKUP(Games!C67, Data!$B$2:$L$134, 4, FALSE))*Coefficients!$C$2</f>
        <v>#N/A</v>
      </c>
      <c r="D67" t="e">
        <f>(VLOOKUP(Games!B67, Data!$B$2:$L$134, 3, FALSE)-VLOOKUP(Games!C67, Data!$B$2:$L$134, 3, FALSE))*Coefficients!$D$2</f>
        <v>#N/A</v>
      </c>
      <c r="E67" t="e">
        <f>(VLOOKUP(Games!B67, Data!$B$2:$L$134, 5, FALSE)-VLOOKUP(Games!C67, Data!$B$2:$L$134, 5, FALSE))*Coefficients!$E$2</f>
        <v>#N/A</v>
      </c>
      <c r="F67" t="e">
        <f>(VLOOKUP(Games!B67, Data!$B$2:$L$134, 6, FALSE)-VLOOKUP(Games!C67, Data!$B$2:$L$134, 6, FALSE))*Coefficients!$F$2</f>
        <v>#N/A</v>
      </c>
      <c r="G67" t="e">
        <f>(VLOOKUP(Games!B67, Data!$B$2:$L$134, 7, FALSE)-VLOOKUP(Games!C67, Data!$B$2:$L$134, 7, FALSE))*Coefficients!$G$2</f>
        <v>#N/A</v>
      </c>
      <c r="H67" t="e">
        <f>(VLOOKUP(Games!B67, Data!$B$2:$L$134, 8, FALSE)-VLOOKUP(Games!C67, Data!$B$2:$L$134, 8, FALSE))*Coefficients!$H$2</f>
        <v>#N/A</v>
      </c>
      <c r="I67" t="e">
        <f>(VLOOKUP(Games!B67, Data!$B$2:$L$134, 9, FALSE)-VLOOKUP(Games!C67, Data!$B$2:$L$134, 9, FALSE))*Coefficients!$I$2</f>
        <v>#N/A</v>
      </c>
      <c r="J67" t="e">
        <f>(VLOOKUP(Games!B67, Data!$B$2:$L$134, 10, FALSE)-VLOOKUP(Games!C67, Data!$B$2:$L$134, 10, FALSE))*Coefficients!$J$2</f>
        <v>#N/A</v>
      </c>
      <c r="K67" t="e">
        <f>(IF(AND(VLOOKUP(Games!B67, Data!$B$2:$L$134, 11, FALSE)=1, VLOOKUP(Games!C67, Data!$B$2:$L$134, 11, FALSE)&lt;&gt;1), 1,0))*Coefficients!K$2</f>
        <v>#N/A</v>
      </c>
      <c r="L67" t="e">
        <f>(IF(AND(VLOOKUP(Games!B67, Data!$B$2:$L$134, 11, FALSE)&lt;&gt;1, VLOOKUP(Games!C67, Data!$B$2:$L$134, 11, FALSE)=1), 1,0))*Coefficients!L$2</f>
        <v>#N/A</v>
      </c>
      <c r="O67" t="e">
        <f t="shared" si="1"/>
        <v>#N/A</v>
      </c>
    </row>
    <row r="68" spans="1:15" x14ac:dyDescent="0.45">
      <c r="A68">
        <f>Coefficients!$A$2</f>
        <v>4.7140849091202801</v>
      </c>
      <c r="B68">
        <f>(Games!D68)*Coefficients!$B$2</f>
        <v>0</v>
      </c>
      <c r="C68" t="e">
        <f>(VLOOKUP(Games!B68, Data!$B$2:$L$134, 4, FALSE)-VLOOKUP(Games!C68, Data!$B$2:$L$134, 4, FALSE))*Coefficients!$C$2</f>
        <v>#N/A</v>
      </c>
      <c r="D68" t="e">
        <f>(VLOOKUP(Games!B68, Data!$B$2:$L$134, 3, FALSE)-VLOOKUP(Games!C68, Data!$B$2:$L$134, 3, FALSE))*Coefficients!$D$2</f>
        <v>#N/A</v>
      </c>
      <c r="E68" t="e">
        <f>(VLOOKUP(Games!B68, Data!$B$2:$L$134, 5, FALSE)-VLOOKUP(Games!C68, Data!$B$2:$L$134, 5, FALSE))*Coefficients!$E$2</f>
        <v>#N/A</v>
      </c>
      <c r="F68" t="e">
        <f>(VLOOKUP(Games!B68, Data!$B$2:$L$134, 6, FALSE)-VLOOKUP(Games!C68, Data!$B$2:$L$134, 6, FALSE))*Coefficients!$F$2</f>
        <v>#N/A</v>
      </c>
      <c r="G68" t="e">
        <f>(VLOOKUP(Games!B68, Data!$B$2:$L$134, 7, FALSE)-VLOOKUP(Games!C68, Data!$B$2:$L$134, 7, FALSE))*Coefficients!$G$2</f>
        <v>#N/A</v>
      </c>
      <c r="H68" t="e">
        <f>(VLOOKUP(Games!B68, Data!$B$2:$L$134, 8, FALSE)-VLOOKUP(Games!C68, Data!$B$2:$L$134, 8, FALSE))*Coefficients!$H$2</f>
        <v>#N/A</v>
      </c>
      <c r="I68" t="e">
        <f>(VLOOKUP(Games!B68, Data!$B$2:$L$134, 9, FALSE)-VLOOKUP(Games!C68, Data!$B$2:$L$134, 9, FALSE))*Coefficients!$I$2</f>
        <v>#N/A</v>
      </c>
      <c r="J68" t="e">
        <f>(VLOOKUP(Games!B68, Data!$B$2:$L$134, 10, FALSE)-VLOOKUP(Games!C68, Data!$B$2:$L$134, 10, FALSE))*Coefficients!$J$2</f>
        <v>#N/A</v>
      </c>
      <c r="K68" t="e">
        <f>(IF(AND(VLOOKUP(Games!B68, Data!$B$2:$L$134, 11, FALSE)=1, VLOOKUP(Games!C68, Data!$B$2:$L$134, 11, FALSE)&lt;&gt;1), 1,0))*Coefficients!K$2</f>
        <v>#N/A</v>
      </c>
      <c r="L68" t="e">
        <f>(IF(AND(VLOOKUP(Games!B68, Data!$B$2:$L$134, 11, FALSE)&lt;&gt;1, VLOOKUP(Games!C68, Data!$B$2:$L$134, 11, FALSE)=1), 1,0))*Coefficients!L$2</f>
        <v>#N/A</v>
      </c>
      <c r="O68" t="e">
        <f t="shared" si="1"/>
        <v>#N/A</v>
      </c>
    </row>
    <row r="69" spans="1:15" x14ac:dyDescent="0.45">
      <c r="A69">
        <f>Coefficients!$A$2</f>
        <v>4.7140849091202801</v>
      </c>
      <c r="B69">
        <f>(Games!D69)*Coefficients!$B$2</f>
        <v>0</v>
      </c>
      <c r="C69" t="e">
        <f>(VLOOKUP(Games!B69, Data!$B$2:$L$134, 4, FALSE)-VLOOKUP(Games!C69, Data!$B$2:$L$134, 4, FALSE))*Coefficients!$C$2</f>
        <v>#N/A</v>
      </c>
      <c r="D69" t="e">
        <f>(VLOOKUP(Games!B69, Data!$B$2:$L$134, 3, FALSE)-VLOOKUP(Games!C69, Data!$B$2:$L$134, 3, FALSE))*Coefficients!$D$2</f>
        <v>#N/A</v>
      </c>
      <c r="E69" t="e">
        <f>(VLOOKUP(Games!B69, Data!$B$2:$L$134, 5, FALSE)-VLOOKUP(Games!C69, Data!$B$2:$L$134, 5, FALSE))*Coefficients!$E$2</f>
        <v>#N/A</v>
      </c>
      <c r="F69" t="e">
        <f>(VLOOKUP(Games!B69, Data!$B$2:$L$134, 6, FALSE)-VLOOKUP(Games!C69, Data!$B$2:$L$134, 6, FALSE))*Coefficients!$F$2</f>
        <v>#N/A</v>
      </c>
      <c r="G69" t="e">
        <f>(VLOOKUP(Games!B69, Data!$B$2:$L$134, 7, FALSE)-VLOOKUP(Games!C69, Data!$B$2:$L$134, 7, FALSE))*Coefficients!$G$2</f>
        <v>#N/A</v>
      </c>
      <c r="H69" t="e">
        <f>(VLOOKUP(Games!B69, Data!$B$2:$L$134, 8, FALSE)-VLOOKUP(Games!C69, Data!$B$2:$L$134, 8, FALSE))*Coefficients!$H$2</f>
        <v>#N/A</v>
      </c>
      <c r="I69" t="e">
        <f>(VLOOKUP(Games!B69, Data!$B$2:$L$134, 9, FALSE)-VLOOKUP(Games!C69, Data!$B$2:$L$134, 9, FALSE))*Coefficients!$I$2</f>
        <v>#N/A</v>
      </c>
      <c r="J69" t="e">
        <f>(VLOOKUP(Games!B69, Data!$B$2:$L$134, 10, FALSE)-VLOOKUP(Games!C69, Data!$B$2:$L$134, 10, FALSE))*Coefficients!$J$2</f>
        <v>#N/A</v>
      </c>
      <c r="K69" t="e">
        <f>(IF(AND(VLOOKUP(Games!B69, Data!$B$2:$L$134, 11, FALSE)=1, VLOOKUP(Games!C69, Data!$B$2:$L$134, 11, FALSE)&lt;&gt;1), 1,0))*Coefficients!K$2</f>
        <v>#N/A</v>
      </c>
      <c r="L69" t="e">
        <f>(IF(AND(VLOOKUP(Games!B69, Data!$B$2:$L$134, 11, FALSE)&lt;&gt;1, VLOOKUP(Games!C69, Data!$B$2:$L$134, 11, FALSE)=1), 1,0))*Coefficients!L$2</f>
        <v>#N/A</v>
      </c>
      <c r="O69" t="e">
        <f t="shared" si="1"/>
        <v>#N/A</v>
      </c>
    </row>
    <row r="70" spans="1:15" x14ac:dyDescent="0.45">
      <c r="A70">
        <f>Coefficients!$A$2</f>
        <v>4.7140849091202801</v>
      </c>
      <c r="B70">
        <f>(Games!D70)*Coefficients!$B$2</f>
        <v>0</v>
      </c>
      <c r="C70" t="e">
        <f>(VLOOKUP(Games!B70, Data!$B$2:$L$134, 4, FALSE)-VLOOKUP(Games!C70, Data!$B$2:$L$134, 4, FALSE))*Coefficients!$C$2</f>
        <v>#N/A</v>
      </c>
      <c r="D70" t="e">
        <f>(VLOOKUP(Games!B70, Data!$B$2:$L$134, 3, FALSE)-VLOOKUP(Games!C70, Data!$B$2:$L$134, 3, FALSE))*Coefficients!$D$2</f>
        <v>#N/A</v>
      </c>
      <c r="E70" t="e">
        <f>(VLOOKUP(Games!B70, Data!$B$2:$L$134, 5, FALSE)-VLOOKUP(Games!C70, Data!$B$2:$L$134, 5, FALSE))*Coefficients!$E$2</f>
        <v>#N/A</v>
      </c>
      <c r="F70" t="e">
        <f>(VLOOKUP(Games!B70, Data!$B$2:$L$134, 6, FALSE)-VLOOKUP(Games!C70, Data!$B$2:$L$134, 6, FALSE))*Coefficients!$F$2</f>
        <v>#N/A</v>
      </c>
      <c r="G70" t="e">
        <f>(VLOOKUP(Games!B70, Data!$B$2:$L$134, 7, FALSE)-VLOOKUP(Games!C70, Data!$B$2:$L$134, 7, FALSE))*Coefficients!$G$2</f>
        <v>#N/A</v>
      </c>
      <c r="H70" t="e">
        <f>(VLOOKUP(Games!B70, Data!$B$2:$L$134, 8, FALSE)-VLOOKUP(Games!C70, Data!$B$2:$L$134, 8, FALSE))*Coefficients!$H$2</f>
        <v>#N/A</v>
      </c>
      <c r="I70" t="e">
        <f>(VLOOKUP(Games!B70, Data!$B$2:$L$134, 9, FALSE)-VLOOKUP(Games!C70, Data!$B$2:$L$134, 9, FALSE))*Coefficients!$I$2</f>
        <v>#N/A</v>
      </c>
      <c r="J70" t="e">
        <f>(VLOOKUP(Games!B70, Data!$B$2:$L$134, 10, FALSE)-VLOOKUP(Games!C70, Data!$B$2:$L$134, 10, FALSE))*Coefficients!$J$2</f>
        <v>#N/A</v>
      </c>
      <c r="K70" t="e">
        <f>(IF(AND(VLOOKUP(Games!B70, Data!$B$2:$L$134, 11, FALSE)=1, VLOOKUP(Games!C70, Data!$B$2:$L$134, 11, FALSE)&lt;&gt;1), 1,0))*Coefficients!K$2</f>
        <v>#N/A</v>
      </c>
      <c r="L70" t="e">
        <f>(IF(AND(VLOOKUP(Games!B70, Data!$B$2:$L$134, 11, FALSE)&lt;&gt;1, VLOOKUP(Games!C70, Data!$B$2:$L$134, 11, FALSE)=1), 1,0))*Coefficients!L$2</f>
        <v>#N/A</v>
      </c>
      <c r="O70" t="e">
        <f t="shared" si="1"/>
        <v>#N/A</v>
      </c>
    </row>
    <row r="71" spans="1:15" x14ac:dyDescent="0.45">
      <c r="A71">
        <f>Coefficients!$A$2</f>
        <v>4.7140849091202801</v>
      </c>
      <c r="B71">
        <f>(Games!D71)*Coefficients!$B$2</f>
        <v>0</v>
      </c>
      <c r="C71" t="e">
        <f>(VLOOKUP(Games!B71, Data!$B$2:$L$134, 4, FALSE)-VLOOKUP(Games!C71, Data!$B$2:$L$134, 4, FALSE))*Coefficients!$C$2</f>
        <v>#N/A</v>
      </c>
      <c r="D71" t="e">
        <f>(VLOOKUP(Games!B71, Data!$B$2:$L$134, 3, FALSE)-VLOOKUP(Games!C71, Data!$B$2:$L$134, 3, FALSE))*Coefficients!$D$2</f>
        <v>#N/A</v>
      </c>
      <c r="E71" t="e">
        <f>(VLOOKUP(Games!B71, Data!$B$2:$L$134, 5, FALSE)-VLOOKUP(Games!C71, Data!$B$2:$L$134, 5, FALSE))*Coefficients!$E$2</f>
        <v>#N/A</v>
      </c>
      <c r="F71" t="e">
        <f>(VLOOKUP(Games!B71, Data!$B$2:$L$134, 6, FALSE)-VLOOKUP(Games!C71, Data!$B$2:$L$134, 6, FALSE))*Coefficients!$F$2</f>
        <v>#N/A</v>
      </c>
      <c r="G71" t="e">
        <f>(VLOOKUP(Games!B71, Data!$B$2:$L$134, 7, FALSE)-VLOOKUP(Games!C71, Data!$B$2:$L$134, 7, FALSE))*Coefficients!$G$2</f>
        <v>#N/A</v>
      </c>
      <c r="H71" t="e">
        <f>(VLOOKUP(Games!B71, Data!$B$2:$L$134, 8, FALSE)-VLOOKUP(Games!C71, Data!$B$2:$L$134, 8, FALSE))*Coefficients!$H$2</f>
        <v>#N/A</v>
      </c>
      <c r="I71" t="e">
        <f>(VLOOKUP(Games!B71, Data!$B$2:$L$134, 9, FALSE)-VLOOKUP(Games!C71, Data!$B$2:$L$134, 9, FALSE))*Coefficients!$I$2</f>
        <v>#N/A</v>
      </c>
      <c r="J71" t="e">
        <f>(VLOOKUP(Games!B71, Data!$B$2:$L$134, 10, FALSE)-VLOOKUP(Games!C71, Data!$B$2:$L$134, 10, FALSE))*Coefficients!$J$2</f>
        <v>#N/A</v>
      </c>
      <c r="K71" t="e">
        <f>(IF(AND(VLOOKUP(Games!B71, Data!$B$2:$L$134, 11, FALSE)=1, VLOOKUP(Games!C71, Data!$B$2:$L$134, 11, FALSE)&lt;&gt;1), 1,0))*Coefficients!K$2</f>
        <v>#N/A</v>
      </c>
      <c r="L71" t="e">
        <f>(IF(AND(VLOOKUP(Games!B71, Data!$B$2:$L$134, 11, FALSE)&lt;&gt;1, VLOOKUP(Games!C71, Data!$B$2:$L$134, 11, FALSE)=1), 1,0))*Coefficients!L$2</f>
        <v>#N/A</v>
      </c>
      <c r="O71" t="e">
        <f t="shared" si="1"/>
        <v>#N/A</v>
      </c>
    </row>
    <row r="72" spans="1:15" x14ac:dyDescent="0.45">
      <c r="A72">
        <f>Coefficients!$A$2</f>
        <v>4.7140849091202801</v>
      </c>
      <c r="B72">
        <f>(Games!D72)*Coefficients!$B$2</f>
        <v>0</v>
      </c>
      <c r="C72" t="e">
        <f>(VLOOKUP(Games!B72, Data!$B$2:$L$134, 4, FALSE)-VLOOKUP(Games!C72, Data!$B$2:$L$134, 4, FALSE))*Coefficients!$C$2</f>
        <v>#N/A</v>
      </c>
      <c r="D72" t="e">
        <f>(VLOOKUP(Games!B72, Data!$B$2:$L$134, 3, FALSE)-VLOOKUP(Games!C72, Data!$B$2:$L$134, 3, FALSE))*Coefficients!$D$2</f>
        <v>#N/A</v>
      </c>
      <c r="E72" t="e">
        <f>(VLOOKUP(Games!B72, Data!$B$2:$L$134, 5, FALSE)-VLOOKUP(Games!C72, Data!$B$2:$L$134, 5, FALSE))*Coefficients!$E$2</f>
        <v>#N/A</v>
      </c>
      <c r="F72" t="e">
        <f>(VLOOKUP(Games!B72, Data!$B$2:$L$134, 6, FALSE)-VLOOKUP(Games!C72, Data!$B$2:$L$134, 6, FALSE))*Coefficients!$F$2</f>
        <v>#N/A</v>
      </c>
      <c r="G72" t="e">
        <f>(VLOOKUP(Games!B72, Data!$B$2:$L$134, 7, FALSE)-VLOOKUP(Games!C72, Data!$B$2:$L$134, 7, FALSE))*Coefficients!$G$2</f>
        <v>#N/A</v>
      </c>
      <c r="H72" t="e">
        <f>(VLOOKUP(Games!B72, Data!$B$2:$L$134, 8, FALSE)-VLOOKUP(Games!C72, Data!$B$2:$L$134, 8, FALSE))*Coefficients!$H$2</f>
        <v>#N/A</v>
      </c>
      <c r="I72" t="e">
        <f>(VLOOKUP(Games!B72, Data!$B$2:$L$134, 9, FALSE)-VLOOKUP(Games!C72, Data!$B$2:$L$134, 9, FALSE))*Coefficients!$I$2</f>
        <v>#N/A</v>
      </c>
      <c r="J72" t="e">
        <f>(VLOOKUP(Games!B72, Data!$B$2:$L$134, 10, FALSE)-VLOOKUP(Games!C72, Data!$B$2:$L$134, 10, FALSE))*Coefficients!$J$2</f>
        <v>#N/A</v>
      </c>
      <c r="K72" t="e">
        <f>(IF(AND(VLOOKUP(Games!B72, Data!$B$2:$L$134, 11, FALSE)=1, VLOOKUP(Games!C72, Data!$B$2:$L$134, 11, FALSE)&lt;&gt;1), 1,0))*Coefficients!K$2</f>
        <v>#N/A</v>
      </c>
      <c r="L72" t="e">
        <f>(IF(AND(VLOOKUP(Games!B72, Data!$B$2:$L$134, 11, FALSE)&lt;&gt;1, VLOOKUP(Games!C72, Data!$B$2:$L$134, 11, FALSE)=1), 1,0))*Coefficients!L$2</f>
        <v>#N/A</v>
      </c>
      <c r="O72" t="e">
        <f t="shared" si="1"/>
        <v>#N/A</v>
      </c>
    </row>
    <row r="73" spans="1:15" x14ac:dyDescent="0.45">
      <c r="A73">
        <f>Coefficients!$A$2</f>
        <v>4.7140849091202801</v>
      </c>
      <c r="B73">
        <f>(Games!D73)*Coefficients!$B$2</f>
        <v>0</v>
      </c>
      <c r="C73" t="e">
        <f>(VLOOKUP(Games!B73, Data!$B$2:$L$134, 4, FALSE)-VLOOKUP(Games!C73, Data!$B$2:$L$134, 4, FALSE))*Coefficients!$C$2</f>
        <v>#N/A</v>
      </c>
      <c r="D73" t="e">
        <f>(VLOOKUP(Games!B73, Data!$B$2:$L$134, 3, FALSE)-VLOOKUP(Games!C73, Data!$B$2:$L$134, 3, FALSE))*Coefficients!$D$2</f>
        <v>#N/A</v>
      </c>
      <c r="E73" t="e">
        <f>(VLOOKUP(Games!B73, Data!$B$2:$L$134, 5, FALSE)-VLOOKUP(Games!C73, Data!$B$2:$L$134, 5, FALSE))*Coefficients!$E$2</f>
        <v>#N/A</v>
      </c>
      <c r="F73" t="e">
        <f>(VLOOKUP(Games!B73, Data!$B$2:$L$134, 6, FALSE)-VLOOKUP(Games!C73, Data!$B$2:$L$134, 6, FALSE))*Coefficients!$F$2</f>
        <v>#N/A</v>
      </c>
      <c r="G73" t="e">
        <f>(VLOOKUP(Games!B73, Data!$B$2:$L$134, 7, FALSE)-VLOOKUP(Games!C73, Data!$B$2:$L$134, 7, FALSE))*Coefficients!$G$2</f>
        <v>#N/A</v>
      </c>
      <c r="H73" t="e">
        <f>(VLOOKUP(Games!B73, Data!$B$2:$L$134, 8, FALSE)-VLOOKUP(Games!C73, Data!$B$2:$L$134, 8, FALSE))*Coefficients!$H$2</f>
        <v>#N/A</v>
      </c>
      <c r="I73" t="e">
        <f>(VLOOKUP(Games!B73, Data!$B$2:$L$134, 9, FALSE)-VLOOKUP(Games!C73, Data!$B$2:$L$134, 9, FALSE))*Coefficients!$I$2</f>
        <v>#N/A</v>
      </c>
      <c r="J73" t="e">
        <f>(VLOOKUP(Games!B73, Data!$B$2:$L$134, 10, FALSE)-VLOOKUP(Games!C73, Data!$B$2:$L$134, 10, FALSE))*Coefficients!$J$2</f>
        <v>#N/A</v>
      </c>
      <c r="K73" t="e">
        <f>(IF(AND(VLOOKUP(Games!B73, Data!$B$2:$L$134, 11, FALSE)=1, VLOOKUP(Games!C73, Data!$B$2:$L$134, 11, FALSE)&lt;&gt;1), 1,0))*Coefficients!K$2</f>
        <v>#N/A</v>
      </c>
      <c r="L73" t="e">
        <f>(IF(AND(VLOOKUP(Games!B73, Data!$B$2:$L$134, 11, FALSE)&lt;&gt;1, VLOOKUP(Games!C73, Data!$B$2:$L$134, 11, FALSE)=1), 1,0))*Coefficients!L$2</f>
        <v>#N/A</v>
      </c>
      <c r="O73" t="e">
        <f t="shared" si="1"/>
        <v>#N/A</v>
      </c>
    </row>
    <row r="74" spans="1:15" x14ac:dyDescent="0.45">
      <c r="A74">
        <f>Coefficients!$A$2</f>
        <v>4.7140849091202801</v>
      </c>
      <c r="B74">
        <f>(Games!D74)*Coefficients!$B$2</f>
        <v>0</v>
      </c>
      <c r="C74" t="e">
        <f>(VLOOKUP(Games!B74, Data!$B$2:$L$134, 4, FALSE)-VLOOKUP(Games!C74, Data!$B$2:$L$134, 4, FALSE))*Coefficients!$C$2</f>
        <v>#N/A</v>
      </c>
      <c r="D74" t="e">
        <f>(VLOOKUP(Games!B74, Data!$B$2:$L$134, 3, FALSE)-VLOOKUP(Games!C74, Data!$B$2:$L$134, 3, FALSE))*Coefficients!$D$2</f>
        <v>#N/A</v>
      </c>
      <c r="E74" t="e">
        <f>(VLOOKUP(Games!B74, Data!$B$2:$L$134, 5, FALSE)-VLOOKUP(Games!C74, Data!$B$2:$L$134, 5, FALSE))*Coefficients!$E$2</f>
        <v>#N/A</v>
      </c>
      <c r="F74" t="e">
        <f>(VLOOKUP(Games!B74, Data!$B$2:$L$134, 6, FALSE)-VLOOKUP(Games!C74, Data!$B$2:$L$134, 6, FALSE))*Coefficients!$F$2</f>
        <v>#N/A</v>
      </c>
      <c r="G74" t="e">
        <f>(VLOOKUP(Games!B74, Data!$B$2:$L$134, 7, FALSE)-VLOOKUP(Games!C74, Data!$B$2:$L$134, 7, FALSE))*Coefficients!$G$2</f>
        <v>#N/A</v>
      </c>
      <c r="H74" t="e">
        <f>(VLOOKUP(Games!B74, Data!$B$2:$L$134, 8, FALSE)-VLOOKUP(Games!C74, Data!$B$2:$L$134, 8, FALSE))*Coefficients!$H$2</f>
        <v>#N/A</v>
      </c>
      <c r="I74" t="e">
        <f>(VLOOKUP(Games!B74, Data!$B$2:$L$134, 9, FALSE)-VLOOKUP(Games!C74, Data!$B$2:$L$134, 9, FALSE))*Coefficients!$I$2</f>
        <v>#N/A</v>
      </c>
      <c r="J74" t="e">
        <f>(VLOOKUP(Games!B74, Data!$B$2:$L$134, 10, FALSE)-VLOOKUP(Games!C74, Data!$B$2:$L$134, 10, FALSE))*Coefficients!$J$2</f>
        <v>#N/A</v>
      </c>
      <c r="K74" t="e">
        <f>(IF(AND(VLOOKUP(Games!B74, Data!$B$2:$L$134, 11, FALSE)=1, VLOOKUP(Games!C74, Data!$B$2:$L$134, 11, FALSE)&lt;&gt;1), 1,0))*Coefficients!K$2</f>
        <v>#N/A</v>
      </c>
      <c r="L74" t="e">
        <f>(IF(AND(VLOOKUP(Games!B74, Data!$B$2:$L$134, 11, FALSE)&lt;&gt;1, VLOOKUP(Games!C74, Data!$B$2:$L$134, 11, FALSE)=1), 1,0))*Coefficients!L$2</f>
        <v>#N/A</v>
      </c>
      <c r="O74" t="e">
        <f t="shared" si="1"/>
        <v>#N/A</v>
      </c>
    </row>
    <row r="75" spans="1:15" x14ac:dyDescent="0.45">
      <c r="A75">
        <f>Coefficients!$A$2</f>
        <v>4.7140849091202801</v>
      </c>
      <c r="B75">
        <f>(Games!D75)*Coefficients!$B$2</f>
        <v>0</v>
      </c>
      <c r="C75" t="e">
        <f>(VLOOKUP(Games!B75, Data!$B$2:$L$134, 4, FALSE)-VLOOKUP(Games!C75, Data!$B$2:$L$134, 4, FALSE))*Coefficients!$C$2</f>
        <v>#N/A</v>
      </c>
      <c r="D75" t="e">
        <f>(VLOOKUP(Games!B75, Data!$B$2:$L$134, 3, FALSE)-VLOOKUP(Games!C75, Data!$B$2:$L$134, 3, FALSE))*Coefficients!$D$2</f>
        <v>#N/A</v>
      </c>
      <c r="E75" t="e">
        <f>(VLOOKUP(Games!B75, Data!$B$2:$L$134, 5, FALSE)-VLOOKUP(Games!C75, Data!$B$2:$L$134, 5, FALSE))*Coefficients!$E$2</f>
        <v>#N/A</v>
      </c>
      <c r="F75" t="e">
        <f>(VLOOKUP(Games!B75, Data!$B$2:$L$134, 6, FALSE)-VLOOKUP(Games!C75, Data!$B$2:$L$134, 6, FALSE))*Coefficients!$F$2</f>
        <v>#N/A</v>
      </c>
      <c r="G75" t="e">
        <f>(VLOOKUP(Games!B75, Data!$B$2:$L$134, 7, FALSE)-VLOOKUP(Games!C75, Data!$B$2:$L$134, 7, FALSE))*Coefficients!$G$2</f>
        <v>#N/A</v>
      </c>
      <c r="H75" t="e">
        <f>(VLOOKUP(Games!B75, Data!$B$2:$L$134, 8, FALSE)-VLOOKUP(Games!C75, Data!$B$2:$L$134, 8, FALSE))*Coefficients!$H$2</f>
        <v>#N/A</v>
      </c>
      <c r="I75" t="e">
        <f>(VLOOKUP(Games!B75, Data!$B$2:$L$134, 9, FALSE)-VLOOKUP(Games!C75, Data!$B$2:$L$134, 9, FALSE))*Coefficients!$I$2</f>
        <v>#N/A</v>
      </c>
      <c r="J75" t="e">
        <f>(VLOOKUP(Games!B75, Data!$B$2:$L$134, 10, FALSE)-VLOOKUP(Games!C75, Data!$B$2:$L$134, 10, FALSE))*Coefficients!$J$2</f>
        <v>#N/A</v>
      </c>
      <c r="K75" t="e">
        <f>(IF(AND(VLOOKUP(Games!B75, Data!$B$2:$L$134, 11, FALSE)=1, VLOOKUP(Games!C75, Data!$B$2:$L$134, 11, FALSE)&lt;&gt;1), 1,0))*Coefficients!K$2</f>
        <v>#N/A</v>
      </c>
      <c r="L75" t="e">
        <f>(IF(AND(VLOOKUP(Games!B75, Data!$B$2:$L$134, 11, FALSE)&lt;&gt;1, VLOOKUP(Games!C75, Data!$B$2:$L$134, 11, FALSE)=1), 1,0))*Coefficients!L$2</f>
        <v>#N/A</v>
      </c>
      <c r="O75" t="e">
        <f t="shared" si="1"/>
        <v>#N/A</v>
      </c>
    </row>
    <row r="76" spans="1:15" x14ac:dyDescent="0.45">
      <c r="A76">
        <f>Coefficients!$A$2</f>
        <v>4.7140849091202801</v>
      </c>
      <c r="B76">
        <f>(Games!D76)*Coefficients!$B$2</f>
        <v>0</v>
      </c>
      <c r="C76" t="e">
        <f>(VLOOKUP(Games!B76, Data!$B$2:$L$134, 4, FALSE)-VLOOKUP(Games!C76, Data!$B$2:$L$134, 4, FALSE))*Coefficients!$C$2</f>
        <v>#N/A</v>
      </c>
      <c r="D76" t="e">
        <f>(VLOOKUP(Games!B76, Data!$B$2:$L$134, 3, FALSE)-VLOOKUP(Games!C76, Data!$B$2:$L$134, 3, FALSE))*Coefficients!$D$2</f>
        <v>#N/A</v>
      </c>
      <c r="E76" t="e">
        <f>(VLOOKUP(Games!B76, Data!$B$2:$L$134, 5, FALSE)-VLOOKUP(Games!C76, Data!$B$2:$L$134, 5, FALSE))*Coefficients!$E$2</f>
        <v>#N/A</v>
      </c>
      <c r="F76" t="e">
        <f>(VLOOKUP(Games!B76, Data!$B$2:$L$134, 6, FALSE)-VLOOKUP(Games!C76, Data!$B$2:$L$134, 6, FALSE))*Coefficients!$F$2</f>
        <v>#N/A</v>
      </c>
      <c r="G76" t="e">
        <f>(VLOOKUP(Games!B76, Data!$B$2:$L$134, 7, FALSE)-VLOOKUP(Games!C76, Data!$B$2:$L$134, 7, FALSE))*Coefficients!$G$2</f>
        <v>#N/A</v>
      </c>
      <c r="H76" t="e">
        <f>(VLOOKUP(Games!B76, Data!$B$2:$L$134, 8, FALSE)-VLOOKUP(Games!C76, Data!$B$2:$L$134, 8, FALSE))*Coefficients!$H$2</f>
        <v>#N/A</v>
      </c>
      <c r="I76" t="e">
        <f>(VLOOKUP(Games!B76, Data!$B$2:$L$134, 9, FALSE)-VLOOKUP(Games!C76, Data!$B$2:$L$134, 9, FALSE))*Coefficients!$I$2</f>
        <v>#N/A</v>
      </c>
      <c r="J76" t="e">
        <f>(VLOOKUP(Games!B76, Data!$B$2:$L$134, 10, FALSE)-VLOOKUP(Games!C76, Data!$B$2:$L$134, 10, FALSE))*Coefficients!$J$2</f>
        <v>#N/A</v>
      </c>
      <c r="K76" t="e">
        <f>(IF(AND(VLOOKUP(Games!B76, Data!$B$2:$L$134, 11, FALSE)=1, VLOOKUP(Games!C76, Data!$B$2:$L$134, 11, FALSE)&lt;&gt;1), 1,0))*Coefficients!K$2</f>
        <v>#N/A</v>
      </c>
      <c r="L76" t="e">
        <f>(IF(AND(VLOOKUP(Games!B76, Data!$B$2:$L$134, 11, FALSE)&lt;&gt;1, VLOOKUP(Games!C76, Data!$B$2:$L$134, 11, FALSE)=1), 1,0))*Coefficients!L$2</f>
        <v>#N/A</v>
      </c>
      <c r="O76" t="e">
        <f t="shared" si="1"/>
        <v>#N/A</v>
      </c>
    </row>
    <row r="77" spans="1:15" x14ac:dyDescent="0.45">
      <c r="A77">
        <f>Coefficients!$A$2</f>
        <v>4.7140849091202801</v>
      </c>
      <c r="B77">
        <f>(Games!D77)*Coefficients!$B$2</f>
        <v>0</v>
      </c>
      <c r="C77" t="e">
        <f>(VLOOKUP(Games!B77, Data!$B$2:$L$134, 4, FALSE)-VLOOKUP(Games!C77, Data!$B$2:$L$134, 4, FALSE))*Coefficients!$C$2</f>
        <v>#N/A</v>
      </c>
      <c r="D77" t="e">
        <f>(VLOOKUP(Games!B77, Data!$B$2:$L$134, 3, FALSE)-VLOOKUP(Games!C77, Data!$B$2:$L$134, 3, FALSE))*Coefficients!$D$2</f>
        <v>#N/A</v>
      </c>
      <c r="E77" t="e">
        <f>(VLOOKUP(Games!B77, Data!$B$2:$L$134, 5, FALSE)-VLOOKUP(Games!C77, Data!$B$2:$L$134, 5, FALSE))*Coefficients!$E$2</f>
        <v>#N/A</v>
      </c>
      <c r="F77" t="e">
        <f>(VLOOKUP(Games!B77, Data!$B$2:$L$134, 6, FALSE)-VLOOKUP(Games!C77, Data!$B$2:$L$134, 6, FALSE))*Coefficients!$F$2</f>
        <v>#N/A</v>
      </c>
      <c r="G77" t="e">
        <f>(VLOOKUP(Games!B77, Data!$B$2:$L$134, 7, FALSE)-VLOOKUP(Games!C77, Data!$B$2:$L$134, 7, FALSE))*Coefficients!$G$2</f>
        <v>#N/A</v>
      </c>
      <c r="H77" t="e">
        <f>(VLOOKUP(Games!B77, Data!$B$2:$L$134, 8, FALSE)-VLOOKUP(Games!C77, Data!$B$2:$L$134, 8, FALSE))*Coefficients!$H$2</f>
        <v>#N/A</v>
      </c>
      <c r="I77" t="e">
        <f>(VLOOKUP(Games!B77, Data!$B$2:$L$134, 9, FALSE)-VLOOKUP(Games!C77, Data!$B$2:$L$134, 9, FALSE))*Coefficients!$I$2</f>
        <v>#N/A</v>
      </c>
      <c r="J77" t="e">
        <f>(VLOOKUP(Games!B77, Data!$B$2:$L$134, 10, FALSE)-VLOOKUP(Games!C77, Data!$B$2:$L$134, 10, FALSE))*Coefficients!$J$2</f>
        <v>#N/A</v>
      </c>
      <c r="K77" t="e">
        <f>(IF(AND(VLOOKUP(Games!B77, Data!$B$2:$L$134, 11, FALSE)=1, VLOOKUP(Games!C77, Data!$B$2:$L$134, 11, FALSE)&lt;&gt;1), 1,0))*Coefficients!K$2</f>
        <v>#N/A</v>
      </c>
      <c r="L77" t="e">
        <f>(IF(AND(VLOOKUP(Games!B77, Data!$B$2:$L$134, 11, FALSE)&lt;&gt;1, VLOOKUP(Games!C77, Data!$B$2:$L$134, 11, FALSE)=1), 1,0))*Coefficients!L$2</f>
        <v>#N/A</v>
      </c>
      <c r="O77" t="e">
        <f t="shared" si="1"/>
        <v>#N/A</v>
      </c>
    </row>
    <row r="78" spans="1:15" x14ac:dyDescent="0.45">
      <c r="A78">
        <f>Coefficients!$A$2</f>
        <v>4.7140849091202801</v>
      </c>
      <c r="B78">
        <f>(Games!D78)*Coefficients!$B$2</f>
        <v>0</v>
      </c>
      <c r="C78" t="e">
        <f>(VLOOKUP(Games!B78, Data!$B$2:$L$134, 4, FALSE)-VLOOKUP(Games!C78, Data!$B$2:$L$134, 4, FALSE))*Coefficients!$C$2</f>
        <v>#N/A</v>
      </c>
      <c r="D78" t="e">
        <f>(VLOOKUP(Games!B78, Data!$B$2:$L$134, 3, FALSE)-VLOOKUP(Games!C78, Data!$B$2:$L$134, 3, FALSE))*Coefficients!$D$2</f>
        <v>#N/A</v>
      </c>
      <c r="E78" t="e">
        <f>(VLOOKUP(Games!B78, Data!$B$2:$L$134, 5, FALSE)-VLOOKUP(Games!C78, Data!$B$2:$L$134, 5, FALSE))*Coefficients!$E$2</f>
        <v>#N/A</v>
      </c>
      <c r="F78" t="e">
        <f>(VLOOKUP(Games!B78, Data!$B$2:$L$134, 6, FALSE)-VLOOKUP(Games!C78, Data!$B$2:$L$134, 6, FALSE))*Coefficients!$F$2</f>
        <v>#N/A</v>
      </c>
      <c r="G78" t="e">
        <f>(VLOOKUP(Games!B78, Data!$B$2:$L$134, 7, FALSE)-VLOOKUP(Games!C78, Data!$B$2:$L$134, 7, FALSE))*Coefficients!$G$2</f>
        <v>#N/A</v>
      </c>
      <c r="H78" t="e">
        <f>(VLOOKUP(Games!B78, Data!$B$2:$L$134, 8, FALSE)-VLOOKUP(Games!C78, Data!$B$2:$L$134, 8, FALSE))*Coefficients!$H$2</f>
        <v>#N/A</v>
      </c>
      <c r="I78" t="e">
        <f>(VLOOKUP(Games!B78, Data!$B$2:$L$134, 9, FALSE)-VLOOKUP(Games!C78, Data!$B$2:$L$134, 9, FALSE))*Coefficients!$I$2</f>
        <v>#N/A</v>
      </c>
      <c r="J78" t="e">
        <f>(VLOOKUP(Games!B78, Data!$B$2:$L$134, 10, FALSE)-VLOOKUP(Games!C78, Data!$B$2:$L$134, 10, FALSE))*Coefficients!$J$2</f>
        <v>#N/A</v>
      </c>
      <c r="K78" t="e">
        <f>(IF(AND(VLOOKUP(Games!B78, Data!$B$2:$L$134, 11, FALSE)=1, VLOOKUP(Games!C78, Data!$B$2:$L$134, 11, FALSE)&lt;&gt;1), 1,0))*Coefficients!K$2</f>
        <v>#N/A</v>
      </c>
      <c r="L78" t="e">
        <f>(IF(AND(VLOOKUP(Games!B78, Data!$B$2:$L$134, 11, FALSE)&lt;&gt;1, VLOOKUP(Games!C78, Data!$B$2:$L$134, 11, FALSE)=1), 1,0))*Coefficients!L$2</f>
        <v>#N/A</v>
      </c>
      <c r="O78" t="e">
        <f t="shared" si="1"/>
        <v>#N/A</v>
      </c>
    </row>
    <row r="79" spans="1:15" x14ac:dyDescent="0.45">
      <c r="A79">
        <f>Coefficients!$A$2</f>
        <v>4.7140849091202801</v>
      </c>
      <c r="B79">
        <f>(Games!D79)*Coefficients!$B$2</f>
        <v>0</v>
      </c>
      <c r="C79" t="e">
        <f>(VLOOKUP(Games!B79, Data!$B$2:$L$134, 4, FALSE)-VLOOKUP(Games!C79, Data!$B$2:$L$134, 4, FALSE))*Coefficients!$C$2</f>
        <v>#N/A</v>
      </c>
      <c r="D79" t="e">
        <f>(VLOOKUP(Games!B79, Data!$B$2:$L$134, 3, FALSE)-VLOOKUP(Games!C79, Data!$B$2:$L$134, 3, FALSE))*Coefficients!$D$2</f>
        <v>#N/A</v>
      </c>
      <c r="E79" t="e">
        <f>(VLOOKUP(Games!B79, Data!$B$2:$L$134, 5, FALSE)-VLOOKUP(Games!C79, Data!$B$2:$L$134, 5, FALSE))*Coefficients!$E$2</f>
        <v>#N/A</v>
      </c>
      <c r="F79" t="e">
        <f>(VLOOKUP(Games!B79, Data!$B$2:$L$134, 6, FALSE)-VLOOKUP(Games!C79, Data!$B$2:$L$134, 6, FALSE))*Coefficients!$F$2</f>
        <v>#N/A</v>
      </c>
      <c r="G79" t="e">
        <f>(VLOOKUP(Games!B79, Data!$B$2:$L$134, 7, FALSE)-VLOOKUP(Games!C79, Data!$B$2:$L$134, 7, FALSE))*Coefficients!$G$2</f>
        <v>#N/A</v>
      </c>
      <c r="H79" t="e">
        <f>(VLOOKUP(Games!B79, Data!$B$2:$L$134, 8, FALSE)-VLOOKUP(Games!C79, Data!$B$2:$L$134, 8, FALSE))*Coefficients!$H$2</f>
        <v>#N/A</v>
      </c>
      <c r="I79" t="e">
        <f>(VLOOKUP(Games!B79, Data!$B$2:$L$134, 9, FALSE)-VLOOKUP(Games!C79, Data!$B$2:$L$134, 9, FALSE))*Coefficients!$I$2</f>
        <v>#N/A</v>
      </c>
      <c r="J79" t="e">
        <f>(VLOOKUP(Games!B79, Data!$B$2:$L$134, 10, FALSE)-VLOOKUP(Games!C79, Data!$B$2:$L$134, 10, FALSE))*Coefficients!$J$2</f>
        <v>#N/A</v>
      </c>
      <c r="K79" t="e">
        <f>(IF(AND(VLOOKUP(Games!B79, Data!$B$2:$L$134, 11, FALSE)=1, VLOOKUP(Games!C79, Data!$B$2:$L$134, 11, FALSE)&lt;&gt;1), 1,0))*Coefficients!K$2</f>
        <v>#N/A</v>
      </c>
      <c r="L79" t="e">
        <f>(IF(AND(VLOOKUP(Games!B79, Data!$B$2:$L$134, 11, FALSE)&lt;&gt;1, VLOOKUP(Games!C79, Data!$B$2:$L$134, 11, FALSE)=1), 1,0))*Coefficients!L$2</f>
        <v>#N/A</v>
      </c>
      <c r="O79" t="e">
        <f t="shared" si="1"/>
        <v>#N/A</v>
      </c>
    </row>
    <row r="80" spans="1:15" x14ac:dyDescent="0.45">
      <c r="A80">
        <f>Coefficients!$A$2</f>
        <v>4.7140849091202801</v>
      </c>
      <c r="B80">
        <f>(Games!D80)*Coefficients!$B$2</f>
        <v>0</v>
      </c>
      <c r="C80" t="e">
        <f>(VLOOKUP(Games!B80, Data!$B$2:$L$134, 4, FALSE)-VLOOKUP(Games!C80, Data!$B$2:$L$134, 4, FALSE))*Coefficients!$C$2</f>
        <v>#N/A</v>
      </c>
      <c r="D80" t="e">
        <f>(VLOOKUP(Games!B80, Data!$B$2:$L$134, 3, FALSE)-VLOOKUP(Games!C80, Data!$B$2:$L$134, 3, FALSE))*Coefficients!$D$2</f>
        <v>#N/A</v>
      </c>
      <c r="E80" t="e">
        <f>(VLOOKUP(Games!B80, Data!$B$2:$L$134, 5, FALSE)-VLOOKUP(Games!C80, Data!$B$2:$L$134, 5, FALSE))*Coefficients!$E$2</f>
        <v>#N/A</v>
      </c>
      <c r="F80" t="e">
        <f>(VLOOKUP(Games!B80, Data!$B$2:$L$134, 6, FALSE)-VLOOKUP(Games!C80, Data!$B$2:$L$134, 6, FALSE))*Coefficients!$F$2</f>
        <v>#N/A</v>
      </c>
      <c r="G80" t="e">
        <f>(VLOOKUP(Games!B80, Data!$B$2:$L$134, 7, FALSE)-VLOOKUP(Games!C80, Data!$B$2:$L$134, 7, FALSE))*Coefficients!$G$2</f>
        <v>#N/A</v>
      </c>
      <c r="H80" t="e">
        <f>(VLOOKUP(Games!B80, Data!$B$2:$L$134, 8, FALSE)-VLOOKUP(Games!C80, Data!$B$2:$L$134, 8, FALSE))*Coefficients!$H$2</f>
        <v>#N/A</v>
      </c>
      <c r="I80" t="e">
        <f>(VLOOKUP(Games!B80, Data!$B$2:$L$134, 9, FALSE)-VLOOKUP(Games!C80, Data!$B$2:$L$134, 9, FALSE))*Coefficients!$I$2</f>
        <v>#N/A</v>
      </c>
      <c r="J80" t="e">
        <f>(VLOOKUP(Games!B80, Data!$B$2:$L$134, 10, FALSE)-VLOOKUP(Games!C80, Data!$B$2:$L$134, 10, FALSE))*Coefficients!$J$2</f>
        <v>#N/A</v>
      </c>
      <c r="K80" t="e">
        <f>(IF(AND(VLOOKUP(Games!B80, Data!$B$2:$L$134, 11, FALSE)=1, VLOOKUP(Games!C80, Data!$B$2:$L$134, 11, FALSE)&lt;&gt;1), 1,0))*Coefficients!K$2</f>
        <v>#N/A</v>
      </c>
      <c r="L80" t="e">
        <f>(IF(AND(VLOOKUP(Games!B80, Data!$B$2:$L$134, 11, FALSE)&lt;&gt;1, VLOOKUP(Games!C80, Data!$B$2:$L$134, 11, FALSE)=1), 1,0))*Coefficients!L$2</f>
        <v>#N/A</v>
      </c>
      <c r="O80" t="e">
        <f t="shared" si="1"/>
        <v>#N/A</v>
      </c>
    </row>
    <row r="81" spans="1:15" x14ac:dyDescent="0.45">
      <c r="A81">
        <f>Coefficients!$A$2</f>
        <v>4.7140849091202801</v>
      </c>
      <c r="B81">
        <f>(Games!D81)*Coefficients!$B$2</f>
        <v>0</v>
      </c>
      <c r="C81" t="e">
        <f>(VLOOKUP(Games!B81, Data!$B$2:$L$134, 4, FALSE)-VLOOKUP(Games!C81, Data!$B$2:$L$134, 4, FALSE))*Coefficients!$C$2</f>
        <v>#N/A</v>
      </c>
      <c r="D81" t="e">
        <f>(VLOOKUP(Games!B81, Data!$B$2:$L$134, 3, FALSE)-VLOOKUP(Games!C81, Data!$B$2:$L$134, 3, FALSE))*Coefficients!$D$2</f>
        <v>#N/A</v>
      </c>
      <c r="E81" t="e">
        <f>(VLOOKUP(Games!B81, Data!$B$2:$L$134, 5, FALSE)-VLOOKUP(Games!C81, Data!$B$2:$L$134, 5, FALSE))*Coefficients!$E$2</f>
        <v>#N/A</v>
      </c>
      <c r="F81" t="e">
        <f>(VLOOKUP(Games!B81, Data!$B$2:$L$134, 6, FALSE)-VLOOKUP(Games!C81, Data!$B$2:$L$134, 6, FALSE))*Coefficients!$F$2</f>
        <v>#N/A</v>
      </c>
      <c r="G81" t="e">
        <f>(VLOOKUP(Games!B81, Data!$B$2:$L$134, 7, FALSE)-VLOOKUP(Games!C81, Data!$B$2:$L$134, 7, FALSE))*Coefficients!$G$2</f>
        <v>#N/A</v>
      </c>
      <c r="H81" t="e">
        <f>(VLOOKUP(Games!B81, Data!$B$2:$L$134, 8, FALSE)-VLOOKUP(Games!C81, Data!$B$2:$L$134, 8, FALSE))*Coefficients!$H$2</f>
        <v>#N/A</v>
      </c>
      <c r="I81" t="e">
        <f>(VLOOKUP(Games!B81, Data!$B$2:$L$134, 9, FALSE)-VLOOKUP(Games!C81, Data!$B$2:$L$134, 9, FALSE))*Coefficients!$I$2</f>
        <v>#N/A</v>
      </c>
      <c r="J81" t="e">
        <f>(VLOOKUP(Games!B81, Data!$B$2:$L$134, 10, FALSE)-VLOOKUP(Games!C81, Data!$B$2:$L$134, 10, FALSE))*Coefficients!$J$2</f>
        <v>#N/A</v>
      </c>
      <c r="K81" t="e">
        <f>(IF(AND(VLOOKUP(Games!B81, Data!$B$2:$L$134, 11, FALSE)=1, VLOOKUP(Games!C81, Data!$B$2:$L$134, 11, FALSE)&lt;&gt;1), 1,0))*Coefficients!K$2</f>
        <v>#N/A</v>
      </c>
      <c r="L81" t="e">
        <f>(IF(AND(VLOOKUP(Games!B81, Data!$B$2:$L$134, 11, FALSE)&lt;&gt;1, VLOOKUP(Games!C81, Data!$B$2:$L$134, 11, FALSE)=1), 1,0))*Coefficients!L$2</f>
        <v>#N/A</v>
      </c>
      <c r="O81" t="e">
        <f t="shared" si="1"/>
        <v>#N/A</v>
      </c>
    </row>
    <row r="82" spans="1:15" x14ac:dyDescent="0.45">
      <c r="A82">
        <f>Coefficients!$A$2</f>
        <v>4.7140849091202801</v>
      </c>
      <c r="B82">
        <f>(Games!D82)*Coefficients!$B$2</f>
        <v>0</v>
      </c>
      <c r="C82" t="e">
        <f>(VLOOKUP(Games!B82, Data!$B$2:$L$134, 4, FALSE)-VLOOKUP(Games!C82, Data!$B$2:$L$134, 4, FALSE))*Coefficients!$C$2</f>
        <v>#N/A</v>
      </c>
      <c r="D82" t="e">
        <f>(VLOOKUP(Games!B82, Data!$B$2:$L$134, 3, FALSE)-VLOOKUP(Games!C82, Data!$B$2:$L$134, 3, FALSE))*Coefficients!$D$2</f>
        <v>#N/A</v>
      </c>
      <c r="E82" t="e">
        <f>(VLOOKUP(Games!B82, Data!$B$2:$L$134, 5, FALSE)-VLOOKUP(Games!C82, Data!$B$2:$L$134, 5, FALSE))*Coefficients!$E$2</f>
        <v>#N/A</v>
      </c>
      <c r="F82" t="e">
        <f>(VLOOKUP(Games!B82, Data!$B$2:$L$134, 6, FALSE)-VLOOKUP(Games!C82, Data!$B$2:$L$134, 6, FALSE))*Coefficients!$F$2</f>
        <v>#N/A</v>
      </c>
      <c r="G82" t="e">
        <f>(VLOOKUP(Games!B82, Data!$B$2:$L$134, 7, FALSE)-VLOOKUP(Games!C82, Data!$B$2:$L$134, 7, FALSE))*Coefficients!$G$2</f>
        <v>#N/A</v>
      </c>
      <c r="H82" t="e">
        <f>(VLOOKUP(Games!B82, Data!$B$2:$L$134, 8, FALSE)-VLOOKUP(Games!C82, Data!$B$2:$L$134, 8, FALSE))*Coefficients!$H$2</f>
        <v>#N/A</v>
      </c>
      <c r="I82" t="e">
        <f>(VLOOKUP(Games!B82, Data!$B$2:$L$134, 9, FALSE)-VLOOKUP(Games!C82, Data!$B$2:$L$134, 9, FALSE))*Coefficients!$I$2</f>
        <v>#N/A</v>
      </c>
      <c r="J82" t="e">
        <f>(VLOOKUP(Games!B82, Data!$B$2:$L$134, 10, FALSE)-VLOOKUP(Games!C82, Data!$B$2:$L$134, 10, FALSE))*Coefficients!$J$2</f>
        <v>#N/A</v>
      </c>
      <c r="K82" t="e">
        <f>(IF(AND(VLOOKUP(Games!B82, Data!$B$2:$L$134, 11, FALSE)=1, VLOOKUP(Games!C82, Data!$B$2:$L$134, 11, FALSE)&lt;&gt;1), 1,0))*Coefficients!K$2</f>
        <v>#N/A</v>
      </c>
      <c r="L82" t="e">
        <f>(IF(AND(VLOOKUP(Games!B82, Data!$B$2:$L$134, 11, FALSE)&lt;&gt;1, VLOOKUP(Games!C82, Data!$B$2:$L$134, 11, FALSE)=1), 1,0))*Coefficients!L$2</f>
        <v>#N/A</v>
      </c>
      <c r="O82" t="e">
        <f t="shared" si="1"/>
        <v>#N/A</v>
      </c>
    </row>
    <row r="83" spans="1:15" x14ac:dyDescent="0.45">
      <c r="A83">
        <f>Coefficients!$A$2</f>
        <v>4.7140849091202801</v>
      </c>
      <c r="B83">
        <f>(Games!D83)*Coefficients!$B$2</f>
        <v>0</v>
      </c>
      <c r="C83" t="e">
        <f>(VLOOKUP(Games!B83, Data!$B$2:$L$134, 4, FALSE)-VLOOKUP(Games!C83, Data!$B$2:$L$134, 4, FALSE))*Coefficients!$C$2</f>
        <v>#N/A</v>
      </c>
      <c r="D83" t="e">
        <f>(VLOOKUP(Games!B83, Data!$B$2:$L$134, 3, FALSE)-VLOOKUP(Games!C83, Data!$B$2:$L$134, 3, FALSE))*Coefficients!$D$2</f>
        <v>#N/A</v>
      </c>
      <c r="E83" t="e">
        <f>(VLOOKUP(Games!B83, Data!$B$2:$L$134, 5, FALSE)-VLOOKUP(Games!C83, Data!$B$2:$L$134, 5, FALSE))*Coefficients!$E$2</f>
        <v>#N/A</v>
      </c>
      <c r="F83" t="e">
        <f>(VLOOKUP(Games!B83, Data!$B$2:$L$134, 6, FALSE)-VLOOKUP(Games!C83, Data!$B$2:$L$134, 6, FALSE))*Coefficients!$F$2</f>
        <v>#N/A</v>
      </c>
      <c r="G83" t="e">
        <f>(VLOOKUP(Games!B83, Data!$B$2:$L$134, 7, FALSE)-VLOOKUP(Games!C83, Data!$B$2:$L$134, 7, FALSE))*Coefficients!$G$2</f>
        <v>#N/A</v>
      </c>
      <c r="H83" t="e">
        <f>(VLOOKUP(Games!B83, Data!$B$2:$L$134, 8, FALSE)-VLOOKUP(Games!C83, Data!$B$2:$L$134, 8, FALSE))*Coefficients!$H$2</f>
        <v>#N/A</v>
      </c>
      <c r="I83" t="e">
        <f>(VLOOKUP(Games!B83, Data!$B$2:$L$134, 9, FALSE)-VLOOKUP(Games!C83, Data!$B$2:$L$134, 9, FALSE))*Coefficients!$I$2</f>
        <v>#N/A</v>
      </c>
      <c r="J83" t="e">
        <f>(VLOOKUP(Games!B83, Data!$B$2:$L$134, 10, FALSE)-VLOOKUP(Games!C83, Data!$B$2:$L$134, 10, FALSE))*Coefficients!$J$2</f>
        <v>#N/A</v>
      </c>
      <c r="K83" t="e">
        <f>(IF(AND(VLOOKUP(Games!B83, Data!$B$2:$L$134, 11, FALSE)=1, VLOOKUP(Games!C83, Data!$B$2:$L$134, 11, FALSE)&lt;&gt;1), 1,0))*Coefficients!K$2</f>
        <v>#N/A</v>
      </c>
      <c r="L83" t="e">
        <f>(IF(AND(VLOOKUP(Games!B83, Data!$B$2:$L$134, 11, FALSE)&lt;&gt;1, VLOOKUP(Games!C83, Data!$B$2:$L$134, 11, FALSE)=1), 1,0))*Coefficients!L$2</f>
        <v>#N/A</v>
      </c>
      <c r="O83" t="e">
        <f t="shared" si="1"/>
        <v>#N/A</v>
      </c>
    </row>
    <row r="84" spans="1:15" x14ac:dyDescent="0.45">
      <c r="A84">
        <f>Coefficients!$A$2</f>
        <v>4.7140849091202801</v>
      </c>
      <c r="B84">
        <f>(Games!D84)*Coefficients!$B$2</f>
        <v>0</v>
      </c>
      <c r="C84" t="e">
        <f>(VLOOKUP(Games!B84, Data!$B$2:$L$134, 4, FALSE)-VLOOKUP(Games!C84, Data!$B$2:$L$134, 4, FALSE))*Coefficients!$C$2</f>
        <v>#N/A</v>
      </c>
      <c r="D84" t="e">
        <f>(VLOOKUP(Games!B84, Data!$B$2:$L$134, 3, FALSE)-VLOOKUP(Games!C84, Data!$B$2:$L$134, 3, FALSE))*Coefficients!$D$2</f>
        <v>#N/A</v>
      </c>
      <c r="E84" t="e">
        <f>(VLOOKUP(Games!B84, Data!$B$2:$L$134, 5, FALSE)-VLOOKUP(Games!C84, Data!$B$2:$L$134, 5, FALSE))*Coefficients!$E$2</f>
        <v>#N/A</v>
      </c>
      <c r="F84" t="e">
        <f>(VLOOKUP(Games!B84, Data!$B$2:$L$134, 6, FALSE)-VLOOKUP(Games!C84, Data!$B$2:$L$134, 6, FALSE))*Coefficients!$F$2</f>
        <v>#N/A</v>
      </c>
      <c r="G84" t="e">
        <f>(VLOOKUP(Games!B84, Data!$B$2:$L$134, 7, FALSE)-VLOOKUP(Games!C84, Data!$B$2:$L$134, 7, FALSE))*Coefficients!$G$2</f>
        <v>#N/A</v>
      </c>
      <c r="H84" t="e">
        <f>(VLOOKUP(Games!B84, Data!$B$2:$L$134, 8, FALSE)-VLOOKUP(Games!C84, Data!$B$2:$L$134, 8, FALSE))*Coefficients!$H$2</f>
        <v>#N/A</v>
      </c>
      <c r="I84" t="e">
        <f>(VLOOKUP(Games!B84, Data!$B$2:$L$134, 9, FALSE)-VLOOKUP(Games!C84, Data!$B$2:$L$134, 9, FALSE))*Coefficients!$I$2</f>
        <v>#N/A</v>
      </c>
      <c r="J84" t="e">
        <f>(VLOOKUP(Games!B84, Data!$B$2:$L$134, 10, FALSE)-VLOOKUP(Games!C84, Data!$B$2:$L$134, 10, FALSE))*Coefficients!$J$2</f>
        <v>#N/A</v>
      </c>
      <c r="K84" t="e">
        <f>(IF(AND(VLOOKUP(Games!B84, Data!$B$2:$L$134, 11, FALSE)=1, VLOOKUP(Games!C84, Data!$B$2:$L$134, 11, FALSE)&lt;&gt;1), 1,0))*Coefficients!K$2</f>
        <v>#N/A</v>
      </c>
      <c r="L84" t="e">
        <f>(IF(AND(VLOOKUP(Games!B84, Data!$B$2:$L$134, 11, FALSE)&lt;&gt;1, VLOOKUP(Games!C84, Data!$B$2:$L$134, 11, FALSE)=1), 1,0))*Coefficients!L$2</f>
        <v>#N/A</v>
      </c>
      <c r="O84" t="e">
        <f t="shared" si="1"/>
        <v>#N/A</v>
      </c>
    </row>
    <row r="85" spans="1:15" x14ac:dyDescent="0.45">
      <c r="A85">
        <f>Coefficients!$A$2</f>
        <v>4.7140849091202801</v>
      </c>
      <c r="B85">
        <f>(Games!D85)*Coefficients!$B$2</f>
        <v>0</v>
      </c>
      <c r="C85" t="e">
        <f>(VLOOKUP(Games!B85, Data!$B$2:$L$134, 4, FALSE)-VLOOKUP(Games!C85, Data!$B$2:$L$134, 4, FALSE))*Coefficients!$C$2</f>
        <v>#N/A</v>
      </c>
      <c r="D85" t="e">
        <f>(VLOOKUP(Games!B85, Data!$B$2:$L$134, 3, FALSE)-VLOOKUP(Games!C85, Data!$B$2:$L$134, 3, FALSE))*Coefficients!$D$2</f>
        <v>#N/A</v>
      </c>
      <c r="E85" t="e">
        <f>(VLOOKUP(Games!B85, Data!$B$2:$L$134, 5, FALSE)-VLOOKUP(Games!C85, Data!$B$2:$L$134, 5, FALSE))*Coefficients!$E$2</f>
        <v>#N/A</v>
      </c>
      <c r="F85" t="e">
        <f>(VLOOKUP(Games!B85, Data!$B$2:$L$134, 6, FALSE)-VLOOKUP(Games!C85, Data!$B$2:$L$134, 6, FALSE))*Coefficients!$F$2</f>
        <v>#N/A</v>
      </c>
      <c r="G85" t="e">
        <f>(VLOOKUP(Games!B85, Data!$B$2:$L$134, 7, FALSE)-VLOOKUP(Games!C85, Data!$B$2:$L$134, 7, FALSE))*Coefficients!$G$2</f>
        <v>#N/A</v>
      </c>
      <c r="H85" t="e">
        <f>(VLOOKUP(Games!B85, Data!$B$2:$L$134, 8, FALSE)-VLOOKUP(Games!C85, Data!$B$2:$L$134, 8, FALSE))*Coefficients!$H$2</f>
        <v>#N/A</v>
      </c>
      <c r="I85" t="e">
        <f>(VLOOKUP(Games!B85, Data!$B$2:$L$134, 9, FALSE)-VLOOKUP(Games!C85, Data!$B$2:$L$134, 9, FALSE))*Coefficients!$I$2</f>
        <v>#N/A</v>
      </c>
      <c r="J85" t="e">
        <f>(VLOOKUP(Games!B85, Data!$B$2:$L$134, 10, FALSE)-VLOOKUP(Games!C85, Data!$B$2:$L$134, 10, FALSE))*Coefficients!$J$2</f>
        <v>#N/A</v>
      </c>
      <c r="K85" t="e">
        <f>(IF(AND(VLOOKUP(Games!B85, Data!$B$2:$L$134, 11, FALSE)=1, VLOOKUP(Games!C85, Data!$B$2:$L$134, 11, FALSE)&lt;&gt;1), 1,0))*Coefficients!K$2</f>
        <v>#N/A</v>
      </c>
      <c r="L85" t="e">
        <f>(IF(AND(VLOOKUP(Games!B85, Data!$B$2:$L$134, 11, FALSE)&lt;&gt;1, VLOOKUP(Games!C85, Data!$B$2:$L$134, 11, FALSE)=1), 1,0))*Coefficients!L$2</f>
        <v>#N/A</v>
      </c>
      <c r="O85" t="e">
        <f t="shared" si="1"/>
        <v>#N/A</v>
      </c>
    </row>
    <row r="86" spans="1:15" x14ac:dyDescent="0.45">
      <c r="A86">
        <f>Coefficients!$A$2</f>
        <v>4.7140849091202801</v>
      </c>
      <c r="B86">
        <f>(Games!D86)*Coefficients!$B$2</f>
        <v>0</v>
      </c>
      <c r="C86" t="e">
        <f>(VLOOKUP(Games!B86, Data!$B$2:$L$134, 4, FALSE)-VLOOKUP(Games!C86, Data!$B$2:$L$134, 4, FALSE))*Coefficients!$C$2</f>
        <v>#N/A</v>
      </c>
      <c r="D86" t="e">
        <f>(VLOOKUP(Games!B86, Data!$B$2:$L$134, 3, FALSE)-VLOOKUP(Games!C86, Data!$B$2:$L$134, 3, FALSE))*Coefficients!$D$2</f>
        <v>#N/A</v>
      </c>
      <c r="E86" t="e">
        <f>(VLOOKUP(Games!B86, Data!$B$2:$L$134, 5, FALSE)-VLOOKUP(Games!C86, Data!$B$2:$L$134, 5, FALSE))*Coefficients!$E$2</f>
        <v>#N/A</v>
      </c>
      <c r="F86" t="e">
        <f>(VLOOKUP(Games!B86, Data!$B$2:$L$134, 6, FALSE)-VLOOKUP(Games!C86, Data!$B$2:$L$134, 6, FALSE))*Coefficients!$F$2</f>
        <v>#N/A</v>
      </c>
      <c r="G86" t="e">
        <f>(VLOOKUP(Games!B86, Data!$B$2:$L$134, 7, FALSE)-VLOOKUP(Games!C86, Data!$B$2:$L$134, 7, FALSE))*Coefficients!$G$2</f>
        <v>#N/A</v>
      </c>
      <c r="H86" t="e">
        <f>(VLOOKUP(Games!B86, Data!$B$2:$L$134, 8, FALSE)-VLOOKUP(Games!C86, Data!$B$2:$L$134, 8, FALSE))*Coefficients!$H$2</f>
        <v>#N/A</v>
      </c>
      <c r="I86" t="e">
        <f>(VLOOKUP(Games!B86, Data!$B$2:$L$134, 9, FALSE)-VLOOKUP(Games!C86, Data!$B$2:$L$134, 9, FALSE))*Coefficients!$I$2</f>
        <v>#N/A</v>
      </c>
      <c r="J86" t="e">
        <f>(VLOOKUP(Games!B86, Data!$B$2:$L$134, 10, FALSE)-VLOOKUP(Games!C86, Data!$B$2:$L$134, 10, FALSE))*Coefficients!$J$2</f>
        <v>#N/A</v>
      </c>
      <c r="K86" t="e">
        <f>(IF(AND(VLOOKUP(Games!B86, Data!$B$2:$L$134, 11, FALSE)=1, VLOOKUP(Games!C86, Data!$B$2:$L$134, 11, FALSE)&lt;&gt;1), 1,0))*Coefficients!K$2</f>
        <v>#N/A</v>
      </c>
      <c r="L86" t="e">
        <f>(IF(AND(VLOOKUP(Games!B86, Data!$B$2:$L$134, 11, FALSE)&lt;&gt;1, VLOOKUP(Games!C86, Data!$B$2:$L$134, 11, FALSE)=1), 1,0))*Coefficients!L$2</f>
        <v>#N/A</v>
      </c>
      <c r="O86" t="e">
        <f t="shared" si="1"/>
        <v>#N/A</v>
      </c>
    </row>
    <row r="87" spans="1:15" x14ac:dyDescent="0.45">
      <c r="A87">
        <f>Coefficients!$A$2</f>
        <v>4.7140849091202801</v>
      </c>
      <c r="B87">
        <f>(Games!D87)*Coefficients!$B$2</f>
        <v>0</v>
      </c>
      <c r="C87" t="e">
        <f>(VLOOKUP(Games!B87, Data!$B$2:$L$134, 4, FALSE)-VLOOKUP(Games!C87, Data!$B$2:$L$134, 4, FALSE))*Coefficients!$C$2</f>
        <v>#N/A</v>
      </c>
      <c r="D87" t="e">
        <f>(VLOOKUP(Games!B87, Data!$B$2:$L$134, 3, FALSE)-VLOOKUP(Games!C87, Data!$B$2:$L$134, 3, FALSE))*Coefficients!$D$2</f>
        <v>#N/A</v>
      </c>
      <c r="E87" t="e">
        <f>(VLOOKUP(Games!B87, Data!$B$2:$L$134, 5, FALSE)-VLOOKUP(Games!C87, Data!$B$2:$L$134, 5, FALSE))*Coefficients!$E$2</f>
        <v>#N/A</v>
      </c>
      <c r="F87" t="e">
        <f>(VLOOKUP(Games!B87, Data!$B$2:$L$134, 6, FALSE)-VLOOKUP(Games!C87, Data!$B$2:$L$134, 6, FALSE))*Coefficients!$F$2</f>
        <v>#N/A</v>
      </c>
      <c r="G87" t="e">
        <f>(VLOOKUP(Games!B87, Data!$B$2:$L$134, 7, FALSE)-VLOOKUP(Games!C87, Data!$B$2:$L$134, 7, FALSE))*Coefficients!$G$2</f>
        <v>#N/A</v>
      </c>
      <c r="H87" t="e">
        <f>(VLOOKUP(Games!B87, Data!$B$2:$L$134, 8, FALSE)-VLOOKUP(Games!C87, Data!$B$2:$L$134, 8, FALSE))*Coefficients!$H$2</f>
        <v>#N/A</v>
      </c>
      <c r="I87" t="e">
        <f>(VLOOKUP(Games!B87, Data!$B$2:$L$134, 9, FALSE)-VLOOKUP(Games!C87, Data!$B$2:$L$134, 9, FALSE))*Coefficients!$I$2</f>
        <v>#N/A</v>
      </c>
      <c r="J87" t="e">
        <f>(VLOOKUP(Games!B87, Data!$B$2:$L$134, 10, FALSE)-VLOOKUP(Games!C87, Data!$B$2:$L$134, 10, FALSE))*Coefficients!$J$2</f>
        <v>#N/A</v>
      </c>
      <c r="K87" t="e">
        <f>(IF(AND(VLOOKUP(Games!B87, Data!$B$2:$L$134, 11, FALSE)=1, VLOOKUP(Games!C87, Data!$B$2:$L$134, 11, FALSE)&lt;&gt;1), 1,0))*Coefficients!K$2</f>
        <v>#N/A</v>
      </c>
      <c r="L87" t="e">
        <f>(IF(AND(VLOOKUP(Games!B87, Data!$B$2:$L$134, 11, FALSE)&lt;&gt;1, VLOOKUP(Games!C87, Data!$B$2:$L$134, 11, FALSE)=1), 1,0))*Coefficients!L$2</f>
        <v>#N/A</v>
      </c>
      <c r="O87" t="e">
        <f t="shared" si="1"/>
        <v>#N/A</v>
      </c>
    </row>
    <row r="88" spans="1:15" x14ac:dyDescent="0.45">
      <c r="A88">
        <f>Coefficients!$A$2</f>
        <v>4.7140849091202801</v>
      </c>
      <c r="B88">
        <f>(Games!D88)*Coefficients!$B$2</f>
        <v>0</v>
      </c>
      <c r="C88" t="e">
        <f>(VLOOKUP(Games!B88, Data!$B$2:$L$134, 4, FALSE)-VLOOKUP(Games!C88, Data!$B$2:$L$134, 4, FALSE))*Coefficients!$C$2</f>
        <v>#N/A</v>
      </c>
      <c r="D88" t="e">
        <f>(VLOOKUP(Games!B88, Data!$B$2:$L$134, 3, FALSE)-VLOOKUP(Games!C88, Data!$B$2:$L$134, 3, FALSE))*Coefficients!$D$2</f>
        <v>#N/A</v>
      </c>
      <c r="E88" t="e">
        <f>(VLOOKUP(Games!B88, Data!$B$2:$L$134, 5, FALSE)-VLOOKUP(Games!C88, Data!$B$2:$L$134, 5, FALSE))*Coefficients!$E$2</f>
        <v>#N/A</v>
      </c>
      <c r="F88" t="e">
        <f>(VLOOKUP(Games!B88, Data!$B$2:$L$134, 6, FALSE)-VLOOKUP(Games!C88, Data!$B$2:$L$134, 6, FALSE))*Coefficients!$F$2</f>
        <v>#N/A</v>
      </c>
      <c r="G88" t="e">
        <f>(VLOOKUP(Games!B88, Data!$B$2:$L$134, 7, FALSE)-VLOOKUP(Games!C88, Data!$B$2:$L$134, 7, FALSE))*Coefficients!$G$2</f>
        <v>#N/A</v>
      </c>
      <c r="H88" t="e">
        <f>(VLOOKUP(Games!B88, Data!$B$2:$L$134, 8, FALSE)-VLOOKUP(Games!C88, Data!$B$2:$L$134, 8, FALSE))*Coefficients!$H$2</f>
        <v>#N/A</v>
      </c>
      <c r="I88" t="e">
        <f>(VLOOKUP(Games!B88, Data!$B$2:$L$134, 9, FALSE)-VLOOKUP(Games!C88, Data!$B$2:$L$134, 9, FALSE))*Coefficients!$I$2</f>
        <v>#N/A</v>
      </c>
      <c r="J88" t="e">
        <f>(VLOOKUP(Games!B88, Data!$B$2:$L$134, 10, FALSE)-VLOOKUP(Games!C88, Data!$B$2:$L$134, 10, FALSE))*Coefficients!$J$2</f>
        <v>#N/A</v>
      </c>
      <c r="K88" t="e">
        <f>(IF(AND(VLOOKUP(Games!B88, Data!$B$2:$L$134, 11, FALSE)=1, VLOOKUP(Games!C88, Data!$B$2:$L$134, 11, FALSE)&lt;&gt;1), 1,0))*Coefficients!K$2</f>
        <v>#N/A</v>
      </c>
      <c r="L88" t="e">
        <f>(IF(AND(VLOOKUP(Games!B88, Data!$B$2:$L$134, 11, FALSE)&lt;&gt;1, VLOOKUP(Games!C88, Data!$B$2:$L$134, 11, FALSE)=1), 1,0))*Coefficients!L$2</f>
        <v>#N/A</v>
      </c>
      <c r="O88" t="e">
        <f t="shared" si="1"/>
        <v>#N/A</v>
      </c>
    </row>
    <row r="89" spans="1:15" x14ac:dyDescent="0.45">
      <c r="A89">
        <f>Coefficients!$A$2</f>
        <v>4.7140849091202801</v>
      </c>
      <c r="B89">
        <f>(Games!D89)*Coefficients!$B$2</f>
        <v>0</v>
      </c>
      <c r="C89" t="e">
        <f>(VLOOKUP(Games!B89, Data!$B$2:$L$134, 4, FALSE)-VLOOKUP(Games!C89, Data!$B$2:$L$134, 4, FALSE))*Coefficients!$C$2</f>
        <v>#N/A</v>
      </c>
      <c r="D89" t="e">
        <f>(VLOOKUP(Games!B89, Data!$B$2:$L$134, 3, FALSE)-VLOOKUP(Games!C89, Data!$B$2:$L$134, 3, FALSE))*Coefficients!$D$2</f>
        <v>#N/A</v>
      </c>
      <c r="E89" t="e">
        <f>(VLOOKUP(Games!B89, Data!$B$2:$L$134, 5, FALSE)-VLOOKUP(Games!C89, Data!$B$2:$L$134, 5, FALSE))*Coefficients!$E$2</f>
        <v>#N/A</v>
      </c>
      <c r="F89" t="e">
        <f>(VLOOKUP(Games!B89, Data!$B$2:$L$134, 6, FALSE)-VLOOKUP(Games!C89, Data!$B$2:$L$134, 6, FALSE))*Coefficients!$F$2</f>
        <v>#N/A</v>
      </c>
      <c r="G89" t="e">
        <f>(VLOOKUP(Games!B89, Data!$B$2:$L$134, 7, FALSE)-VLOOKUP(Games!C89, Data!$B$2:$L$134, 7, FALSE))*Coefficients!$G$2</f>
        <v>#N/A</v>
      </c>
      <c r="H89" t="e">
        <f>(VLOOKUP(Games!B89, Data!$B$2:$L$134, 8, FALSE)-VLOOKUP(Games!C89, Data!$B$2:$L$134, 8, FALSE))*Coefficients!$H$2</f>
        <v>#N/A</v>
      </c>
      <c r="I89" t="e">
        <f>(VLOOKUP(Games!B89, Data!$B$2:$L$134, 9, FALSE)-VLOOKUP(Games!C89, Data!$B$2:$L$134, 9, FALSE))*Coefficients!$I$2</f>
        <v>#N/A</v>
      </c>
      <c r="J89" t="e">
        <f>(VLOOKUP(Games!B89, Data!$B$2:$L$134, 10, FALSE)-VLOOKUP(Games!C89, Data!$B$2:$L$134, 10, FALSE))*Coefficients!$J$2</f>
        <v>#N/A</v>
      </c>
      <c r="K89" t="e">
        <f>(IF(AND(VLOOKUP(Games!B89, Data!$B$2:$L$134, 11, FALSE)=1, VLOOKUP(Games!C89, Data!$B$2:$L$134, 11, FALSE)&lt;&gt;1), 1,0))*Coefficients!K$2</f>
        <v>#N/A</v>
      </c>
      <c r="L89" t="e">
        <f>(IF(AND(VLOOKUP(Games!B89, Data!$B$2:$L$134, 11, FALSE)&lt;&gt;1, VLOOKUP(Games!C89, Data!$B$2:$L$134, 11, FALSE)=1), 1,0))*Coefficients!L$2</f>
        <v>#N/A</v>
      </c>
      <c r="O89" t="e">
        <f t="shared" si="1"/>
        <v>#N/A</v>
      </c>
    </row>
    <row r="90" spans="1:15" x14ac:dyDescent="0.45">
      <c r="A90">
        <f>Coefficients!$A$2</f>
        <v>4.7140849091202801</v>
      </c>
      <c r="B90">
        <f>(Games!D90)*Coefficients!$B$2</f>
        <v>0</v>
      </c>
      <c r="C90" t="e">
        <f>(VLOOKUP(Games!B90, Data!$B$2:$L$134, 4, FALSE)-VLOOKUP(Games!C90, Data!$B$2:$L$134, 4, FALSE))*Coefficients!$C$2</f>
        <v>#N/A</v>
      </c>
      <c r="D90" t="e">
        <f>(VLOOKUP(Games!B90, Data!$B$2:$L$134, 3, FALSE)-VLOOKUP(Games!C90, Data!$B$2:$L$134, 3, FALSE))*Coefficients!$D$2</f>
        <v>#N/A</v>
      </c>
      <c r="E90" t="e">
        <f>(VLOOKUP(Games!B90, Data!$B$2:$L$134, 5, FALSE)-VLOOKUP(Games!C90, Data!$B$2:$L$134, 5, FALSE))*Coefficients!$E$2</f>
        <v>#N/A</v>
      </c>
      <c r="F90" t="e">
        <f>(VLOOKUP(Games!B90, Data!$B$2:$L$134, 6, FALSE)-VLOOKUP(Games!C90, Data!$B$2:$L$134, 6, FALSE))*Coefficients!$F$2</f>
        <v>#N/A</v>
      </c>
      <c r="G90" t="e">
        <f>(VLOOKUP(Games!B90, Data!$B$2:$L$134, 7, FALSE)-VLOOKUP(Games!C90, Data!$B$2:$L$134, 7, FALSE))*Coefficients!$G$2</f>
        <v>#N/A</v>
      </c>
      <c r="H90" t="e">
        <f>(VLOOKUP(Games!B90, Data!$B$2:$L$134, 8, FALSE)-VLOOKUP(Games!C90, Data!$B$2:$L$134, 8, FALSE))*Coefficients!$H$2</f>
        <v>#N/A</v>
      </c>
      <c r="I90" t="e">
        <f>(VLOOKUP(Games!B90, Data!$B$2:$L$134, 9, FALSE)-VLOOKUP(Games!C90, Data!$B$2:$L$134, 9, FALSE))*Coefficients!$I$2</f>
        <v>#N/A</v>
      </c>
      <c r="J90" t="e">
        <f>(VLOOKUP(Games!B90, Data!$B$2:$L$134, 10, FALSE)-VLOOKUP(Games!C90, Data!$B$2:$L$134, 10, FALSE))*Coefficients!$J$2</f>
        <v>#N/A</v>
      </c>
      <c r="K90" t="e">
        <f>(IF(AND(VLOOKUP(Games!B90, Data!$B$2:$L$134, 11, FALSE)=1, VLOOKUP(Games!C90, Data!$B$2:$L$134, 11, FALSE)&lt;&gt;1), 1,0))*Coefficients!K$2</f>
        <v>#N/A</v>
      </c>
      <c r="L90" t="e">
        <f>(IF(AND(VLOOKUP(Games!B90, Data!$B$2:$L$134, 11, FALSE)&lt;&gt;1, VLOOKUP(Games!C90, Data!$B$2:$L$134, 11, FALSE)=1), 1,0))*Coefficients!L$2</f>
        <v>#N/A</v>
      </c>
      <c r="O90" t="e">
        <f t="shared" si="1"/>
        <v>#N/A</v>
      </c>
    </row>
    <row r="91" spans="1:15" x14ac:dyDescent="0.45">
      <c r="A91">
        <f>Coefficients!$A$2</f>
        <v>4.7140849091202801</v>
      </c>
      <c r="B91">
        <f>(Games!D91)*Coefficients!$B$2</f>
        <v>0</v>
      </c>
      <c r="C91" t="e">
        <f>(VLOOKUP(Games!B91, Data!$B$2:$L$134, 4, FALSE)-VLOOKUP(Games!C91, Data!$B$2:$L$134, 4, FALSE))*Coefficients!$C$2</f>
        <v>#N/A</v>
      </c>
      <c r="D91" t="e">
        <f>(VLOOKUP(Games!B91, Data!$B$2:$L$134, 3, FALSE)-VLOOKUP(Games!C91, Data!$B$2:$L$134, 3, FALSE))*Coefficients!$D$2</f>
        <v>#N/A</v>
      </c>
      <c r="E91" t="e">
        <f>(VLOOKUP(Games!B91, Data!$B$2:$L$134, 5, FALSE)-VLOOKUP(Games!C91, Data!$B$2:$L$134, 5, FALSE))*Coefficients!$E$2</f>
        <v>#N/A</v>
      </c>
      <c r="F91" t="e">
        <f>(VLOOKUP(Games!B91, Data!$B$2:$L$134, 6, FALSE)-VLOOKUP(Games!C91, Data!$B$2:$L$134, 6, FALSE))*Coefficients!$F$2</f>
        <v>#N/A</v>
      </c>
      <c r="G91" t="e">
        <f>(VLOOKUP(Games!B91, Data!$B$2:$L$134, 7, FALSE)-VLOOKUP(Games!C91, Data!$B$2:$L$134, 7, FALSE))*Coefficients!$G$2</f>
        <v>#N/A</v>
      </c>
      <c r="H91" t="e">
        <f>(VLOOKUP(Games!B91, Data!$B$2:$L$134, 8, FALSE)-VLOOKUP(Games!C91, Data!$B$2:$L$134, 8, FALSE))*Coefficients!$H$2</f>
        <v>#N/A</v>
      </c>
      <c r="I91" t="e">
        <f>(VLOOKUP(Games!B91, Data!$B$2:$L$134, 9, FALSE)-VLOOKUP(Games!C91, Data!$B$2:$L$134, 9, FALSE))*Coefficients!$I$2</f>
        <v>#N/A</v>
      </c>
      <c r="J91" t="e">
        <f>(VLOOKUP(Games!B91, Data!$B$2:$L$134, 10, FALSE)-VLOOKUP(Games!C91, Data!$B$2:$L$134, 10, FALSE))*Coefficients!$J$2</f>
        <v>#N/A</v>
      </c>
      <c r="K91" t="e">
        <f>(IF(AND(VLOOKUP(Games!B91, Data!$B$2:$L$134, 11, FALSE)=1, VLOOKUP(Games!C91, Data!$B$2:$L$134, 11, FALSE)&lt;&gt;1), 1,0))*Coefficients!K$2</f>
        <v>#N/A</v>
      </c>
      <c r="L91" t="e">
        <f>(IF(AND(VLOOKUP(Games!B91, Data!$B$2:$L$134, 11, FALSE)&lt;&gt;1, VLOOKUP(Games!C91, Data!$B$2:$L$134, 11, FALSE)=1), 1,0))*Coefficients!L$2</f>
        <v>#N/A</v>
      </c>
      <c r="O91" t="e">
        <f t="shared" si="1"/>
        <v>#N/A</v>
      </c>
    </row>
    <row r="92" spans="1:15" x14ac:dyDescent="0.45">
      <c r="A92">
        <f>Coefficients!$A$2</f>
        <v>4.7140849091202801</v>
      </c>
      <c r="B92">
        <f>(Games!D92)*Coefficients!$B$2</f>
        <v>0</v>
      </c>
      <c r="C92" t="e">
        <f>(VLOOKUP(Games!B92, Data!$B$2:$L$134, 4, FALSE)-VLOOKUP(Games!C92, Data!$B$2:$L$134, 4, FALSE))*Coefficients!$C$2</f>
        <v>#N/A</v>
      </c>
      <c r="D92" t="e">
        <f>(VLOOKUP(Games!B92, Data!$B$2:$L$134, 3, FALSE)-VLOOKUP(Games!C92, Data!$B$2:$L$134, 3, FALSE))*Coefficients!$D$2</f>
        <v>#N/A</v>
      </c>
      <c r="E92" t="e">
        <f>(VLOOKUP(Games!B92, Data!$B$2:$L$134, 5, FALSE)-VLOOKUP(Games!C92, Data!$B$2:$L$134, 5, FALSE))*Coefficients!$E$2</f>
        <v>#N/A</v>
      </c>
      <c r="F92" t="e">
        <f>(VLOOKUP(Games!B92, Data!$B$2:$L$134, 6, FALSE)-VLOOKUP(Games!C92, Data!$B$2:$L$134, 6, FALSE))*Coefficients!$F$2</f>
        <v>#N/A</v>
      </c>
      <c r="G92" t="e">
        <f>(VLOOKUP(Games!B92, Data!$B$2:$L$134, 7, FALSE)-VLOOKUP(Games!C92, Data!$B$2:$L$134, 7, FALSE))*Coefficients!$G$2</f>
        <v>#N/A</v>
      </c>
      <c r="H92" t="e">
        <f>(VLOOKUP(Games!B92, Data!$B$2:$L$134, 8, FALSE)-VLOOKUP(Games!C92, Data!$B$2:$L$134, 8, FALSE))*Coefficients!$H$2</f>
        <v>#N/A</v>
      </c>
      <c r="I92" t="e">
        <f>(VLOOKUP(Games!B92, Data!$B$2:$L$134, 9, FALSE)-VLOOKUP(Games!C92, Data!$B$2:$L$134, 9, FALSE))*Coefficients!$I$2</f>
        <v>#N/A</v>
      </c>
      <c r="J92" t="e">
        <f>(VLOOKUP(Games!B92, Data!$B$2:$L$134, 10, FALSE)-VLOOKUP(Games!C92, Data!$B$2:$L$134, 10, FALSE))*Coefficients!$J$2</f>
        <v>#N/A</v>
      </c>
      <c r="K92" t="e">
        <f>(IF(AND(VLOOKUP(Games!B92, Data!$B$2:$L$134, 11, FALSE)=1, VLOOKUP(Games!C92, Data!$B$2:$L$134, 11, FALSE)&lt;&gt;1), 1,0))*Coefficients!K$2</f>
        <v>#N/A</v>
      </c>
      <c r="L92" t="e">
        <f>(IF(AND(VLOOKUP(Games!B92, Data!$B$2:$L$134, 11, FALSE)&lt;&gt;1, VLOOKUP(Games!C92, Data!$B$2:$L$134, 11, FALSE)=1), 1,0))*Coefficients!L$2</f>
        <v>#N/A</v>
      </c>
      <c r="O92" t="e">
        <f t="shared" si="1"/>
        <v>#N/A</v>
      </c>
    </row>
    <row r="93" spans="1:15" x14ac:dyDescent="0.45">
      <c r="A93">
        <f>Coefficients!$A$2</f>
        <v>4.7140849091202801</v>
      </c>
      <c r="B93">
        <f>(Games!D93)*Coefficients!$B$2</f>
        <v>0</v>
      </c>
      <c r="C93" t="e">
        <f>(VLOOKUP(Games!B93, Data!$B$2:$L$134, 4, FALSE)-VLOOKUP(Games!C93, Data!$B$2:$L$134, 4, FALSE))*Coefficients!$C$2</f>
        <v>#N/A</v>
      </c>
      <c r="D93" t="e">
        <f>(VLOOKUP(Games!B93, Data!$B$2:$L$134, 3, FALSE)-VLOOKUP(Games!C93, Data!$B$2:$L$134, 3, FALSE))*Coefficients!$D$2</f>
        <v>#N/A</v>
      </c>
      <c r="E93" t="e">
        <f>(VLOOKUP(Games!B93, Data!$B$2:$L$134, 5, FALSE)-VLOOKUP(Games!C93, Data!$B$2:$L$134, 5, FALSE))*Coefficients!$E$2</f>
        <v>#N/A</v>
      </c>
      <c r="F93" t="e">
        <f>(VLOOKUP(Games!B93, Data!$B$2:$L$134, 6, FALSE)-VLOOKUP(Games!C93, Data!$B$2:$L$134, 6, FALSE))*Coefficients!$F$2</f>
        <v>#N/A</v>
      </c>
      <c r="G93" t="e">
        <f>(VLOOKUP(Games!B93, Data!$B$2:$L$134, 7, FALSE)-VLOOKUP(Games!C93, Data!$B$2:$L$134, 7, FALSE))*Coefficients!$G$2</f>
        <v>#N/A</v>
      </c>
      <c r="H93" t="e">
        <f>(VLOOKUP(Games!B93, Data!$B$2:$L$134, 8, FALSE)-VLOOKUP(Games!C93, Data!$B$2:$L$134, 8, FALSE))*Coefficients!$H$2</f>
        <v>#N/A</v>
      </c>
      <c r="I93" t="e">
        <f>(VLOOKUP(Games!B93, Data!$B$2:$L$134, 9, FALSE)-VLOOKUP(Games!C93, Data!$B$2:$L$134, 9, FALSE))*Coefficients!$I$2</f>
        <v>#N/A</v>
      </c>
      <c r="J93" t="e">
        <f>(VLOOKUP(Games!B93, Data!$B$2:$L$134, 10, FALSE)-VLOOKUP(Games!C93, Data!$B$2:$L$134, 10, FALSE))*Coefficients!$J$2</f>
        <v>#N/A</v>
      </c>
      <c r="K93" t="e">
        <f>(IF(AND(VLOOKUP(Games!B93, Data!$B$2:$L$134, 11, FALSE)=1, VLOOKUP(Games!C93, Data!$B$2:$L$134, 11, FALSE)&lt;&gt;1), 1,0))*Coefficients!K$2</f>
        <v>#N/A</v>
      </c>
      <c r="L93" t="e">
        <f>(IF(AND(VLOOKUP(Games!B93, Data!$B$2:$L$134, 11, FALSE)&lt;&gt;1, VLOOKUP(Games!C93, Data!$B$2:$L$134, 11, FALSE)=1), 1,0))*Coefficients!L$2</f>
        <v>#N/A</v>
      </c>
      <c r="O93" t="e">
        <f t="shared" si="1"/>
        <v>#N/A</v>
      </c>
    </row>
    <row r="94" spans="1:15" x14ac:dyDescent="0.45">
      <c r="A94">
        <f>Coefficients!$A$2</f>
        <v>4.7140849091202801</v>
      </c>
      <c r="B94">
        <f>(Games!D94)*Coefficients!$B$2</f>
        <v>0</v>
      </c>
      <c r="C94" t="e">
        <f>(VLOOKUP(Games!B94, Data!$B$2:$L$134, 4, FALSE)-VLOOKUP(Games!C94, Data!$B$2:$L$134, 4, FALSE))*Coefficients!$C$2</f>
        <v>#N/A</v>
      </c>
      <c r="D94" t="e">
        <f>(VLOOKUP(Games!B94, Data!$B$2:$L$134, 3, FALSE)-VLOOKUP(Games!C94, Data!$B$2:$L$134, 3, FALSE))*Coefficients!$D$2</f>
        <v>#N/A</v>
      </c>
      <c r="E94" t="e">
        <f>(VLOOKUP(Games!B94, Data!$B$2:$L$134, 5, FALSE)-VLOOKUP(Games!C94, Data!$B$2:$L$134, 5, FALSE))*Coefficients!$E$2</f>
        <v>#N/A</v>
      </c>
      <c r="F94" t="e">
        <f>(VLOOKUP(Games!B94, Data!$B$2:$L$134, 6, FALSE)-VLOOKUP(Games!C94, Data!$B$2:$L$134, 6, FALSE))*Coefficients!$F$2</f>
        <v>#N/A</v>
      </c>
      <c r="G94" t="e">
        <f>(VLOOKUP(Games!B94, Data!$B$2:$L$134, 7, FALSE)-VLOOKUP(Games!C94, Data!$B$2:$L$134, 7, FALSE))*Coefficients!$G$2</f>
        <v>#N/A</v>
      </c>
      <c r="H94" t="e">
        <f>(VLOOKUP(Games!B94, Data!$B$2:$L$134, 8, FALSE)-VLOOKUP(Games!C94, Data!$B$2:$L$134, 8, FALSE))*Coefficients!$H$2</f>
        <v>#N/A</v>
      </c>
      <c r="I94" t="e">
        <f>(VLOOKUP(Games!B94, Data!$B$2:$L$134, 9, FALSE)-VLOOKUP(Games!C94, Data!$B$2:$L$134, 9, FALSE))*Coefficients!$I$2</f>
        <v>#N/A</v>
      </c>
      <c r="J94" t="e">
        <f>(VLOOKUP(Games!B94, Data!$B$2:$L$134, 10, FALSE)-VLOOKUP(Games!C94, Data!$B$2:$L$134, 10, FALSE))*Coefficients!$J$2</f>
        <v>#N/A</v>
      </c>
      <c r="K94" t="e">
        <f>(IF(AND(VLOOKUP(Games!B94, Data!$B$2:$L$134, 11, FALSE)=1, VLOOKUP(Games!C94, Data!$B$2:$L$134, 11, FALSE)&lt;&gt;1), 1,0))*Coefficients!K$2</f>
        <v>#N/A</v>
      </c>
      <c r="L94" t="e">
        <f>(IF(AND(VLOOKUP(Games!B94, Data!$B$2:$L$134, 11, FALSE)&lt;&gt;1, VLOOKUP(Games!C94, Data!$B$2:$L$134, 11, FALSE)=1), 1,0))*Coefficients!L$2</f>
        <v>#N/A</v>
      </c>
      <c r="O94" t="e">
        <f t="shared" si="1"/>
        <v>#N/A</v>
      </c>
    </row>
    <row r="95" spans="1:15" x14ac:dyDescent="0.45">
      <c r="A95">
        <f>Coefficients!$A$2</f>
        <v>4.7140849091202801</v>
      </c>
      <c r="B95">
        <f>(Games!D95)*Coefficients!$B$2</f>
        <v>0</v>
      </c>
      <c r="C95" t="e">
        <f>(VLOOKUP(Games!B95, Data!$B$2:$L$134, 4, FALSE)-VLOOKUP(Games!C95, Data!$B$2:$L$134, 4, FALSE))*Coefficients!$C$2</f>
        <v>#N/A</v>
      </c>
      <c r="D95" t="e">
        <f>(VLOOKUP(Games!B95, Data!$B$2:$L$134, 3, FALSE)-VLOOKUP(Games!C95, Data!$B$2:$L$134, 3, FALSE))*Coefficients!$D$2</f>
        <v>#N/A</v>
      </c>
      <c r="E95" t="e">
        <f>(VLOOKUP(Games!B95, Data!$B$2:$L$134, 5, FALSE)-VLOOKUP(Games!C95, Data!$B$2:$L$134, 5, FALSE))*Coefficients!$E$2</f>
        <v>#N/A</v>
      </c>
      <c r="F95" t="e">
        <f>(VLOOKUP(Games!B95, Data!$B$2:$L$134, 6, FALSE)-VLOOKUP(Games!C95, Data!$B$2:$L$134, 6, FALSE))*Coefficients!$F$2</f>
        <v>#N/A</v>
      </c>
      <c r="G95" t="e">
        <f>(VLOOKUP(Games!B95, Data!$B$2:$L$134, 7, FALSE)-VLOOKUP(Games!C95, Data!$B$2:$L$134, 7, FALSE))*Coefficients!$G$2</f>
        <v>#N/A</v>
      </c>
      <c r="H95" t="e">
        <f>(VLOOKUP(Games!B95, Data!$B$2:$L$134, 8, FALSE)-VLOOKUP(Games!C95, Data!$B$2:$L$134, 8, FALSE))*Coefficients!$H$2</f>
        <v>#N/A</v>
      </c>
      <c r="I95" t="e">
        <f>(VLOOKUP(Games!B95, Data!$B$2:$L$134, 9, FALSE)-VLOOKUP(Games!C95, Data!$B$2:$L$134, 9, FALSE))*Coefficients!$I$2</f>
        <v>#N/A</v>
      </c>
      <c r="J95" t="e">
        <f>(VLOOKUP(Games!B95, Data!$B$2:$L$134, 10, FALSE)-VLOOKUP(Games!C95, Data!$B$2:$L$134, 10, FALSE))*Coefficients!$J$2</f>
        <v>#N/A</v>
      </c>
      <c r="K95" t="e">
        <f>(IF(AND(VLOOKUP(Games!B95, Data!$B$2:$L$134, 11, FALSE)=1, VLOOKUP(Games!C95, Data!$B$2:$L$134, 11, FALSE)&lt;&gt;1), 1,0))*Coefficients!K$2</f>
        <v>#N/A</v>
      </c>
      <c r="L95" t="e">
        <f>(IF(AND(VLOOKUP(Games!B95, Data!$B$2:$L$134, 11, FALSE)&lt;&gt;1, VLOOKUP(Games!C95, Data!$B$2:$L$134, 11, FALSE)=1), 1,0))*Coefficients!L$2</f>
        <v>#N/A</v>
      </c>
      <c r="O95" t="e">
        <f t="shared" si="1"/>
        <v>#N/A</v>
      </c>
    </row>
    <row r="96" spans="1:15" x14ac:dyDescent="0.45">
      <c r="A96">
        <f>Coefficients!$A$2</f>
        <v>4.7140849091202801</v>
      </c>
      <c r="B96">
        <f>(Games!D96)*Coefficients!$B$2</f>
        <v>0</v>
      </c>
      <c r="C96" t="e">
        <f>(VLOOKUP(Games!B96, Data!$B$2:$L$134, 4, FALSE)-VLOOKUP(Games!C96, Data!$B$2:$L$134, 4, FALSE))*Coefficients!$C$2</f>
        <v>#N/A</v>
      </c>
      <c r="D96" t="e">
        <f>(VLOOKUP(Games!B96, Data!$B$2:$L$134, 3, FALSE)-VLOOKUP(Games!C96, Data!$B$2:$L$134, 3, FALSE))*Coefficients!$D$2</f>
        <v>#N/A</v>
      </c>
      <c r="E96" t="e">
        <f>(VLOOKUP(Games!B96, Data!$B$2:$L$134, 5, FALSE)-VLOOKUP(Games!C96, Data!$B$2:$L$134, 5, FALSE))*Coefficients!$E$2</f>
        <v>#N/A</v>
      </c>
      <c r="F96" t="e">
        <f>(VLOOKUP(Games!B96, Data!$B$2:$L$134, 6, FALSE)-VLOOKUP(Games!C96, Data!$B$2:$L$134, 6, FALSE))*Coefficients!$F$2</f>
        <v>#N/A</v>
      </c>
      <c r="G96" t="e">
        <f>(VLOOKUP(Games!B96, Data!$B$2:$L$134, 7, FALSE)-VLOOKUP(Games!C96, Data!$B$2:$L$134, 7, FALSE))*Coefficients!$G$2</f>
        <v>#N/A</v>
      </c>
      <c r="H96" t="e">
        <f>(VLOOKUP(Games!B96, Data!$B$2:$L$134, 8, FALSE)-VLOOKUP(Games!C96, Data!$B$2:$L$134, 8, FALSE))*Coefficients!$H$2</f>
        <v>#N/A</v>
      </c>
      <c r="I96" t="e">
        <f>(VLOOKUP(Games!B96, Data!$B$2:$L$134, 9, FALSE)-VLOOKUP(Games!C96, Data!$B$2:$L$134, 9, FALSE))*Coefficients!$I$2</f>
        <v>#N/A</v>
      </c>
      <c r="J96" t="e">
        <f>(VLOOKUP(Games!B96, Data!$B$2:$L$134, 10, FALSE)-VLOOKUP(Games!C96, Data!$B$2:$L$134, 10, FALSE))*Coefficients!$J$2</f>
        <v>#N/A</v>
      </c>
      <c r="K96" t="e">
        <f>(IF(AND(VLOOKUP(Games!B96, Data!$B$2:$L$134, 11, FALSE)=1, VLOOKUP(Games!C96, Data!$B$2:$L$134, 11, FALSE)&lt;&gt;1), 1,0))*Coefficients!K$2</f>
        <v>#N/A</v>
      </c>
      <c r="L96" t="e">
        <f>(IF(AND(VLOOKUP(Games!B96, Data!$B$2:$L$134, 11, FALSE)&lt;&gt;1, VLOOKUP(Games!C96, Data!$B$2:$L$134, 11, FALSE)=1), 1,0))*Coefficients!L$2</f>
        <v>#N/A</v>
      </c>
      <c r="O96" t="e">
        <f t="shared" si="1"/>
        <v>#N/A</v>
      </c>
    </row>
    <row r="97" spans="1:15" x14ac:dyDescent="0.45">
      <c r="A97">
        <f>Coefficients!$A$2</f>
        <v>4.7140849091202801</v>
      </c>
      <c r="B97">
        <f>(Games!D97)*Coefficients!$B$2</f>
        <v>0</v>
      </c>
      <c r="C97" t="e">
        <f>(VLOOKUP(Games!B97, Data!$B$2:$L$134, 4, FALSE)-VLOOKUP(Games!C97, Data!$B$2:$L$134, 4, FALSE))*Coefficients!$C$2</f>
        <v>#N/A</v>
      </c>
      <c r="D97" t="e">
        <f>(VLOOKUP(Games!B97, Data!$B$2:$L$134, 3, FALSE)-VLOOKUP(Games!C97, Data!$B$2:$L$134, 3, FALSE))*Coefficients!$D$2</f>
        <v>#N/A</v>
      </c>
      <c r="E97" t="e">
        <f>(VLOOKUP(Games!B97, Data!$B$2:$L$134, 5, FALSE)-VLOOKUP(Games!C97, Data!$B$2:$L$134, 5, FALSE))*Coefficients!$E$2</f>
        <v>#N/A</v>
      </c>
      <c r="F97" t="e">
        <f>(VLOOKUP(Games!B97, Data!$B$2:$L$134, 6, FALSE)-VLOOKUP(Games!C97, Data!$B$2:$L$134, 6, FALSE))*Coefficients!$F$2</f>
        <v>#N/A</v>
      </c>
      <c r="G97" t="e">
        <f>(VLOOKUP(Games!B97, Data!$B$2:$L$134, 7, FALSE)-VLOOKUP(Games!C97, Data!$B$2:$L$134, 7, FALSE))*Coefficients!$G$2</f>
        <v>#N/A</v>
      </c>
      <c r="H97" t="e">
        <f>(VLOOKUP(Games!B97, Data!$B$2:$L$134, 8, FALSE)-VLOOKUP(Games!C97, Data!$B$2:$L$134, 8, FALSE))*Coefficients!$H$2</f>
        <v>#N/A</v>
      </c>
      <c r="I97" t="e">
        <f>(VLOOKUP(Games!B97, Data!$B$2:$L$134, 9, FALSE)-VLOOKUP(Games!C97, Data!$B$2:$L$134, 9, FALSE))*Coefficients!$I$2</f>
        <v>#N/A</v>
      </c>
      <c r="J97" t="e">
        <f>(VLOOKUP(Games!B97, Data!$B$2:$L$134, 10, FALSE)-VLOOKUP(Games!C97, Data!$B$2:$L$134, 10, FALSE))*Coefficients!$J$2</f>
        <v>#N/A</v>
      </c>
      <c r="K97" t="e">
        <f>(IF(AND(VLOOKUP(Games!B97, Data!$B$2:$L$134, 11, FALSE)=1, VLOOKUP(Games!C97, Data!$B$2:$L$134, 11, FALSE)&lt;&gt;1), 1,0))*Coefficients!K$2</f>
        <v>#N/A</v>
      </c>
      <c r="L97" t="e">
        <f>(IF(AND(VLOOKUP(Games!B97, Data!$B$2:$L$134, 11, FALSE)&lt;&gt;1, VLOOKUP(Games!C97, Data!$B$2:$L$134, 11, FALSE)=1), 1,0))*Coefficients!L$2</f>
        <v>#N/A</v>
      </c>
      <c r="O97" t="e">
        <f t="shared" si="1"/>
        <v>#N/A</v>
      </c>
    </row>
    <row r="98" spans="1:15" x14ac:dyDescent="0.45">
      <c r="A98">
        <f>Coefficients!$A$2</f>
        <v>4.7140849091202801</v>
      </c>
      <c r="B98">
        <f>(Games!D98)*Coefficients!$B$2</f>
        <v>0</v>
      </c>
      <c r="C98" t="e">
        <f>(VLOOKUP(Games!B98, Data!$B$2:$L$134, 4, FALSE)-VLOOKUP(Games!C98, Data!$B$2:$L$134, 4, FALSE))*Coefficients!$C$2</f>
        <v>#N/A</v>
      </c>
      <c r="D98" t="e">
        <f>(VLOOKUP(Games!B98, Data!$B$2:$L$134, 3, FALSE)-VLOOKUP(Games!C98, Data!$B$2:$L$134, 3, FALSE))*Coefficients!$D$2</f>
        <v>#N/A</v>
      </c>
      <c r="E98" t="e">
        <f>(VLOOKUP(Games!B98, Data!$B$2:$L$134, 5, FALSE)-VLOOKUP(Games!C98, Data!$B$2:$L$134, 5, FALSE))*Coefficients!$E$2</f>
        <v>#N/A</v>
      </c>
      <c r="F98" t="e">
        <f>(VLOOKUP(Games!B98, Data!$B$2:$L$134, 6, FALSE)-VLOOKUP(Games!C98, Data!$B$2:$L$134, 6, FALSE))*Coefficients!$F$2</f>
        <v>#N/A</v>
      </c>
      <c r="G98" t="e">
        <f>(VLOOKUP(Games!B98, Data!$B$2:$L$134, 7, FALSE)-VLOOKUP(Games!C98, Data!$B$2:$L$134, 7, FALSE))*Coefficients!$G$2</f>
        <v>#N/A</v>
      </c>
      <c r="H98" t="e">
        <f>(VLOOKUP(Games!B98, Data!$B$2:$L$134, 8, FALSE)-VLOOKUP(Games!C98, Data!$B$2:$L$134, 8, FALSE))*Coefficients!$H$2</f>
        <v>#N/A</v>
      </c>
      <c r="I98" t="e">
        <f>(VLOOKUP(Games!B98, Data!$B$2:$L$134, 9, FALSE)-VLOOKUP(Games!C98, Data!$B$2:$L$134, 9, FALSE))*Coefficients!$I$2</f>
        <v>#N/A</v>
      </c>
      <c r="J98" t="e">
        <f>(VLOOKUP(Games!B98, Data!$B$2:$L$134, 10, FALSE)-VLOOKUP(Games!C98, Data!$B$2:$L$134, 10, FALSE))*Coefficients!$J$2</f>
        <v>#N/A</v>
      </c>
      <c r="K98" t="e">
        <f>(IF(AND(VLOOKUP(Games!B98, Data!$B$2:$L$134, 11, FALSE)=1, VLOOKUP(Games!C98, Data!$B$2:$L$134, 11, FALSE)&lt;&gt;1), 1,0))*Coefficients!K$2</f>
        <v>#N/A</v>
      </c>
      <c r="L98" t="e">
        <f>(IF(AND(VLOOKUP(Games!B98, Data!$B$2:$L$134, 11, FALSE)&lt;&gt;1, VLOOKUP(Games!C98, Data!$B$2:$L$134, 11, FALSE)=1), 1,0))*Coefficients!L$2</f>
        <v>#N/A</v>
      </c>
      <c r="O98" t="e">
        <f t="shared" si="1"/>
        <v>#N/A</v>
      </c>
    </row>
    <row r="99" spans="1:15" x14ac:dyDescent="0.45">
      <c r="A99">
        <f>Coefficients!$A$2</f>
        <v>4.7140849091202801</v>
      </c>
      <c r="B99">
        <f>(Games!D99)*Coefficients!$B$2</f>
        <v>0</v>
      </c>
      <c r="C99" t="e">
        <f>(VLOOKUP(Games!B99, Data!$B$2:$L$134, 4, FALSE)-VLOOKUP(Games!C99, Data!$B$2:$L$134, 4, FALSE))*Coefficients!$C$2</f>
        <v>#N/A</v>
      </c>
      <c r="D99" t="e">
        <f>(VLOOKUP(Games!B99, Data!$B$2:$L$134, 3, FALSE)-VLOOKUP(Games!C99, Data!$B$2:$L$134, 3, FALSE))*Coefficients!$D$2</f>
        <v>#N/A</v>
      </c>
      <c r="E99" t="e">
        <f>(VLOOKUP(Games!B99, Data!$B$2:$L$134, 5, FALSE)-VLOOKUP(Games!C99, Data!$B$2:$L$134, 5, FALSE))*Coefficients!$E$2</f>
        <v>#N/A</v>
      </c>
      <c r="F99" t="e">
        <f>(VLOOKUP(Games!B99, Data!$B$2:$L$134, 6, FALSE)-VLOOKUP(Games!C99, Data!$B$2:$L$134, 6, FALSE))*Coefficients!$F$2</f>
        <v>#N/A</v>
      </c>
      <c r="G99" t="e">
        <f>(VLOOKUP(Games!B99, Data!$B$2:$L$134, 7, FALSE)-VLOOKUP(Games!C99, Data!$B$2:$L$134, 7, FALSE))*Coefficients!$G$2</f>
        <v>#N/A</v>
      </c>
      <c r="H99" t="e">
        <f>(VLOOKUP(Games!B99, Data!$B$2:$L$134, 8, FALSE)-VLOOKUP(Games!C99, Data!$B$2:$L$134, 8, FALSE))*Coefficients!$H$2</f>
        <v>#N/A</v>
      </c>
      <c r="I99" t="e">
        <f>(VLOOKUP(Games!B99, Data!$B$2:$L$134, 9, FALSE)-VLOOKUP(Games!C99, Data!$B$2:$L$134, 9, FALSE))*Coefficients!$I$2</f>
        <v>#N/A</v>
      </c>
      <c r="J99" t="e">
        <f>(VLOOKUP(Games!B99, Data!$B$2:$L$134, 10, FALSE)-VLOOKUP(Games!C99, Data!$B$2:$L$134, 10, FALSE))*Coefficients!$J$2</f>
        <v>#N/A</v>
      </c>
      <c r="K99" t="e">
        <f>(IF(AND(VLOOKUP(Games!B99, Data!$B$2:$L$134, 11, FALSE)=1, VLOOKUP(Games!C99, Data!$B$2:$L$134, 11, FALSE)&lt;&gt;1), 1,0))*Coefficients!K$2</f>
        <v>#N/A</v>
      </c>
      <c r="L99" t="e">
        <f>(IF(AND(VLOOKUP(Games!B99, Data!$B$2:$L$134, 11, FALSE)&lt;&gt;1, VLOOKUP(Games!C99, Data!$B$2:$L$134, 11, FALSE)=1), 1,0))*Coefficients!L$2</f>
        <v>#N/A</v>
      </c>
      <c r="O99" t="e">
        <f t="shared" si="1"/>
        <v>#N/A</v>
      </c>
    </row>
    <row r="100" spans="1:15" x14ac:dyDescent="0.45">
      <c r="A100">
        <f>Coefficients!$A$2</f>
        <v>4.7140849091202801</v>
      </c>
      <c r="B100">
        <f>(Games!D100)*Coefficients!$B$2</f>
        <v>0</v>
      </c>
      <c r="C100" t="e">
        <f>(VLOOKUP(Games!B100, Data!$B$2:$L$134, 4, FALSE)-VLOOKUP(Games!C100, Data!$B$2:$L$134, 4, FALSE))*Coefficients!$C$2</f>
        <v>#N/A</v>
      </c>
      <c r="D100" t="e">
        <f>(VLOOKUP(Games!B100, Data!$B$2:$L$134, 3, FALSE)-VLOOKUP(Games!C100, Data!$B$2:$L$134, 3, FALSE))*Coefficients!$D$2</f>
        <v>#N/A</v>
      </c>
      <c r="E100" t="e">
        <f>(VLOOKUP(Games!B100, Data!$B$2:$L$134, 5, FALSE)-VLOOKUP(Games!C100, Data!$B$2:$L$134, 5, FALSE))*Coefficients!$E$2</f>
        <v>#N/A</v>
      </c>
      <c r="F100" t="e">
        <f>(VLOOKUP(Games!B100, Data!$B$2:$L$134, 6, FALSE)-VLOOKUP(Games!C100, Data!$B$2:$L$134, 6, FALSE))*Coefficients!$F$2</f>
        <v>#N/A</v>
      </c>
      <c r="G100" t="e">
        <f>(VLOOKUP(Games!B100, Data!$B$2:$L$134, 7, FALSE)-VLOOKUP(Games!C100, Data!$B$2:$L$134, 7, FALSE))*Coefficients!$G$2</f>
        <v>#N/A</v>
      </c>
      <c r="H100" t="e">
        <f>(VLOOKUP(Games!B100, Data!$B$2:$L$134, 8, FALSE)-VLOOKUP(Games!C100, Data!$B$2:$L$134, 8, FALSE))*Coefficients!$H$2</f>
        <v>#N/A</v>
      </c>
      <c r="I100" t="e">
        <f>(VLOOKUP(Games!B100, Data!$B$2:$L$134, 9, FALSE)-VLOOKUP(Games!C100, Data!$B$2:$L$134, 9, FALSE))*Coefficients!$I$2</f>
        <v>#N/A</v>
      </c>
      <c r="J100" t="e">
        <f>(VLOOKUP(Games!B100, Data!$B$2:$L$134, 10, FALSE)-VLOOKUP(Games!C100, Data!$B$2:$L$134, 10, FALSE))*Coefficients!$J$2</f>
        <v>#N/A</v>
      </c>
      <c r="K100" t="e">
        <f>(IF(AND(VLOOKUP(Games!B100, Data!$B$2:$L$134, 11, FALSE)=1, VLOOKUP(Games!C100, Data!$B$2:$L$134, 11, FALSE)&lt;&gt;1), 1,0))*Coefficients!K$2</f>
        <v>#N/A</v>
      </c>
      <c r="L100" t="e">
        <f>(IF(AND(VLOOKUP(Games!B100, Data!$B$2:$L$134, 11, FALSE)&lt;&gt;1, VLOOKUP(Games!C100, Data!$B$2:$L$134, 11, FALSE)=1), 1,0))*Coefficients!L$2</f>
        <v>#N/A</v>
      </c>
      <c r="O100" t="e">
        <f t="shared" si="1"/>
        <v>#N/A</v>
      </c>
    </row>
    <row r="101" spans="1:15" x14ac:dyDescent="0.45">
      <c r="A101">
        <f>Coefficients!$A$2</f>
        <v>4.7140849091202801</v>
      </c>
      <c r="B101">
        <f>(Games!D101)*Coefficients!$B$2</f>
        <v>0</v>
      </c>
      <c r="C101" t="e">
        <f>(VLOOKUP(Games!B101, Data!$B$2:$L$134, 4, FALSE)-VLOOKUP(Games!C101, Data!$B$2:$L$134, 4, FALSE))*Coefficients!$C$2</f>
        <v>#N/A</v>
      </c>
      <c r="D101" t="e">
        <f>(VLOOKUP(Games!B101, Data!$B$2:$L$134, 3, FALSE)-VLOOKUP(Games!C101, Data!$B$2:$L$134, 3, FALSE))*Coefficients!$D$2</f>
        <v>#N/A</v>
      </c>
      <c r="E101" t="e">
        <f>(VLOOKUP(Games!B101, Data!$B$2:$L$134, 5, FALSE)-VLOOKUP(Games!C101, Data!$B$2:$L$134, 5, FALSE))*Coefficients!$E$2</f>
        <v>#N/A</v>
      </c>
      <c r="F101" t="e">
        <f>(VLOOKUP(Games!B101, Data!$B$2:$L$134, 6, FALSE)-VLOOKUP(Games!C101, Data!$B$2:$L$134, 6, FALSE))*Coefficients!$F$2</f>
        <v>#N/A</v>
      </c>
      <c r="G101" t="e">
        <f>(VLOOKUP(Games!B101, Data!$B$2:$L$134, 7, FALSE)-VLOOKUP(Games!C101, Data!$B$2:$L$134, 7, FALSE))*Coefficients!$G$2</f>
        <v>#N/A</v>
      </c>
      <c r="H101" t="e">
        <f>(VLOOKUP(Games!B101, Data!$B$2:$L$134, 8, FALSE)-VLOOKUP(Games!C101, Data!$B$2:$L$134, 8, FALSE))*Coefficients!$H$2</f>
        <v>#N/A</v>
      </c>
      <c r="I101" t="e">
        <f>(VLOOKUP(Games!B101, Data!$B$2:$L$134, 9, FALSE)-VLOOKUP(Games!C101, Data!$B$2:$L$134, 9, FALSE))*Coefficients!$I$2</f>
        <v>#N/A</v>
      </c>
      <c r="J101" t="e">
        <f>(VLOOKUP(Games!B101, Data!$B$2:$L$134, 10, FALSE)-VLOOKUP(Games!C101, Data!$B$2:$L$134, 10, FALSE))*Coefficients!$J$2</f>
        <v>#N/A</v>
      </c>
      <c r="K101" t="e">
        <f>(IF(AND(VLOOKUP(Games!B101, Data!$B$2:$L$134, 11, FALSE)=1, VLOOKUP(Games!C101, Data!$B$2:$L$134, 11, FALSE)&lt;&gt;1), 1,0))*Coefficients!K$2</f>
        <v>#N/A</v>
      </c>
      <c r="L101" t="e">
        <f>(IF(AND(VLOOKUP(Games!B101, Data!$B$2:$L$134, 11, FALSE)&lt;&gt;1, VLOOKUP(Games!C101, Data!$B$2:$L$134, 11, FALSE)=1), 1,0))*Coefficients!L$2</f>
        <v>#N/A</v>
      </c>
      <c r="O101" t="e">
        <f t="shared" si="1"/>
        <v>#N/A</v>
      </c>
    </row>
    <row r="102" spans="1:15" x14ac:dyDescent="0.45">
      <c r="A102">
        <f>Coefficients!$A$2</f>
        <v>4.7140849091202801</v>
      </c>
      <c r="B102">
        <f>(Games!D102)*Coefficients!$B$2</f>
        <v>0</v>
      </c>
      <c r="C102" t="e">
        <f>(VLOOKUP(Games!B102, Data!$B$2:$L$134, 4, FALSE)-VLOOKUP(Games!C102, Data!$B$2:$L$134, 4, FALSE))*Coefficients!$C$2</f>
        <v>#N/A</v>
      </c>
      <c r="D102" t="e">
        <f>(VLOOKUP(Games!B102, Data!$B$2:$L$134, 3, FALSE)-VLOOKUP(Games!C102, Data!$B$2:$L$134, 3, FALSE))*Coefficients!$D$2</f>
        <v>#N/A</v>
      </c>
      <c r="E102" t="e">
        <f>(VLOOKUP(Games!B102, Data!$B$2:$L$134, 5, FALSE)-VLOOKUP(Games!C102, Data!$B$2:$L$134, 5, FALSE))*Coefficients!$E$2</f>
        <v>#N/A</v>
      </c>
      <c r="F102" t="e">
        <f>(VLOOKUP(Games!B102, Data!$B$2:$L$134, 6, FALSE)-VLOOKUP(Games!C102, Data!$B$2:$L$134, 6, FALSE))*Coefficients!$F$2</f>
        <v>#N/A</v>
      </c>
      <c r="G102" t="e">
        <f>(VLOOKUP(Games!B102, Data!$B$2:$L$134, 7, FALSE)-VLOOKUP(Games!C102, Data!$B$2:$L$134, 7, FALSE))*Coefficients!$G$2</f>
        <v>#N/A</v>
      </c>
      <c r="H102" t="e">
        <f>(VLOOKUP(Games!B102, Data!$B$2:$L$134, 8, FALSE)-VLOOKUP(Games!C102, Data!$B$2:$L$134, 8, FALSE))*Coefficients!$H$2</f>
        <v>#N/A</v>
      </c>
      <c r="I102" t="e">
        <f>(VLOOKUP(Games!B102, Data!$B$2:$L$134, 9, FALSE)-VLOOKUP(Games!C102, Data!$B$2:$L$134, 9, FALSE))*Coefficients!$I$2</f>
        <v>#N/A</v>
      </c>
      <c r="J102" t="e">
        <f>(VLOOKUP(Games!B102, Data!$B$2:$L$134, 10, FALSE)-VLOOKUP(Games!C102, Data!$B$2:$L$134, 10, FALSE))*Coefficients!$J$2</f>
        <v>#N/A</v>
      </c>
      <c r="K102" t="e">
        <f>(IF(AND(VLOOKUP(Games!B102, Data!$B$2:$L$134, 11, FALSE)=1, VLOOKUP(Games!C102, Data!$B$2:$L$134, 11, FALSE)&lt;&gt;1), 1,0))*Coefficients!K$2</f>
        <v>#N/A</v>
      </c>
      <c r="L102" t="e">
        <f>(IF(AND(VLOOKUP(Games!B102, Data!$B$2:$L$134, 11, FALSE)&lt;&gt;1, VLOOKUP(Games!C102, Data!$B$2:$L$134, 11, FALSE)=1), 1,0))*Coefficients!L$2</f>
        <v>#N/A</v>
      </c>
      <c r="O102" t="e">
        <f t="shared" si="1"/>
        <v>#N/A</v>
      </c>
    </row>
    <row r="103" spans="1:15" x14ac:dyDescent="0.45">
      <c r="A103">
        <f>Coefficients!$A$2</f>
        <v>4.7140849091202801</v>
      </c>
      <c r="B103">
        <f>(Games!D103)*Coefficients!$B$2</f>
        <v>0</v>
      </c>
      <c r="C103" t="e">
        <f>(VLOOKUP(Games!B103, Data!$B$2:$L$134, 4, FALSE)-VLOOKUP(Games!C103, Data!$B$2:$L$134, 4, FALSE))*Coefficients!$C$2</f>
        <v>#N/A</v>
      </c>
      <c r="D103" t="e">
        <f>(VLOOKUP(Games!B103, Data!$B$2:$L$134, 3, FALSE)-VLOOKUP(Games!C103, Data!$B$2:$L$134, 3, FALSE))*Coefficients!$D$2</f>
        <v>#N/A</v>
      </c>
      <c r="E103" t="e">
        <f>(VLOOKUP(Games!B103, Data!$B$2:$L$134, 5, FALSE)-VLOOKUP(Games!C103, Data!$B$2:$L$134, 5, FALSE))*Coefficients!$E$2</f>
        <v>#N/A</v>
      </c>
      <c r="F103" t="e">
        <f>(VLOOKUP(Games!B103, Data!$B$2:$L$134, 6, FALSE)-VLOOKUP(Games!C103, Data!$B$2:$L$134, 6, FALSE))*Coefficients!$F$2</f>
        <v>#N/A</v>
      </c>
      <c r="G103" t="e">
        <f>(VLOOKUP(Games!B103, Data!$B$2:$L$134, 7, FALSE)-VLOOKUP(Games!C103, Data!$B$2:$L$134, 7, FALSE))*Coefficients!$G$2</f>
        <v>#N/A</v>
      </c>
      <c r="H103" t="e">
        <f>(VLOOKUP(Games!B103, Data!$B$2:$L$134, 8, FALSE)-VLOOKUP(Games!C103, Data!$B$2:$L$134, 8, FALSE))*Coefficients!$H$2</f>
        <v>#N/A</v>
      </c>
      <c r="I103" t="e">
        <f>(VLOOKUP(Games!B103, Data!$B$2:$L$134, 9, FALSE)-VLOOKUP(Games!C103, Data!$B$2:$L$134, 9, FALSE))*Coefficients!$I$2</f>
        <v>#N/A</v>
      </c>
      <c r="J103" t="e">
        <f>(VLOOKUP(Games!B103, Data!$B$2:$L$134, 10, FALSE)-VLOOKUP(Games!C103, Data!$B$2:$L$134, 10, FALSE))*Coefficients!$J$2</f>
        <v>#N/A</v>
      </c>
      <c r="K103" t="e">
        <f>(IF(AND(VLOOKUP(Games!B103, Data!$B$2:$L$134, 11, FALSE)=1, VLOOKUP(Games!C103, Data!$B$2:$L$134, 11, FALSE)&lt;&gt;1), 1,0))*Coefficients!K$2</f>
        <v>#N/A</v>
      </c>
      <c r="L103" t="e">
        <f>(IF(AND(VLOOKUP(Games!B103, Data!$B$2:$L$134, 11, FALSE)&lt;&gt;1, VLOOKUP(Games!C103, Data!$B$2:$L$134, 11, FALSE)=1), 1,0))*Coefficients!L$2</f>
        <v>#N/A</v>
      </c>
      <c r="O103" t="e">
        <f t="shared" si="1"/>
        <v>#N/A</v>
      </c>
    </row>
    <row r="104" spans="1:15" x14ac:dyDescent="0.45">
      <c r="A104">
        <f>Coefficients!$A$2</f>
        <v>4.7140849091202801</v>
      </c>
      <c r="B104">
        <f>(Games!D104)*Coefficients!$B$2</f>
        <v>0</v>
      </c>
      <c r="C104" t="e">
        <f>(VLOOKUP(Games!B104, Data!$B$2:$L$134, 4, FALSE)-VLOOKUP(Games!C104, Data!$B$2:$L$134, 4, FALSE))*Coefficients!$C$2</f>
        <v>#N/A</v>
      </c>
      <c r="D104" t="e">
        <f>(VLOOKUP(Games!B104, Data!$B$2:$L$134, 3, FALSE)-VLOOKUP(Games!C104, Data!$B$2:$L$134, 3, FALSE))*Coefficients!$D$2</f>
        <v>#N/A</v>
      </c>
      <c r="E104" t="e">
        <f>(VLOOKUP(Games!B104, Data!$B$2:$L$134, 5, FALSE)-VLOOKUP(Games!C104, Data!$B$2:$L$134, 5, FALSE))*Coefficients!$E$2</f>
        <v>#N/A</v>
      </c>
      <c r="F104" t="e">
        <f>(VLOOKUP(Games!B104, Data!$B$2:$L$134, 6, FALSE)-VLOOKUP(Games!C104, Data!$B$2:$L$134, 6, FALSE))*Coefficients!$F$2</f>
        <v>#N/A</v>
      </c>
      <c r="G104" t="e">
        <f>(VLOOKUP(Games!B104, Data!$B$2:$L$134, 7, FALSE)-VLOOKUP(Games!C104, Data!$B$2:$L$134, 7, FALSE))*Coefficients!$G$2</f>
        <v>#N/A</v>
      </c>
      <c r="H104" t="e">
        <f>(VLOOKUP(Games!B104, Data!$B$2:$L$134, 8, FALSE)-VLOOKUP(Games!C104, Data!$B$2:$L$134, 8, FALSE))*Coefficients!$H$2</f>
        <v>#N/A</v>
      </c>
      <c r="I104" t="e">
        <f>(VLOOKUP(Games!B104, Data!$B$2:$L$134, 9, FALSE)-VLOOKUP(Games!C104, Data!$B$2:$L$134, 9, FALSE))*Coefficients!$I$2</f>
        <v>#N/A</v>
      </c>
      <c r="J104" t="e">
        <f>(VLOOKUP(Games!B104, Data!$B$2:$L$134, 10, FALSE)-VLOOKUP(Games!C104, Data!$B$2:$L$134, 10, FALSE))*Coefficients!$J$2</f>
        <v>#N/A</v>
      </c>
      <c r="K104" t="e">
        <f>(IF(AND(VLOOKUP(Games!B104, Data!$B$2:$L$134, 11, FALSE)=1, VLOOKUP(Games!C104, Data!$B$2:$L$134, 11, FALSE)&lt;&gt;1), 1,0))*Coefficients!K$2</f>
        <v>#N/A</v>
      </c>
      <c r="L104" t="e">
        <f>(IF(AND(VLOOKUP(Games!B104, Data!$B$2:$L$134, 11, FALSE)&lt;&gt;1, VLOOKUP(Games!C104, Data!$B$2:$L$134, 11, FALSE)=1), 1,0))*Coefficients!L$2</f>
        <v>#N/A</v>
      </c>
      <c r="O104" t="e">
        <f t="shared" si="1"/>
        <v>#N/A</v>
      </c>
    </row>
    <row r="105" spans="1:15" x14ac:dyDescent="0.45">
      <c r="A105">
        <f>Coefficients!$A$2</f>
        <v>4.7140849091202801</v>
      </c>
      <c r="B105">
        <f>(Games!D105)*Coefficients!$B$2</f>
        <v>0</v>
      </c>
      <c r="C105" t="e">
        <f>(VLOOKUP(Games!B105, Data!$B$2:$L$134, 4, FALSE)-VLOOKUP(Games!C105, Data!$B$2:$L$134, 4, FALSE))*Coefficients!$C$2</f>
        <v>#N/A</v>
      </c>
      <c r="D105" t="e">
        <f>(VLOOKUP(Games!B105, Data!$B$2:$L$134, 3, FALSE)-VLOOKUP(Games!C105, Data!$B$2:$L$134, 3, FALSE))*Coefficients!$D$2</f>
        <v>#N/A</v>
      </c>
      <c r="E105" t="e">
        <f>(VLOOKUP(Games!B105, Data!$B$2:$L$134, 5, FALSE)-VLOOKUP(Games!C105, Data!$B$2:$L$134, 5, FALSE))*Coefficients!$E$2</f>
        <v>#N/A</v>
      </c>
      <c r="F105" t="e">
        <f>(VLOOKUP(Games!B105, Data!$B$2:$L$134, 6, FALSE)-VLOOKUP(Games!C105, Data!$B$2:$L$134, 6, FALSE))*Coefficients!$F$2</f>
        <v>#N/A</v>
      </c>
      <c r="G105" t="e">
        <f>(VLOOKUP(Games!B105, Data!$B$2:$L$134, 7, FALSE)-VLOOKUP(Games!C105, Data!$B$2:$L$134, 7, FALSE))*Coefficients!$G$2</f>
        <v>#N/A</v>
      </c>
      <c r="H105" t="e">
        <f>(VLOOKUP(Games!B105, Data!$B$2:$L$134, 8, FALSE)-VLOOKUP(Games!C105, Data!$B$2:$L$134, 8, FALSE))*Coefficients!$H$2</f>
        <v>#N/A</v>
      </c>
      <c r="I105" t="e">
        <f>(VLOOKUP(Games!B105, Data!$B$2:$L$134, 9, FALSE)-VLOOKUP(Games!C105, Data!$B$2:$L$134, 9, FALSE))*Coefficients!$I$2</f>
        <v>#N/A</v>
      </c>
      <c r="J105" t="e">
        <f>(VLOOKUP(Games!B105, Data!$B$2:$L$134, 10, FALSE)-VLOOKUP(Games!C105, Data!$B$2:$L$134, 10, FALSE))*Coefficients!$J$2</f>
        <v>#N/A</v>
      </c>
      <c r="K105" t="e">
        <f>(IF(AND(VLOOKUP(Games!B105, Data!$B$2:$L$134, 11, FALSE)=1, VLOOKUP(Games!C105, Data!$B$2:$L$134, 11, FALSE)&lt;&gt;1), 1,0))*Coefficients!K$2</f>
        <v>#N/A</v>
      </c>
      <c r="L105" t="e">
        <f>(IF(AND(VLOOKUP(Games!B105, Data!$B$2:$L$134, 11, FALSE)&lt;&gt;1, VLOOKUP(Games!C105, Data!$B$2:$L$134, 11, FALSE)=1), 1,0))*Coefficients!L$2</f>
        <v>#N/A</v>
      </c>
      <c r="O105" t="e">
        <f t="shared" si="1"/>
        <v>#N/A</v>
      </c>
    </row>
    <row r="106" spans="1:15" x14ac:dyDescent="0.45">
      <c r="A106">
        <f>Coefficients!$A$2</f>
        <v>4.7140849091202801</v>
      </c>
      <c r="B106">
        <f>(Games!D106)*Coefficients!$B$2</f>
        <v>0</v>
      </c>
      <c r="C106" t="e">
        <f>(VLOOKUP(Games!B106, Data!$B$2:$L$134, 4, FALSE)-VLOOKUP(Games!C106, Data!$B$2:$L$134, 4, FALSE))*Coefficients!$C$2</f>
        <v>#N/A</v>
      </c>
      <c r="D106" t="e">
        <f>(VLOOKUP(Games!B106, Data!$B$2:$L$134, 3, FALSE)-VLOOKUP(Games!C106, Data!$B$2:$L$134, 3, FALSE))*Coefficients!$D$2</f>
        <v>#N/A</v>
      </c>
      <c r="E106" t="e">
        <f>(VLOOKUP(Games!B106, Data!$B$2:$L$134, 5, FALSE)-VLOOKUP(Games!C106, Data!$B$2:$L$134, 5, FALSE))*Coefficients!$E$2</f>
        <v>#N/A</v>
      </c>
      <c r="F106" t="e">
        <f>(VLOOKUP(Games!B106, Data!$B$2:$L$134, 6, FALSE)-VLOOKUP(Games!C106, Data!$B$2:$L$134, 6, FALSE))*Coefficients!$F$2</f>
        <v>#N/A</v>
      </c>
      <c r="G106" t="e">
        <f>(VLOOKUP(Games!B106, Data!$B$2:$L$134, 7, FALSE)-VLOOKUP(Games!C106, Data!$B$2:$L$134, 7, FALSE))*Coefficients!$G$2</f>
        <v>#N/A</v>
      </c>
      <c r="H106" t="e">
        <f>(VLOOKUP(Games!B106, Data!$B$2:$L$134, 8, FALSE)-VLOOKUP(Games!C106, Data!$B$2:$L$134, 8, FALSE))*Coefficients!$H$2</f>
        <v>#N/A</v>
      </c>
      <c r="I106" t="e">
        <f>(VLOOKUP(Games!B106, Data!$B$2:$L$134, 9, FALSE)-VLOOKUP(Games!C106, Data!$B$2:$L$134, 9, FALSE))*Coefficients!$I$2</f>
        <v>#N/A</v>
      </c>
      <c r="J106" t="e">
        <f>(VLOOKUP(Games!B106, Data!$B$2:$L$134, 10, FALSE)-VLOOKUP(Games!C106, Data!$B$2:$L$134, 10, FALSE))*Coefficients!$J$2</f>
        <v>#N/A</v>
      </c>
      <c r="K106" t="e">
        <f>(IF(AND(VLOOKUP(Games!B106, Data!$B$2:$L$134, 11, FALSE)=1, VLOOKUP(Games!C106, Data!$B$2:$L$134, 11, FALSE)&lt;&gt;1), 1,0))*Coefficients!K$2</f>
        <v>#N/A</v>
      </c>
      <c r="L106" t="e">
        <f>(IF(AND(VLOOKUP(Games!B106, Data!$B$2:$L$134, 11, FALSE)&lt;&gt;1, VLOOKUP(Games!C106, Data!$B$2:$L$134, 11, FALSE)=1), 1,0))*Coefficients!L$2</f>
        <v>#N/A</v>
      </c>
      <c r="O106" t="e">
        <f t="shared" si="1"/>
        <v>#N/A</v>
      </c>
    </row>
    <row r="107" spans="1:15" x14ac:dyDescent="0.45">
      <c r="A107">
        <f>Coefficients!$A$2</f>
        <v>4.7140849091202801</v>
      </c>
      <c r="B107">
        <f>(Games!D107)*Coefficients!$B$2</f>
        <v>0</v>
      </c>
      <c r="C107" t="e">
        <f>(VLOOKUP(Games!B107, Data!$B$2:$L$134, 4, FALSE)-VLOOKUP(Games!C107, Data!$B$2:$L$134, 4, FALSE))*Coefficients!$C$2</f>
        <v>#N/A</v>
      </c>
      <c r="D107" t="e">
        <f>(VLOOKUP(Games!B107, Data!$B$2:$L$134, 3, FALSE)-VLOOKUP(Games!C107, Data!$B$2:$L$134, 3, FALSE))*Coefficients!$D$2</f>
        <v>#N/A</v>
      </c>
      <c r="E107" t="e">
        <f>(VLOOKUP(Games!B107, Data!$B$2:$L$134, 5, FALSE)-VLOOKUP(Games!C107, Data!$B$2:$L$134, 5, FALSE))*Coefficients!$E$2</f>
        <v>#N/A</v>
      </c>
      <c r="F107" t="e">
        <f>(VLOOKUP(Games!B107, Data!$B$2:$L$134, 6, FALSE)-VLOOKUP(Games!C107, Data!$B$2:$L$134, 6, FALSE))*Coefficients!$F$2</f>
        <v>#N/A</v>
      </c>
      <c r="G107" t="e">
        <f>(VLOOKUP(Games!B107, Data!$B$2:$L$134, 7, FALSE)-VLOOKUP(Games!C107, Data!$B$2:$L$134, 7, FALSE))*Coefficients!$G$2</f>
        <v>#N/A</v>
      </c>
      <c r="H107" t="e">
        <f>(VLOOKUP(Games!B107, Data!$B$2:$L$134, 8, FALSE)-VLOOKUP(Games!C107, Data!$B$2:$L$134, 8, FALSE))*Coefficients!$H$2</f>
        <v>#N/A</v>
      </c>
      <c r="I107" t="e">
        <f>(VLOOKUP(Games!B107, Data!$B$2:$L$134, 9, FALSE)-VLOOKUP(Games!C107, Data!$B$2:$L$134, 9, FALSE))*Coefficients!$I$2</f>
        <v>#N/A</v>
      </c>
      <c r="J107" t="e">
        <f>(VLOOKUP(Games!B107, Data!$B$2:$L$134, 10, FALSE)-VLOOKUP(Games!C107, Data!$B$2:$L$134, 10, FALSE))*Coefficients!$J$2</f>
        <v>#N/A</v>
      </c>
      <c r="K107" t="e">
        <f>(IF(AND(VLOOKUP(Games!B107, Data!$B$2:$L$134, 11, FALSE)=1, VLOOKUP(Games!C107, Data!$B$2:$L$134, 11, FALSE)&lt;&gt;1), 1,0))*Coefficients!K$2</f>
        <v>#N/A</v>
      </c>
      <c r="L107" t="e">
        <f>(IF(AND(VLOOKUP(Games!B107, Data!$B$2:$L$134, 11, FALSE)&lt;&gt;1, VLOOKUP(Games!C107, Data!$B$2:$L$134, 11, FALSE)=1), 1,0))*Coefficients!L$2</f>
        <v>#N/A</v>
      </c>
      <c r="O107" t="e">
        <f t="shared" si="1"/>
        <v>#N/A</v>
      </c>
    </row>
    <row r="108" spans="1:15" x14ac:dyDescent="0.45">
      <c r="A108">
        <f>Coefficients!$A$2</f>
        <v>4.7140849091202801</v>
      </c>
      <c r="B108">
        <f>(Games!D108)*Coefficients!$B$2</f>
        <v>0</v>
      </c>
      <c r="C108" t="e">
        <f>(VLOOKUP(Games!B108, Data!$B$2:$L$134, 4, FALSE)-VLOOKUP(Games!C108, Data!$B$2:$L$134, 4, FALSE))*Coefficients!$C$2</f>
        <v>#N/A</v>
      </c>
      <c r="D108" t="e">
        <f>(VLOOKUP(Games!B108, Data!$B$2:$L$134, 3, FALSE)-VLOOKUP(Games!C108, Data!$B$2:$L$134, 3, FALSE))*Coefficients!$D$2</f>
        <v>#N/A</v>
      </c>
      <c r="E108" t="e">
        <f>(VLOOKUP(Games!B108, Data!$B$2:$L$134, 5, FALSE)-VLOOKUP(Games!C108, Data!$B$2:$L$134, 5, FALSE))*Coefficients!$E$2</f>
        <v>#N/A</v>
      </c>
      <c r="F108" t="e">
        <f>(VLOOKUP(Games!B108, Data!$B$2:$L$134, 6, FALSE)-VLOOKUP(Games!C108, Data!$B$2:$L$134, 6, FALSE))*Coefficients!$F$2</f>
        <v>#N/A</v>
      </c>
      <c r="G108" t="e">
        <f>(VLOOKUP(Games!B108, Data!$B$2:$L$134, 7, FALSE)-VLOOKUP(Games!C108, Data!$B$2:$L$134, 7, FALSE))*Coefficients!$G$2</f>
        <v>#N/A</v>
      </c>
      <c r="H108" t="e">
        <f>(VLOOKUP(Games!B108, Data!$B$2:$L$134, 8, FALSE)-VLOOKUP(Games!C108, Data!$B$2:$L$134, 8, FALSE))*Coefficients!$H$2</f>
        <v>#N/A</v>
      </c>
      <c r="I108" t="e">
        <f>(VLOOKUP(Games!B108, Data!$B$2:$L$134, 9, FALSE)-VLOOKUP(Games!C108, Data!$B$2:$L$134, 9, FALSE))*Coefficients!$I$2</f>
        <v>#N/A</v>
      </c>
      <c r="J108" t="e">
        <f>(VLOOKUP(Games!B108, Data!$B$2:$L$134, 10, FALSE)-VLOOKUP(Games!C108, Data!$B$2:$L$134, 10, FALSE))*Coefficients!$J$2</f>
        <v>#N/A</v>
      </c>
      <c r="K108" t="e">
        <f>(IF(AND(VLOOKUP(Games!B108, Data!$B$2:$L$134, 11, FALSE)=1, VLOOKUP(Games!C108, Data!$B$2:$L$134, 11, FALSE)&lt;&gt;1), 1,0))*Coefficients!K$2</f>
        <v>#N/A</v>
      </c>
      <c r="L108" t="e">
        <f>(IF(AND(VLOOKUP(Games!B108, Data!$B$2:$L$134, 11, FALSE)&lt;&gt;1, VLOOKUP(Games!C108, Data!$B$2:$L$134, 11, FALSE)=1), 1,0))*Coefficients!L$2</f>
        <v>#N/A</v>
      </c>
      <c r="O108" t="e">
        <f t="shared" si="1"/>
        <v>#N/A</v>
      </c>
    </row>
    <row r="109" spans="1:15" x14ac:dyDescent="0.45">
      <c r="A109">
        <f>Coefficients!$A$2</f>
        <v>4.7140849091202801</v>
      </c>
      <c r="B109">
        <f>(Games!D109)*Coefficients!$B$2</f>
        <v>0</v>
      </c>
      <c r="C109" t="e">
        <f>(VLOOKUP(Games!B109, Data!$B$2:$L$134, 4, FALSE)-VLOOKUP(Games!C109, Data!$B$2:$L$134, 4, FALSE))*Coefficients!$C$2</f>
        <v>#N/A</v>
      </c>
      <c r="D109" t="e">
        <f>(VLOOKUP(Games!B109, Data!$B$2:$L$134, 3, FALSE)-VLOOKUP(Games!C109, Data!$B$2:$L$134, 3, FALSE))*Coefficients!$D$2</f>
        <v>#N/A</v>
      </c>
      <c r="E109" t="e">
        <f>(VLOOKUP(Games!B109, Data!$B$2:$L$134, 5, FALSE)-VLOOKUP(Games!C109, Data!$B$2:$L$134, 5, FALSE))*Coefficients!$E$2</f>
        <v>#N/A</v>
      </c>
      <c r="F109" t="e">
        <f>(VLOOKUP(Games!B109, Data!$B$2:$L$134, 6, FALSE)-VLOOKUP(Games!C109, Data!$B$2:$L$134, 6, FALSE))*Coefficients!$F$2</f>
        <v>#N/A</v>
      </c>
      <c r="G109" t="e">
        <f>(VLOOKUP(Games!B109, Data!$B$2:$L$134, 7, FALSE)-VLOOKUP(Games!C109, Data!$B$2:$L$134, 7, FALSE))*Coefficients!$G$2</f>
        <v>#N/A</v>
      </c>
      <c r="H109" t="e">
        <f>(VLOOKUP(Games!B109, Data!$B$2:$L$134, 8, FALSE)-VLOOKUP(Games!C109, Data!$B$2:$L$134, 8, FALSE))*Coefficients!$H$2</f>
        <v>#N/A</v>
      </c>
      <c r="I109" t="e">
        <f>(VLOOKUP(Games!B109, Data!$B$2:$L$134, 9, FALSE)-VLOOKUP(Games!C109, Data!$B$2:$L$134, 9, FALSE))*Coefficients!$I$2</f>
        <v>#N/A</v>
      </c>
      <c r="J109" t="e">
        <f>(VLOOKUP(Games!B109, Data!$B$2:$L$134, 10, FALSE)-VLOOKUP(Games!C109, Data!$B$2:$L$134, 10, FALSE))*Coefficients!$J$2</f>
        <v>#N/A</v>
      </c>
      <c r="K109" t="e">
        <f>(IF(AND(VLOOKUP(Games!B109, Data!$B$2:$L$134, 11, FALSE)=1, VLOOKUP(Games!C109, Data!$B$2:$L$134, 11, FALSE)&lt;&gt;1), 1,0))*Coefficients!K$2</f>
        <v>#N/A</v>
      </c>
      <c r="L109" t="e">
        <f>(IF(AND(VLOOKUP(Games!B109, Data!$B$2:$L$134, 11, FALSE)&lt;&gt;1, VLOOKUP(Games!C109, Data!$B$2:$L$134, 11, FALSE)=1), 1,0))*Coefficients!L$2</f>
        <v>#N/A</v>
      </c>
      <c r="O109" t="e">
        <f t="shared" si="1"/>
        <v>#N/A</v>
      </c>
    </row>
    <row r="110" spans="1:15" x14ac:dyDescent="0.45">
      <c r="A110">
        <f>Coefficients!$A$2</f>
        <v>4.7140849091202801</v>
      </c>
      <c r="B110">
        <f>(Games!D110)*Coefficients!$B$2</f>
        <v>0</v>
      </c>
      <c r="C110" t="e">
        <f>(VLOOKUP(Games!B110, Data!$B$2:$L$134, 4, FALSE)-VLOOKUP(Games!C110, Data!$B$2:$L$134, 4, FALSE))*Coefficients!$C$2</f>
        <v>#N/A</v>
      </c>
      <c r="D110" t="e">
        <f>(VLOOKUP(Games!B110, Data!$B$2:$L$134, 3, FALSE)-VLOOKUP(Games!C110, Data!$B$2:$L$134, 3, FALSE))*Coefficients!$D$2</f>
        <v>#N/A</v>
      </c>
      <c r="E110" t="e">
        <f>(VLOOKUP(Games!B110, Data!$B$2:$L$134, 5, FALSE)-VLOOKUP(Games!C110, Data!$B$2:$L$134, 5, FALSE))*Coefficients!$E$2</f>
        <v>#N/A</v>
      </c>
      <c r="F110" t="e">
        <f>(VLOOKUP(Games!B110, Data!$B$2:$L$134, 6, FALSE)-VLOOKUP(Games!C110, Data!$B$2:$L$134, 6, FALSE))*Coefficients!$F$2</f>
        <v>#N/A</v>
      </c>
      <c r="G110" t="e">
        <f>(VLOOKUP(Games!B110, Data!$B$2:$L$134, 7, FALSE)-VLOOKUP(Games!C110, Data!$B$2:$L$134, 7, FALSE))*Coefficients!$G$2</f>
        <v>#N/A</v>
      </c>
      <c r="H110" t="e">
        <f>(VLOOKUP(Games!B110, Data!$B$2:$L$134, 8, FALSE)-VLOOKUP(Games!C110, Data!$B$2:$L$134, 8, FALSE))*Coefficients!$H$2</f>
        <v>#N/A</v>
      </c>
      <c r="I110" t="e">
        <f>(VLOOKUP(Games!B110, Data!$B$2:$L$134, 9, FALSE)-VLOOKUP(Games!C110, Data!$B$2:$L$134, 9, FALSE))*Coefficients!$I$2</f>
        <v>#N/A</v>
      </c>
      <c r="J110" t="e">
        <f>(VLOOKUP(Games!B110, Data!$B$2:$L$134, 10, FALSE)-VLOOKUP(Games!C110, Data!$B$2:$L$134, 10, FALSE))*Coefficients!$J$2</f>
        <v>#N/A</v>
      </c>
      <c r="K110" t="e">
        <f>(IF(AND(VLOOKUP(Games!B110, Data!$B$2:$L$134, 11, FALSE)=1, VLOOKUP(Games!C110, Data!$B$2:$L$134, 11, FALSE)&lt;&gt;1), 1,0))*Coefficients!K$2</f>
        <v>#N/A</v>
      </c>
      <c r="L110" t="e">
        <f>(IF(AND(VLOOKUP(Games!B110, Data!$B$2:$L$134, 11, FALSE)&lt;&gt;1, VLOOKUP(Games!C110, Data!$B$2:$L$134, 11, FALSE)=1), 1,0))*Coefficients!L$2</f>
        <v>#N/A</v>
      </c>
      <c r="O110" t="e">
        <f t="shared" si="1"/>
        <v>#N/A</v>
      </c>
    </row>
    <row r="111" spans="1:15" x14ac:dyDescent="0.45">
      <c r="A111">
        <f>Coefficients!$A$2</f>
        <v>4.7140849091202801</v>
      </c>
      <c r="B111">
        <f>(Games!D111)*Coefficients!$B$2</f>
        <v>0</v>
      </c>
      <c r="C111" t="e">
        <f>(VLOOKUP(Games!B111, Data!$B$2:$L$134, 4, FALSE)-VLOOKUP(Games!C111, Data!$B$2:$L$134, 4, FALSE))*Coefficients!$C$2</f>
        <v>#N/A</v>
      </c>
      <c r="D111" t="e">
        <f>(VLOOKUP(Games!B111, Data!$B$2:$L$134, 3, FALSE)-VLOOKUP(Games!C111, Data!$B$2:$L$134, 3, FALSE))*Coefficients!$D$2</f>
        <v>#N/A</v>
      </c>
      <c r="E111" t="e">
        <f>(VLOOKUP(Games!B111, Data!$B$2:$L$134, 5, FALSE)-VLOOKUP(Games!C111, Data!$B$2:$L$134, 5, FALSE))*Coefficients!$E$2</f>
        <v>#N/A</v>
      </c>
      <c r="F111" t="e">
        <f>(VLOOKUP(Games!B111, Data!$B$2:$L$134, 6, FALSE)-VLOOKUP(Games!C111, Data!$B$2:$L$134, 6, FALSE))*Coefficients!$F$2</f>
        <v>#N/A</v>
      </c>
      <c r="G111" t="e">
        <f>(VLOOKUP(Games!B111, Data!$B$2:$L$134, 7, FALSE)-VLOOKUP(Games!C111, Data!$B$2:$L$134, 7, FALSE))*Coefficients!$G$2</f>
        <v>#N/A</v>
      </c>
      <c r="H111" t="e">
        <f>(VLOOKUP(Games!B111, Data!$B$2:$L$134, 8, FALSE)-VLOOKUP(Games!C111, Data!$B$2:$L$134, 8, FALSE))*Coefficients!$H$2</f>
        <v>#N/A</v>
      </c>
      <c r="I111" t="e">
        <f>(VLOOKUP(Games!B111, Data!$B$2:$L$134, 9, FALSE)-VLOOKUP(Games!C111, Data!$B$2:$L$134, 9, FALSE))*Coefficients!$I$2</f>
        <v>#N/A</v>
      </c>
      <c r="J111" t="e">
        <f>(VLOOKUP(Games!B111, Data!$B$2:$L$134, 10, FALSE)-VLOOKUP(Games!C111, Data!$B$2:$L$134, 10, FALSE))*Coefficients!$J$2</f>
        <v>#N/A</v>
      </c>
      <c r="K111" t="e">
        <f>(IF(AND(VLOOKUP(Games!B111, Data!$B$2:$L$134, 11, FALSE)=1, VLOOKUP(Games!C111, Data!$B$2:$L$134, 11, FALSE)&lt;&gt;1), 1,0))*Coefficients!K$2</f>
        <v>#N/A</v>
      </c>
      <c r="L111" t="e">
        <f>(IF(AND(VLOOKUP(Games!B111, Data!$B$2:$L$134, 11, FALSE)&lt;&gt;1, VLOOKUP(Games!C111, Data!$B$2:$L$134, 11, FALSE)=1), 1,0))*Coefficients!L$2</f>
        <v>#N/A</v>
      </c>
      <c r="O111" t="e">
        <f t="shared" si="1"/>
        <v>#N/A</v>
      </c>
    </row>
    <row r="112" spans="1:15" x14ac:dyDescent="0.45">
      <c r="A112">
        <f>Coefficients!$A$2</f>
        <v>4.7140849091202801</v>
      </c>
      <c r="B112">
        <f>(Games!D112)*Coefficients!$B$2</f>
        <v>0</v>
      </c>
      <c r="C112" t="e">
        <f>(VLOOKUP(Games!B112, Data!$B$2:$L$134, 4, FALSE)-VLOOKUP(Games!C112, Data!$B$2:$L$134, 4, FALSE))*Coefficients!$C$2</f>
        <v>#N/A</v>
      </c>
      <c r="D112" t="e">
        <f>(VLOOKUP(Games!B112, Data!$B$2:$L$134, 3, FALSE)-VLOOKUP(Games!C112, Data!$B$2:$L$134, 3, FALSE))*Coefficients!$D$2</f>
        <v>#N/A</v>
      </c>
      <c r="E112" t="e">
        <f>(VLOOKUP(Games!B112, Data!$B$2:$L$134, 5, FALSE)-VLOOKUP(Games!C112, Data!$B$2:$L$134, 5, FALSE))*Coefficients!$E$2</f>
        <v>#N/A</v>
      </c>
      <c r="F112" t="e">
        <f>(VLOOKUP(Games!B112, Data!$B$2:$L$134, 6, FALSE)-VLOOKUP(Games!C112, Data!$B$2:$L$134, 6, FALSE))*Coefficients!$F$2</f>
        <v>#N/A</v>
      </c>
      <c r="G112" t="e">
        <f>(VLOOKUP(Games!B112, Data!$B$2:$L$134, 7, FALSE)-VLOOKUP(Games!C112, Data!$B$2:$L$134, 7, FALSE))*Coefficients!$G$2</f>
        <v>#N/A</v>
      </c>
      <c r="H112" t="e">
        <f>(VLOOKUP(Games!B112, Data!$B$2:$L$134, 8, FALSE)-VLOOKUP(Games!C112, Data!$B$2:$L$134, 8, FALSE))*Coefficients!$H$2</f>
        <v>#N/A</v>
      </c>
      <c r="I112" t="e">
        <f>(VLOOKUP(Games!B112, Data!$B$2:$L$134, 9, FALSE)-VLOOKUP(Games!C112, Data!$B$2:$L$134, 9, FALSE))*Coefficients!$I$2</f>
        <v>#N/A</v>
      </c>
      <c r="J112" t="e">
        <f>(VLOOKUP(Games!B112, Data!$B$2:$L$134, 10, FALSE)-VLOOKUP(Games!C112, Data!$B$2:$L$134, 10, FALSE))*Coefficients!$J$2</f>
        <v>#N/A</v>
      </c>
      <c r="K112" t="e">
        <f>(IF(AND(VLOOKUP(Games!B112, Data!$B$2:$L$134, 11, FALSE)=1, VLOOKUP(Games!C112, Data!$B$2:$L$134, 11, FALSE)&lt;&gt;1), 1,0))*Coefficients!K$2</f>
        <v>#N/A</v>
      </c>
      <c r="L112" t="e">
        <f>(IF(AND(VLOOKUP(Games!B112, Data!$B$2:$L$134, 11, FALSE)&lt;&gt;1, VLOOKUP(Games!C112, Data!$B$2:$L$134, 11, FALSE)=1), 1,0))*Coefficients!L$2</f>
        <v>#N/A</v>
      </c>
      <c r="O112" t="e">
        <f t="shared" si="1"/>
        <v>#N/A</v>
      </c>
    </row>
    <row r="113" spans="1:15" x14ac:dyDescent="0.45">
      <c r="A113">
        <f>Coefficients!$A$2</f>
        <v>4.7140849091202801</v>
      </c>
      <c r="B113">
        <f>(Games!D113)*Coefficients!$B$2</f>
        <v>0</v>
      </c>
      <c r="C113" t="e">
        <f>(VLOOKUP(Games!B113, Data!$B$2:$L$134, 4, FALSE)-VLOOKUP(Games!C113, Data!$B$2:$L$134, 4, FALSE))*Coefficients!$C$2</f>
        <v>#N/A</v>
      </c>
      <c r="D113" t="e">
        <f>(VLOOKUP(Games!B113, Data!$B$2:$L$134, 3, FALSE)-VLOOKUP(Games!C113, Data!$B$2:$L$134, 3, FALSE))*Coefficients!$D$2</f>
        <v>#N/A</v>
      </c>
      <c r="E113" t="e">
        <f>(VLOOKUP(Games!B113, Data!$B$2:$L$134, 5, FALSE)-VLOOKUP(Games!C113, Data!$B$2:$L$134, 5, FALSE))*Coefficients!$E$2</f>
        <v>#N/A</v>
      </c>
      <c r="F113" t="e">
        <f>(VLOOKUP(Games!B113, Data!$B$2:$L$134, 6, FALSE)-VLOOKUP(Games!C113, Data!$B$2:$L$134, 6, FALSE))*Coefficients!$F$2</f>
        <v>#N/A</v>
      </c>
      <c r="G113" t="e">
        <f>(VLOOKUP(Games!B113, Data!$B$2:$L$134, 7, FALSE)-VLOOKUP(Games!C113, Data!$B$2:$L$134, 7, FALSE))*Coefficients!$G$2</f>
        <v>#N/A</v>
      </c>
      <c r="H113" t="e">
        <f>(VLOOKUP(Games!B113, Data!$B$2:$L$134, 8, FALSE)-VLOOKUP(Games!C113, Data!$B$2:$L$134, 8, FALSE))*Coefficients!$H$2</f>
        <v>#N/A</v>
      </c>
      <c r="I113" t="e">
        <f>(VLOOKUP(Games!B113, Data!$B$2:$L$134, 9, FALSE)-VLOOKUP(Games!C113, Data!$B$2:$L$134, 9, FALSE))*Coefficients!$I$2</f>
        <v>#N/A</v>
      </c>
      <c r="J113" t="e">
        <f>(VLOOKUP(Games!B113, Data!$B$2:$L$134, 10, FALSE)-VLOOKUP(Games!C113, Data!$B$2:$L$134, 10, FALSE))*Coefficients!$J$2</f>
        <v>#N/A</v>
      </c>
      <c r="K113" t="e">
        <f>(IF(AND(VLOOKUP(Games!B113, Data!$B$2:$L$134, 11, FALSE)=1, VLOOKUP(Games!C113, Data!$B$2:$L$134, 11, FALSE)&lt;&gt;1), 1,0))*Coefficients!K$2</f>
        <v>#N/A</v>
      </c>
      <c r="L113" t="e">
        <f>(IF(AND(VLOOKUP(Games!B113, Data!$B$2:$L$134, 11, FALSE)&lt;&gt;1, VLOOKUP(Games!C113, Data!$B$2:$L$134, 11, FALSE)=1), 1,0))*Coefficients!L$2</f>
        <v>#N/A</v>
      </c>
      <c r="O113" t="e">
        <f t="shared" si="1"/>
        <v>#N/A</v>
      </c>
    </row>
    <row r="114" spans="1:15" x14ac:dyDescent="0.45">
      <c r="A114">
        <f>Coefficients!$A$2</f>
        <v>4.7140849091202801</v>
      </c>
      <c r="B114">
        <f>(Games!D114)*Coefficients!$B$2</f>
        <v>0</v>
      </c>
      <c r="C114" t="e">
        <f>(VLOOKUP(Games!B114, Data!$B$2:$L$134, 4, FALSE)-VLOOKUP(Games!C114, Data!$B$2:$L$134, 4, FALSE))*Coefficients!$C$2</f>
        <v>#N/A</v>
      </c>
      <c r="D114" t="e">
        <f>(VLOOKUP(Games!B114, Data!$B$2:$L$134, 3, FALSE)-VLOOKUP(Games!C114, Data!$B$2:$L$134, 3, FALSE))*Coefficients!$D$2</f>
        <v>#N/A</v>
      </c>
      <c r="E114" t="e">
        <f>(VLOOKUP(Games!B114, Data!$B$2:$L$134, 5, FALSE)-VLOOKUP(Games!C114, Data!$B$2:$L$134, 5, FALSE))*Coefficients!$E$2</f>
        <v>#N/A</v>
      </c>
      <c r="F114" t="e">
        <f>(VLOOKUP(Games!B114, Data!$B$2:$L$134, 6, FALSE)-VLOOKUP(Games!C114, Data!$B$2:$L$134, 6, FALSE))*Coefficients!$F$2</f>
        <v>#N/A</v>
      </c>
      <c r="G114" t="e">
        <f>(VLOOKUP(Games!B114, Data!$B$2:$L$134, 7, FALSE)-VLOOKUP(Games!C114, Data!$B$2:$L$134, 7, FALSE))*Coefficients!$G$2</f>
        <v>#N/A</v>
      </c>
      <c r="H114" t="e">
        <f>(VLOOKUP(Games!B114, Data!$B$2:$L$134, 8, FALSE)-VLOOKUP(Games!C114, Data!$B$2:$L$134, 8, FALSE))*Coefficients!$H$2</f>
        <v>#N/A</v>
      </c>
      <c r="I114" t="e">
        <f>(VLOOKUP(Games!B114, Data!$B$2:$L$134, 9, FALSE)-VLOOKUP(Games!C114, Data!$B$2:$L$134, 9, FALSE))*Coefficients!$I$2</f>
        <v>#N/A</v>
      </c>
      <c r="J114" t="e">
        <f>(VLOOKUP(Games!B114, Data!$B$2:$L$134, 10, FALSE)-VLOOKUP(Games!C114, Data!$B$2:$L$134, 10, FALSE))*Coefficients!$J$2</f>
        <v>#N/A</v>
      </c>
      <c r="K114" t="e">
        <f>(IF(AND(VLOOKUP(Games!B114, Data!$B$2:$L$134, 11, FALSE)=1, VLOOKUP(Games!C114, Data!$B$2:$L$134, 11, FALSE)&lt;&gt;1), 1,0))*Coefficients!K$2</f>
        <v>#N/A</v>
      </c>
      <c r="L114" t="e">
        <f>(IF(AND(VLOOKUP(Games!B114, Data!$B$2:$L$134, 11, FALSE)&lt;&gt;1, VLOOKUP(Games!C114, Data!$B$2:$L$134, 11, FALSE)=1), 1,0))*Coefficients!L$2</f>
        <v>#N/A</v>
      </c>
      <c r="O114" t="e">
        <f t="shared" si="1"/>
        <v>#N/A</v>
      </c>
    </row>
    <row r="115" spans="1:15" x14ac:dyDescent="0.45">
      <c r="A115">
        <f>Coefficients!$A$2</f>
        <v>4.7140849091202801</v>
      </c>
      <c r="B115">
        <f>(Games!D115)*Coefficients!$B$2</f>
        <v>0</v>
      </c>
      <c r="C115" t="e">
        <f>(VLOOKUP(Games!B115, Data!$B$2:$L$134, 4, FALSE)-VLOOKUP(Games!C115, Data!$B$2:$L$134, 4, FALSE))*Coefficients!$C$2</f>
        <v>#N/A</v>
      </c>
      <c r="D115" t="e">
        <f>(VLOOKUP(Games!B115, Data!$B$2:$L$134, 3, FALSE)-VLOOKUP(Games!C115, Data!$B$2:$L$134, 3, FALSE))*Coefficients!$D$2</f>
        <v>#N/A</v>
      </c>
      <c r="E115" t="e">
        <f>(VLOOKUP(Games!B115, Data!$B$2:$L$134, 5, FALSE)-VLOOKUP(Games!C115, Data!$B$2:$L$134, 5, FALSE))*Coefficients!$E$2</f>
        <v>#N/A</v>
      </c>
      <c r="F115" t="e">
        <f>(VLOOKUP(Games!B115, Data!$B$2:$L$134, 6, FALSE)-VLOOKUP(Games!C115, Data!$B$2:$L$134, 6, FALSE))*Coefficients!$F$2</f>
        <v>#N/A</v>
      </c>
      <c r="G115" t="e">
        <f>(VLOOKUP(Games!B115, Data!$B$2:$L$134, 7, FALSE)-VLOOKUP(Games!C115, Data!$B$2:$L$134, 7, FALSE))*Coefficients!$G$2</f>
        <v>#N/A</v>
      </c>
      <c r="H115" t="e">
        <f>(VLOOKUP(Games!B115, Data!$B$2:$L$134, 8, FALSE)-VLOOKUP(Games!C115, Data!$B$2:$L$134, 8, FALSE))*Coefficients!$H$2</f>
        <v>#N/A</v>
      </c>
      <c r="I115" t="e">
        <f>(VLOOKUP(Games!B115, Data!$B$2:$L$134, 9, FALSE)-VLOOKUP(Games!C115, Data!$B$2:$L$134, 9, FALSE))*Coefficients!$I$2</f>
        <v>#N/A</v>
      </c>
      <c r="J115" t="e">
        <f>(VLOOKUP(Games!B115, Data!$B$2:$L$134, 10, FALSE)-VLOOKUP(Games!C115, Data!$B$2:$L$134, 10, FALSE))*Coefficients!$J$2</f>
        <v>#N/A</v>
      </c>
      <c r="K115" t="e">
        <f>(IF(AND(VLOOKUP(Games!B115, Data!$B$2:$L$134, 11, FALSE)=1, VLOOKUP(Games!C115, Data!$B$2:$L$134, 11, FALSE)&lt;&gt;1), 1,0))*Coefficients!K$2</f>
        <v>#N/A</v>
      </c>
      <c r="L115" t="e">
        <f>(IF(AND(VLOOKUP(Games!B115, Data!$B$2:$L$134, 11, FALSE)&lt;&gt;1, VLOOKUP(Games!C115, Data!$B$2:$L$134, 11, FALSE)=1), 1,0))*Coefficients!L$2</f>
        <v>#N/A</v>
      </c>
      <c r="O115" t="e">
        <f t="shared" si="1"/>
        <v>#N/A</v>
      </c>
    </row>
    <row r="116" spans="1:15" x14ac:dyDescent="0.45">
      <c r="A116">
        <f>Coefficients!$A$2</f>
        <v>4.7140849091202801</v>
      </c>
      <c r="B116">
        <f>(Games!D116)*Coefficients!$B$2</f>
        <v>0</v>
      </c>
      <c r="C116" t="e">
        <f>(VLOOKUP(Games!B116, Data!$B$2:$L$134, 4, FALSE)-VLOOKUP(Games!C116, Data!$B$2:$L$134, 4, FALSE))*Coefficients!$C$2</f>
        <v>#N/A</v>
      </c>
      <c r="D116" t="e">
        <f>(VLOOKUP(Games!B116, Data!$B$2:$L$134, 3, FALSE)-VLOOKUP(Games!C116, Data!$B$2:$L$134, 3, FALSE))*Coefficients!$D$2</f>
        <v>#N/A</v>
      </c>
      <c r="E116" t="e">
        <f>(VLOOKUP(Games!B116, Data!$B$2:$L$134, 5, FALSE)-VLOOKUP(Games!C116, Data!$B$2:$L$134, 5, FALSE))*Coefficients!$E$2</f>
        <v>#N/A</v>
      </c>
      <c r="F116" t="e">
        <f>(VLOOKUP(Games!B116, Data!$B$2:$L$134, 6, FALSE)-VLOOKUP(Games!C116, Data!$B$2:$L$134, 6, FALSE))*Coefficients!$F$2</f>
        <v>#N/A</v>
      </c>
      <c r="G116" t="e">
        <f>(VLOOKUP(Games!B116, Data!$B$2:$L$134, 7, FALSE)-VLOOKUP(Games!C116, Data!$B$2:$L$134, 7, FALSE))*Coefficients!$G$2</f>
        <v>#N/A</v>
      </c>
      <c r="H116" t="e">
        <f>(VLOOKUP(Games!B116, Data!$B$2:$L$134, 8, FALSE)-VLOOKUP(Games!C116, Data!$B$2:$L$134, 8, FALSE))*Coefficients!$H$2</f>
        <v>#N/A</v>
      </c>
      <c r="I116" t="e">
        <f>(VLOOKUP(Games!B116, Data!$B$2:$L$134, 9, FALSE)-VLOOKUP(Games!C116, Data!$B$2:$L$134, 9, FALSE))*Coefficients!$I$2</f>
        <v>#N/A</v>
      </c>
      <c r="J116" t="e">
        <f>(VLOOKUP(Games!B116, Data!$B$2:$L$134, 10, FALSE)-VLOOKUP(Games!C116, Data!$B$2:$L$134, 10, FALSE))*Coefficients!$J$2</f>
        <v>#N/A</v>
      </c>
      <c r="K116" t="e">
        <f>(IF(AND(VLOOKUP(Games!B116, Data!$B$2:$L$134, 11, FALSE)=1, VLOOKUP(Games!C116, Data!$B$2:$L$134, 11, FALSE)&lt;&gt;1), 1,0))*Coefficients!K$2</f>
        <v>#N/A</v>
      </c>
      <c r="L116" t="e">
        <f>(IF(AND(VLOOKUP(Games!B116, Data!$B$2:$L$134, 11, FALSE)&lt;&gt;1, VLOOKUP(Games!C116, Data!$B$2:$L$134, 11, FALSE)=1), 1,0))*Coefficients!L$2</f>
        <v>#N/A</v>
      </c>
      <c r="O116" t="e">
        <f t="shared" si="1"/>
        <v>#N/A</v>
      </c>
    </row>
    <row r="117" spans="1:15" x14ac:dyDescent="0.45">
      <c r="A117">
        <f>Coefficients!$A$2</f>
        <v>4.7140849091202801</v>
      </c>
      <c r="B117">
        <f>(Games!D117)*Coefficients!$B$2</f>
        <v>0</v>
      </c>
      <c r="C117" t="e">
        <f>(VLOOKUP(Games!B117, Data!$B$2:$L$134, 4, FALSE)-VLOOKUP(Games!C117, Data!$B$2:$L$134, 4, FALSE))*Coefficients!$C$2</f>
        <v>#N/A</v>
      </c>
      <c r="D117" t="e">
        <f>(VLOOKUP(Games!B117, Data!$B$2:$L$134, 3, FALSE)-VLOOKUP(Games!C117, Data!$B$2:$L$134, 3, FALSE))*Coefficients!$D$2</f>
        <v>#N/A</v>
      </c>
      <c r="E117" t="e">
        <f>(VLOOKUP(Games!B117, Data!$B$2:$L$134, 5, FALSE)-VLOOKUP(Games!C117, Data!$B$2:$L$134, 5, FALSE))*Coefficients!$E$2</f>
        <v>#N/A</v>
      </c>
      <c r="F117" t="e">
        <f>(VLOOKUP(Games!B117, Data!$B$2:$L$134, 6, FALSE)-VLOOKUP(Games!C117, Data!$B$2:$L$134, 6, FALSE))*Coefficients!$F$2</f>
        <v>#N/A</v>
      </c>
      <c r="G117" t="e">
        <f>(VLOOKUP(Games!B117, Data!$B$2:$L$134, 7, FALSE)-VLOOKUP(Games!C117, Data!$B$2:$L$134, 7, FALSE))*Coefficients!$G$2</f>
        <v>#N/A</v>
      </c>
      <c r="H117" t="e">
        <f>(VLOOKUP(Games!B117, Data!$B$2:$L$134, 8, FALSE)-VLOOKUP(Games!C117, Data!$B$2:$L$134, 8, FALSE))*Coefficients!$H$2</f>
        <v>#N/A</v>
      </c>
      <c r="I117" t="e">
        <f>(VLOOKUP(Games!B117, Data!$B$2:$L$134, 9, FALSE)-VLOOKUP(Games!C117, Data!$B$2:$L$134, 9, FALSE))*Coefficients!$I$2</f>
        <v>#N/A</v>
      </c>
      <c r="J117" t="e">
        <f>(VLOOKUP(Games!B117, Data!$B$2:$L$134, 10, FALSE)-VLOOKUP(Games!C117, Data!$B$2:$L$134, 10, FALSE))*Coefficients!$J$2</f>
        <v>#N/A</v>
      </c>
      <c r="K117" t="e">
        <f>(IF(AND(VLOOKUP(Games!B117, Data!$B$2:$L$134, 11, FALSE)=1, VLOOKUP(Games!C117, Data!$B$2:$L$134, 11, FALSE)&lt;&gt;1), 1,0))*Coefficients!K$2</f>
        <v>#N/A</v>
      </c>
      <c r="L117" t="e">
        <f>(IF(AND(VLOOKUP(Games!B117, Data!$B$2:$L$134, 11, FALSE)&lt;&gt;1, VLOOKUP(Games!C117, Data!$B$2:$L$134, 11, FALSE)=1), 1,0))*Coefficients!L$2</f>
        <v>#N/A</v>
      </c>
      <c r="O117" t="e">
        <f t="shared" si="1"/>
        <v>#N/A</v>
      </c>
    </row>
    <row r="118" spans="1:15" x14ac:dyDescent="0.45">
      <c r="A118">
        <f>Coefficients!$A$2</f>
        <v>4.7140849091202801</v>
      </c>
      <c r="B118">
        <f>(Games!D118)*Coefficients!$B$2</f>
        <v>0</v>
      </c>
      <c r="C118" t="e">
        <f>(VLOOKUP(Games!B118, Data!$B$2:$L$134, 4, FALSE)-VLOOKUP(Games!C118, Data!$B$2:$L$134, 4, FALSE))*Coefficients!$C$2</f>
        <v>#N/A</v>
      </c>
      <c r="D118" t="e">
        <f>(VLOOKUP(Games!B118, Data!$B$2:$L$134, 3, FALSE)-VLOOKUP(Games!C118, Data!$B$2:$L$134, 3, FALSE))*Coefficients!$D$2</f>
        <v>#N/A</v>
      </c>
      <c r="E118" t="e">
        <f>(VLOOKUP(Games!B118, Data!$B$2:$L$134, 5, FALSE)-VLOOKUP(Games!C118, Data!$B$2:$L$134, 5, FALSE))*Coefficients!$E$2</f>
        <v>#N/A</v>
      </c>
      <c r="F118" t="e">
        <f>(VLOOKUP(Games!B118, Data!$B$2:$L$134, 6, FALSE)-VLOOKUP(Games!C118, Data!$B$2:$L$134, 6, FALSE))*Coefficients!$F$2</f>
        <v>#N/A</v>
      </c>
      <c r="G118" t="e">
        <f>(VLOOKUP(Games!B118, Data!$B$2:$L$134, 7, FALSE)-VLOOKUP(Games!C118, Data!$B$2:$L$134, 7, FALSE))*Coefficients!$G$2</f>
        <v>#N/A</v>
      </c>
      <c r="H118" t="e">
        <f>(VLOOKUP(Games!B118, Data!$B$2:$L$134, 8, FALSE)-VLOOKUP(Games!C118, Data!$B$2:$L$134, 8, FALSE))*Coefficients!$H$2</f>
        <v>#N/A</v>
      </c>
      <c r="I118" t="e">
        <f>(VLOOKUP(Games!B118, Data!$B$2:$L$134, 9, FALSE)-VLOOKUP(Games!C118, Data!$B$2:$L$134, 9, FALSE))*Coefficients!$I$2</f>
        <v>#N/A</v>
      </c>
      <c r="J118" t="e">
        <f>(VLOOKUP(Games!B118, Data!$B$2:$L$134, 10, FALSE)-VLOOKUP(Games!C118, Data!$B$2:$L$134, 10, FALSE))*Coefficients!$J$2</f>
        <v>#N/A</v>
      </c>
      <c r="K118" t="e">
        <f>(IF(AND(VLOOKUP(Games!B118, Data!$B$2:$L$134, 11, FALSE)=1, VLOOKUP(Games!C118, Data!$B$2:$L$134, 11, FALSE)&lt;&gt;1), 1,0))*Coefficients!K$2</f>
        <v>#N/A</v>
      </c>
      <c r="L118" t="e">
        <f>(IF(AND(VLOOKUP(Games!B118, Data!$B$2:$L$134, 11, FALSE)&lt;&gt;1, VLOOKUP(Games!C118, Data!$B$2:$L$134, 11, FALSE)=1), 1,0))*Coefficients!L$2</f>
        <v>#N/A</v>
      </c>
      <c r="O118" t="e">
        <f t="shared" si="1"/>
        <v>#N/A</v>
      </c>
    </row>
    <row r="119" spans="1:15" x14ac:dyDescent="0.45">
      <c r="A119">
        <f>Coefficients!$A$2</f>
        <v>4.7140849091202801</v>
      </c>
      <c r="B119">
        <f>(Games!D119)*Coefficients!$B$2</f>
        <v>0</v>
      </c>
      <c r="C119" t="e">
        <f>(VLOOKUP(Games!B119, Data!$B$2:$L$134, 4, FALSE)-VLOOKUP(Games!C119, Data!$B$2:$L$134, 4, FALSE))*Coefficients!$C$2</f>
        <v>#N/A</v>
      </c>
      <c r="D119" t="e">
        <f>(VLOOKUP(Games!B119, Data!$B$2:$L$134, 3, FALSE)-VLOOKUP(Games!C119, Data!$B$2:$L$134, 3, FALSE))*Coefficients!$D$2</f>
        <v>#N/A</v>
      </c>
      <c r="E119" t="e">
        <f>(VLOOKUP(Games!B119, Data!$B$2:$L$134, 5, FALSE)-VLOOKUP(Games!C119, Data!$B$2:$L$134, 5, FALSE))*Coefficients!$E$2</f>
        <v>#N/A</v>
      </c>
      <c r="F119" t="e">
        <f>(VLOOKUP(Games!B119, Data!$B$2:$L$134, 6, FALSE)-VLOOKUP(Games!C119, Data!$B$2:$L$134, 6, FALSE))*Coefficients!$F$2</f>
        <v>#N/A</v>
      </c>
      <c r="G119" t="e">
        <f>(VLOOKUP(Games!B119, Data!$B$2:$L$134, 7, FALSE)-VLOOKUP(Games!C119, Data!$B$2:$L$134, 7, FALSE))*Coefficients!$G$2</f>
        <v>#N/A</v>
      </c>
      <c r="H119" t="e">
        <f>(VLOOKUP(Games!B119, Data!$B$2:$L$134, 8, FALSE)-VLOOKUP(Games!C119, Data!$B$2:$L$134, 8, FALSE))*Coefficients!$H$2</f>
        <v>#N/A</v>
      </c>
      <c r="I119" t="e">
        <f>(VLOOKUP(Games!B119, Data!$B$2:$L$134, 9, FALSE)-VLOOKUP(Games!C119, Data!$B$2:$L$134, 9, FALSE))*Coefficients!$I$2</f>
        <v>#N/A</v>
      </c>
      <c r="J119" t="e">
        <f>(VLOOKUP(Games!B119, Data!$B$2:$L$134, 10, FALSE)-VLOOKUP(Games!C119, Data!$B$2:$L$134, 10, FALSE))*Coefficients!$J$2</f>
        <v>#N/A</v>
      </c>
      <c r="K119" t="e">
        <f>(IF(AND(VLOOKUP(Games!B119, Data!$B$2:$L$134, 11, FALSE)=1, VLOOKUP(Games!C119, Data!$B$2:$L$134, 11, FALSE)&lt;&gt;1), 1,0))*Coefficients!K$2</f>
        <v>#N/A</v>
      </c>
      <c r="L119" t="e">
        <f>(IF(AND(VLOOKUP(Games!B119, Data!$B$2:$L$134, 11, FALSE)&lt;&gt;1, VLOOKUP(Games!C119, Data!$B$2:$L$134, 11, FALSE)=1), 1,0))*Coefficients!L$2</f>
        <v>#N/A</v>
      </c>
      <c r="O119" t="e">
        <f t="shared" si="1"/>
        <v>#N/A</v>
      </c>
    </row>
    <row r="120" spans="1:15" x14ac:dyDescent="0.45">
      <c r="A120">
        <f>Coefficients!$A$2</f>
        <v>4.7140849091202801</v>
      </c>
      <c r="B120">
        <f>(Games!D120)*Coefficients!$B$2</f>
        <v>0</v>
      </c>
      <c r="C120" t="e">
        <f>(VLOOKUP(Games!B120, Data!$B$2:$L$134, 4, FALSE)-VLOOKUP(Games!C120, Data!$B$2:$L$134, 4, FALSE))*Coefficients!$C$2</f>
        <v>#N/A</v>
      </c>
      <c r="D120" t="e">
        <f>(VLOOKUP(Games!B120, Data!$B$2:$L$134, 3, FALSE)-VLOOKUP(Games!C120, Data!$B$2:$L$134, 3, FALSE))*Coefficients!$D$2</f>
        <v>#N/A</v>
      </c>
      <c r="E120" t="e">
        <f>(VLOOKUP(Games!B120, Data!$B$2:$L$134, 5, FALSE)-VLOOKUP(Games!C120, Data!$B$2:$L$134, 5, FALSE))*Coefficients!$E$2</f>
        <v>#N/A</v>
      </c>
      <c r="F120" t="e">
        <f>(VLOOKUP(Games!B120, Data!$B$2:$L$134, 6, FALSE)-VLOOKUP(Games!C120, Data!$B$2:$L$134, 6, FALSE))*Coefficients!$F$2</f>
        <v>#N/A</v>
      </c>
      <c r="G120" t="e">
        <f>(VLOOKUP(Games!B120, Data!$B$2:$L$134, 7, FALSE)-VLOOKUP(Games!C120, Data!$B$2:$L$134, 7, FALSE))*Coefficients!$G$2</f>
        <v>#N/A</v>
      </c>
      <c r="H120" t="e">
        <f>(VLOOKUP(Games!B120, Data!$B$2:$L$134, 8, FALSE)-VLOOKUP(Games!C120, Data!$B$2:$L$134, 8, FALSE))*Coefficients!$H$2</f>
        <v>#N/A</v>
      </c>
      <c r="I120" t="e">
        <f>(VLOOKUP(Games!B120, Data!$B$2:$L$134, 9, FALSE)-VLOOKUP(Games!C120, Data!$B$2:$L$134, 9, FALSE))*Coefficients!$I$2</f>
        <v>#N/A</v>
      </c>
      <c r="J120" t="e">
        <f>(VLOOKUP(Games!B120, Data!$B$2:$L$134, 10, FALSE)-VLOOKUP(Games!C120, Data!$B$2:$L$134, 10, FALSE))*Coefficients!$J$2</f>
        <v>#N/A</v>
      </c>
      <c r="K120" t="e">
        <f>(IF(AND(VLOOKUP(Games!B120, Data!$B$2:$L$134, 11, FALSE)=1, VLOOKUP(Games!C120, Data!$B$2:$L$134, 11, FALSE)&lt;&gt;1), 1,0))*Coefficients!K$2</f>
        <v>#N/A</v>
      </c>
      <c r="L120" t="e">
        <f>(IF(AND(VLOOKUP(Games!B120, Data!$B$2:$L$134, 11, FALSE)&lt;&gt;1, VLOOKUP(Games!C120, Data!$B$2:$L$134, 11, FALSE)=1), 1,0))*Coefficients!L$2</f>
        <v>#N/A</v>
      </c>
      <c r="O120" t="e">
        <f t="shared" si="1"/>
        <v>#N/A</v>
      </c>
    </row>
    <row r="121" spans="1:15" x14ac:dyDescent="0.45">
      <c r="A121">
        <f>Coefficients!$A$2</f>
        <v>4.7140849091202801</v>
      </c>
      <c r="B121">
        <f>(Games!D121)*Coefficients!$B$2</f>
        <v>0</v>
      </c>
      <c r="C121" t="e">
        <f>(VLOOKUP(Games!B121, Data!$B$2:$L$134, 4, FALSE)-VLOOKUP(Games!C121, Data!$B$2:$L$134, 4, FALSE))*Coefficients!$C$2</f>
        <v>#N/A</v>
      </c>
      <c r="D121" t="e">
        <f>(VLOOKUP(Games!B121, Data!$B$2:$L$134, 3, FALSE)-VLOOKUP(Games!C121, Data!$B$2:$L$134, 3, FALSE))*Coefficients!$D$2</f>
        <v>#N/A</v>
      </c>
      <c r="E121" t="e">
        <f>(VLOOKUP(Games!B121, Data!$B$2:$L$134, 5, FALSE)-VLOOKUP(Games!C121, Data!$B$2:$L$134, 5, FALSE))*Coefficients!$E$2</f>
        <v>#N/A</v>
      </c>
      <c r="F121" t="e">
        <f>(VLOOKUP(Games!B121, Data!$B$2:$L$134, 6, FALSE)-VLOOKUP(Games!C121, Data!$B$2:$L$134, 6, FALSE))*Coefficients!$F$2</f>
        <v>#N/A</v>
      </c>
      <c r="G121" t="e">
        <f>(VLOOKUP(Games!B121, Data!$B$2:$L$134, 7, FALSE)-VLOOKUP(Games!C121, Data!$B$2:$L$134, 7, FALSE))*Coefficients!$G$2</f>
        <v>#N/A</v>
      </c>
      <c r="H121" t="e">
        <f>(VLOOKUP(Games!B121, Data!$B$2:$L$134, 8, FALSE)-VLOOKUP(Games!C121, Data!$B$2:$L$134, 8, FALSE))*Coefficients!$H$2</f>
        <v>#N/A</v>
      </c>
      <c r="I121" t="e">
        <f>(VLOOKUP(Games!B121, Data!$B$2:$L$134, 9, FALSE)-VLOOKUP(Games!C121, Data!$B$2:$L$134, 9, FALSE))*Coefficients!$I$2</f>
        <v>#N/A</v>
      </c>
      <c r="J121" t="e">
        <f>(VLOOKUP(Games!B121, Data!$B$2:$L$134, 10, FALSE)-VLOOKUP(Games!C121, Data!$B$2:$L$134, 10, FALSE))*Coefficients!$J$2</f>
        <v>#N/A</v>
      </c>
      <c r="K121" t="e">
        <f>(IF(AND(VLOOKUP(Games!B121, Data!$B$2:$L$134, 11, FALSE)=1, VLOOKUP(Games!C121, Data!$B$2:$L$134, 11, FALSE)&lt;&gt;1), 1,0))*Coefficients!K$2</f>
        <v>#N/A</v>
      </c>
      <c r="L121" t="e">
        <f>(IF(AND(VLOOKUP(Games!B121, Data!$B$2:$L$134, 11, FALSE)&lt;&gt;1, VLOOKUP(Games!C121, Data!$B$2:$L$134, 11, FALSE)=1), 1,0))*Coefficients!L$2</f>
        <v>#N/A</v>
      </c>
      <c r="O121" t="e">
        <f t="shared" si="1"/>
        <v>#N/A</v>
      </c>
    </row>
    <row r="122" spans="1:15" x14ac:dyDescent="0.45">
      <c r="A122">
        <f>Coefficients!$A$2</f>
        <v>4.7140849091202801</v>
      </c>
      <c r="B122">
        <f>(Games!D122)*Coefficients!$B$2</f>
        <v>0</v>
      </c>
      <c r="C122" t="e">
        <f>(VLOOKUP(Games!B122, Data!$B$2:$L$134, 4, FALSE)-VLOOKUP(Games!C122, Data!$B$2:$L$134, 4, FALSE))*Coefficients!$C$2</f>
        <v>#N/A</v>
      </c>
      <c r="D122" t="e">
        <f>(VLOOKUP(Games!B122, Data!$B$2:$L$134, 3, FALSE)-VLOOKUP(Games!C122, Data!$B$2:$L$134, 3, FALSE))*Coefficients!$D$2</f>
        <v>#N/A</v>
      </c>
      <c r="E122" t="e">
        <f>(VLOOKUP(Games!B122, Data!$B$2:$L$134, 5, FALSE)-VLOOKUP(Games!C122, Data!$B$2:$L$134, 5, FALSE))*Coefficients!$E$2</f>
        <v>#N/A</v>
      </c>
      <c r="F122" t="e">
        <f>(VLOOKUP(Games!B122, Data!$B$2:$L$134, 6, FALSE)-VLOOKUP(Games!C122, Data!$B$2:$L$134, 6, FALSE))*Coefficients!$F$2</f>
        <v>#N/A</v>
      </c>
      <c r="G122" t="e">
        <f>(VLOOKUP(Games!B122, Data!$B$2:$L$134, 7, FALSE)-VLOOKUP(Games!C122, Data!$B$2:$L$134, 7, FALSE))*Coefficients!$G$2</f>
        <v>#N/A</v>
      </c>
      <c r="H122" t="e">
        <f>(VLOOKUP(Games!B122, Data!$B$2:$L$134, 8, FALSE)-VLOOKUP(Games!C122, Data!$B$2:$L$134, 8, FALSE))*Coefficients!$H$2</f>
        <v>#N/A</v>
      </c>
      <c r="I122" t="e">
        <f>(VLOOKUP(Games!B122, Data!$B$2:$L$134, 9, FALSE)-VLOOKUP(Games!C122, Data!$B$2:$L$134, 9, FALSE))*Coefficients!$I$2</f>
        <v>#N/A</v>
      </c>
      <c r="J122" t="e">
        <f>(VLOOKUP(Games!B122, Data!$B$2:$L$134, 10, FALSE)-VLOOKUP(Games!C122, Data!$B$2:$L$134, 10, FALSE))*Coefficients!$J$2</f>
        <v>#N/A</v>
      </c>
      <c r="K122" t="e">
        <f>(IF(AND(VLOOKUP(Games!B122, Data!$B$2:$L$134, 11, FALSE)=1, VLOOKUP(Games!C122, Data!$B$2:$L$134, 11, FALSE)&lt;&gt;1), 1,0))*Coefficients!K$2</f>
        <v>#N/A</v>
      </c>
      <c r="L122" t="e">
        <f>(IF(AND(VLOOKUP(Games!B122, Data!$B$2:$L$134, 11, FALSE)&lt;&gt;1, VLOOKUP(Games!C122, Data!$B$2:$L$134, 11, FALSE)=1), 1,0))*Coefficients!L$2</f>
        <v>#N/A</v>
      </c>
      <c r="O122" t="e">
        <f t="shared" si="1"/>
        <v>#N/A</v>
      </c>
    </row>
    <row r="123" spans="1:15" x14ac:dyDescent="0.45">
      <c r="A123">
        <f>Coefficients!$A$2</f>
        <v>4.7140849091202801</v>
      </c>
      <c r="B123">
        <f>(Games!D123)*Coefficients!$B$2</f>
        <v>0</v>
      </c>
      <c r="C123" t="e">
        <f>(VLOOKUP(Games!B123, Data!$B$2:$L$134, 4, FALSE)-VLOOKUP(Games!C123, Data!$B$2:$L$134, 4, FALSE))*Coefficients!$C$2</f>
        <v>#N/A</v>
      </c>
      <c r="D123" t="e">
        <f>(VLOOKUP(Games!B123, Data!$B$2:$L$134, 3, FALSE)-VLOOKUP(Games!C123, Data!$B$2:$L$134, 3, FALSE))*Coefficients!$D$2</f>
        <v>#N/A</v>
      </c>
      <c r="E123" t="e">
        <f>(VLOOKUP(Games!B123, Data!$B$2:$L$134, 5, FALSE)-VLOOKUP(Games!C123, Data!$B$2:$L$134, 5, FALSE))*Coefficients!$E$2</f>
        <v>#N/A</v>
      </c>
      <c r="F123" t="e">
        <f>(VLOOKUP(Games!B123, Data!$B$2:$L$134, 6, FALSE)-VLOOKUP(Games!C123, Data!$B$2:$L$134, 6, FALSE))*Coefficients!$F$2</f>
        <v>#N/A</v>
      </c>
      <c r="G123" t="e">
        <f>(VLOOKUP(Games!B123, Data!$B$2:$L$134, 7, FALSE)-VLOOKUP(Games!C123, Data!$B$2:$L$134, 7, FALSE))*Coefficients!$G$2</f>
        <v>#N/A</v>
      </c>
      <c r="H123" t="e">
        <f>(VLOOKUP(Games!B123, Data!$B$2:$L$134, 8, FALSE)-VLOOKUP(Games!C123, Data!$B$2:$L$134, 8, FALSE))*Coefficients!$H$2</f>
        <v>#N/A</v>
      </c>
      <c r="I123" t="e">
        <f>(VLOOKUP(Games!B123, Data!$B$2:$L$134, 9, FALSE)-VLOOKUP(Games!C123, Data!$B$2:$L$134, 9, FALSE))*Coefficients!$I$2</f>
        <v>#N/A</v>
      </c>
      <c r="J123" t="e">
        <f>(VLOOKUP(Games!B123, Data!$B$2:$L$134, 10, FALSE)-VLOOKUP(Games!C123, Data!$B$2:$L$134, 10, FALSE))*Coefficients!$J$2</f>
        <v>#N/A</v>
      </c>
      <c r="K123" t="e">
        <f>(IF(AND(VLOOKUP(Games!B123, Data!$B$2:$L$134, 11, FALSE)=1, VLOOKUP(Games!C123, Data!$B$2:$L$134, 11, FALSE)&lt;&gt;1), 1,0))*Coefficients!K$2</f>
        <v>#N/A</v>
      </c>
      <c r="L123" t="e">
        <f>(IF(AND(VLOOKUP(Games!B123, Data!$B$2:$L$134, 11, FALSE)&lt;&gt;1, VLOOKUP(Games!C123, Data!$B$2:$L$134, 11, FALSE)=1), 1,0))*Coefficients!L$2</f>
        <v>#N/A</v>
      </c>
      <c r="O123" t="e">
        <f t="shared" si="1"/>
        <v>#N/A</v>
      </c>
    </row>
    <row r="124" spans="1:15" x14ac:dyDescent="0.45">
      <c r="A124">
        <f>Coefficients!$A$2</f>
        <v>4.7140849091202801</v>
      </c>
      <c r="B124">
        <f>(Games!D124)*Coefficients!$B$2</f>
        <v>0</v>
      </c>
      <c r="C124" t="e">
        <f>(VLOOKUP(Games!B124, Data!$B$2:$L$134, 4, FALSE)-VLOOKUP(Games!C124, Data!$B$2:$L$134, 4, FALSE))*Coefficients!$C$2</f>
        <v>#N/A</v>
      </c>
      <c r="D124" t="e">
        <f>(VLOOKUP(Games!B124, Data!$B$2:$L$134, 3, FALSE)-VLOOKUP(Games!C124, Data!$B$2:$L$134, 3, FALSE))*Coefficients!$D$2</f>
        <v>#N/A</v>
      </c>
      <c r="E124" t="e">
        <f>(VLOOKUP(Games!B124, Data!$B$2:$L$134, 5, FALSE)-VLOOKUP(Games!C124, Data!$B$2:$L$134, 5, FALSE))*Coefficients!$E$2</f>
        <v>#N/A</v>
      </c>
      <c r="F124" t="e">
        <f>(VLOOKUP(Games!B124, Data!$B$2:$L$134, 6, FALSE)-VLOOKUP(Games!C124, Data!$B$2:$L$134, 6, FALSE))*Coefficients!$F$2</f>
        <v>#N/A</v>
      </c>
      <c r="G124" t="e">
        <f>(VLOOKUP(Games!B124, Data!$B$2:$L$134, 7, FALSE)-VLOOKUP(Games!C124, Data!$B$2:$L$134, 7, FALSE))*Coefficients!$G$2</f>
        <v>#N/A</v>
      </c>
      <c r="H124" t="e">
        <f>(VLOOKUP(Games!B124, Data!$B$2:$L$134, 8, FALSE)-VLOOKUP(Games!C124, Data!$B$2:$L$134, 8, FALSE))*Coefficients!$H$2</f>
        <v>#N/A</v>
      </c>
      <c r="I124" t="e">
        <f>(VLOOKUP(Games!B124, Data!$B$2:$L$134, 9, FALSE)-VLOOKUP(Games!C124, Data!$B$2:$L$134, 9, FALSE))*Coefficients!$I$2</f>
        <v>#N/A</v>
      </c>
      <c r="J124" t="e">
        <f>(VLOOKUP(Games!B124, Data!$B$2:$L$134, 10, FALSE)-VLOOKUP(Games!C124, Data!$B$2:$L$134, 10, FALSE))*Coefficients!$J$2</f>
        <v>#N/A</v>
      </c>
      <c r="K124" t="e">
        <f>(IF(AND(VLOOKUP(Games!B124, Data!$B$2:$L$134, 11, FALSE)=1, VLOOKUP(Games!C124, Data!$B$2:$L$134, 11, FALSE)&lt;&gt;1), 1,0))*Coefficients!K$2</f>
        <v>#N/A</v>
      </c>
      <c r="L124" t="e">
        <f>(IF(AND(VLOOKUP(Games!B124, Data!$B$2:$L$134, 11, FALSE)&lt;&gt;1, VLOOKUP(Games!C124, Data!$B$2:$L$134, 11, FALSE)=1), 1,0))*Coefficients!L$2</f>
        <v>#N/A</v>
      </c>
      <c r="O124" t="e">
        <f t="shared" si="1"/>
        <v>#N/A</v>
      </c>
    </row>
    <row r="125" spans="1:15" x14ac:dyDescent="0.45">
      <c r="A125">
        <f>Coefficients!$A$2</f>
        <v>4.7140849091202801</v>
      </c>
      <c r="B125">
        <f>(Games!D125)*Coefficients!$B$2</f>
        <v>0</v>
      </c>
      <c r="C125" t="e">
        <f>(VLOOKUP(Games!B125, Data!$B$2:$L$134, 4, FALSE)-VLOOKUP(Games!C125, Data!$B$2:$L$134, 4, FALSE))*Coefficients!$C$2</f>
        <v>#N/A</v>
      </c>
      <c r="D125" t="e">
        <f>(VLOOKUP(Games!B125, Data!$B$2:$L$134, 3, FALSE)-VLOOKUP(Games!C125, Data!$B$2:$L$134, 3, FALSE))*Coefficients!$D$2</f>
        <v>#N/A</v>
      </c>
      <c r="E125" t="e">
        <f>(VLOOKUP(Games!B125, Data!$B$2:$L$134, 5, FALSE)-VLOOKUP(Games!C125, Data!$B$2:$L$134, 5, FALSE))*Coefficients!$E$2</f>
        <v>#N/A</v>
      </c>
      <c r="F125" t="e">
        <f>(VLOOKUP(Games!B125, Data!$B$2:$L$134, 6, FALSE)-VLOOKUP(Games!C125, Data!$B$2:$L$134, 6, FALSE))*Coefficients!$F$2</f>
        <v>#N/A</v>
      </c>
      <c r="G125" t="e">
        <f>(VLOOKUP(Games!B125, Data!$B$2:$L$134, 7, FALSE)-VLOOKUP(Games!C125, Data!$B$2:$L$134, 7, FALSE))*Coefficients!$G$2</f>
        <v>#N/A</v>
      </c>
      <c r="H125" t="e">
        <f>(VLOOKUP(Games!B125, Data!$B$2:$L$134, 8, FALSE)-VLOOKUP(Games!C125, Data!$B$2:$L$134, 8, FALSE))*Coefficients!$H$2</f>
        <v>#N/A</v>
      </c>
      <c r="I125" t="e">
        <f>(VLOOKUP(Games!B125, Data!$B$2:$L$134, 9, FALSE)-VLOOKUP(Games!C125, Data!$B$2:$L$134, 9, FALSE))*Coefficients!$I$2</f>
        <v>#N/A</v>
      </c>
      <c r="J125" t="e">
        <f>(VLOOKUP(Games!B125, Data!$B$2:$L$134, 10, FALSE)-VLOOKUP(Games!C125, Data!$B$2:$L$134, 10, FALSE))*Coefficients!$J$2</f>
        <v>#N/A</v>
      </c>
      <c r="K125" t="e">
        <f>(IF(AND(VLOOKUP(Games!B125, Data!$B$2:$L$134, 11, FALSE)=1, VLOOKUP(Games!C125, Data!$B$2:$L$134, 11, FALSE)&lt;&gt;1), 1,0))*Coefficients!K$2</f>
        <v>#N/A</v>
      </c>
      <c r="L125" t="e">
        <f>(IF(AND(VLOOKUP(Games!B125, Data!$B$2:$L$134, 11, FALSE)&lt;&gt;1, VLOOKUP(Games!C125, Data!$B$2:$L$134, 11, FALSE)=1), 1,0))*Coefficients!L$2</f>
        <v>#N/A</v>
      </c>
      <c r="O125" t="e">
        <f t="shared" si="1"/>
        <v>#N/A</v>
      </c>
    </row>
    <row r="126" spans="1:15" x14ac:dyDescent="0.45">
      <c r="A126">
        <f>Coefficients!$A$2</f>
        <v>4.7140849091202801</v>
      </c>
      <c r="B126">
        <f>(Games!D126)*Coefficients!$B$2</f>
        <v>0</v>
      </c>
      <c r="C126" t="e">
        <f>(VLOOKUP(Games!B126, Data!$B$2:$L$134, 4, FALSE)-VLOOKUP(Games!C126, Data!$B$2:$L$134, 4, FALSE))*Coefficients!$C$2</f>
        <v>#N/A</v>
      </c>
      <c r="D126" t="e">
        <f>(VLOOKUP(Games!B126, Data!$B$2:$L$134, 3, FALSE)-VLOOKUP(Games!C126, Data!$B$2:$L$134, 3, FALSE))*Coefficients!$D$2</f>
        <v>#N/A</v>
      </c>
      <c r="E126" t="e">
        <f>(VLOOKUP(Games!B126, Data!$B$2:$L$134, 5, FALSE)-VLOOKUP(Games!C126, Data!$B$2:$L$134, 5, FALSE))*Coefficients!$E$2</f>
        <v>#N/A</v>
      </c>
      <c r="F126" t="e">
        <f>(VLOOKUP(Games!B126, Data!$B$2:$L$134, 6, FALSE)-VLOOKUP(Games!C126, Data!$B$2:$L$134, 6, FALSE))*Coefficients!$F$2</f>
        <v>#N/A</v>
      </c>
      <c r="G126" t="e">
        <f>(VLOOKUP(Games!B126, Data!$B$2:$L$134, 7, FALSE)-VLOOKUP(Games!C126, Data!$B$2:$L$134, 7, FALSE))*Coefficients!$G$2</f>
        <v>#N/A</v>
      </c>
      <c r="H126" t="e">
        <f>(VLOOKUP(Games!B126, Data!$B$2:$L$134, 8, FALSE)-VLOOKUP(Games!C126, Data!$B$2:$L$134, 8, FALSE))*Coefficients!$H$2</f>
        <v>#N/A</v>
      </c>
      <c r="I126" t="e">
        <f>(VLOOKUP(Games!B126, Data!$B$2:$L$134, 9, FALSE)-VLOOKUP(Games!C126, Data!$B$2:$L$134, 9, FALSE))*Coefficients!$I$2</f>
        <v>#N/A</v>
      </c>
      <c r="J126" t="e">
        <f>(VLOOKUP(Games!B126, Data!$B$2:$L$134, 10, FALSE)-VLOOKUP(Games!C126, Data!$B$2:$L$134, 10, FALSE))*Coefficients!$J$2</f>
        <v>#N/A</v>
      </c>
      <c r="K126" t="e">
        <f>(IF(AND(VLOOKUP(Games!B126, Data!$B$2:$L$134, 11, FALSE)=1, VLOOKUP(Games!C126, Data!$B$2:$L$134, 11, FALSE)&lt;&gt;1), 1,0))*Coefficients!K$2</f>
        <v>#N/A</v>
      </c>
      <c r="L126" t="e">
        <f>(IF(AND(VLOOKUP(Games!B126, Data!$B$2:$L$134, 11, FALSE)&lt;&gt;1, VLOOKUP(Games!C126, Data!$B$2:$L$134, 11, FALSE)=1), 1,0))*Coefficients!L$2</f>
        <v>#N/A</v>
      </c>
      <c r="O126" t="e">
        <f t="shared" si="1"/>
        <v>#N/A</v>
      </c>
    </row>
    <row r="127" spans="1:15" x14ac:dyDescent="0.45">
      <c r="A127">
        <f>Coefficients!$A$2</f>
        <v>4.7140849091202801</v>
      </c>
      <c r="B127">
        <f>(Games!D127)*Coefficients!$B$2</f>
        <v>0</v>
      </c>
      <c r="C127" t="e">
        <f>(VLOOKUP(Games!B127, Data!$B$2:$L$134, 4, FALSE)-VLOOKUP(Games!C127, Data!$B$2:$L$134, 4, FALSE))*Coefficients!$C$2</f>
        <v>#N/A</v>
      </c>
      <c r="D127" t="e">
        <f>(VLOOKUP(Games!B127, Data!$B$2:$L$134, 3, FALSE)-VLOOKUP(Games!C127, Data!$B$2:$L$134, 3, FALSE))*Coefficients!$D$2</f>
        <v>#N/A</v>
      </c>
      <c r="E127" t="e">
        <f>(VLOOKUP(Games!B127, Data!$B$2:$L$134, 5, FALSE)-VLOOKUP(Games!C127, Data!$B$2:$L$134, 5, FALSE))*Coefficients!$E$2</f>
        <v>#N/A</v>
      </c>
      <c r="F127" t="e">
        <f>(VLOOKUP(Games!B127, Data!$B$2:$L$134, 6, FALSE)-VLOOKUP(Games!C127, Data!$B$2:$L$134, 6, FALSE))*Coefficients!$F$2</f>
        <v>#N/A</v>
      </c>
      <c r="G127" t="e">
        <f>(VLOOKUP(Games!B127, Data!$B$2:$L$134, 7, FALSE)-VLOOKUP(Games!C127, Data!$B$2:$L$134, 7, FALSE))*Coefficients!$G$2</f>
        <v>#N/A</v>
      </c>
      <c r="H127" t="e">
        <f>(VLOOKUP(Games!B127, Data!$B$2:$L$134, 8, FALSE)-VLOOKUP(Games!C127, Data!$B$2:$L$134, 8, FALSE))*Coefficients!$H$2</f>
        <v>#N/A</v>
      </c>
      <c r="I127" t="e">
        <f>(VLOOKUP(Games!B127, Data!$B$2:$L$134, 9, FALSE)-VLOOKUP(Games!C127, Data!$B$2:$L$134, 9, FALSE))*Coefficients!$I$2</f>
        <v>#N/A</v>
      </c>
      <c r="J127" t="e">
        <f>(VLOOKUP(Games!B127, Data!$B$2:$L$134, 10, FALSE)-VLOOKUP(Games!C127, Data!$B$2:$L$134, 10, FALSE))*Coefficients!$J$2</f>
        <v>#N/A</v>
      </c>
      <c r="K127" t="e">
        <f>(IF(AND(VLOOKUP(Games!B127, Data!$B$2:$L$134, 11, FALSE)=1, VLOOKUP(Games!C127, Data!$B$2:$L$134, 11, FALSE)&lt;&gt;1), 1,0))*Coefficients!K$2</f>
        <v>#N/A</v>
      </c>
      <c r="L127" t="e">
        <f>(IF(AND(VLOOKUP(Games!B127, Data!$B$2:$L$134, 11, FALSE)&lt;&gt;1, VLOOKUP(Games!C127, Data!$B$2:$L$134, 11, FALSE)=1), 1,0))*Coefficients!L$2</f>
        <v>#N/A</v>
      </c>
      <c r="O127" t="e">
        <f t="shared" si="1"/>
        <v>#N/A</v>
      </c>
    </row>
    <row r="128" spans="1:15" x14ac:dyDescent="0.45">
      <c r="A128">
        <f>Coefficients!$A$2</f>
        <v>4.7140849091202801</v>
      </c>
      <c r="B128">
        <f>(Games!D128)*Coefficients!$B$2</f>
        <v>0</v>
      </c>
      <c r="C128" t="e">
        <f>(VLOOKUP(Games!B128, Data!$B$2:$L$134, 4, FALSE)-VLOOKUP(Games!C128, Data!$B$2:$L$134, 4, FALSE))*Coefficients!$C$2</f>
        <v>#N/A</v>
      </c>
      <c r="D128" t="e">
        <f>(VLOOKUP(Games!B128, Data!$B$2:$L$134, 3, FALSE)-VLOOKUP(Games!C128, Data!$B$2:$L$134, 3, FALSE))*Coefficients!$D$2</f>
        <v>#N/A</v>
      </c>
      <c r="E128" t="e">
        <f>(VLOOKUP(Games!B128, Data!$B$2:$L$134, 5, FALSE)-VLOOKUP(Games!C128, Data!$B$2:$L$134, 5, FALSE))*Coefficients!$E$2</f>
        <v>#N/A</v>
      </c>
      <c r="F128" t="e">
        <f>(VLOOKUP(Games!B128, Data!$B$2:$L$134, 6, FALSE)-VLOOKUP(Games!C128, Data!$B$2:$L$134, 6, FALSE))*Coefficients!$F$2</f>
        <v>#N/A</v>
      </c>
      <c r="G128" t="e">
        <f>(VLOOKUP(Games!B128, Data!$B$2:$L$134, 7, FALSE)-VLOOKUP(Games!C128, Data!$B$2:$L$134, 7, FALSE))*Coefficients!$G$2</f>
        <v>#N/A</v>
      </c>
      <c r="H128" t="e">
        <f>(VLOOKUP(Games!B128, Data!$B$2:$L$134, 8, FALSE)-VLOOKUP(Games!C128, Data!$B$2:$L$134, 8, FALSE))*Coefficients!$H$2</f>
        <v>#N/A</v>
      </c>
      <c r="I128" t="e">
        <f>(VLOOKUP(Games!B128, Data!$B$2:$L$134, 9, FALSE)-VLOOKUP(Games!C128, Data!$B$2:$L$134, 9, FALSE))*Coefficients!$I$2</f>
        <v>#N/A</v>
      </c>
      <c r="J128" t="e">
        <f>(VLOOKUP(Games!B128, Data!$B$2:$L$134, 10, FALSE)-VLOOKUP(Games!C128, Data!$B$2:$L$134, 10, FALSE))*Coefficients!$J$2</f>
        <v>#N/A</v>
      </c>
      <c r="K128" t="e">
        <f>(IF(AND(VLOOKUP(Games!B128, Data!$B$2:$L$134, 11, FALSE)=1, VLOOKUP(Games!C128, Data!$B$2:$L$134, 11, FALSE)&lt;&gt;1), 1,0))*Coefficients!K$2</f>
        <v>#N/A</v>
      </c>
      <c r="L128" t="e">
        <f>(IF(AND(VLOOKUP(Games!B128, Data!$B$2:$L$134, 11, FALSE)&lt;&gt;1, VLOOKUP(Games!C128, Data!$B$2:$L$134, 11, FALSE)=1), 1,0))*Coefficients!L$2</f>
        <v>#N/A</v>
      </c>
      <c r="O128" t="e">
        <f t="shared" si="1"/>
        <v>#N/A</v>
      </c>
    </row>
    <row r="129" spans="1:15" x14ac:dyDescent="0.45">
      <c r="A129">
        <f>Coefficients!$A$2</f>
        <v>4.7140849091202801</v>
      </c>
      <c r="B129">
        <f>(Games!D129)*Coefficients!$B$2</f>
        <v>0</v>
      </c>
      <c r="C129" t="e">
        <f>(VLOOKUP(Games!B129, Data!$B$2:$L$134, 4, FALSE)-VLOOKUP(Games!C129, Data!$B$2:$L$134, 4, FALSE))*Coefficients!$C$2</f>
        <v>#N/A</v>
      </c>
      <c r="D129" t="e">
        <f>(VLOOKUP(Games!B129, Data!$B$2:$L$134, 3, FALSE)-VLOOKUP(Games!C129, Data!$B$2:$L$134, 3, FALSE))*Coefficients!$D$2</f>
        <v>#N/A</v>
      </c>
      <c r="E129" t="e">
        <f>(VLOOKUP(Games!B129, Data!$B$2:$L$134, 5, FALSE)-VLOOKUP(Games!C129, Data!$B$2:$L$134, 5, FALSE))*Coefficients!$E$2</f>
        <v>#N/A</v>
      </c>
      <c r="F129" t="e">
        <f>(VLOOKUP(Games!B129, Data!$B$2:$L$134, 6, FALSE)-VLOOKUP(Games!C129, Data!$B$2:$L$134, 6, FALSE))*Coefficients!$F$2</f>
        <v>#N/A</v>
      </c>
      <c r="G129" t="e">
        <f>(VLOOKUP(Games!B129, Data!$B$2:$L$134, 7, FALSE)-VLOOKUP(Games!C129, Data!$B$2:$L$134, 7, FALSE))*Coefficients!$G$2</f>
        <v>#N/A</v>
      </c>
      <c r="H129" t="e">
        <f>(VLOOKUP(Games!B129, Data!$B$2:$L$134, 8, FALSE)-VLOOKUP(Games!C129, Data!$B$2:$L$134, 8, FALSE))*Coefficients!$H$2</f>
        <v>#N/A</v>
      </c>
      <c r="I129" t="e">
        <f>(VLOOKUP(Games!B129, Data!$B$2:$L$134, 9, FALSE)-VLOOKUP(Games!C129, Data!$B$2:$L$134, 9, FALSE))*Coefficients!$I$2</f>
        <v>#N/A</v>
      </c>
      <c r="J129" t="e">
        <f>(VLOOKUP(Games!B129, Data!$B$2:$L$134, 10, FALSE)-VLOOKUP(Games!C129, Data!$B$2:$L$134, 10, FALSE))*Coefficients!$J$2</f>
        <v>#N/A</v>
      </c>
      <c r="K129" t="e">
        <f>(IF(AND(VLOOKUP(Games!B129, Data!$B$2:$L$134, 11, FALSE)=1, VLOOKUP(Games!C129, Data!$B$2:$L$134, 11, FALSE)&lt;&gt;1), 1,0))*Coefficients!K$2</f>
        <v>#N/A</v>
      </c>
      <c r="L129" t="e">
        <f>(IF(AND(VLOOKUP(Games!B129, Data!$B$2:$L$134, 11, FALSE)&lt;&gt;1, VLOOKUP(Games!C129, Data!$B$2:$L$134, 11, FALSE)=1), 1,0))*Coefficients!L$2</f>
        <v>#N/A</v>
      </c>
      <c r="O129" t="e">
        <f t="shared" si="1"/>
        <v>#N/A</v>
      </c>
    </row>
    <row r="130" spans="1:15" x14ac:dyDescent="0.45">
      <c r="A130">
        <f>Coefficients!$A$2</f>
        <v>4.7140849091202801</v>
      </c>
      <c r="B130">
        <f>(Games!D130)*Coefficients!$B$2</f>
        <v>0</v>
      </c>
      <c r="C130" t="e">
        <f>(VLOOKUP(Games!B130, Data!$B$2:$L$134, 4, FALSE)-VLOOKUP(Games!C130, Data!$B$2:$L$134, 4, FALSE))*Coefficients!$C$2</f>
        <v>#N/A</v>
      </c>
      <c r="D130" t="e">
        <f>(VLOOKUP(Games!B130, Data!$B$2:$L$134, 3, FALSE)-VLOOKUP(Games!C130, Data!$B$2:$L$134, 3, FALSE))*Coefficients!$D$2</f>
        <v>#N/A</v>
      </c>
      <c r="E130" t="e">
        <f>(VLOOKUP(Games!B130, Data!$B$2:$L$134, 5, FALSE)-VLOOKUP(Games!C130, Data!$B$2:$L$134, 5, FALSE))*Coefficients!$E$2</f>
        <v>#N/A</v>
      </c>
      <c r="F130" t="e">
        <f>(VLOOKUP(Games!B130, Data!$B$2:$L$134, 6, FALSE)-VLOOKUP(Games!C130, Data!$B$2:$L$134, 6, FALSE))*Coefficients!$F$2</f>
        <v>#N/A</v>
      </c>
      <c r="G130" t="e">
        <f>(VLOOKUP(Games!B130, Data!$B$2:$L$134, 7, FALSE)-VLOOKUP(Games!C130, Data!$B$2:$L$134, 7, FALSE))*Coefficients!$G$2</f>
        <v>#N/A</v>
      </c>
      <c r="H130" t="e">
        <f>(VLOOKUP(Games!B130, Data!$B$2:$L$134, 8, FALSE)-VLOOKUP(Games!C130, Data!$B$2:$L$134, 8, FALSE))*Coefficients!$H$2</f>
        <v>#N/A</v>
      </c>
      <c r="I130" t="e">
        <f>(VLOOKUP(Games!B130, Data!$B$2:$L$134, 9, FALSE)-VLOOKUP(Games!C130, Data!$B$2:$L$134, 9, FALSE))*Coefficients!$I$2</f>
        <v>#N/A</v>
      </c>
      <c r="J130" t="e">
        <f>(VLOOKUP(Games!B130, Data!$B$2:$L$134, 10, FALSE)-VLOOKUP(Games!C130, Data!$B$2:$L$134, 10, FALSE))*Coefficients!$J$2</f>
        <v>#N/A</v>
      </c>
      <c r="K130" t="e">
        <f>(IF(AND(VLOOKUP(Games!B130, Data!$B$2:$L$134, 11, FALSE)=1, VLOOKUP(Games!C130, Data!$B$2:$L$134, 11, FALSE)&lt;&gt;1), 1,0))*Coefficients!K$2</f>
        <v>#N/A</v>
      </c>
      <c r="L130" t="e">
        <f>(IF(AND(VLOOKUP(Games!B130, Data!$B$2:$L$134, 11, FALSE)&lt;&gt;1, VLOOKUP(Games!C130, Data!$B$2:$L$134, 11, FALSE)=1), 1,0))*Coefficients!L$2</f>
        <v>#N/A</v>
      </c>
      <c r="O130" t="e">
        <f t="shared" ref="O130:O193" si="2">SUM(A130:L130)</f>
        <v>#N/A</v>
      </c>
    </row>
    <row r="131" spans="1:15" x14ac:dyDescent="0.45">
      <c r="A131">
        <f>Coefficients!$A$2</f>
        <v>4.7140849091202801</v>
      </c>
      <c r="B131">
        <f>(Games!D131)*Coefficients!$B$2</f>
        <v>0</v>
      </c>
      <c r="C131" t="e">
        <f>(VLOOKUP(Games!B131, Data!$B$2:$L$134, 4, FALSE)-VLOOKUP(Games!C131, Data!$B$2:$L$134, 4, FALSE))*Coefficients!$C$2</f>
        <v>#N/A</v>
      </c>
      <c r="D131" t="e">
        <f>(VLOOKUP(Games!B131, Data!$B$2:$L$134, 3, FALSE)-VLOOKUP(Games!C131, Data!$B$2:$L$134, 3, FALSE))*Coefficients!$D$2</f>
        <v>#N/A</v>
      </c>
      <c r="E131" t="e">
        <f>(VLOOKUP(Games!B131, Data!$B$2:$L$134, 5, FALSE)-VLOOKUP(Games!C131, Data!$B$2:$L$134, 5, FALSE))*Coefficients!$E$2</f>
        <v>#N/A</v>
      </c>
      <c r="F131" t="e">
        <f>(VLOOKUP(Games!B131, Data!$B$2:$L$134, 6, FALSE)-VLOOKUP(Games!C131, Data!$B$2:$L$134, 6, FALSE))*Coefficients!$F$2</f>
        <v>#N/A</v>
      </c>
      <c r="G131" t="e">
        <f>(VLOOKUP(Games!B131, Data!$B$2:$L$134, 7, FALSE)-VLOOKUP(Games!C131, Data!$B$2:$L$134, 7, FALSE))*Coefficients!$G$2</f>
        <v>#N/A</v>
      </c>
      <c r="H131" t="e">
        <f>(VLOOKUP(Games!B131, Data!$B$2:$L$134, 8, FALSE)-VLOOKUP(Games!C131, Data!$B$2:$L$134, 8, FALSE))*Coefficients!$H$2</f>
        <v>#N/A</v>
      </c>
      <c r="I131" t="e">
        <f>(VLOOKUP(Games!B131, Data!$B$2:$L$134, 9, FALSE)-VLOOKUP(Games!C131, Data!$B$2:$L$134, 9, FALSE))*Coefficients!$I$2</f>
        <v>#N/A</v>
      </c>
      <c r="J131" t="e">
        <f>(VLOOKUP(Games!B131, Data!$B$2:$L$134, 10, FALSE)-VLOOKUP(Games!C131, Data!$B$2:$L$134, 10, FALSE))*Coefficients!$J$2</f>
        <v>#N/A</v>
      </c>
      <c r="K131" t="e">
        <f>(IF(AND(VLOOKUP(Games!B131, Data!$B$2:$L$134, 11, FALSE)=1, VLOOKUP(Games!C131, Data!$B$2:$L$134, 11, FALSE)&lt;&gt;1), 1,0))*Coefficients!K$2</f>
        <v>#N/A</v>
      </c>
      <c r="L131" t="e">
        <f>(IF(AND(VLOOKUP(Games!B131, Data!$B$2:$L$134, 11, FALSE)&lt;&gt;1, VLOOKUP(Games!C131, Data!$B$2:$L$134, 11, FALSE)=1), 1,0))*Coefficients!L$2</f>
        <v>#N/A</v>
      </c>
      <c r="O131" t="e">
        <f t="shared" si="2"/>
        <v>#N/A</v>
      </c>
    </row>
    <row r="132" spans="1:15" x14ac:dyDescent="0.45">
      <c r="A132">
        <f>Coefficients!$A$2</f>
        <v>4.7140849091202801</v>
      </c>
      <c r="B132">
        <f>(Games!D132)*Coefficients!$B$2</f>
        <v>0</v>
      </c>
      <c r="C132" t="e">
        <f>(VLOOKUP(Games!B132, Data!$B$2:$L$134, 4, FALSE)-VLOOKUP(Games!C132, Data!$B$2:$L$134, 4, FALSE))*Coefficients!$C$2</f>
        <v>#N/A</v>
      </c>
      <c r="D132" t="e">
        <f>(VLOOKUP(Games!B132, Data!$B$2:$L$134, 3, FALSE)-VLOOKUP(Games!C132, Data!$B$2:$L$134, 3, FALSE))*Coefficients!$D$2</f>
        <v>#N/A</v>
      </c>
      <c r="E132" t="e">
        <f>(VLOOKUP(Games!B132, Data!$B$2:$L$134, 5, FALSE)-VLOOKUP(Games!C132, Data!$B$2:$L$134, 5, FALSE))*Coefficients!$E$2</f>
        <v>#N/A</v>
      </c>
      <c r="F132" t="e">
        <f>(VLOOKUP(Games!B132, Data!$B$2:$L$134, 6, FALSE)-VLOOKUP(Games!C132, Data!$B$2:$L$134, 6, FALSE))*Coefficients!$F$2</f>
        <v>#N/A</v>
      </c>
      <c r="G132" t="e">
        <f>(VLOOKUP(Games!B132, Data!$B$2:$L$134, 7, FALSE)-VLOOKUP(Games!C132, Data!$B$2:$L$134, 7, FALSE))*Coefficients!$G$2</f>
        <v>#N/A</v>
      </c>
      <c r="H132" t="e">
        <f>(VLOOKUP(Games!B132, Data!$B$2:$L$134, 8, FALSE)-VLOOKUP(Games!C132, Data!$B$2:$L$134, 8, FALSE))*Coefficients!$H$2</f>
        <v>#N/A</v>
      </c>
      <c r="I132" t="e">
        <f>(VLOOKUP(Games!B132, Data!$B$2:$L$134, 9, FALSE)-VLOOKUP(Games!C132, Data!$B$2:$L$134, 9, FALSE))*Coefficients!$I$2</f>
        <v>#N/A</v>
      </c>
      <c r="J132" t="e">
        <f>(VLOOKUP(Games!B132, Data!$B$2:$L$134, 10, FALSE)-VLOOKUP(Games!C132, Data!$B$2:$L$134, 10, FALSE))*Coefficients!$J$2</f>
        <v>#N/A</v>
      </c>
      <c r="K132" t="e">
        <f>(IF(AND(VLOOKUP(Games!B132, Data!$B$2:$L$134, 11, FALSE)=1, VLOOKUP(Games!C132, Data!$B$2:$L$134, 11, FALSE)&lt;&gt;1), 1,0))*Coefficients!K$2</f>
        <v>#N/A</v>
      </c>
      <c r="L132" t="e">
        <f>(IF(AND(VLOOKUP(Games!B132, Data!$B$2:$L$134, 11, FALSE)&lt;&gt;1, VLOOKUP(Games!C132, Data!$B$2:$L$134, 11, FALSE)=1), 1,0))*Coefficients!L$2</f>
        <v>#N/A</v>
      </c>
      <c r="O132" t="e">
        <f t="shared" si="2"/>
        <v>#N/A</v>
      </c>
    </row>
    <row r="133" spans="1:15" x14ac:dyDescent="0.45">
      <c r="A133">
        <f>Coefficients!$A$2</f>
        <v>4.7140849091202801</v>
      </c>
      <c r="B133">
        <f>(Games!D133)*Coefficients!$B$2</f>
        <v>0</v>
      </c>
      <c r="C133" t="e">
        <f>(VLOOKUP(Games!B133, Data!$B$2:$L$134, 4, FALSE)-VLOOKUP(Games!C133, Data!$B$2:$L$134, 4, FALSE))*Coefficients!$C$2</f>
        <v>#N/A</v>
      </c>
      <c r="D133" t="e">
        <f>(VLOOKUP(Games!B133, Data!$B$2:$L$134, 3, FALSE)-VLOOKUP(Games!C133, Data!$B$2:$L$134, 3, FALSE))*Coefficients!$D$2</f>
        <v>#N/A</v>
      </c>
      <c r="E133" t="e">
        <f>(VLOOKUP(Games!B133, Data!$B$2:$L$134, 5, FALSE)-VLOOKUP(Games!C133, Data!$B$2:$L$134, 5, FALSE))*Coefficients!$E$2</f>
        <v>#N/A</v>
      </c>
      <c r="F133" t="e">
        <f>(VLOOKUP(Games!B133, Data!$B$2:$L$134, 6, FALSE)-VLOOKUP(Games!C133, Data!$B$2:$L$134, 6, FALSE))*Coefficients!$F$2</f>
        <v>#N/A</v>
      </c>
      <c r="G133" t="e">
        <f>(VLOOKUP(Games!B133, Data!$B$2:$L$134, 7, FALSE)-VLOOKUP(Games!C133, Data!$B$2:$L$134, 7, FALSE))*Coefficients!$G$2</f>
        <v>#N/A</v>
      </c>
      <c r="H133" t="e">
        <f>(VLOOKUP(Games!B133, Data!$B$2:$L$134, 8, FALSE)-VLOOKUP(Games!C133, Data!$B$2:$L$134, 8, FALSE))*Coefficients!$H$2</f>
        <v>#N/A</v>
      </c>
      <c r="I133" t="e">
        <f>(VLOOKUP(Games!B133, Data!$B$2:$L$134, 9, FALSE)-VLOOKUP(Games!C133, Data!$B$2:$L$134, 9, FALSE))*Coefficients!$I$2</f>
        <v>#N/A</v>
      </c>
      <c r="J133" t="e">
        <f>(VLOOKUP(Games!B133, Data!$B$2:$L$134, 10, FALSE)-VLOOKUP(Games!C133, Data!$B$2:$L$134, 10, FALSE))*Coefficients!$J$2</f>
        <v>#N/A</v>
      </c>
      <c r="K133" t="e">
        <f>(IF(AND(VLOOKUP(Games!B133, Data!$B$2:$L$134, 11, FALSE)=1, VLOOKUP(Games!C133, Data!$B$2:$L$134, 11, FALSE)&lt;&gt;1), 1,0))*Coefficients!K$2</f>
        <v>#N/A</v>
      </c>
      <c r="L133" t="e">
        <f>(IF(AND(VLOOKUP(Games!B133, Data!$B$2:$L$134, 11, FALSE)&lt;&gt;1, VLOOKUP(Games!C133, Data!$B$2:$L$134, 11, FALSE)=1), 1,0))*Coefficients!L$2</f>
        <v>#N/A</v>
      </c>
      <c r="O133" t="e">
        <f t="shared" si="2"/>
        <v>#N/A</v>
      </c>
    </row>
    <row r="134" spans="1:15" x14ac:dyDescent="0.45">
      <c r="A134">
        <f>Coefficients!$A$2</f>
        <v>4.7140849091202801</v>
      </c>
      <c r="B134">
        <f>(Games!D134)*Coefficients!$B$2</f>
        <v>0</v>
      </c>
      <c r="C134" t="e">
        <f>(VLOOKUP(Games!B134, Data!$B$2:$L$134, 4, FALSE)-VLOOKUP(Games!C134, Data!$B$2:$L$134, 4, FALSE))*Coefficients!$C$2</f>
        <v>#N/A</v>
      </c>
      <c r="D134" t="e">
        <f>(VLOOKUP(Games!B134, Data!$B$2:$L$134, 3, FALSE)-VLOOKUP(Games!C134, Data!$B$2:$L$134, 3, FALSE))*Coefficients!$D$2</f>
        <v>#N/A</v>
      </c>
      <c r="E134" t="e">
        <f>(VLOOKUP(Games!B134, Data!$B$2:$L$134, 5, FALSE)-VLOOKUP(Games!C134, Data!$B$2:$L$134, 5, FALSE))*Coefficients!$E$2</f>
        <v>#N/A</v>
      </c>
      <c r="F134" t="e">
        <f>(VLOOKUP(Games!B134, Data!$B$2:$L$134, 6, FALSE)-VLOOKUP(Games!C134, Data!$B$2:$L$134, 6, FALSE))*Coefficients!$F$2</f>
        <v>#N/A</v>
      </c>
      <c r="G134" t="e">
        <f>(VLOOKUP(Games!B134, Data!$B$2:$L$134, 7, FALSE)-VLOOKUP(Games!C134, Data!$B$2:$L$134, 7, FALSE))*Coefficients!$G$2</f>
        <v>#N/A</v>
      </c>
      <c r="H134" t="e">
        <f>(VLOOKUP(Games!B134, Data!$B$2:$L$134, 8, FALSE)-VLOOKUP(Games!C134, Data!$B$2:$L$134, 8, FALSE))*Coefficients!$H$2</f>
        <v>#N/A</v>
      </c>
      <c r="I134" t="e">
        <f>(VLOOKUP(Games!B134, Data!$B$2:$L$134, 9, FALSE)-VLOOKUP(Games!C134, Data!$B$2:$L$134, 9, FALSE))*Coefficients!$I$2</f>
        <v>#N/A</v>
      </c>
      <c r="J134" t="e">
        <f>(VLOOKUP(Games!B134, Data!$B$2:$L$134, 10, FALSE)-VLOOKUP(Games!C134, Data!$B$2:$L$134, 10, FALSE))*Coefficients!$J$2</f>
        <v>#N/A</v>
      </c>
      <c r="K134" t="e">
        <f>(IF(AND(VLOOKUP(Games!B134, Data!$B$2:$L$134, 11, FALSE)=1, VLOOKUP(Games!C134, Data!$B$2:$L$134, 11, FALSE)&lt;&gt;1), 1,0))*Coefficients!K$2</f>
        <v>#N/A</v>
      </c>
      <c r="L134" t="e">
        <f>(IF(AND(VLOOKUP(Games!B134, Data!$B$2:$L$134, 11, FALSE)&lt;&gt;1, VLOOKUP(Games!C134, Data!$B$2:$L$134, 11, FALSE)=1), 1,0))*Coefficients!L$2</f>
        <v>#N/A</v>
      </c>
      <c r="O134" t="e">
        <f t="shared" si="2"/>
        <v>#N/A</v>
      </c>
    </row>
    <row r="135" spans="1:15" x14ac:dyDescent="0.45">
      <c r="A135">
        <f>Coefficients!$A$2</f>
        <v>4.7140849091202801</v>
      </c>
      <c r="B135">
        <f>(Games!D135)*Coefficients!$B$2</f>
        <v>0</v>
      </c>
      <c r="C135" t="e">
        <f>(VLOOKUP(Games!B135, Data!$B$2:$L$134, 4, FALSE)-VLOOKUP(Games!C135, Data!$B$2:$L$134, 4, FALSE))*Coefficients!$C$2</f>
        <v>#N/A</v>
      </c>
      <c r="D135" t="e">
        <f>(VLOOKUP(Games!B135, Data!$B$2:$L$134, 3, FALSE)-VLOOKUP(Games!C135, Data!$B$2:$L$134, 3, FALSE))*Coefficients!$D$2</f>
        <v>#N/A</v>
      </c>
      <c r="E135" t="e">
        <f>(VLOOKUP(Games!B135, Data!$B$2:$L$134, 5, FALSE)-VLOOKUP(Games!C135, Data!$B$2:$L$134, 5, FALSE))*Coefficients!$E$2</f>
        <v>#N/A</v>
      </c>
      <c r="F135" t="e">
        <f>(VLOOKUP(Games!B135, Data!$B$2:$L$134, 6, FALSE)-VLOOKUP(Games!C135, Data!$B$2:$L$134, 6, FALSE))*Coefficients!$F$2</f>
        <v>#N/A</v>
      </c>
      <c r="G135" t="e">
        <f>(VLOOKUP(Games!B135, Data!$B$2:$L$134, 7, FALSE)-VLOOKUP(Games!C135, Data!$B$2:$L$134, 7, FALSE))*Coefficients!$G$2</f>
        <v>#N/A</v>
      </c>
      <c r="H135" t="e">
        <f>(VLOOKUP(Games!B135, Data!$B$2:$L$134, 8, FALSE)-VLOOKUP(Games!C135, Data!$B$2:$L$134, 8, FALSE))*Coefficients!$H$2</f>
        <v>#N/A</v>
      </c>
      <c r="I135" t="e">
        <f>(VLOOKUP(Games!B135, Data!$B$2:$L$134, 9, FALSE)-VLOOKUP(Games!C135, Data!$B$2:$L$134, 9, FALSE))*Coefficients!$I$2</f>
        <v>#N/A</v>
      </c>
      <c r="J135" t="e">
        <f>(VLOOKUP(Games!B135, Data!$B$2:$L$134, 10, FALSE)-VLOOKUP(Games!C135, Data!$B$2:$L$134, 10, FALSE))*Coefficients!$J$2</f>
        <v>#N/A</v>
      </c>
      <c r="K135" t="e">
        <f>(IF(AND(VLOOKUP(Games!B135, Data!$B$2:$L$134, 11, FALSE)=1, VLOOKUP(Games!C135, Data!$B$2:$L$134, 11, FALSE)&lt;&gt;1), 1,0))*Coefficients!K$2</f>
        <v>#N/A</v>
      </c>
      <c r="L135" t="e">
        <f>(IF(AND(VLOOKUP(Games!B135, Data!$B$2:$L$134, 11, FALSE)&lt;&gt;1, VLOOKUP(Games!C135, Data!$B$2:$L$134, 11, FALSE)=1), 1,0))*Coefficients!L$2</f>
        <v>#N/A</v>
      </c>
      <c r="O135" t="e">
        <f t="shared" si="2"/>
        <v>#N/A</v>
      </c>
    </row>
    <row r="136" spans="1:15" x14ac:dyDescent="0.45">
      <c r="A136">
        <f>Coefficients!$A$2</f>
        <v>4.7140849091202801</v>
      </c>
      <c r="B136">
        <f>(Games!D136)*Coefficients!$B$2</f>
        <v>0</v>
      </c>
      <c r="C136" t="e">
        <f>(VLOOKUP(Games!B136, Data!$B$2:$L$134, 4, FALSE)-VLOOKUP(Games!C136, Data!$B$2:$L$134, 4, FALSE))*Coefficients!$C$2</f>
        <v>#N/A</v>
      </c>
      <c r="D136" t="e">
        <f>(VLOOKUP(Games!B136, Data!$B$2:$L$134, 3, FALSE)-VLOOKUP(Games!C136, Data!$B$2:$L$134, 3, FALSE))*Coefficients!$D$2</f>
        <v>#N/A</v>
      </c>
      <c r="E136" t="e">
        <f>(VLOOKUP(Games!B136, Data!$B$2:$L$134, 5, FALSE)-VLOOKUP(Games!C136, Data!$B$2:$L$134, 5, FALSE))*Coefficients!$E$2</f>
        <v>#N/A</v>
      </c>
      <c r="F136" t="e">
        <f>(VLOOKUP(Games!B136, Data!$B$2:$L$134, 6, FALSE)-VLOOKUP(Games!C136, Data!$B$2:$L$134, 6, FALSE))*Coefficients!$F$2</f>
        <v>#N/A</v>
      </c>
      <c r="G136" t="e">
        <f>(VLOOKUP(Games!B136, Data!$B$2:$L$134, 7, FALSE)-VLOOKUP(Games!C136, Data!$B$2:$L$134, 7, FALSE))*Coefficients!$G$2</f>
        <v>#N/A</v>
      </c>
      <c r="H136" t="e">
        <f>(VLOOKUP(Games!B136, Data!$B$2:$L$134, 8, FALSE)-VLOOKUP(Games!C136, Data!$B$2:$L$134, 8, FALSE))*Coefficients!$H$2</f>
        <v>#N/A</v>
      </c>
      <c r="I136" t="e">
        <f>(VLOOKUP(Games!B136, Data!$B$2:$L$134, 9, FALSE)-VLOOKUP(Games!C136, Data!$B$2:$L$134, 9, FALSE))*Coefficients!$I$2</f>
        <v>#N/A</v>
      </c>
      <c r="J136" t="e">
        <f>(VLOOKUP(Games!B136, Data!$B$2:$L$134, 10, FALSE)-VLOOKUP(Games!C136, Data!$B$2:$L$134, 10, FALSE))*Coefficients!$J$2</f>
        <v>#N/A</v>
      </c>
      <c r="K136" t="e">
        <f>(IF(AND(VLOOKUP(Games!B136, Data!$B$2:$L$134, 11, FALSE)=1, VLOOKUP(Games!C136, Data!$B$2:$L$134, 11, FALSE)&lt;&gt;1), 1,0))*Coefficients!K$2</f>
        <v>#N/A</v>
      </c>
      <c r="L136" t="e">
        <f>(IF(AND(VLOOKUP(Games!B136, Data!$B$2:$L$134, 11, FALSE)&lt;&gt;1, VLOOKUP(Games!C136, Data!$B$2:$L$134, 11, FALSE)=1), 1,0))*Coefficients!L$2</f>
        <v>#N/A</v>
      </c>
      <c r="O136" t="e">
        <f t="shared" si="2"/>
        <v>#N/A</v>
      </c>
    </row>
    <row r="137" spans="1:15" x14ac:dyDescent="0.45">
      <c r="A137">
        <f>Coefficients!$A$2</f>
        <v>4.7140849091202801</v>
      </c>
      <c r="B137">
        <f>(Games!D137)*Coefficients!$B$2</f>
        <v>0</v>
      </c>
      <c r="C137" t="e">
        <f>(VLOOKUP(Games!B137, Data!$B$2:$L$134, 4, FALSE)-VLOOKUP(Games!C137, Data!$B$2:$L$134, 4, FALSE))*Coefficients!$C$2</f>
        <v>#N/A</v>
      </c>
      <c r="D137" t="e">
        <f>(VLOOKUP(Games!B137, Data!$B$2:$L$134, 3, FALSE)-VLOOKUP(Games!C137, Data!$B$2:$L$134, 3, FALSE))*Coefficients!$D$2</f>
        <v>#N/A</v>
      </c>
      <c r="E137" t="e">
        <f>(VLOOKUP(Games!B137, Data!$B$2:$L$134, 5, FALSE)-VLOOKUP(Games!C137, Data!$B$2:$L$134, 5, FALSE))*Coefficients!$E$2</f>
        <v>#N/A</v>
      </c>
      <c r="F137" t="e">
        <f>(VLOOKUP(Games!B137, Data!$B$2:$L$134, 6, FALSE)-VLOOKUP(Games!C137, Data!$B$2:$L$134, 6, FALSE))*Coefficients!$F$2</f>
        <v>#N/A</v>
      </c>
      <c r="G137" t="e">
        <f>(VLOOKUP(Games!B137, Data!$B$2:$L$134, 7, FALSE)-VLOOKUP(Games!C137, Data!$B$2:$L$134, 7, FALSE))*Coefficients!$G$2</f>
        <v>#N/A</v>
      </c>
      <c r="H137" t="e">
        <f>(VLOOKUP(Games!B137, Data!$B$2:$L$134, 8, FALSE)-VLOOKUP(Games!C137, Data!$B$2:$L$134, 8, FALSE))*Coefficients!$H$2</f>
        <v>#N/A</v>
      </c>
      <c r="I137" t="e">
        <f>(VLOOKUP(Games!B137, Data!$B$2:$L$134, 9, FALSE)-VLOOKUP(Games!C137, Data!$B$2:$L$134, 9, FALSE))*Coefficients!$I$2</f>
        <v>#N/A</v>
      </c>
      <c r="J137" t="e">
        <f>(VLOOKUP(Games!B137, Data!$B$2:$L$134, 10, FALSE)-VLOOKUP(Games!C137, Data!$B$2:$L$134, 10, FALSE))*Coefficients!$J$2</f>
        <v>#N/A</v>
      </c>
      <c r="K137" t="e">
        <f>(IF(AND(VLOOKUP(Games!B137, Data!$B$2:$L$134, 11, FALSE)=1, VLOOKUP(Games!C137, Data!$B$2:$L$134, 11, FALSE)&lt;&gt;1), 1,0))*Coefficients!K$2</f>
        <v>#N/A</v>
      </c>
      <c r="L137" t="e">
        <f>(IF(AND(VLOOKUP(Games!B137, Data!$B$2:$L$134, 11, FALSE)&lt;&gt;1, VLOOKUP(Games!C137, Data!$B$2:$L$134, 11, FALSE)=1), 1,0))*Coefficients!L$2</f>
        <v>#N/A</v>
      </c>
      <c r="O137" t="e">
        <f t="shared" si="2"/>
        <v>#N/A</v>
      </c>
    </row>
    <row r="138" spans="1:15" x14ac:dyDescent="0.45">
      <c r="A138">
        <f>Coefficients!$A$2</f>
        <v>4.7140849091202801</v>
      </c>
      <c r="B138">
        <f>(Games!D138)*Coefficients!$B$2</f>
        <v>0</v>
      </c>
      <c r="C138" t="e">
        <f>(VLOOKUP(Games!B138, Data!$B$2:$L$134, 4, FALSE)-VLOOKUP(Games!C138, Data!$B$2:$L$134, 4, FALSE))*Coefficients!$C$2</f>
        <v>#N/A</v>
      </c>
      <c r="D138" t="e">
        <f>(VLOOKUP(Games!B138, Data!$B$2:$L$134, 3, FALSE)-VLOOKUP(Games!C138, Data!$B$2:$L$134, 3, FALSE))*Coefficients!$D$2</f>
        <v>#N/A</v>
      </c>
      <c r="E138" t="e">
        <f>(VLOOKUP(Games!B138, Data!$B$2:$L$134, 5, FALSE)-VLOOKUP(Games!C138, Data!$B$2:$L$134, 5, FALSE))*Coefficients!$E$2</f>
        <v>#N/A</v>
      </c>
      <c r="F138" t="e">
        <f>(VLOOKUP(Games!B138, Data!$B$2:$L$134, 6, FALSE)-VLOOKUP(Games!C138, Data!$B$2:$L$134, 6, FALSE))*Coefficients!$F$2</f>
        <v>#N/A</v>
      </c>
      <c r="G138" t="e">
        <f>(VLOOKUP(Games!B138, Data!$B$2:$L$134, 7, FALSE)-VLOOKUP(Games!C138, Data!$B$2:$L$134, 7, FALSE))*Coefficients!$G$2</f>
        <v>#N/A</v>
      </c>
      <c r="H138" t="e">
        <f>(VLOOKUP(Games!B138, Data!$B$2:$L$134, 8, FALSE)-VLOOKUP(Games!C138, Data!$B$2:$L$134, 8, FALSE))*Coefficients!$H$2</f>
        <v>#N/A</v>
      </c>
      <c r="I138" t="e">
        <f>(VLOOKUP(Games!B138, Data!$B$2:$L$134, 9, FALSE)-VLOOKUP(Games!C138, Data!$B$2:$L$134, 9, FALSE))*Coefficients!$I$2</f>
        <v>#N/A</v>
      </c>
      <c r="J138" t="e">
        <f>(VLOOKUP(Games!B138, Data!$B$2:$L$134, 10, FALSE)-VLOOKUP(Games!C138, Data!$B$2:$L$134, 10, FALSE))*Coefficients!$J$2</f>
        <v>#N/A</v>
      </c>
      <c r="K138" t="e">
        <f>(IF(AND(VLOOKUP(Games!B138, Data!$B$2:$L$134, 11, FALSE)=1, VLOOKUP(Games!C138, Data!$B$2:$L$134, 11, FALSE)&lt;&gt;1), 1,0))*Coefficients!K$2</f>
        <v>#N/A</v>
      </c>
      <c r="L138" t="e">
        <f>(IF(AND(VLOOKUP(Games!B138, Data!$B$2:$L$134, 11, FALSE)&lt;&gt;1, VLOOKUP(Games!C138, Data!$B$2:$L$134, 11, FALSE)=1), 1,0))*Coefficients!L$2</f>
        <v>#N/A</v>
      </c>
      <c r="O138" t="e">
        <f t="shared" si="2"/>
        <v>#N/A</v>
      </c>
    </row>
    <row r="139" spans="1:15" x14ac:dyDescent="0.45">
      <c r="A139">
        <f>Coefficients!$A$2</f>
        <v>4.7140849091202801</v>
      </c>
      <c r="B139">
        <f>(Games!D139)*Coefficients!$B$2</f>
        <v>0</v>
      </c>
      <c r="C139" t="e">
        <f>(VLOOKUP(Games!B139, Data!$B$2:$L$134, 4, FALSE)-VLOOKUP(Games!C139, Data!$B$2:$L$134, 4, FALSE))*Coefficients!$C$2</f>
        <v>#N/A</v>
      </c>
      <c r="D139" t="e">
        <f>(VLOOKUP(Games!B139, Data!$B$2:$L$134, 3, FALSE)-VLOOKUP(Games!C139, Data!$B$2:$L$134, 3, FALSE))*Coefficients!$D$2</f>
        <v>#N/A</v>
      </c>
      <c r="E139" t="e">
        <f>(VLOOKUP(Games!B139, Data!$B$2:$L$134, 5, FALSE)-VLOOKUP(Games!C139, Data!$B$2:$L$134, 5, FALSE))*Coefficients!$E$2</f>
        <v>#N/A</v>
      </c>
      <c r="F139" t="e">
        <f>(VLOOKUP(Games!B139, Data!$B$2:$L$134, 6, FALSE)-VLOOKUP(Games!C139, Data!$B$2:$L$134, 6, FALSE))*Coefficients!$F$2</f>
        <v>#N/A</v>
      </c>
      <c r="G139" t="e">
        <f>(VLOOKUP(Games!B139, Data!$B$2:$L$134, 7, FALSE)-VLOOKUP(Games!C139, Data!$B$2:$L$134, 7, FALSE))*Coefficients!$G$2</f>
        <v>#N/A</v>
      </c>
      <c r="H139" t="e">
        <f>(VLOOKUP(Games!B139, Data!$B$2:$L$134, 8, FALSE)-VLOOKUP(Games!C139, Data!$B$2:$L$134, 8, FALSE))*Coefficients!$H$2</f>
        <v>#N/A</v>
      </c>
      <c r="I139" t="e">
        <f>(VLOOKUP(Games!B139, Data!$B$2:$L$134, 9, FALSE)-VLOOKUP(Games!C139, Data!$B$2:$L$134, 9, FALSE))*Coefficients!$I$2</f>
        <v>#N/A</v>
      </c>
      <c r="J139" t="e">
        <f>(VLOOKUP(Games!B139, Data!$B$2:$L$134, 10, FALSE)-VLOOKUP(Games!C139, Data!$B$2:$L$134, 10, FALSE))*Coefficients!$J$2</f>
        <v>#N/A</v>
      </c>
      <c r="K139" t="e">
        <f>(IF(AND(VLOOKUP(Games!B139, Data!$B$2:$L$134, 11, FALSE)=1, VLOOKUP(Games!C139, Data!$B$2:$L$134, 11, FALSE)&lt;&gt;1), 1,0))*Coefficients!K$2</f>
        <v>#N/A</v>
      </c>
      <c r="L139" t="e">
        <f>(IF(AND(VLOOKUP(Games!B139, Data!$B$2:$L$134, 11, FALSE)&lt;&gt;1, VLOOKUP(Games!C139, Data!$B$2:$L$134, 11, FALSE)=1), 1,0))*Coefficients!L$2</f>
        <v>#N/A</v>
      </c>
      <c r="O139" t="e">
        <f t="shared" si="2"/>
        <v>#N/A</v>
      </c>
    </row>
    <row r="140" spans="1:15" x14ac:dyDescent="0.45">
      <c r="A140">
        <f>Coefficients!$A$2</f>
        <v>4.7140849091202801</v>
      </c>
      <c r="B140">
        <f>(Games!D140)*Coefficients!$B$2</f>
        <v>0</v>
      </c>
      <c r="C140" t="e">
        <f>(VLOOKUP(Games!B140, Data!$B$2:$L$134, 4, FALSE)-VLOOKUP(Games!C140, Data!$B$2:$L$134, 4, FALSE))*Coefficients!$C$2</f>
        <v>#N/A</v>
      </c>
      <c r="D140" t="e">
        <f>(VLOOKUP(Games!B140, Data!$B$2:$L$134, 3, FALSE)-VLOOKUP(Games!C140, Data!$B$2:$L$134, 3, FALSE))*Coefficients!$D$2</f>
        <v>#N/A</v>
      </c>
      <c r="E140" t="e">
        <f>(VLOOKUP(Games!B140, Data!$B$2:$L$134, 5, FALSE)-VLOOKUP(Games!C140, Data!$B$2:$L$134, 5, FALSE))*Coefficients!$E$2</f>
        <v>#N/A</v>
      </c>
      <c r="F140" t="e">
        <f>(VLOOKUP(Games!B140, Data!$B$2:$L$134, 6, FALSE)-VLOOKUP(Games!C140, Data!$B$2:$L$134, 6, FALSE))*Coefficients!$F$2</f>
        <v>#N/A</v>
      </c>
      <c r="G140" t="e">
        <f>(VLOOKUP(Games!B140, Data!$B$2:$L$134, 7, FALSE)-VLOOKUP(Games!C140, Data!$B$2:$L$134, 7, FALSE))*Coefficients!$G$2</f>
        <v>#N/A</v>
      </c>
      <c r="H140" t="e">
        <f>(VLOOKUP(Games!B140, Data!$B$2:$L$134, 8, FALSE)-VLOOKUP(Games!C140, Data!$B$2:$L$134, 8, FALSE))*Coefficients!$H$2</f>
        <v>#N/A</v>
      </c>
      <c r="I140" t="e">
        <f>(VLOOKUP(Games!B140, Data!$B$2:$L$134, 9, FALSE)-VLOOKUP(Games!C140, Data!$B$2:$L$134, 9, FALSE))*Coefficients!$I$2</f>
        <v>#N/A</v>
      </c>
      <c r="J140" t="e">
        <f>(VLOOKUP(Games!B140, Data!$B$2:$L$134, 10, FALSE)-VLOOKUP(Games!C140, Data!$B$2:$L$134, 10, FALSE))*Coefficients!$J$2</f>
        <v>#N/A</v>
      </c>
      <c r="K140" t="e">
        <f>(IF(AND(VLOOKUP(Games!B140, Data!$B$2:$L$134, 11, FALSE)=1, VLOOKUP(Games!C140, Data!$B$2:$L$134, 11, FALSE)&lt;&gt;1), 1,0))*Coefficients!K$2</f>
        <v>#N/A</v>
      </c>
      <c r="L140" t="e">
        <f>(IF(AND(VLOOKUP(Games!B140, Data!$B$2:$L$134, 11, FALSE)&lt;&gt;1, VLOOKUP(Games!C140, Data!$B$2:$L$134, 11, FALSE)=1), 1,0))*Coefficients!L$2</f>
        <v>#N/A</v>
      </c>
      <c r="O140" t="e">
        <f t="shared" si="2"/>
        <v>#N/A</v>
      </c>
    </row>
    <row r="141" spans="1:15" x14ac:dyDescent="0.45">
      <c r="A141">
        <f>Coefficients!$A$2</f>
        <v>4.7140849091202801</v>
      </c>
      <c r="B141">
        <f>(Games!D141)*Coefficients!$B$2</f>
        <v>0</v>
      </c>
      <c r="C141" t="e">
        <f>(VLOOKUP(Games!B141, Data!$B$2:$L$134, 4, FALSE)-VLOOKUP(Games!C141, Data!$B$2:$L$134, 4, FALSE))*Coefficients!$C$2</f>
        <v>#N/A</v>
      </c>
      <c r="D141" t="e">
        <f>(VLOOKUP(Games!B141, Data!$B$2:$L$134, 3, FALSE)-VLOOKUP(Games!C141, Data!$B$2:$L$134, 3, FALSE))*Coefficients!$D$2</f>
        <v>#N/A</v>
      </c>
      <c r="E141" t="e">
        <f>(VLOOKUP(Games!B141, Data!$B$2:$L$134, 5, FALSE)-VLOOKUP(Games!C141, Data!$B$2:$L$134, 5, FALSE))*Coefficients!$E$2</f>
        <v>#N/A</v>
      </c>
      <c r="F141" t="e">
        <f>(VLOOKUP(Games!B141, Data!$B$2:$L$134, 6, FALSE)-VLOOKUP(Games!C141, Data!$B$2:$L$134, 6, FALSE))*Coefficients!$F$2</f>
        <v>#N/A</v>
      </c>
      <c r="G141" t="e">
        <f>(VLOOKUP(Games!B141, Data!$B$2:$L$134, 7, FALSE)-VLOOKUP(Games!C141, Data!$B$2:$L$134, 7, FALSE))*Coefficients!$G$2</f>
        <v>#N/A</v>
      </c>
      <c r="H141" t="e">
        <f>(VLOOKUP(Games!B141, Data!$B$2:$L$134, 8, FALSE)-VLOOKUP(Games!C141, Data!$B$2:$L$134, 8, FALSE))*Coefficients!$H$2</f>
        <v>#N/A</v>
      </c>
      <c r="I141" t="e">
        <f>(VLOOKUP(Games!B141, Data!$B$2:$L$134, 9, FALSE)-VLOOKUP(Games!C141, Data!$B$2:$L$134, 9, FALSE))*Coefficients!$I$2</f>
        <v>#N/A</v>
      </c>
      <c r="J141" t="e">
        <f>(VLOOKUP(Games!B141, Data!$B$2:$L$134, 10, FALSE)-VLOOKUP(Games!C141, Data!$B$2:$L$134, 10, FALSE))*Coefficients!$J$2</f>
        <v>#N/A</v>
      </c>
      <c r="K141" t="e">
        <f>(IF(AND(VLOOKUP(Games!B141, Data!$B$2:$L$134, 11, FALSE)=1, VLOOKUP(Games!C141, Data!$B$2:$L$134, 11, FALSE)&lt;&gt;1), 1,0))*Coefficients!K$2</f>
        <v>#N/A</v>
      </c>
      <c r="L141" t="e">
        <f>(IF(AND(VLOOKUP(Games!B141, Data!$B$2:$L$134, 11, FALSE)&lt;&gt;1, VLOOKUP(Games!C141, Data!$B$2:$L$134, 11, FALSE)=1), 1,0))*Coefficients!L$2</f>
        <v>#N/A</v>
      </c>
      <c r="O141" t="e">
        <f t="shared" si="2"/>
        <v>#N/A</v>
      </c>
    </row>
    <row r="142" spans="1:15" x14ac:dyDescent="0.45">
      <c r="A142">
        <f>Coefficients!$A$2</f>
        <v>4.7140849091202801</v>
      </c>
      <c r="B142">
        <f>(Games!D142)*Coefficients!$B$2</f>
        <v>0</v>
      </c>
      <c r="C142" t="e">
        <f>(VLOOKUP(Games!B142, Data!$B$2:$L$134, 4, FALSE)-VLOOKUP(Games!C142, Data!$B$2:$L$134, 4, FALSE))*Coefficients!$C$2</f>
        <v>#N/A</v>
      </c>
      <c r="D142" t="e">
        <f>(VLOOKUP(Games!B142, Data!$B$2:$L$134, 3, FALSE)-VLOOKUP(Games!C142, Data!$B$2:$L$134, 3, FALSE))*Coefficients!$D$2</f>
        <v>#N/A</v>
      </c>
      <c r="E142" t="e">
        <f>(VLOOKUP(Games!B142, Data!$B$2:$L$134, 5, FALSE)-VLOOKUP(Games!C142, Data!$B$2:$L$134, 5, FALSE))*Coefficients!$E$2</f>
        <v>#N/A</v>
      </c>
      <c r="F142" t="e">
        <f>(VLOOKUP(Games!B142, Data!$B$2:$L$134, 6, FALSE)-VLOOKUP(Games!C142, Data!$B$2:$L$134, 6, FALSE))*Coefficients!$F$2</f>
        <v>#N/A</v>
      </c>
      <c r="G142" t="e">
        <f>(VLOOKUP(Games!B142, Data!$B$2:$L$134, 7, FALSE)-VLOOKUP(Games!C142, Data!$B$2:$L$134, 7, FALSE))*Coefficients!$G$2</f>
        <v>#N/A</v>
      </c>
      <c r="H142" t="e">
        <f>(VLOOKUP(Games!B142, Data!$B$2:$L$134, 8, FALSE)-VLOOKUP(Games!C142, Data!$B$2:$L$134, 8, FALSE))*Coefficients!$H$2</f>
        <v>#N/A</v>
      </c>
      <c r="I142" t="e">
        <f>(VLOOKUP(Games!B142, Data!$B$2:$L$134, 9, FALSE)-VLOOKUP(Games!C142, Data!$B$2:$L$134, 9, FALSE))*Coefficients!$I$2</f>
        <v>#N/A</v>
      </c>
      <c r="J142" t="e">
        <f>(VLOOKUP(Games!B142, Data!$B$2:$L$134, 10, FALSE)-VLOOKUP(Games!C142, Data!$B$2:$L$134, 10, FALSE))*Coefficients!$J$2</f>
        <v>#N/A</v>
      </c>
      <c r="K142" t="e">
        <f>(IF(AND(VLOOKUP(Games!B142, Data!$B$2:$L$134, 11, FALSE)=1, VLOOKUP(Games!C142, Data!$B$2:$L$134, 11, FALSE)&lt;&gt;1), 1,0))*Coefficients!K$2</f>
        <v>#N/A</v>
      </c>
      <c r="L142" t="e">
        <f>(IF(AND(VLOOKUP(Games!B142, Data!$B$2:$L$134, 11, FALSE)&lt;&gt;1, VLOOKUP(Games!C142, Data!$B$2:$L$134, 11, FALSE)=1), 1,0))*Coefficients!L$2</f>
        <v>#N/A</v>
      </c>
      <c r="O142" t="e">
        <f t="shared" si="2"/>
        <v>#N/A</v>
      </c>
    </row>
    <row r="143" spans="1:15" x14ac:dyDescent="0.45">
      <c r="A143">
        <f>Coefficients!$A$2</f>
        <v>4.7140849091202801</v>
      </c>
      <c r="B143">
        <f>(Games!D143)*Coefficients!$B$2</f>
        <v>0</v>
      </c>
      <c r="C143" t="e">
        <f>(VLOOKUP(Games!B143, Data!$B$2:$L$134, 4, FALSE)-VLOOKUP(Games!C143, Data!$B$2:$L$134, 4, FALSE))*Coefficients!$C$2</f>
        <v>#N/A</v>
      </c>
      <c r="D143" t="e">
        <f>(VLOOKUP(Games!B143, Data!$B$2:$L$134, 3, FALSE)-VLOOKUP(Games!C143, Data!$B$2:$L$134, 3, FALSE))*Coefficients!$D$2</f>
        <v>#N/A</v>
      </c>
      <c r="E143" t="e">
        <f>(VLOOKUP(Games!B143, Data!$B$2:$L$134, 5, FALSE)-VLOOKUP(Games!C143, Data!$B$2:$L$134, 5, FALSE))*Coefficients!$E$2</f>
        <v>#N/A</v>
      </c>
      <c r="F143" t="e">
        <f>(VLOOKUP(Games!B143, Data!$B$2:$L$134, 6, FALSE)-VLOOKUP(Games!C143, Data!$B$2:$L$134, 6, FALSE))*Coefficients!$F$2</f>
        <v>#N/A</v>
      </c>
      <c r="G143" t="e">
        <f>(VLOOKUP(Games!B143, Data!$B$2:$L$134, 7, FALSE)-VLOOKUP(Games!C143, Data!$B$2:$L$134, 7, FALSE))*Coefficients!$G$2</f>
        <v>#N/A</v>
      </c>
      <c r="H143" t="e">
        <f>(VLOOKUP(Games!B143, Data!$B$2:$L$134, 8, FALSE)-VLOOKUP(Games!C143, Data!$B$2:$L$134, 8, FALSE))*Coefficients!$H$2</f>
        <v>#N/A</v>
      </c>
      <c r="I143" t="e">
        <f>(VLOOKUP(Games!B143, Data!$B$2:$L$134, 9, FALSE)-VLOOKUP(Games!C143, Data!$B$2:$L$134, 9, FALSE))*Coefficients!$I$2</f>
        <v>#N/A</v>
      </c>
      <c r="J143" t="e">
        <f>(VLOOKUP(Games!B143, Data!$B$2:$L$134, 10, FALSE)-VLOOKUP(Games!C143, Data!$B$2:$L$134, 10, FALSE))*Coefficients!$J$2</f>
        <v>#N/A</v>
      </c>
      <c r="K143" t="e">
        <f>(IF(AND(VLOOKUP(Games!B143, Data!$B$2:$L$134, 11, FALSE)=1, VLOOKUP(Games!C143, Data!$B$2:$L$134, 11, FALSE)&lt;&gt;1), 1,0))*Coefficients!K$2</f>
        <v>#N/A</v>
      </c>
      <c r="L143" t="e">
        <f>(IF(AND(VLOOKUP(Games!B143, Data!$B$2:$L$134, 11, FALSE)&lt;&gt;1, VLOOKUP(Games!C143, Data!$B$2:$L$134, 11, FALSE)=1), 1,0))*Coefficients!L$2</f>
        <v>#N/A</v>
      </c>
      <c r="O143" t="e">
        <f t="shared" si="2"/>
        <v>#N/A</v>
      </c>
    </row>
    <row r="144" spans="1:15" x14ac:dyDescent="0.45">
      <c r="A144">
        <f>Coefficients!$A$2</f>
        <v>4.7140849091202801</v>
      </c>
      <c r="B144">
        <f>(Games!D144)*Coefficients!$B$2</f>
        <v>0</v>
      </c>
      <c r="C144" t="e">
        <f>(VLOOKUP(Games!B144, Data!$B$2:$L$134, 4, FALSE)-VLOOKUP(Games!C144, Data!$B$2:$L$134, 4, FALSE))*Coefficients!$C$2</f>
        <v>#N/A</v>
      </c>
      <c r="D144" t="e">
        <f>(VLOOKUP(Games!B144, Data!$B$2:$L$134, 3, FALSE)-VLOOKUP(Games!C144, Data!$B$2:$L$134, 3, FALSE))*Coefficients!$D$2</f>
        <v>#N/A</v>
      </c>
      <c r="E144" t="e">
        <f>(VLOOKUP(Games!B144, Data!$B$2:$L$134, 5, FALSE)-VLOOKUP(Games!C144, Data!$B$2:$L$134, 5, FALSE))*Coefficients!$E$2</f>
        <v>#N/A</v>
      </c>
      <c r="F144" t="e">
        <f>(VLOOKUP(Games!B144, Data!$B$2:$L$134, 6, FALSE)-VLOOKUP(Games!C144, Data!$B$2:$L$134, 6, FALSE))*Coefficients!$F$2</f>
        <v>#N/A</v>
      </c>
      <c r="G144" t="e">
        <f>(VLOOKUP(Games!B144, Data!$B$2:$L$134, 7, FALSE)-VLOOKUP(Games!C144, Data!$B$2:$L$134, 7, FALSE))*Coefficients!$G$2</f>
        <v>#N/A</v>
      </c>
      <c r="H144" t="e">
        <f>(VLOOKUP(Games!B144, Data!$B$2:$L$134, 8, FALSE)-VLOOKUP(Games!C144, Data!$B$2:$L$134, 8, FALSE))*Coefficients!$H$2</f>
        <v>#N/A</v>
      </c>
      <c r="I144" t="e">
        <f>(VLOOKUP(Games!B144, Data!$B$2:$L$134, 9, FALSE)-VLOOKUP(Games!C144, Data!$B$2:$L$134, 9, FALSE))*Coefficients!$I$2</f>
        <v>#N/A</v>
      </c>
      <c r="J144" t="e">
        <f>(VLOOKUP(Games!B144, Data!$B$2:$L$134, 10, FALSE)-VLOOKUP(Games!C144, Data!$B$2:$L$134, 10, FALSE))*Coefficients!$J$2</f>
        <v>#N/A</v>
      </c>
      <c r="K144" t="e">
        <f>(IF(AND(VLOOKUP(Games!B144, Data!$B$2:$L$134, 11, FALSE)=1, VLOOKUP(Games!C144, Data!$B$2:$L$134, 11, FALSE)&lt;&gt;1), 1,0))*Coefficients!K$2</f>
        <v>#N/A</v>
      </c>
      <c r="L144" t="e">
        <f>(IF(AND(VLOOKUP(Games!B144, Data!$B$2:$L$134, 11, FALSE)&lt;&gt;1, VLOOKUP(Games!C144, Data!$B$2:$L$134, 11, FALSE)=1), 1,0))*Coefficients!L$2</f>
        <v>#N/A</v>
      </c>
      <c r="O144" t="e">
        <f t="shared" si="2"/>
        <v>#N/A</v>
      </c>
    </row>
    <row r="145" spans="1:15" x14ac:dyDescent="0.45">
      <c r="A145">
        <f>Coefficients!$A$2</f>
        <v>4.7140849091202801</v>
      </c>
      <c r="B145">
        <f>(Games!D145)*Coefficients!$B$2</f>
        <v>0</v>
      </c>
      <c r="C145" t="e">
        <f>(VLOOKUP(Games!B145, Data!$B$2:$L$134, 4, FALSE)-VLOOKUP(Games!C145, Data!$B$2:$L$134, 4, FALSE))*Coefficients!$C$2</f>
        <v>#N/A</v>
      </c>
      <c r="D145" t="e">
        <f>(VLOOKUP(Games!B145, Data!$B$2:$L$134, 3, FALSE)-VLOOKUP(Games!C145, Data!$B$2:$L$134, 3, FALSE))*Coefficients!$D$2</f>
        <v>#N/A</v>
      </c>
      <c r="E145" t="e">
        <f>(VLOOKUP(Games!B145, Data!$B$2:$L$134, 5, FALSE)-VLOOKUP(Games!C145, Data!$B$2:$L$134, 5, FALSE))*Coefficients!$E$2</f>
        <v>#N/A</v>
      </c>
      <c r="F145" t="e">
        <f>(VLOOKUP(Games!B145, Data!$B$2:$L$134, 6, FALSE)-VLOOKUP(Games!C145, Data!$B$2:$L$134, 6, FALSE))*Coefficients!$F$2</f>
        <v>#N/A</v>
      </c>
      <c r="G145" t="e">
        <f>(VLOOKUP(Games!B145, Data!$B$2:$L$134, 7, FALSE)-VLOOKUP(Games!C145, Data!$B$2:$L$134, 7, FALSE))*Coefficients!$G$2</f>
        <v>#N/A</v>
      </c>
      <c r="H145" t="e">
        <f>(VLOOKUP(Games!B145, Data!$B$2:$L$134, 8, FALSE)-VLOOKUP(Games!C145, Data!$B$2:$L$134, 8, FALSE))*Coefficients!$H$2</f>
        <v>#N/A</v>
      </c>
      <c r="I145" t="e">
        <f>(VLOOKUP(Games!B145, Data!$B$2:$L$134, 9, FALSE)-VLOOKUP(Games!C145, Data!$B$2:$L$134, 9, FALSE))*Coefficients!$I$2</f>
        <v>#N/A</v>
      </c>
      <c r="J145" t="e">
        <f>(VLOOKUP(Games!B145, Data!$B$2:$L$134, 10, FALSE)-VLOOKUP(Games!C145, Data!$B$2:$L$134, 10, FALSE))*Coefficients!$J$2</f>
        <v>#N/A</v>
      </c>
      <c r="K145" t="e">
        <f>(IF(AND(VLOOKUP(Games!B145, Data!$B$2:$L$134, 11, FALSE)=1, VLOOKUP(Games!C145, Data!$B$2:$L$134, 11, FALSE)&lt;&gt;1), 1,0))*Coefficients!K$2</f>
        <v>#N/A</v>
      </c>
      <c r="L145" t="e">
        <f>(IF(AND(VLOOKUP(Games!B145, Data!$B$2:$L$134, 11, FALSE)&lt;&gt;1, VLOOKUP(Games!C145, Data!$B$2:$L$134, 11, FALSE)=1), 1,0))*Coefficients!L$2</f>
        <v>#N/A</v>
      </c>
      <c r="O145" t="e">
        <f t="shared" si="2"/>
        <v>#N/A</v>
      </c>
    </row>
    <row r="146" spans="1:15" x14ac:dyDescent="0.45">
      <c r="A146">
        <f>Coefficients!$A$2</f>
        <v>4.7140849091202801</v>
      </c>
      <c r="B146">
        <f>(Games!D146)*Coefficients!$B$2</f>
        <v>0</v>
      </c>
      <c r="C146" t="e">
        <f>(VLOOKUP(Games!B146, Data!$B$2:$L$134, 4, FALSE)-VLOOKUP(Games!C146, Data!$B$2:$L$134, 4, FALSE))*Coefficients!$C$2</f>
        <v>#N/A</v>
      </c>
      <c r="D146" t="e">
        <f>(VLOOKUP(Games!B146, Data!$B$2:$L$134, 3, FALSE)-VLOOKUP(Games!C146, Data!$B$2:$L$134, 3, FALSE))*Coefficients!$D$2</f>
        <v>#N/A</v>
      </c>
      <c r="E146" t="e">
        <f>(VLOOKUP(Games!B146, Data!$B$2:$L$134, 5, FALSE)-VLOOKUP(Games!C146, Data!$B$2:$L$134, 5, FALSE))*Coefficients!$E$2</f>
        <v>#N/A</v>
      </c>
      <c r="F146" t="e">
        <f>(VLOOKUP(Games!B146, Data!$B$2:$L$134, 6, FALSE)-VLOOKUP(Games!C146, Data!$B$2:$L$134, 6, FALSE))*Coefficients!$F$2</f>
        <v>#N/A</v>
      </c>
      <c r="G146" t="e">
        <f>(VLOOKUP(Games!B146, Data!$B$2:$L$134, 7, FALSE)-VLOOKUP(Games!C146, Data!$B$2:$L$134, 7, FALSE))*Coefficients!$G$2</f>
        <v>#N/A</v>
      </c>
      <c r="H146" t="e">
        <f>(VLOOKUP(Games!B146, Data!$B$2:$L$134, 8, FALSE)-VLOOKUP(Games!C146, Data!$B$2:$L$134, 8, FALSE))*Coefficients!$H$2</f>
        <v>#N/A</v>
      </c>
      <c r="I146" t="e">
        <f>(VLOOKUP(Games!B146, Data!$B$2:$L$134, 9, FALSE)-VLOOKUP(Games!C146, Data!$B$2:$L$134, 9, FALSE))*Coefficients!$I$2</f>
        <v>#N/A</v>
      </c>
      <c r="J146" t="e">
        <f>(VLOOKUP(Games!B146, Data!$B$2:$L$134, 10, FALSE)-VLOOKUP(Games!C146, Data!$B$2:$L$134, 10, FALSE))*Coefficients!$J$2</f>
        <v>#N/A</v>
      </c>
      <c r="K146" t="e">
        <f>(IF(AND(VLOOKUP(Games!B146, Data!$B$2:$L$134, 11, FALSE)=1, VLOOKUP(Games!C146, Data!$B$2:$L$134, 11, FALSE)&lt;&gt;1), 1,0))*Coefficients!K$2</f>
        <v>#N/A</v>
      </c>
      <c r="L146" t="e">
        <f>(IF(AND(VLOOKUP(Games!B146, Data!$B$2:$L$134, 11, FALSE)&lt;&gt;1, VLOOKUP(Games!C146, Data!$B$2:$L$134, 11, FALSE)=1), 1,0))*Coefficients!L$2</f>
        <v>#N/A</v>
      </c>
      <c r="O146" t="e">
        <f t="shared" si="2"/>
        <v>#N/A</v>
      </c>
    </row>
    <row r="147" spans="1:15" x14ac:dyDescent="0.45">
      <c r="A147">
        <f>Coefficients!$A$2</f>
        <v>4.7140849091202801</v>
      </c>
      <c r="B147">
        <f>(Games!D147)*Coefficients!$B$2</f>
        <v>0</v>
      </c>
      <c r="C147" t="e">
        <f>(VLOOKUP(Games!B147, Data!$B$2:$L$134, 4, FALSE)-VLOOKUP(Games!C147, Data!$B$2:$L$134, 4, FALSE))*Coefficients!$C$2</f>
        <v>#N/A</v>
      </c>
      <c r="D147" t="e">
        <f>(VLOOKUP(Games!B147, Data!$B$2:$L$134, 3, FALSE)-VLOOKUP(Games!C147, Data!$B$2:$L$134, 3, FALSE))*Coefficients!$D$2</f>
        <v>#N/A</v>
      </c>
      <c r="E147" t="e">
        <f>(VLOOKUP(Games!B147, Data!$B$2:$L$134, 5, FALSE)-VLOOKUP(Games!C147, Data!$B$2:$L$134, 5, FALSE))*Coefficients!$E$2</f>
        <v>#N/A</v>
      </c>
      <c r="F147" t="e">
        <f>(VLOOKUP(Games!B147, Data!$B$2:$L$134, 6, FALSE)-VLOOKUP(Games!C147, Data!$B$2:$L$134, 6, FALSE))*Coefficients!$F$2</f>
        <v>#N/A</v>
      </c>
      <c r="G147" t="e">
        <f>(VLOOKUP(Games!B147, Data!$B$2:$L$134, 7, FALSE)-VLOOKUP(Games!C147, Data!$B$2:$L$134, 7, FALSE))*Coefficients!$G$2</f>
        <v>#N/A</v>
      </c>
      <c r="H147" t="e">
        <f>(VLOOKUP(Games!B147, Data!$B$2:$L$134, 8, FALSE)-VLOOKUP(Games!C147, Data!$B$2:$L$134, 8, FALSE))*Coefficients!$H$2</f>
        <v>#N/A</v>
      </c>
      <c r="I147" t="e">
        <f>(VLOOKUP(Games!B147, Data!$B$2:$L$134, 9, FALSE)-VLOOKUP(Games!C147, Data!$B$2:$L$134, 9, FALSE))*Coefficients!$I$2</f>
        <v>#N/A</v>
      </c>
      <c r="J147" t="e">
        <f>(VLOOKUP(Games!B147, Data!$B$2:$L$134, 10, FALSE)-VLOOKUP(Games!C147, Data!$B$2:$L$134, 10, FALSE))*Coefficients!$J$2</f>
        <v>#N/A</v>
      </c>
      <c r="K147" t="e">
        <f>(IF(AND(VLOOKUP(Games!B147, Data!$B$2:$L$134, 11, FALSE)=1, VLOOKUP(Games!C147, Data!$B$2:$L$134, 11, FALSE)&lt;&gt;1), 1,0))*Coefficients!K$2</f>
        <v>#N/A</v>
      </c>
      <c r="L147" t="e">
        <f>(IF(AND(VLOOKUP(Games!B147, Data!$B$2:$L$134, 11, FALSE)&lt;&gt;1, VLOOKUP(Games!C147, Data!$B$2:$L$134, 11, FALSE)=1), 1,0))*Coefficients!L$2</f>
        <v>#N/A</v>
      </c>
      <c r="O147" t="e">
        <f t="shared" si="2"/>
        <v>#N/A</v>
      </c>
    </row>
    <row r="148" spans="1:15" x14ac:dyDescent="0.45">
      <c r="A148">
        <f>Coefficients!$A$2</f>
        <v>4.7140849091202801</v>
      </c>
      <c r="B148">
        <f>(Games!D148)*Coefficients!$B$2</f>
        <v>0</v>
      </c>
      <c r="C148" t="e">
        <f>(VLOOKUP(Games!B148, Data!$B$2:$L$134, 4, FALSE)-VLOOKUP(Games!C148, Data!$B$2:$L$134, 4, FALSE))*Coefficients!$C$2</f>
        <v>#N/A</v>
      </c>
      <c r="D148" t="e">
        <f>(VLOOKUP(Games!B148, Data!$B$2:$L$134, 3, FALSE)-VLOOKUP(Games!C148, Data!$B$2:$L$134, 3, FALSE))*Coefficients!$D$2</f>
        <v>#N/A</v>
      </c>
      <c r="E148" t="e">
        <f>(VLOOKUP(Games!B148, Data!$B$2:$L$134, 5, FALSE)-VLOOKUP(Games!C148, Data!$B$2:$L$134, 5, FALSE))*Coefficients!$E$2</f>
        <v>#N/A</v>
      </c>
      <c r="F148" t="e">
        <f>(VLOOKUP(Games!B148, Data!$B$2:$L$134, 6, FALSE)-VLOOKUP(Games!C148, Data!$B$2:$L$134, 6, FALSE))*Coefficients!$F$2</f>
        <v>#N/A</v>
      </c>
      <c r="G148" t="e">
        <f>(VLOOKUP(Games!B148, Data!$B$2:$L$134, 7, FALSE)-VLOOKUP(Games!C148, Data!$B$2:$L$134, 7, FALSE))*Coefficients!$G$2</f>
        <v>#N/A</v>
      </c>
      <c r="H148" t="e">
        <f>(VLOOKUP(Games!B148, Data!$B$2:$L$134, 8, FALSE)-VLOOKUP(Games!C148, Data!$B$2:$L$134, 8, FALSE))*Coefficients!$H$2</f>
        <v>#N/A</v>
      </c>
      <c r="I148" t="e">
        <f>(VLOOKUP(Games!B148, Data!$B$2:$L$134, 9, FALSE)-VLOOKUP(Games!C148, Data!$B$2:$L$134, 9, FALSE))*Coefficients!$I$2</f>
        <v>#N/A</v>
      </c>
      <c r="J148" t="e">
        <f>(VLOOKUP(Games!B148, Data!$B$2:$L$134, 10, FALSE)-VLOOKUP(Games!C148, Data!$B$2:$L$134, 10, FALSE))*Coefficients!$J$2</f>
        <v>#N/A</v>
      </c>
      <c r="K148" t="e">
        <f>(IF(AND(VLOOKUP(Games!B148, Data!$B$2:$L$134, 11, FALSE)=1, VLOOKUP(Games!C148, Data!$B$2:$L$134, 11, FALSE)&lt;&gt;1), 1,0))*Coefficients!K$2</f>
        <v>#N/A</v>
      </c>
      <c r="L148" t="e">
        <f>(IF(AND(VLOOKUP(Games!B148, Data!$B$2:$L$134, 11, FALSE)&lt;&gt;1, VLOOKUP(Games!C148, Data!$B$2:$L$134, 11, FALSE)=1), 1,0))*Coefficients!L$2</f>
        <v>#N/A</v>
      </c>
      <c r="O148" t="e">
        <f t="shared" si="2"/>
        <v>#N/A</v>
      </c>
    </row>
    <row r="149" spans="1:15" x14ac:dyDescent="0.45">
      <c r="A149">
        <f>Coefficients!$A$2</f>
        <v>4.7140849091202801</v>
      </c>
      <c r="B149">
        <f>(Games!D149)*Coefficients!$B$2</f>
        <v>0</v>
      </c>
      <c r="C149" t="e">
        <f>(VLOOKUP(Games!B149, Data!$B$2:$L$134, 4, FALSE)-VLOOKUP(Games!C149, Data!$B$2:$L$134, 4, FALSE))*Coefficients!$C$2</f>
        <v>#N/A</v>
      </c>
      <c r="D149" t="e">
        <f>(VLOOKUP(Games!B149, Data!$B$2:$L$134, 3, FALSE)-VLOOKUP(Games!C149, Data!$B$2:$L$134, 3, FALSE))*Coefficients!$D$2</f>
        <v>#N/A</v>
      </c>
      <c r="E149" t="e">
        <f>(VLOOKUP(Games!B149, Data!$B$2:$L$134, 5, FALSE)-VLOOKUP(Games!C149, Data!$B$2:$L$134, 5, FALSE))*Coefficients!$E$2</f>
        <v>#N/A</v>
      </c>
      <c r="F149" t="e">
        <f>(VLOOKUP(Games!B149, Data!$B$2:$L$134, 6, FALSE)-VLOOKUP(Games!C149, Data!$B$2:$L$134, 6, FALSE))*Coefficients!$F$2</f>
        <v>#N/A</v>
      </c>
      <c r="G149" t="e">
        <f>(VLOOKUP(Games!B149, Data!$B$2:$L$134, 7, FALSE)-VLOOKUP(Games!C149, Data!$B$2:$L$134, 7, FALSE))*Coefficients!$G$2</f>
        <v>#N/A</v>
      </c>
      <c r="H149" t="e">
        <f>(VLOOKUP(Games!B149, Data!$B$2:$L$134, 8, FALSE)-VLOOKUP(Games!C149, Data!$B$2:$L$134, 8, FALSE))*Coefficients!$H$2</f>
        <v>#N/A</v>
      </c>
      <c r="I149" t="e">
        <f>(VLOOKUP(Games!B149, Data!$B$2:$L$134, 9, FALSE)-VLOOKUP(Games!C149, Data!$B$2:$L$134, 9, FALSE))*Coefficients!$I$2</f>
        <v>#N/A</v>
      </c>
      <c r="J149" t="e">
        <f>(VLOOKUP(Games!B149, Data!$B$2:$L$134, 10, FALSE)-VLOOKUP(Games!C149, Data!$B$2:$L$134, 10, FALSE))*Coefficients!$J$2</f>
        <v>#N/A</v>
      </c>
      <c r="K149" t="e">
        <f>(IF(AND(VLOOKUP(Games!B149, Data!$B$2:$L$134, 11, FALSE)=1, VLOOKUP(Games!C149, Data!$B$2:$L$134, 11, FALSE)&lt;&gt;1), 1,0))*Coefficients!K$2</f>
        <v>#N/A</v>
      </c>
      <c r="L149" t="e">
        <f>(IF(AND(VLOOKUP(Games!B149, Data!$B$2:$L$134, 11, FALSE)&lt;&gt;1, VLOOKUP(Games!C149, Data!$B$2:$L$134, 11, FALSE)=1), 1,0))*Coefficients!L$2</f>
        <v>#N/A</v>
      </c>
      <c r="O149" t="e">
        <f t="shared" si="2"/>
        <v>#N/A</v>
      </c>
    </row>
    <row r="150" spans="1:15" x14ac:dyDescent="0.45">
      <c r="A150">
        <f>Coefficients!$A$2</f>
        <v>4.7140849091202801</v>
      </c>
      <c r="B150">
        <f>(Games!D150)*Coefficients!$B$2</f>
        <v>0</v>
      </c>
      <c r="C150" t="e">
        <f>(VLOOKUP(Games!B150, Data!$B$2:$L$134, 4, FALSE)-VLOOKUP(Games!C150, Data!$B$2:$L$134, 4, FALSE))*Coefficients!$C$2</f>
        <v>#N/A</v>
      </c>
      <c r="D150" t="e">
        <f>(VLOOKUP(Games!B150, Data!$B$2:$L$134, 3, FALSE)-VLOOKUP(Games!C150, Data!$B$2:$L$134, 3, FALSE))*Coefficients!$D$2</f>
        <v>#N/A</v>
      </c>
      <c r="E150" t="e">
        <f>(VLOOKUP(Games!B150, Data!$B$2:$L$134, 5, FALSE)-VLOOKUP(Games!C150, Data!$B$2:$L$134, 5, FALSE))*Coefficients!$E$2</f>
        <v>#N/A</v>
      </c>
      <c r="F150" t="e">
        <f>(VLOOKUP(Games!B150, Data!$B$2:$L$134, 6, FALSE)-VLOOKUP(Games!C150, Data!$B$2:$L$134, 6, FALSE))*Coefficients!$F$2</f>
        <v>#N/A</v>
      </c>
      <c r="G150" t="e">
        <f>(VLOOKUP(Games!B150, Data!$B$2:$L$134, 7, FALSE)-VLOOKUP(Games!C150, Data!$B$2:$L$134, 7, FALSE))*Coefficients!$G$2</f>
        <v>#N/A</v>
      </c>
      <c r="H150" t="e">
        <f>(VLOOKUP(Games!B150, Data!$B$2:$L$134, 8, FALSE)-VLOOKUP(Games!C150, Data!$B$2:$L$134, 8, FALSE))*Coefficients!$H$2</f>
        <v>#N/A</v>
      </c>
      <c r="I150" t="e">
        <f>(VLOOKUP(Games!B150, Data!$B$2:$L$134, 9, FALSE)-VLOOKUP(Games!C150, Data!$B$2:$L$134, 9, FALSE))*Coefficients!$I$2</f>
        <v>#N/A</v>
      </c>
      <c r="J150" t="e">
        <f>(VLOOKUP(Games!B150, Data!$B$2:$L$134, 10, FALSE)-VLOOKUP(Games!C150, Data!$B$2:$L$134, 10, FALSE))*Coefficients!$J$2</f>
        <v>#N/A</v>
      </c>
      <c r="K150" t="e">
        <f>(IF(AND(VLOOKUP(Games!B150, Data!$B$2:$L$134, 11, FALSE)=1, VLOOKUP(Games!C150, Data!$B$2:$L$134, 11, FALSE)&lt;&gt;1), 1,0))*Coefficients!K$2</f>
        <v>#N/A</v>
      </c>
      <c r="L150" t="e">
        <f>(IF(AND(VLOOKUP(Games!B150, Data!$B$2:$L$134, 11, FALSE)&lt;&gt;1, VLOOKUP(Games!C150, Data!$B$2:$L$134, 11, FALSE)=1), 1,0))*Coefficients!L$2</f>
        <v>#N/A</v>
      </c>
      <c r="O150" t="e">
        <f t="shared" si="2"/>
        <v>#N/A</v>
      </c>
    </row>
    <row r="151" spans="1:15" x14ac:dyDescent="0.45">
      <c r="A151">
        <f>Coefficients!$A$2</f>
        <v>4.7140849091202801</v>
      </c>
      <c r="B151">
        <f>(Games!D151)*Coefficients!$B$2</f>
        <v>0</v>
      </c>
      <c r="C151" t="e">
        <f>(VLOOKUP(Games!B151, Data!$B$2:$L$134, 4, FALSE)-VLOOKUP(Games!C151, Data!$B$2:$L$134, 4, FALSE))*Coefficients!$C$2</f>
        <v>#N/A</v>
      </c>
      <c r="D151" t="e">
        <f>(VLOOKUP(Games!B151, Data!$B$2:$L$134, 3, FALSE)-VLOOKUP(Games!C151, Data!$B$2:$L$134, 3, FALSE))*Coefficients!$D$2</f>
        <v>#N/A</v>
      </c>
      <c r="E151" t="e">
        <f>(VLOOKUP(Games!B151, Data!$B$2:$L$134, 5, FALSE)-VLOOKUP(Games!C151, Data!$B$2:$L$134, 5, FALSE))*Coefficients!$E$2</f>
        <v>#N/A</v>
      </c>
      <c r="F151" t="e">
        <f>(VLOOKUP(Games!B151, Data!$B$2:$L$134, 6, FALSE)-VLOOKUP(Games!C151, Data!$B$2:$L$134, 6, FALSE))*Coefficients!$F$2</f>
        <v>#N/A</v>
      </c>
      <c r="G151" t="e">
        <f>(VLOOKUP(Games!B151, Data!$B$2:$L$134, 7, FALSE)-VLOOKUP(Games!C151, Data!$B$2:$L$134, 7, FALSE))*Coefficients!$G$2</f>
        <v>#N/A</v>
      </c>
      <c r="H151" t="e">
        <f>(VLOOKUP(Games!B151, Data!$B$2:$L$134, 8, FALSE)-VLOOKUP(Games!C151, Data!$B$2:$L$134, 8, FALSE))*Coefficients!$H$2</f>
        <v>#N/A</v>
      </c>
      <c r="I151" t="e">
        <f>(VLOOKUP(Games!B151, Data!$B$2:$L$134, 9, FALSE)-VLOOKUP(Games!C151, Data!$B$2:$L$134, 9, FALSE))*Coefficients!$I$2</f>
        <v>#N/A</v>
      </c>
      <c r="J151" t="e">
        <f>(VLOOKUP(Games!B151, Data!$B$2:$L$134, 10, FALSE)-VLOOKUP(Games!C151, Data!$B$2:$L$134, 10, FALSE))*Coefficients!$J$2</f>
        <v>#N/A</v>
      </c>
      <c r="K151" t="e">
        <f>(IF(AND(VLOOKUP(Games!B151, Data!$B$2:$L$134, 11, FALSE)=1, VLOOKUP(Games!C151, Data!$B$2:$L$134, 11, FALSE)&lt;&gt;1), 1,0))*Coefficients!K$2</f>
        <v>#N/A</v>
      </c>
      <c r="L151" t="e">
        <f>(IF(AND(VLOOKUP(Games!B151, Data!$B$2:$L$134, 11, FALSE)&lt;&gt;1, VLOOKUP(Games!C151, Data!$B$2:$L$134, 11, FALSE)=1), 1,0))*Coefficients!L$2</f>
        <v>#N/A</v>
      </c>
      <c r="O151" t="e">
        <f t="shared" si="2"/>
        <v>#N/A</v>
      </c>
    </row>
    <row r="152" spans="1:15" x14ac:dyDescent="0.45">
      <c r="A152">
        <f>Coefficients!$A$2</f>
        <v>4.7140849091202801</v>
      </c>
      <c r="B152">
        <f>(Games!D152)*Coefficients!$B$2</f>
        <v>0</v>
      </c>
      <c r="C152" t="e">
        <f>(VLOOKUP(Games!B152, Data!$B$2:$L$134, 4, FALSE)-VLOOKUP(Games!C152, Data!$B$2:$L$134, 4, FALSE))*Coefficients!$C$2</f>
        <v>#N/A</v>
      </c>
      <c r="D152" t="e">
        <f>(VLOOKUP(Games!B152, Data!$B$2:$L$134, 3, FALSE)-VLOOKUP(Games!C152, Data!$B$2:$L$134, 3, FALSE))*Coefficients!$D$2</f>
        <v>#N/A</v>
      </c>
      <c r="E152" t="e">
        <f>(VLOOKUP(Games!B152, Data!$B$2:$L$134, 5, FALSE)-VLOOKUP(Games!C152, Data!$B$2:$L$134, 5, FALSE))*Coefficients!$E$2</f>
        <v>#N/A</v>
      </c>
      <c r="F152" t="e">
        <f>(VLOOKUP(Games!B152, Data!$B$2:$L$134, 6, FALSE)-VLOOKUP(Games!C152, Data!$B$2:$L$134, 6, FALSE))*Coefficients!$F$2</f>
        <v>#N/A</v>
      </c>
      <c r="G152" t="e">
        <f>(VLOOKUP(Games!B152, Data!$B$2:$L$134, 7, FALSE)-VLOOKUP(Games!C152, Data!$B$2:$L$134, 7, FALSE))*Coefficients!$G$2</f>
        <v>#N/A</v>
      </c>
      <c r="H152" t="e">
        <f>(VLOOKUP(Games!B152, Data!$B$2:$L$134, 8, FALSE)-VLOOKUP(Games!C152, Data!$B$2:$L$134, 8, FALSE))*Coefficients!$H$2</f>
        <v>#N/A</v>
      </c>
      <c r="I152" t="e">
        <f>(VLOOKUP(Games!B152, Data!$B$2:$L$134, 9, FALSE)-VLOOKUP(Games!C152, Data!$B$2:$L$134, 9, FALSE))*Coefficients!$I$2</f>
        <v>#N/A</v>
      </c>
      <c r="J152" t="e">
        <f>(VLOOKUP(Games!B152, Data!$B$2:$L$134, 10, FALSE)-VLOOKUP(Games!C152, Data!$B$2:$L$134, 10, FALSE))*Coefficients!$J$2</f>
        <v>#N/A</v>
      </c>
      <c r="K152" t="e">
        <f>(IF(AND(VLOOKUP(Games!B152, Data!$B$2:$L$134, 11, FALSE)=1, VLOOKUP(Games!C152, Data!$B$2:$L$134, 11, FALSE)&lt;&gt;1), 1,0))*Coefficients!K$2</f>
        <v>#N/A</v>
      </c>
      <c r="L152" t="e">
        <f>(IF(AND(VLOOKUP(Games!B152, Data!$B$2:$L$134, 11, FALSE)&lt;&gt;1, VLOOKUP(Games!C152, Data!$B$2:$L$134, 11, FALSE)=1), 1,0))*Coefficients!L$2</f>
        <v>#N/A</v>
      </c>
      <c r="O152" t="e">
        <f t="shared" si="2"/>
        <v>#N/A</v>
      </c>
    </row>
    <row r="153" spans="1:15" x14ac:dyDescent="0.45">
      <c r="A153">
        <f>Coefficients!$A$2</f>
        <v>4.7140849091202801</v>
      </c>
      <c r="B153">
        <f>(Games!D153)*Coefficients!$B$2</f>
        <v>0</v>
      </c>
      <c r="C153" t="e">
        <f>(VLOOKUP(Games!B153, Data!$B$2:$L$134, 4, FALSE)-VLOOKUP(Games!C153, Data!$B$2:$L$134, 4, FALSE))*Coefficients!$C$2</f>
        <v>#N/A</v>
      </c>
      <c r="D153" t="e">
        <f>(VLOOKUP(Games!B153, Data!$B$2:$L$134, 3, FALSE)-VLOOKUP(Games!C153, Data!$B$2:$L$134, 3, FALSE))*Coefficients!$D$2</f>
        <v>#N/A</v>
      </c>
      <c r="E153" t="e">
        <f>(VLOOKUP(Games!B153, Data!$B$2:$L$134, 5, FALSE)-VLOOKUP(Games!C153, Data!$B$2:$L$134, 5, FALSE))*Coefficients!$E$2</f>
        <v>#N/A</v>
      </c>
      <c r="F153" t="e">
        <f>(VLOOKUP(Games!B153, Data!$B$2:$L$134, 6, FALSE)-VLOOKUP(Games!C153, Data!$B$2:$L$134, 6, FALSE))*Coefficients!$F$2</f>
        <v>#N/A</v>
      </c>
      <c r="G153" t="e">
        <f>(VLOOKUP(Games!B153, Data!$B$2:$L$134, 7, FALSE)-VLOOKUP(Games!C153, Data!$B$2:$L$134, 7, FALSE))*Coefficients!$G$2</f>
        <v>#N/A</v>
      </c>
      <c r="H153" t="e">
        <f>(VLOOKUP(Games!B153, Data!$B$2:$L$134, 8, FALSE)-VLOOKUP(Games!C153, Data!$B$2:$L$134, 8, FALSE))*Coefficients!$H$2</f>
        <v>#N/A</v>
      </c>
      <c r="I153" t="e">
        <f>(VLOOKUP(Games!B153, Data!$B$2:$L$134, 9, FALSE)-VLOOKUP(Games!C153, Data!$B$2:$L$134, 9, FALSE))*Coefficients!$I$2</f>
        <v>#N/A</v>
      </c>
      <c r="J153" t="e">
        <f>(VLOOKUP(Games!B153, Data!$B$2:$L$134, 10, FALSE)-VLOOKUP(Games!C153, Data!$B$2:$L$134, 10, FALSE))*Coefficients!$J$2</f>
        <v>#N/A</v>
      </c>
      <c r="K153" t="e">
        <f>(IF(AND(VLOOKUP(Games!B153, Data!$B$2:$L$134, 11, FALSE)=1, VLOOKUP(Games!C153, Data!$B$2:$L$134, 11, FALSE)&lt;&gt;1), 1,0))*Coefficients!K$2</f>
        <v>#N/A</v>
      </c>
      <c r="L153" t="e">
        <f>(IF(AND(VLOOKUP(Games!B153, Data!$B$2:$L$134, 11, FALSE)&lt;&gt;1, VLOOKUP(Games!C153, Data!$B$2:$L$134, 11, FALSE)=1), 1,0))*Coefficients!L$2</f>
        <v>#N/A</v>
      </c>
      <c r="O153" t="e">
        <f t="shared" si="2"/>
        <v>#N/A</v>
      </c>
    </row>
    <row r="154" spans="1:15" x14ac:dyDescent="0.45">
      <c r="A154">
        <f>Coefficients!$A$2</f>
        <v>4.7140849091202801</v>
      </c>
      <c r="B154">
        <f>(Games!D154)*Coefficients!$B$2</f>
        <v>0</v>
      </c>
      <c r="C154" t="e">
        <f>(VLOOKUP(Games!B154, Data!$B$2:$L$134, 4, FALSE)-VLOOKUP(Games!C154, Data!$B$2:$L$134, 4, FALSE))*Coefficients!$C$2</f>
        <v>#N/A</v>
      </c>
      <c r="D154" t="e">
        <f>(VLOOKUP(Games!B154, Data!$B$2:$L$134, 3, FALSE)-VLOOKUP(Games!C154, Data!$B$2:$L$134, 3, FALSE))*Coefficients!$D$2</f>
        <v>#N/A</v>
      </c>
      <c r="E154" t="e">
        <f>(VLOOKUP(Games!B154, Data!$B$2:$L$134, 5, FALSE)-VLOOKUP(Games!C154, Data!$B$2:$L$134, 5, FALSE))*Coefficients!$E$2</f>
        <v>#N/A</v>
      </c>
      <c r="F154" t="e">
        <f>(VLOOKUP(Games!B154, Data!$B$2:$L$134, 6, FALSE)-VLOOKUP(Games!C154, Data!$B$2:$L$134, 6, FALSE))*Coefficients!$F$2</f>
        <v>#N/A</v>
      </c>
      <c r="G154" t="e">
        <f>(VLOOKUP(Games!B154, Data!$B$2:$L$134, 7, FALSE)-VLOOKUP(Games!C154, Data!$B$2:$L$134, 7, FALSE))*Coefficients!$G$2</f>
        <v>#N/A</v>
      </c>
      <c r="H154" t="e">
        <f>(VLOOKUP(Games!B154, Data!$B$2:$L$134, 8, FALSE)-VLOOKUP(Games!C154, Data!$B$2:$L$134, 8, FALSE))*Coefficients!$H$2</f>
        <v>#N/A</v>
      </c>
      <c r="I154" t="e">
        <f>(VLOOKUP(Games!B154, Data!$B$2:$L$134, 9, FALSE)-VLOOKUP(Games!C154, Data!$B$2:$L$134, 9, FALSE))*Coefficients!$I$2</f>
        <v>#N/A</v>
      </c>
      <c r="J154" t="e">
        <f>(VLOOKUP(Games!B154, Data!$B$2:$L$134, 10, FALSE)-VLOOKUP(Games!C154, Data!$B$2:$L$134, 10, FALSE))*Coefficients!$J$2</f>
        <v>#N/A</v>
      </c>
      <c r="K154" t="e">
        <f>(IF(AND(VLOOKUP(Games!B154, Data!$B$2:$L$134, 11, FALSE)=1, VLOOKUP(Games!C154, Data!$B$2:$L$134, 11, FALSE)&lt;&gt;1), 1,0))*Coefficients!K$2</f>
        <v>#N/A</v>
      </c>
      <c r="L154" t="e">
        <f>(IF(AND(VLOOKUP(Games!B154, Data!$B$2:$L$134, 11, FALSE)&lt;&gt;1, VLOOKUP(Games!C154, Data!$B$2:$L$134, 11, FALSE)=1), 1,0))*Coefficients!L$2</f>
        <v>#N/A</v>
      </c>
      <c r="O154" t="e">
        <f t="shared" si="2"/>
        <v>#N/A</v>
      </c>
    </row>
    <row r="155" spans="1:15" x14ac:dyDescent="0.45">
      <c r="A155">
        <f>Coefficients!$A$2</f>
        <v>4.7140849091202801</v>
      </c>
      <c r="B155">
        <f>(Games!D155)*Coefficients!$B$2</f>
        <v>0</v>
      </c>
      <c r="C155" t="e">
        <f>(VLOOKUP(Games!B155, Data!$B$2:$L$134, 4, FALSE)-VLOOKUP(Games!C155, Data!$B$2:$L$134, 4, FALSE))*Coefficients!$C$2</f>
        <v>#N/A</v>
      </c>
      <c r="D155" t="e">
        <f>(VLOOKUP(Games!B155, Data!$B$2:$L$134, 3, FALSE)-VLOOKUP(Games!C155, Data!$B$2:$L$134, 3, FALSE))*Coefficients!$D$2</f>
        <v>#N/A</v>
      </c>
      <c r="E155" t="e">
        <f>(VLOOKUP(Games!B155, Data!$B$2:$L$134, 5, FALSE)-VLOOKUP(Games!C155, Data!$B$2:$L$134, 5, FALSE))*Coefficients!$E$2</f>
        <v>#N/A</v>
      </c>
      <c r="F155" t="e">
        <f>(VLOOKUP(Games!B155, Data!$B$2:$L$134, 6, FALSE)-VLOOKUP(Games!C155, Data!$B$2:$L$134, 6, FALSE))*Coefficients!$F$2</f>
        <v>#N/A</v>
      </c>
      <c r="G155" t="e">
        <f>(VLOOKUP(Games!B155, Data!$B$2:$L$134, 7, FALSE)-VLOOKUP(Games!C155, Data!$B$2:$L$134, 7, FALSE))*Coefficients!$G$2</f>
        <v>#N/A</v>
      </c>
      <c r="H155" t="e">
        <f>(VLOOKUP(Games!B155, Data!$B$2:$L$134, 8, FALSE)-VLOOKUP(Games!C155, Data!$B$2:$L$134, 8, FALSE))*Coefficients!$H$2</f>
        <v>#N/A</v>
      </c>
      <c r="I155" t="e">
        <f>(VLOOKUP(Games!B155, Data!$B$2:$L$134, 9, FALSE)-VLOOKUP(Games!C155, Data!$B$2:$L$134, 9, FALSE))*Coefficients!$I$2</f>
        <v>#N/A</v>
      </c>
      <c r="J155" t="e">
        <f>(VLOOKUP(Games!B155, Data!$B$2:$L$134, 10, FALSE)-VLOOKUP(Games!C155, Data!$B$2:$L$134, 10, FALSE))*Coefficients!$J$2</f>
        <v>#N/A</v>
      </c>
      <c r="K155" t="e">
        <f>(IF(AND(VLOOKUP(Games!B155, Data!$B$2:$L$134, 11, FALSE)=1, VLOOKUP(Games!C155, Data!$B$2:$L$134, 11, FALSE)&lt;&gt;1), 1,0))*Coefficients!K$2</f>
        <v>#N/A</v>
      </c>
      <c r="L155" t="e">
        <f>(IF(AND(VLOOKUP(Games!B155, Data!$B$2:$L$134, 11, FALSE)&lt;&gt;1, VLOOKUP(Games!C155, Data!$B$2:$L$134, 11, FALSE)=1), 1,0))*Coefficients!L$2</f>
        <v>#N/A</v>
      </c>
      <c r="O155" t="e">
        <f t="shared" si="2"/>
        <v>#N/A</v>
      </c>
    </row>
    <row r="156" spans="1:15" x14ac:dyDescent="0.45">
      <c r="A156">
        <f>Coefficients!$A$2</f>
        <v>4.7140849091202801</v>
      </c>
      <c r="B156">
        <f>(Games!D156)*Coefficients!$B$2</f>
        <v>0</v>
      </c>
      <c r="C156" t="e">
        <f>(VLOOKUP(Games!B156, Data!$B$2:$L$134, 4, FALSE)-VLOOKUP(Games!C156, Data!$B$2:$L$134, 4, FALSE))*Coefficients!$C$2</f>
        <v>#N/A</v>
      </c>
      <c r="D156" t="e">
        <f>(VLOOKUP(Games!B156, Data!$B$2:$L$134, 3, FALSE)-VLOOKUP(Games!C156, Data!$B$2:$L$134, 3, FALSE))*Coefficients!$D$2</f>
        <v>#N/A</v>
      </c>
      <c r="E156" t="e">
        <f>(VLOOKUP(Games!B156, Data!$B$2:$L$134, 5, FALSE)-VLOOKUP(Games!C156, Data!$B$2:$L$134, 5, FALSE))*Coefficients!$E$2</f>
        <v>#N/A</v>
      </c>
      <c r="F156" t="e">
        <f>(VLOOKUP(Games!B156, Data!$B$2:$L$134, 6, FALSE)-VLOOKUP(Games!C156, Data!$B$2:$L$134, 6, FALSE))*Coefficients!$F$2</f>
        <v>#N/A</v>
      </c>
      <c r="G156" t="e">
        <f>(VLOOKUP(Games!B156, Data!$B$2:$L$134, 7, FALSE)-VLOOKUP(Games!C156, Data!$B$2:$L$134, 7, FALSE))*Coefficients!$G$2</f>
        <v>#N/A</v>
      </c>
      <c r="H156" t="e">
        <f>(VLOOKUP(Games!B156, Data!$B$2:$L$134, 8, FALSE)-VLOOKUP(Games!C156, Data!$B$2:$L$134, 8, FALSE))*Coefficients!$H$2</f>
        <v>#N/A</v>
      </c>
      <c r="I156" t="e">
        <f>(VLOOKUP(Games!B156, Data!$B$2:$L$134, 9, FALSE)-VLOOKUP(Games!C156, Data!$B$2:$L$134, 9, FALSE))*Coefficients!$I$2</f>
        <v>#N/A</v>
      </c>
      <c r="J156" t="e">
        <f>(VLOOKUP(Games!B156, Data!$B$2:$L$134, 10, FALSE)-VLOOKUP(Games!C156, Data!$B$2:$L$134, 10, FALSE))*Coefficients!$J$2</f>
        <v>#N/A</v>
      </c>
      <c r="K156" t="e">
        <f>(IF(AND(VLOOKUP(Games!B156, Data!$B$2:$L$134, 11, FALSE)=1, VLOOKUP(Games!C156, Data!$B$2:$L$134, 11, FALSE)&lt;&gt;1), 1,0))*Coefficients!K$2</f>
        <v>#N/A</v>
      </c>
      <c r="L156" t="e">
        <f>(IF(AND(VLOOKUP(Games!B156, Data!$B$2:$L$134, 11, FALSE)&lt;&gt;1, VLOOKUP(Games!C156, Data!$B$2:$L$134, 11, FALSE)=1), 1,0))*Coefficients!L$2</f>
        <v>#N/A</v>
      </c>
      <c r="O156" t="e">
        <f t="shared" si="2"/>
        <v>#N/A</v>
      </c>
    </row>
    <row r="157" spans="1:15" x14ac:dyDescent="0.45">
      <c r="A157">
        <f>Coefficients!$A$2</f>
        <v>4.7140849091202801</v>
      </c>
      <c r="B157">
        <f>(Games!D157)*Coefficients!$B$2</f>
        <v>0</v>
      </c>
      <c r="C157" t="e">
        <f>(VLOOKUP(Games!B157, Data!$B$2:$L$134, 4, FALSE)-VLOOKUP(Games!C157, Data!$B$2:$L$134, 4, FALSE))*Coefficients!$C$2</f>
        <v>#N/A</v>
      </c>
      <c r="D157" t="e">
        <f>(VLOOKUP(Games!B157, Data!$B$2:$L$134, 3, FALSE)-VLOOKUP(Games!C157, Data!$B$2:$L$134, 3, FALSE))*Coefficients!$D$2</f>
        <v>#N/A</v>
      </c>
      <c r="E157" t="e">
        <f>(VLOOKUP(Games!B157, Data!$B$2:$L$134, 5, FALSE)-VLOOKUP(Games!C157, Data!$B$2:$L$134, 5, FALSE))*Coefficients!$E$2</f>
        <v>#N/A</v>
      </c>
      <c r="F157" t="e">
        <f>(VLOOKUP(Games!B157, Data!$B$2:$L$134, 6, FALSE)-VLOOKUP(Games!C157, Data!$B$2:$L$134, 6, FALSE))*Coefficients!$F$2</f>
        <v>#N/A</v>
      </c>
      <c r="G157" t="e">
        <f>(VLOOKUP(Games!B157, Data!$B$2:$L$134, 7, FALSE)-VLOOKUP(Games!C157, Data!$B$2:$L$134, 7, FALSE))*Coefficients!$G$2</f>
        <v>#N/A</v>
      </c>
      <c r="H157" t="e">
        <f>(VLOOKUP(Games!B157, Data!$B$2:$L$134, 8, FALSE)-VLOOKUP(Games!C157, Data!$B$2:$L$134, 8, FALSE))*Coefficients!$H$2</f>
        <v>#N/A</v>
      </c>
      <c r="I157" t="e">
        <f>(VLOOKUP(Games!B157, Data!$B$2:$L$134, 9, FALSE)-VLOOKUP(Games!C157, Data!$B$2:$L$134, 9, FALSE))*Coefficients!$I$2</f>
        <v>#N/A</v>
      </c>
      <c r="J157" t="e">
        <f>(VLOOKUP(Games!B157, Data!$B$2:$L$134, 10, FALSE)-VLOOKUP(Games!C157, Data!$B$2:$L$134, 10, FALSE))*Coefficients!$J$2</f>
        <v>#N/A</v>
      </c>
      <c r="K157" t="e">
        <f>(IF(AND(VLOOKUP(Games!B157, Data!$B$2:$L$134, 11, FALSE)=1, VLOOKUP(Games!C157, Data!$B$2:$L$134, 11, FALSE)&lt;&gt;1), 1,0))*Coefficients!K$2</f>
        <v>#N/A</v>
      </c>
      <c r="L157" t="e">
        <f>(IF(AND(VLOOKUP(Games!B157, Data!$B$2:$L$134, 11, FALSE)&lt;&gt;1, VLOOKUP(Games!C157, Data!$B$2:$L$134, 11, FALSE)=1), 1,0))*Coefficients!L$2</f>
        <v>#N/A</v>
      </c>
      <c r="O157" t="e">
        <f t="shared" si="2"/>
        <v>#N/A</v>
      </c>
    </row>
    <row r="158" spans="1:15" x14ac:dyDescent="0.45">
      <c r="A158">
        <f>Coefficients!$A$2</f>
        <v>4.7140849091202801</v>
      </c>
      <c r="B158">
        <f>(Games!D158)*Coefficients!$B$2</f>
        <v>0</v>
      </c>
      <c r="C158" t="e">
        <f>(VLOOKUP(Games!B158, Data!$B$2:$L$134, 4, FALSE)-VLOOKUP(Games!C158, Data!$B$2:$L$134, 4, FALSE))*Coefficients!$C$2</f>
        <v>#N/A</v>
      </c>
      <c r="D158" t="e">
        <f>(VLOOKUP(Games!B158, Data!$B$2:$L$134, 3, FALSE)-VLOOKUP(Games!C158, Data!$B$2:$L$134, 3, FALSE))*Coefficients!$D$2</f>
        <v>#N/A</v>
      </c>
      <c r="E158" t="e">
        <f>(VLOOKUP(Games!B158, Data!$B$2:$L$134, 5, FALSE)-VLOOKUP(Games!C158, Data!$B$2:$L$134, 5, FALSE))*Coefficients!$E$2</f>
        <v>#N/A</v>
      </c>
      <c r="F158" t="e">
        <f>(VLOOKUP(Games!B158, Data!$B$2:$L$134, 6, FALSE)-VLOOKUP(Games!C158, Data!$B$2:$L$134, 6, FALSE))*Coefficients!$F$2</f>
        <v>#N/A</v>
      </c>
      <c r="G158" t="e">
        <f>(VLOOKUP(Games!B158, Data!$B$2:$L$134, 7, FALSE)-VLOOKUP(Games!C158, Data!$B$2:$L$134, 7, FALSE))*Coefficients!$G$2</f>
        <v>#N/A</v>
      </c>
      <c r="H158" t="e">
        <f>(VLOOKUP(Games!B158, Data!$B$2:$L$134, 8, FALSE)-VLOOKUP(Games!C158, Data!$B$2:$L$134, 8, FALSE))*Coefficients!$H$2</f>
        <v>#N/A</v>
      </c>
      <c r="I158" t="e">
        <f>(VLOOKUP(Games!B158, Data!$B$2:$L$134, 9, FALSE)-VLOOKUP(Games!C158, Data!$B$2:$L$134, 9, FALSE))*Coefficients!$I$2</f>
        <v>#N/A</v>
      </c>
      <c r="J158" t="e">
        <f>(VLOOKUP(Games!B158, Data!$B$2:$L$134, 10, FALSE)-VLOOKUP(Games!C158, Data!$B$2:$L$134, 10, FALSE))*Coefficients!$J$2</f>
        <v>#N/A</v>
      </c>
      <c r="K158" t="e">
        <f>(IF(AND(VLOOKUP(Games!B158, Data!$B$2:$L$134, 11, FALSE)=1, VLOOKUP(Games!C158, Data!$B$2:$L$134, 11, FALSE)&lt;&gt;1), 1,0))*Coefficients!K$2</f>
        <v>#N/A</v>
      </c>
      <c r="L158" t="e">
        <f>(IF(AND(VLOOKUP(Games!B158, Data!$B$2:$L$134, 11, FALSE)&lt;&gt;1, VLOOKUP(Games!C158, Data!$B$2:$L$134, 11, FALSE)=1), 1,0))*Coefficients!L$2</f>
        <v>#N/A</v>
      </c>
      <c r="O158" t="e">
        <f t="shared" si="2"/>
        <v>#N/A</v>
      </c>
    </row>
    <row r="159" spans="1:15" x14ac:dyDescent="0.45">
      <c r="A159">
        <f>Coefficients!$A$2</f>
        <v>4.7140849091202801</v>
      </c>
      <c r="B159">
        <f>(Games!D159)*Coefficients!$B$2</f>
        <v>0</v>
      </c>
      <c r="C159" t="e">
        <f>(VLOOKUP(Games!B159, Data!$B$2:$L$134, 4, FALSE)-VLOOKUP(Games!C159, Data!$B$2:$L$134, 4, FALSE))*Coefficients!$C$2</f>
        <v>#N/A</v>
      </c>
      <c r="D159" t="e">
        <f>(VLOOKUP(Games!B159, Data!$B$2:$L$134, 3, FALSE)-VLOOKUP(Games!C159, Data!$B$2:$L$134, 3, FALSE))*Coefficients!$D$2</f>
        <v>#N/A</v>
      </c>
      <c r="E159" t="e">
        <f>(VLOOKUP(Games!B159, Data!$B$2:$L$134, 5, FALSE)-VLOOKUP(Games!C159, Data!$B$2:$L$134, 5, FALSE))*Coefficients!$E$2</f>
        <v>#N/A</v>
      </c>
      <c r="F159" t="e">
        <f>(VLOOKUP(Games!B159, Data!$B$2:$L$134, 6, FALSE)-VLOOKUP(Games!C159, Data!$B$2:$L$134, 6, FALSE))*Coefficients!$F$2</f>
        <v>#N/A</v>
      </c>
      <c r="G159" t="e">
        <f>(VLOOKUP(Games!B159, Data!$B$2:$L$134, 7, FALSE)-VLOOKUP(Games!C159, Data!$B$2:$L$134, 7, FALSE))*Coefficients!$G$2</f>
        <v>#N/A</v>
      </c>
      <c r="H159" t="e">
        <f>(VLOOKUP(Games!B159, Data!$B$2:$L$134, 8, FALSE)-VLOOKUP(Games!C159, Data!$B$2:$L$134, 8, FALSE))*Coefficients!$H$2</f>
        <v>#N/A</v>
      </c>
      <c r="I159" t="e">
        <f>(VLOOKUP(Games!B159, Data!$B$2:$L$134, 9, FALSE)-VLOOKUP(Games!C159, Data!$B$2:$L$134, 9, FALSE))*Coefficients!$I$2</f>
        <v>#N/A</v>
      </c>
      <c r="J159" t="e">
        <f>(VLOOKUP(Games!B159, Data!$B$2:$L$134, 10, FALSE)-VLOOKUP(Games!C159, Data!$B$2:$L$134, 10, FALSE))*Coefficients!$J$2</f>
        <v>#N/A</v>
      </c>
      <c r="K159" t="e">
        <f>(IF(AND(VLOOKUP(Games!B159, Data!$B$2:$L$134, 11, FALSE)=1, VLOOKUP(Games!C159, Data!$B$2:$L$134, 11, FALSE)&lt;&gt;1), 1,0))*Coefficients!K$2</f>
        <v>#N/A</v>
      </c>
      <c r="L159" t="e">
        <f>(IF(AND(VLOOKUP(Games!B159, Data!$B$2:$L$134, 11, FALSE)&lt;&gt;1, VLOOKUP(Games!C159, Data!$B$2:$L$134, 11, FALSE)=1), 1,0))*Coefficients!L$2</f>
        <v>#N/A</v>
      </c>
      <c r="O159" t="e">
        <f t="shared" si="2"/>
        <v>#N/A</v>
      </c>
    </row>
    <row r="160" spans="1:15" x14ac:dyDescent="0.45">
      <c r="A160">
        <f>Coefficients!$A$2</f>
        <v>4.7140849091202801</v>
      </c>
      <c r="B160">
        <f>(Games!D160)*Coefficients!$B$2</f>
        <v>0</v>
      </c>
      <c r="C160" t="e">
        <f>(VLOOKUP(Games!B160, Data!$B$2:$L$134, 4, FALSE)-VLOOKUP(Games!C160, Data!$B$2:$L$134, 4, FALSE))*Coefficients!$C$2</f>
        <v>#N/A</v>
      </c>
      <c r="D160" t="e">
        <f>(VLOOKUP(Games!B160, Data!$B$2:$L$134, 3, FALSE)-VLOOKUP(Games!C160, Data!$B$2:$L$134, 3, FALSE))*Coefficients!$D$2</f>
        <v>#N/A</v>
      </c>
      <c r="E160" t="e">
        <f>(VLOOKUP(Games!B160, Data!$B$2:$L$134, 5, FALSE)-VLOOKUP(Games!C160, Data!$B$2:$L$134, 5, FALSE))*Coefficients!$E$2</f>
        <v>#N/A</v>
      </c>
      <c r="F160" t="e">
        <f>(VLOOKUP(Games!B160, Data!$B$2:$L$134, 6, FALSE)-VLOOKUP(Games!C160, Data!$B$2:$L$134, 6, FALSE))*Coefficients!$F$2</f>
        <v>#N/A</v>
      </c>
      <c r="G160" t="e">
        <f>(VLOOKUP(Games!B160, Data!$B$2:$L$134, 7, FALSE)-VLOOKUP(Games!C160, Data!$B$2:$L$134, 7, FALSE))*Coefficients!$G$2</f>
        <v>#N/A</v>
      </c>
      <c r="H160" t="e">
        <f>(VLOOKUP(Games!B160, Data!$B$2:$L$134, 8, FALSE)-VLOOKUP(Games!C160, Data!$B$2:$L$134, 8, FALSE))*Coefficients!$H$2</f>
        <v>#N/A</v>
      </c>
      <c r="I160" t="e">
        <f>(VLOOKUP(Games!B160, Data!$B$2:$L$134, 9, FALSE)-VLOOKUP(Games!C160, Data!$B$2:$L$134, 9, FALSE))*Coefficients!$I$2</f>
        <v>#N/A</v>
      </c>
      <c r="J160" t="e">
        <f>(VLOOKUP(Games!B160, Data!$B$2:$L$134, 10, FALSE)-VLOOKUP(Games!C160, Data!$B$2:$L$134, 10, FALSE))*Coefficients!$J$2</f>
        <v>#N/A</v>
      </c>
      <c r="K160" t="e">
        <f>(IF(AND(VLOOKUP(Games!B160, Data!$B$2:$L$134, 11, FALSE)=1, VLOOKUP(Games!C160, Data!$B$2:$L$134, 11, FALSE)&lt;&gt;1), 1,0))*Coefficients!K$2</f>
        <v>#N/A</v>
      </c>
      <c r="L160" t="e">
        <f>(IF(AND(VLOOKUP(Games!B160, Data!$B$2:$L$134, 11, FALSE)&lt;&gt;1, VLOOKUP(Games!C160, Data!$B$2:$L$134, 11, FALSE)=1), 1,0))*Coefficients!L$2</f>
        <v>#N/A</v>
      </c>
      <c r="O160" t="e">
        <f t="shared" si="2"/>
        <v>#N/A</v>
      </c>
    </row>
    <row r="161" spans="1:15" x14ac:dyDescent="0.45">
      <c r="A161">
        <f>Coefficients!$A$2</f>
        <v>4.7140849091202801</v>
      </c>
      <c r="B161">
        <f>(Games!D161)*Coefficients!$B$2</f>
        <v>0</v>
      </c>
      <c r="C161" t="e">
        <f>(VLOOKUP(Games!B161, Data!$B$2:$L$134, 4, FALSE)-VLOOKUP(Games!C161, Data!$B$2:$L$134, 4, FALSE))*Coefficients!$C$2</f>
        <v>#N/A</v>
      </c>
      <c r="D161" t="e">
        <f>(VLOOKUP(Games!B161, Data!$B$2:$L$134, 3, FALSE)-VLOOKUP(Games!C161, Data!$B$2:$L$134, 3, FALSE))*Coefficients!$D$2</f>
        <v>#N/A</v>
      </c>
      <c r="E161" t="e">
        <f>(VLOOKUP(Games!B161, Data!$B$2:$L$134, 5, FALSE)-VLOOKUP(Games!C161, Data!$B$2:$L$134, 5, FALSE))*Coefficients!$E$2</f>
        <v>#N/A</v>
      </c>
      <c r="F161" t="e">
        <f>(VLOOKUP(Games!B161, Data!$B$2:$L$134, 6, FALSE)-VLOOKUP(Games!C161, Data!$B$2:$L$134, 6, FALSE))*Coefficients!$F$2</f>
        <v>#N/A</v>
      </c>
      <c r="G161" t="e">
        <f>(VLOOKUP(Games!B161, Data!$B$2:$L$134, 7, FALSE)-VLOOKUP(Games!C161, Data!$B$2:$L$134, 7, FALSE))*Coefficients!$G$2</f>
        <v>#N/A</v>
      </c>
      <c r="H161" t="e">
        <f>(VLOOKUP(Games!B161, Data!$B$2:$L$134, 8, FALSE)-VLOOKUP(Games!C161, Data!$B$2:$L$134, 8, FALSE))*Coefficients!$H$2</f>
        <v>#N/A</v>
      </c>
      <c r="I161" t="e">
        <f>(VLOOKUP(Games!B161, Data!$B$2:$L$134, 9, FALSE)-VLOOKUP(Games!C161, Data!$B$2:$L$134, 9, FALSE))*Coefficients!$I$2</f>
        <v>#N/A</v>
      </c>
      <c r="J161" t="e">
        <f>(VLOOKUP(Games!B161, Data!$B$2:$L$134, 10, FALSE)-VLOOKUP(Games!C161, Data!$B$2:$L$134, 10, FALSE))*Coefficients!$J$2</f>
        <v>#N/A</v>
      </c>
      <c r="K161" t="e">
        <f>(IF(AND(VLOOKUP(Games!B161, Data!$B$2:$L$134, 11, FALSE)=1, VLOOKUP(Games!C161, Data!$B$2:$L$134, 11, FALSE)&lt;&gt;1), 1,0))*Coefficients!K$2</f>
        <v>#N/A</v>
      </c>
      <c r="L161" t="e">
        <f>(IF(AND(VLOOKUP(Games!B161, Data!$B$2:$L$134, 11, FALSE)&lt;&gt;1, VLOOKUP(Games!C161, Data!$B$2:$L$134, 11, FALSE)=1), 1,0))*Coefficients!L$2</f>
        <v>#N/A</v>
      </c>
      <c r="O161" t="e">
        <f t="shared" si="2"/>
        <v>#N/A</v>
      </c>
    </row>
    <row r="162" spans="1:15" x14ac:dyDescent="0.45">
      <c r="A162">
        <f>Coefficients!$A$2</f>
        <v>4.7140849091202801</v>
      </c>
      <c r="B162">
        <f>(Games!D162)*Coefficients!$B$2</f>
        <v>0</v>
      </c>
      <c r="C162" t="e">
        <f>(VLOOKUP(Games!B162, Data!$B$2:$L$134, 4, FALSE)-VLOOKUP(Games!C162, Data!$B$2:$L$134, 4, FALSE))*Coefficients!$C$2</f>
        <v>#N/A</v>
      </c>
      <c r="D162" t="e">
        <f>(VLOOKUP(Games!B162, Data!$B$2:$L$134, 3, FALSE)-VLOOKUP(Games!C162, Data!$B$2:$L$134, 3, FALSE))*Coefficients!$D$2</f>
        <v>#N/A</v>
      </c>
      <c r="E162" t="e">
        <f>(VLOOKUP(Games!B162, Data!$B$2:$L$134, 5, FALSE)-VLOOKUP(Games!C162, Data!$B$2:$L$134, 5, FALSE))*Coefficients!$E$2</f>
        <v>#N/A</v>
      </c>
      <c r="F162" t="e">
        <f>(VLOOKUP(Games!B162, Data!$B$2:$L$134, 6, FALSE)-VLOOKUP(Games!C162, Data!$B$2:$L$134, 6, FALSE))*Coefficients!$F$2</f>
        <v>#N/A</v>
      </c>
      <c r="G162" t="e">
        <f>(VLOOKUP(Games!B162, Data!$B$2:$L$134, 7, FALSE)-VLOOKUP(Games!C162, Data!$B$2:$L$134, 7, FALSE))*Coefficients!$G$2</f>
        <v>#N/A</v>
      </c>
      <c r="H162" t="e">
        <f>(VLOOKUP(Games!B162, Data!$B$2:$L$134, 8, FALSE)-VLOOKUP(Games!C162, Data!$B$2:$L$134, 8, FALSE))*Coefficients!$H$2</f>
        <v>#N/A</v>
      </c>
      <c r="I162" t="e">
        <f>(VLOOKUP(Games!B162, Data!$B$2:$L$134, 9, FALSE)-VLOOKUP(Games!C162, Data!$B$2:$L$134, 9, FALSE))*Coefficients!$I$2</f>
        <v>#N/A</v>
      </c>
      <c r="J162" t="e">
        <f>(VLOOKUP(Games!B162, Data!$B$2:$L$134, 10, FALSE)-VLOOKUP(Games!C162, Data!$B$2:$L$134, 10, FALSE))*Coefficients!$J$2</f>
        <v>#N/A</v>
      </c>
      <c r="K162" t="e">
        <f>(IF(AND(VLOOKUP(Games!B162, Data!$B$2:$L$134, 11, FALSE)=1, VLOOKUP(Games!C162, Data!$B$2:$L$134, 11, FALSE)&lt;&gt;1), 1,0))*Coefficients!K$2</f>
        <v>#N/A</v>
      </c>
      <c r="L162" t="e">
        <f>(IF(AND(VLOOKUP(Games!B162, Data!$B$2:$L$134, 11, FALSE)&lt;&gt;1, VLOOKUP(Games!C162, Data!$B$2:$L$134, 11, FALSE)=1), 1,0))*Coefficients!L$2</f>
        <v>#N/A</v>
      </c>
      <c r="O162" t="e">
        <f t="shared" si="2"/>
        <v>#N/A</v>
      </c>
    </row>
    <row r="163" spans="1:15" x14ac:dyDescent="0.45">
      <c r="A163">
        <f>Coefficients!$A$2</f>
        <v>4.7140849091202801</v>
      </c>
      <c r="B163">
        <f>(Games!D163)*Coefficients!$B$2</f>
        <v>0</v>
      </c>
      <c r="C163" t="e">
        <f>(VLOOKUP(Games!B163, Data!$B$2:$L$134, 4, FALSE)-VLOOKUP(Games!C163, Data!$B$2:$L$134, 4, FALSE))*Coefficients!$C$2</f>
        <v>#N/A</v>
      </c>
      <c r="D163" t="e">
        <f>(VLOOKUP(Games!B163, Data!$B$2:$L$134, 3, FALSE)-VLOOKUP(Games!C163, Data!$B$2:$L$134, 3, FALSE))*Coefficients!$D$2</f>
        <v>#N/A</v>
      </c>
      <c r="E163" t="e">
        <f>(VLOOKUP(Games!B163, Data!$B$2:$L$134, 5, FALSE)-VLOOKUP(Games!C163, Data!$B$2:$L$134, 5, FALSE))*Coefficients!$E$2</f>
        <v>#N/A</v>
      </c>
      <c r="F163" t="e">
        <f>(VLOOKUP(Games!B163, Data!$B$2:$L$134, 6, FALSE)-VLOOKUP(Games!C163, Data!$B$2:$L$134, 6, FALSE))*Coefficients!$F$2</f>
        <v>#N/A</v>
      </c>
      <c r="G163" t="e">
        <f>(VLOOKUP(Games!B163, Data!$B$2:$L$134, 7, FALSE)-VLOOKUP(Games!C163, Data!$B$2:$L$134, 7, FALSE))*Coefficients!$G$2</f>
        <v>#N/A</v>
      </c>
      <c r="H163" t="e">
        <f>(VLOOKUP(Games!B163, Data!$B$2:$L$134, 8, FALSE)-VLOOKUP(Games!C163, Data!$B$2:$L$134, 8, FALSE))*Coefficients!$H$2</f>
        <v>#N/A</v>
      </c>
      <c r="I163" t="e">
        <f>(VLOOKUP(Games!B163, Data!$B$2:$L$134, 9, FALSE)-VLOOKUP(Games!C163, Data!$B$2:$L$134, 9, FALSE))*Coefficients!$I$2</f>
        <v>#N/A</v>
      </c>
      <c r="J163" t="e">
        <f>(VLOOKUP(Games!B163, Data!$B$2:$L$134, 10, FALSE)-VLOOKUP(Games!C163, Data!$B$2:$L$134, 10, FALSE))*Coefficients!$J$2</f>
        <v>#N/A</v>
      </c>
      <c r="K163" t="e">
        <f>(IF(AND(VLOOKUP(Games!B163, Data!$B$2:$L$134, 11, FALSE)=1, VLOOKUP(Games!C163, Data!$B$2:$L$134, 11, FALSE)&lt;&gt;1), 1,0))*Coefficients!K$2</f>
        <v>#N/A</v>
      </c>
      <c r="L163" t="e">
        <f>(IF(AND(VLOOKUP(Games!B163, Data!$B$2:$L$134, 11, FALSE)&lt;&gt;1, VLOOKUP(Games!C163, Data!$B$2:$L$134, 11, FALSE)=1), 1,0))*Coefficients!L$2</f>
        <v>#N/A</v>
      </c>
      <c r="O163" t="e">
        <f t="shared" si="2"/>
        <v>#N/A</v>
      </c>
    </row>
    <row r="164" spans="1:15" x14ac:dyDescent="0.45">
      <c r="A164">
        <f>Coefficients!$A$2</f>
        <v>4.7140849091202801</v>
      </c>
      <c r="B164">
        <f>(Games!D164)*Coefficients!$B$2</f>
        <v>0</v>
      </c>
      <c r="C164" t="e">
        <f>(VLOOKUP(Games!B164, Data!$B$2:$L$134, 4, FALSE)-VLOOKUP(Games!C164, Data!$B$2:$L$134, 4, FALSE))*Coefficients!$C$2</f>
        <v>#N/A</v>
      </c>
      <c r="D164" t="e">
        <f>(VLOOKUP(Games!B164, Data!$B$2:$L$134, 3, FALSE)-VLOOKUP(Games!C164, Data!$B$2:$L$134, 3, FALSE))*Coefficients!$D$2</f>
        <v>#N/A</v>
      </c>
      <c r="E164" t="e">
        <f>(VLOOKUP(Games!B164, Data!$B$2:$L$134, 5, FALSE)-VLOOKUP(Games!C164, Data!$B$2:$L$134, 5, FALSE))*Coefficients!$E$2</f>
        <v>#N/A</v>
      </c>
      <c r="F164" t="e">
        <f>(VLOOKUP(Games!B164, Data!$B$2:$L$134, 6, FALSE)-VLOOKUP(Games!C164, Data!$B$2:$L$134, 6, FALSE))*Coefficients!$F$2</f>
        <v>#N/A</v>
      </c>
      <c r="G164" t="e">
        <f>(VLOOKUP(Games!B164, Data!$B$2:$L$134, 7, FALSE)-VLOOKUP(Games!C164, Data!$B$2:$L$134, 7, FALSE))*Coefficients!$G$2</f>
        <v>#N/A</v>
      </c>
      <c r="H164" t="e">
        <f>(VLOOKUP(Games!B164, Data!$B$2:$L$134, 8, FALSE)-VLOOKUP(Games!C164, Data!$B$2:$L$134, 8, FALSE))*Coefficients!$H$2</f>
        <v>#N/A</v>
      </c>
      <c r="I164" t="e">
        <f>(VLOOKUP(Games!B164, Data!$B$2:$L$134, 9, FALSE)-VLOOKUP(Games!C164, Data!$B$2:$L$134, 9, FALSE))*Coefficients!$I$2</f>
        <v>#N/A</v>
      </c>
      <c r="J164" t="e">
        <f>(VLOOKUP(Games!B164, Data!$B$2:$L$134, 10, FALSE)-VLOOKUP(Games!C164, Data!$B$2:$L$134, 10, FALSE))*Coefficients!$J$2</f>
        <v>#N/A</v>
      </c>
      <c r="K164" t="e">
        <f>(IF(AND(VLOOKUP(Games!B164, Data!$B$2:$L$134, 11, FALSE)=1, VLOOKUP(Games!C164, Data!$B$2:$L$134, 11, FALSE)&lt;&gt;1), 1,0))*Coefficients!K$2</f>
        <v>#N/A</v>
      </c>
      <c r="L164" t="e">
        <f>(IF(AND(VLOOKUP(Games!B164, Data!$B$2:$L$134, 11, FALSE)&lt;&gt;1, VLOOKUP(Games!C164, Data!$B$2:$L$134, 11, FALSE)=1), 1,0))*Coefficients!L$2</f>
        <v>#N/A</v>
      </c>
      <c r="O164" t="e">
        <f t="shared" si="2"/>
        <v>#N/A</v>
      </c>
    </row>
    <row r="165" spans="1:15" x14ac:dyDescent="0.45">
      <c r="A165">
        <f>Coefficients!$A$2</f>
        <v>4.7140849091202801</v>
      </c>
      <c r="B165">
        <f>(Games!D165)*Coefficients!$B$2</f>
        <v>0</v>
      </c>
      <c r="C165" t="e">
        <f>(VLOOKUP(Games!B165, Data!$B$2:$L$134, 4, FALSE)-VLOOKUP(Games!C165, Data!$B$2:$L$134, 4, FALSE))*Coefficients!$C$2</f>
        <v>#N/A</v>
      </c>
      <c r="D165" t="e">
        <f>(VLOOKUP(Games!B165, Data!$B$2:$L$134, 3, FALSE)-VLOOKUP(Games!C165, Data!$B$2:$L$134, 3, FALSE))*Coefficients!$D$2</f>
        <v>#N/A</v>
      </c>
      <c r="E165" t="e">
        <f>(VLOOKUP(Games!B165, Data!$B$2:$L$134, 5, FALSE)-VLOOKUP(Games!C165, Data!$B$2:$L$134, 5, FALSE))*Coefficients!$E$2</f>
        <v>#N/A</v>
      </c>
      <c r="F165" t="e">
        <f>(VLOOKUP(Games!B165, Data!$B$2:$L$134, 6, FALSE)-VLOOKUP(Games!C165, Data!$B$2:$L$134, 6, FALSE))*Coefficients!$F$2</f>
        <v>#N/A</v>
      </c>
      <c r="G165" t="e">
        <f>(VLOOKUP(Games!B165, Data!$B$2:$L$134, 7, FALSE)-VLOOKUP(Games!C165, Data!$B$2:$L$134, 7, FALSE))*Coefficients!$G$2</f>
        <v>#N/A</v>
      </c>
      <c r="H165" t="e">
        <f>(VLOOKUP(Games!B165, Data!$B$2:$L$134, 8, FALSE)-VLOOKUP(Games!C165, Data!$B$2:$L$134, 8, FALSE))*Coefficients!$H$2</f>
        <v>#N/A</v>
      </c>
      <c r="I165" t="e">
        <f>(VLOOKUP(Games!B165, Data!$B$2:$L$134, 9, FALSE)-VLOOKUP(Games!C165, Data!$B$2:$L$134, 9, FALSE))*Coefficients!$I$2</f>
        <v>#N/A</v>
      </c>
      <c r="J165" t="e">
        <f>(VLOOKUP(Games!B165, Data!$B$2:$L$134, 10, FALSE)-VLOOKUP(Games!C165, Data!$B$2:$L$134, 10, FALSE))*Coefficients!$J$2</f>
        <v>#N/A</v>
      </c>
      <c r="K165" t="e">
        <f>(IF(AND(VLOOKUP(Games!B165, Data!$B$2:$L$134, 11, FALSE)=1, VLOOKUP(Games!C165, Data!$B$2:$L$134, 11, FALSE)&lt;&gt;1), 1,0))*Coefficients!K$2</f>
        <v>#N/A</v>
      </c>
      <c r="L165" t="e">
        <f>(IF(AND(VLOOKUP(Games!B165, Data!$B$2:$L$134, 11, FALSE)&lt;&gt;1, VLOOKUP(Games!C165, Data!$B$2:$L$134, 11, FALSE)=1), 1,0))*Coefficients!L$2</f>
        <v>#N/A</v>
      </c>
      <c r="O165" t="e">
        <f t="shared" si="2"/>
        <v>#N/A</v>
      </c>
    </row>
    <row r="166" spans="1:15" x14ac:dyDescent="0.45">
      <c r="A166">
        <f>Coefficients!$A$2</f>
        <v>4.7140849091202801</v>
      </c>
      <c r="B166">
        <f>(Games!D166)*Coefficients!$B$2</f>
        <v>0</v>
      </c>
      <c r="C166" t="e">
        <f>(VLOOKUP(Games!B166, Data!$B$2:$L$134, 4, FALSE)-VLOOKUP(Games!C166, Data!$B$2:$L$134, 4, FALSE))*Coefficients!$C$2</f>
        <v>#N/A</v>
      </c>
      <c r="D166" t="e">
        <f>(VLOOKUP(Games!B166, Data!$B$2:$L$134, 3, FALSE)-VLOOKUP(Games!C166, Data!$B$2:$L$134, 3, FALSE))*Coefficients!$D$2</f>
        <v>#N/A</v>
      </c>
      <c r="E166" t="e">
        <f>(VLOOKUP(Games!B166, Data!$B$2:$L$134, 5, FALSE)-VLOOKUP(Games!C166, Data!$B$2:$L$134, 5, FALSE))*Coefficients!$E$2</f>
        <v>#N/A</v>
      </c>
      <c r="F166" t="e">
        <f>(VLOOKUP(Games!B166, Data!$B$2:$L$134, 6, FALSE)-VLOOKUP(Games!C166, Data!$B$2:$L$134, 6, FALSE))*Coefficients!$F$2</f>
        <v>#N/A</v>
      </c>
      <c r="G166" t="e">
        <f>(VLOOKUP(Games!B166, Data!$B$2:$L$134, 7, FALSE)-VLOOKUP(Games!C166, Data!$B$2:$L$134, 7, FALSE))*Coefficients!$G$2</f>
        <v>#N/A</v>
      </c>
      <c r="H166" t="e">
        <f>(VLOOKUP(Games!B166, Data!$B$2:$L$134, 8, FALSE)-VLOOKUP(Games!C166, Data!$B$2:$L$134, 8, FALSE))*Coefficients!$H$2</f>
        <v>#N/A</v>
      </c>
      <c r="I166" t="e">
        <f>(VLOOKUP(Games!B166, Data!$B$2:$L$134, 9, FALSE)-VLOOKUP(Games!C166, Data!$B$2:$L$134, 9, FALSE))*Coefficients!$I$2</f>
        <v>#N/A</v>
      </c>
      <c r="J166" t="e">
        <f>(VLOOKUP(Games!B166, Data!$B$2:$L$134, 10, FALSE)-VLOOKUP(Games!C166, Data!$B$2:$L$134, 10, FALSE))*Coefficients!$J$2</f>
        <v>#N/A</v>
      </c>
      <c r="K166" t="e">
        <f>(IF(AND(VLOOKUP(Games!B166, Data!$B$2:$L$134, 11, FALSE)=1, VLOOKUP(Games!C166, Data!$B$2:$L$134, 11, FALSE)&lt;&gt;1), 1,0))*Coefficients!K$2</f>
        <v>#N/A</v>
      </c>
      <c r="L166" t="e">
        <f>(IF(AND(VLOOKUP(Games!B166, Data!$B$2:$L$134, 11, FALSE)&lt;&gt;1, VLOOKUP(Games!C166, Data!$B$2:$L$134, 11, FALSE)=1), 1,0))*Coefficients!L$2</f>
        <v>#N/A</v>
      </c>
      <c r="O166" t="e">
        <f t="shared" si="2"/>
        <v>#N/A</v>
      </c>
    </row>
    <row r="167" spans="1:15" x14ac:dyDescent="0.45">
      <c r="A167">
        <f>Coefficients!$A$2</f>
        <v>4.7140849091202801</v>
      </c>
      <c r="B167">
        <f>(Games!D167)*Coefficients!$B$2</f>
        <v>0</v>
      </c>
      <c r="C167" t="e">
        <f>(VLOOKUP(Games!B167, Data!$B$2:$L$134, 4, FALSE)-VLOOKUP(Games!C167, Data!$B$2:$L$134, 4, FALSE))*Coefficients!$C$2</f>
        <v>#N/A</v>
      </c>
      <c r="D167" t="e">
        <f>(VLOOKUP(Games!B167, Data!$B$2:$L$134, 3, FALSE)-VLOOKUP(Games!C167, Data!$B$2:$L$134, 3, FALSE))*Coefficients!$D$2</f>
        <v>#N/A</v>
      </c>
      <c r="E167" t="e">
        <f>(VLOOKUP(Games!B167, Data!$B$2:$L$134, 5, FALSE)-VLOOKUP(Games!C167, Data!$B$2:$L$134, 5, FALSE))*Coefficients!$E$2</f>
        <v>#N/A</v>
      </c>
      <c r="F167" t="e">
        <f>(VLOOKUP(Games!B167, Data!$B$2:$L$134, 6, FALSE)-VLOOKUP(Games!C167, Data!$B$2:$L$134, 6, FALSE))*Coefficients!$F$2</f>
        <v>#N/A</v>
      </c>
      <c r="G167" t="e">
        <f>(VLOOKUP(Games!B167, Data!$B$2:$L$134, 7, FALSE)-VLOOKUP(Games!C167, Data!$B$2:$L$134, 7, FALSE))*Coefficients!$G$2</f>
        <v>#N/A</v>
      </c>
      <c r="H167" t="e">
        <f>(VLOOKUP(Games!B167, Data!$B$2:$L$134, 8, FALSE)-VLOOKUP(Games!C167, Data!$B$2:$L$134, 8, FALSE))*Coefficients!$H$2</f>
        <v>#N/A</v>
      </c>
      <c r="I167" t="e">
        <f>(VLOOKUP(Games!B167, Data!$B$2:$L$134, 9, FALSE)-VLOOKUP(Games!C167, Data!$B$2:$L$134, 9, FALSE))*Coefficients!$I$2</f>
        <v>#N/A</v>
      </c>
      <c r="J167" t="e">
        <f>(VLOOKUP(Games!B167, Data!$B$2:$L$134, 10, FALSE)-VLOOKUP(Games!C167, Data!$B$2:$L$134, 10, FALSE))*Coefficients!$J$2</f>
        <v>#N/A</v>
      </c>
      <c r="K167" t="e">
        <f>(IF(AND(VLOOKUP(Games!B167, Data!$B$2:$L$134, 11, FALSE)=1, VLOOKUP(Games!C167, Data!$B$2:$L$134, 11, FALSE)&lt;&gt;1), 1,0))*Coefficients!K$2</f>
        <v>#N/A</v>
      </c>
      <c r="L167" t="e">
        <f>(IF(AND(VLOOKUP(Games!B167, Data!$B$2:$L$134, 11, FALSE)&lt;&gt;1, VLOOKUP(Games!C167, Data!$B$2:$L$134, 11, FALSE)=1), 1,0))*Coefficients!L$2</f>
        <v>#N/A</v>
      </c>
      <c r="O167" t="e">
        <f t="shared" si="2"/>
        <v>#N/A</v>
      </c>
    </row>
    <row r="168" spans="1:15" x14ac:dyDescent="0.45">
      <c r="A168">
        <f>Coefficients!$A$2</f>
        <v>4.7140849091202801</v>
      </c>
      <c r="B168">
        <f>(Games!D168)*Coefficients!$B$2</f>
        <v>0</v>
      </c>
      <c r="C168" t="e">
        <f>(VLOOKUP(Games!B168, Data!$B$2:$L$134, 4, FALSE)-VLOOKUP(Games!C168, Data!$B$2:$L$134, 4, FALSE))*Coefficients!$C$2</f>
        <v>#N/A</v>
      </c>
      <c r="D168" t="e">
        <f>(VLOOKUP(Games!B168, Data!$B$2:$L$134, 3, FALSE)-VLOOKUP(Games!C168, Data!$B$2:$L$134, 3, FALSE))*Coefficients!$D$2</f>
        <v>#N/A</v>
      </c>
      <c r="E168" t="e">
        <f>(VLOOKUP(Games!B168, Data!$B$2:$L$134, 5, FALSE)-VLOOKUP(Games!C168, Data!$B$2:$L$134, 5, FALSE))*Coefficients!$E$2</f>
        <v>#N/A</v>
      </c>
      <c r="F168" t="e">
        <f>(VLOOKUP(Games!B168, Data!$B$2:$L$134, 6, FALSE)-VLOOKUP(Games!C168, Data!$B$2:$L$134, 6, FALSE))*Coefficients!$F$2</f>
        <v>#N/A</v>
      </c>
      <c r="G168" t="e">
        <f>(VLOOKUP(Games!B168, Data!$B$2:$L$134, 7, FALSE)-VLOOKUP(Games!C168, Data!$B$2:$L$134, 7, FALSE))*Coefficients!$G$2</f>
        <v>#N/A</v>
      </c>
      <c r="H168" t="e">
        <f>(VLOOKUP(Games!B168, Data!$B$2:$L$134, 8, FALSE)-VLOOKUP(Games!C168, Data!$B$2:$L$134, 8, FALSE))*Coefficients!$H$2</f>
        <v>#N/A</v>
      </c>
      <c r="I168" t="e">
        <f>(VLOOKUP(Games!B168, Data!$B$2:$L$134, 9, FALSE)-VLOOKUP(Games!C168, Data!$B$2:$L$134, 9, FALSE))*Coefficients!$I$2</f>
        <v>#N/A</v>
      </c>
      <c r="J168" t="e">
        <f>(VLOOKUP(Games!B168, Data!$B$2:$L$134, 10, FALSE)-VLOOKUP(Games!C168, Data!$B$2:$L$134, 10, FALSE))*Coefficients!$J$2</f>
        <v>#N/A</v>
      </c>
      <c r="K168" t="e">
        <f>(IF(AND(VLOOKUP(Games!B168, Data!$B$2:$L$134, 11, FALSE)=1, VLOOKUP(Games!C168, Data!$B$2:$L$134, 11, FALSE)&lt;&gt;1), 1,0))*Coefficients!K$2</f>
        <v>#N/A</v>
      </c>
      <c r="L168" t="e">
        <f>(IF(AND(VLOOKUP(Games!B168, Data!$B$2:$L$134, 11, FALSE)&lt;&gt;1, VLOOKUP(Games!C168, Data!$B$2:$L$134, 11, FALSE)=1), 1,0))*Coefficients!L$2</f>
        <v>#N/A</v>
      </c>
      <c r="O168" t="e">
        <f t="shared" si="2"/>
        <v>#N/A</v>
      </c>
    </row>
    <row r="169" spans="1:15" x14ac:dyDescent="0.45">
      <c r="A169">
        <f>Coefficients!$A$2</f>
        <v>4.7140849091202801</v>
      </c>
      <c r="B169">
        <f>(Games!D169)*Coefficients!$B$2</f>
        <v>0</v>
      </c>
      <c r="C169" t="e">
        <f>(VLOOKUP(Games!B169, Data!$B$2:$L$134, 4, FALSE)-VLOOKUP(Games!C169, Data!$B$2:$L$134, 4, FALSE))*Coefficients!$C$2</f>
        <v>#N/A</v>
      </c>
      <c r="D169" t="e">
        <f>(VLOOKUP(Games!B169, Data!$B$2:$L$134, 3, FALSE)-VLOOKUP(Games!C169, Data!$B$2:$L$134, 3, FALSE))*Coefficients!$D$2</f>
        <v>#N/A</v>
      </c>
      <c r="E169" t="e">
        <f>(VLOOKUP(Games!B169, Data!$B$2:$L$134, 5, FALSE)-VLOOKUP(Games!C169, Data!$B$2:$L$134, 5, FALSE))*Coefficients!$E$2</f>
        <v>#N/A</v>
      </c>
      <c r="F169" t="e">
        <f>(VLOOKUP(Games!B169, Data!$B$2:$L$134, 6, FALSE)-VLOOKUP(Games!C169, Data!$B$2:$L$134, 6, FALSE))*Coefficients!$F$2</f>
        <v>#N/A</v>
      </c>
      <c r="G169" t="e">
        <f>(VLOOKUP(Games!B169, Data!$B$2:$L$134, 7, FALSE)-VLOOKUP(Games!C169, Data!$B$2:$L$134, 7, FALSE))*Coefficients!$G$2</f>
        <v>#N/A</v>
      </c>
      <c r="H169" t="e">
        <f>(VLOOKUP(Games!B169, Data!$B$2:$L$134, 8, FALSE)-VLOOKUP(Games!C169, Data!$B$2:$L$134, 8, FALSE))*Coefficients!$H$2</f>
        <v>#N/A</v>
      </c>
      <c r="I169" t="e">
        <f>(VLOOKUP(Games!B169, Data!$B$2:$L$134, 9, FALSE)-VLOOKUP(Games!C169, Data!$B$2:$L$134, 9, FALSE))*Coefficients!$I$2</f>
        <v>#N/A</v>
      </c>
      <c r="J169" t="e">
        <f>(VLOOKUP(Games!B169, Data!$B$2:$L$134, 10, FALSE)-VLOOKUP(Games!C169, Data!$B$2:$L$134, 10, FALSE))*Coefficients!$J$2</f>
        <v>#N/A</v>
      </c>
      <c r="K169" t="e">
        <f>(IF(AND(VLOOKUP(Games!B169, Data!$B$2:$L$134, 11, FALSE)=1, VLOOKUP(Games!C169, Data!$B$2:$L$134, 11, FALSE)&lt;&gt;1), 1,0))*Coefficients!K$2</f>
        <v>#N/A</v>
      </c>
      <c r="L169" t="e">
        <f>(IF(AND(VLOOKUP(Games!B169, Data!$B$2:$L$134, 11, FALSE)&lt;&gt;1, VLOOKUP(Games!C169, Data!$B$2:$L$134, 11, FALSE)=1), 1,0))*Coefficients!L$2</f>
        <v>#N/A</v>
      </c>
      <c r="O169" t="e">
        <f t="shared" si="2"/>
        <v>#N/A</v>
      </c>
    </row>
    <row r="170" spans="1:15" x14ac:dyDescent="0.45">
      <c r="A170">
        <f>Coefficients!$A$2</f>
        <v>4.7140849091202801</v>
      </c>
      <c r="B170">
        <f>(Games!D170)*Coefficients!$B$2</f>
        <v>0</v>
      </c>
      <c r="C170" t="e">
        <f>(VLOOKUP(Games!B170, Data!$B$2:$L$134, 4, FALSE)-VLOOKUP(Games!C170, Data!$B$2:$L$134, 4, FALSE))*Coefficients!$C$2</f>
        <v>#N/A</v>
      </c>
      <c r="D170" t="e">
        <f>(VLOOKUP(Games!B170, Data!$B$2:$L$134, 3, FALSE)-VLOOKUP(Games!C170, Data!$B$2:$L$134, 3, FALSE))*Coefficients!$D$2</f>
        <v>#N/A</v>
      </c>
      <c r="E170" t="e">
        <f>(VLOOKUP(Games!B170, Data!$B$2:$L$134, 5, FALSE)-VLOOKUP(Games!C170, Data!$B$2:$L$134, 5, FALSE))*Coefficients!$E$2</f>
        <v>#N/A</v>
      </c>
      <c r="F170" t="e">
        <f>(VLOOKUP(Games!B170, Data!$B$2:$L$134, 6, FALSE)-VLOOKUP(Games!C170, Data!$B$2:$L$134, 6, FALSE))*Coefficients!$F$2</f>
        <v>#N/A</v>
      </c>
      <c r="G170" t="e">
        <f>(VLOOKUP(Games!B170, Data!$B$2:$L$134, 7, FALSE)-VLOOKUP(Games!C170, Data!$B$2:$L$134, 7, FALSE))*Coefficients!$G$2</f>
        <v>#N/A</v>
      </c>
      <c r="H170" t="e">
        <f>(VLOOKUP(Games!B170, Data!$B$2:$L$134, 8, FALSE)-VLOOKUP(Games!C170, Data!$B$2:$L$134, 8, FALSE))*Coefficients!$H$2</f>
        <v>#N/A</v>
      </c>
      <c r="I170" t="e">
        <f>(VLOOKUP(Games!B170, Data!$B$2:$L$134, 9, FALSE)-VLOOKUP(Games!C170, Data!$B$2:$L$134, 9, FALSE))*Coefficients!$I$2</f>
        <v>#N/A</v>
      </c>
      <c r="J170" t="e">
        <f>(VLOOKUP(Games!B170, Data!$B$2:$L$134, 10, FALSE)-VLOOKUP(Games!C170, Data!$B$2:$L$134, 10, FALSE))*Coefficients!$J$2</f>
        <v>#N/A</v>
      </c>
      <c r="K170" t="e">
        <f>(IF(AND(VLOOKUP(Games!B170, Data!$B$2:$L$134, 11, FALSE)=1, VLOOKUP(Games!C170, Data!$B$2:$L$134, 11, FALSE)&lt;&gt;1), 1,0))*Coefficients!K$2</f>
        <v>#N/A</v>
      </c>
      <c r="L170" t="e">
        <f>(IF(AND(VLOOKUP(Games!B170, Data!$B$2:$L$134, 11, FALSE)&lt;&gt;1, VLOOKUP(Games!C170, Data!$B$2:$L$134, 11, FALSE)=1), 1,0))*Coefficients!L$2</f>
        <v>#N/A</v>
      </c>
      <c r="O170" t="e">
        <f t="shared" si="2"/>
        <v>#N/A</v>
      </c>
    </row>
    <row r="171" spans="1:15" x14ac:dyDescent="0.45">
      <c r="A171">
        <f>Coefficients!$A$2</f>
        <v>4.7140849091202801</v>
      </c>
      <c r="B171">
        <f>(Games!D171)*Coefficients!$B$2</f>
        <v>0</v>
      </c>
      <c r="C171" t="e">
        <f>(VLOOKUP(Games!B171, Data!$B$2:$L$134, 4, FALSE)-VLOOKUP(Games!C171, Data!$B$2:$L$134, 4, FALSE))*Coefficients!$C$2</f>
        <v>#N/A</v>
      </c>
      <c r="D171" t="e">
        <f>(VLOOKUP(Games!B171, Data!$B$2:$L$134, 3, FALSE)-VLOOKUP(Games!C171, Data!$B$2:$L$134, 3, FALSE))*Coefficients!$D$2</f>
        <v>#N/A</v>
      </c>
      <c r="E171" t="e">
        <f>(VLOOKUP(Games!B171, Data!$B$2:$L$134, 5, FALSE)-VLOOKUP(Games!C171, Data!$B$2:$L$134, 5, FALSE))*Coefficients!$E$2</f>
        <v>#N/A</v>
      </c>
      <c r="F171" t="e">
        <f>(VLOOKUP(Games!B171, Data!$B$2:$L$134, 6, FALSE)-VLOOKUP(Games!C171, Data!$B$2:$L$134, 6, FALSE))*Coefficients!$F$2</f>
        <v>#N/A</v>
      </c>
      <c r="G171" t="e">
        <f>(VLOOKUP(Games!B171, Data!$B$2:$L$134, 7, FALSE)-VLOOKUP(Games!C171, Data!$B$2:$L$134, 7, FALSE))*Coefficients!$G$2</f>
        <v>#N/A</v>
      </c>
      <c r="H171" t="e">
        <f>(VLOOKUP(Games!B171, Data!$B$2:$L$134, 8, FALSE)-VLOOKUP(Games!C171, Data!$B$2:$L$134, 8, FALSE))*Coefficients!$H$2</f>
        <v>#N/A</v>
      </c>
      <c r="I171" t="e">
        <f>(VLOOKUP(Games!B171, Data!$B$2:$L$134, 9, FALSE)-VLOOKUP(Games!C171, Data!$B$2:$L$134, 9, FALSE))*Coefficients!$I$2</f>
        <v>#N/A</v>
      </c>
      <c r="J171" t="e">
        <f>(VLOOKUP(Games!B171, Data!$B$2:$L$134, 10, FALSE)-VLOOKUP(Games!C171, Data!$B$2:$L$134, 10, FALSE))*Coefficients!$J$2</f>
        <v>#N/A</v>
      </c>
      <c r="K171" t="e">
        <f>(IF(AND(VLOOKUP(Games!B171, Data!$B$2:$L$134, 11, FALSE)=1, VLOOKUP(Games!C171, Data!$B$2:$L$134, 11, FALSE)&lt;&gt;1), 1,0))*Coefficients!K$2</f>
        <v>#N/A</v>
      </c>
      <c r="L171" t="e">
        <f>(IF(AND(VLOOKUP(Games!B171, Data!$B$2:$L$134, 11, FALSE)&lt;&gt;1, VLOOKUP(Games!C171, Data!$B$2:$L$134, 11, FALSE)=1), 1,0))*Coefficients!L$2</f>
        <v>#N/A</v>
      </c>
      <c r="O171" t="e">
        <f t="shared" si="2"/>
        <v>#N/A</v>
      </c>
    </row>
    <row r="172" spans="1:15" x14ac:dyDescent="0.45">
      <c r="A172">
        <f>Coefficients!$A$2</f>
        <v>4.7140849091202801</v>
      </c>
      <c r="B172">
        <f>(Games!D172)*Coefficients!$B$2</f>
        <v>0</v>
      </c>
      <c r="C172" t="e">
        <f>(VLOOKUP(Games!B172, Data!$B$2:$L$134, 4, FALSE)-VLOOKUP(Games!C172, Data!$B$2:$L$134, 4, FALSE))*Coefficients!$C$2</f>
        <v>#N/A</v>
      </c>
      <c r="D172" t="e">
        <f>(VLOOKUP(Games!B172, Data!$B$2:$L$134, 3, FALSE)-VLOOKUP(Games!C172, Data!$B$2:$L$134, 3, FALSE))*Coefficients!$D$2</f>
        <v>#N/A</v>
      </c>
      <c r="E172" t="e">
        <f>(VLOOKUP(Games!B172, Data!$B$2:$L$134, 5, FALSE)-VLOOKUP(Games!C172, Data!$B$2:$L$134, 5, FALSE))*Coefficients!$E$2</f>
        <v>#N/A</v>
      </c>
      <c r="F172" t="e">
        <f>(VLOOKUP(Games!B172, Data!$B$2:$L$134, 6, FALSE)-VLOOKUP(Games!C172, Data!$B$2:$L$134, 6, FALSE))*Coefficients!$F$2</f>
        <v>#N/A</v>
      </c>
      <c r="G172" t="e">
        <f>(VLOOKUP(Games!B172, Data!$B$2:$L$134, 7, FALSE)-VLOOKUP(Games!C172, Data!$B$2:$L$134, 7, FALSE))*Coefficients!$G$2</f>
        <v>#N/A</v>
      </c>
      <c r="H172" t="e">
        <f>(VLOOKUP(Games!B172, Data!$B$2:$L$134, 8, FALSE)-VLOOKUP(Games!C172, Data!$B$2:$L$134, 8, FALSE))*Coefficients!$H$2</f>
        <v>#N/A</v>
      </c>
      <c r="I172" t="e">
        <f>(VLOOKUP(Games!B172, Data!$B$2:$L$134, 9, FALSE)-VLOOKUP(Games!C172, Data!$B$2:$L$134, 9, FALSE))*Coefficients!$I$2</f>
        <v>#N/A</v>
      </c>
      <c r="J172" t="e">
        <f>(VLOOKUP(Games!B172, Data!$B$2:$L$134, 10, FALSE)-VLOOKUP(Games!C172, Data!$B$2:$L$134, 10, FALSE))*Coefficients!$J$2</f>
        <v>#N/A</v>
      </c>
      <c r="K172" t="e">
        <f>(IF(AND(VLOOKUP(Games!B172, Data!$B$2:$L$134, 11, FALSE)=1, VLOOKUP(Games!C172, Data!$B$2:$L$134, 11, FALSE)&lt;&gt;1), 1,0))*Coefficients!K$2</f>
        <v>#N/A</v>
      </c>
      <c r="L172" t="e">
        <f>(IF(AND(VLOOKUP(Games!B172, Data!$B$2:$L$134, 11, FALSE)&lt;&gt;1, VLOOKUP(Games!C172, Data!$B$2:$L$134, 11, FALSE)=1), 1,0))*Coefficients!L$2</f>
        <v>#N/A</v>
      </c>
      <c r="O172" t="e">
        <f t="shared" si="2"/>
        <v>#N/A</v>
      </c>
    </row>
    <row r="173" spans="1:15" x14ac:dyDescent="0.45">
      <c r="A173">
        <f>Coefficients!$A$2</f>
        <v>4.7140849091202801</v>
      </c>
      <c r="B173">
        <f>(Games!D173)*Coefficients!$B$2</f>
        <v>0</v>
      </c>
      <c r="C173" t="e">
        <f>(VLOOKUP(Games!B173, Data!$B$2:$L$134, 4, FALSE)-VLOOKUP(Games!C173, Data!$B$2:$L$134, 4, FALSE))*Coefficients!$C$2</f>
        <v>#N/A</v>
      </c>
      <c r="D173" t="e">
        <f>(VLOOKUP(Games!B173, Data!$B$2:$L$134, 3, FALSE)-VLOOKUP(Games!C173, Data!$B$2:$L$134, 3, FALSE))*Coefficients!$D$2</f>
        <v>#N/A</v>
      </c>
      <c r="E173" t="e">
        <f>(VLOOKUP(Games!B173, Data!$B$2:$L$134, 5, FALSE)-VLOOKUP(Games!C173, Data!$B$2:$L$134, 5, FALSE))*Coefficients!$E$2</f>
        <v>#N/A</v>
      </c>
      <c r="F173" t="e">
        <f>(VLOOKUP(Games!B173, Data!$B$2:$L$134, 6, FALSE)-VLOOKUP(Games!C173, Data!$B$2:$L$134, 6, FALSE))*Coefficients!$F$2</f>
        <v>#N/A</v>
      </c>
      <c r="G173" t="e">
        <f>(VLOOKUP(Games!B173, Data!$B$2:$L$134, 7, FALSE)-VLOOKUP(Games!C173, Data!$B$2:$L$134, 7, FALSE))*Coefficients!$G$2</f>
        <v>#N/A</v>
      </c>
      <c r="H173" t="e">
        <f>(VLOOKUP(Games!B173, Data!$B$2:$L$134, 8, FALSE)-VLOOKUP(Games!C173, Data!$B$2:$L$134, 8, FALSE))*Coefficients!$H$2</f>
        <v>#N/A</v>
      </c>
      <c r="I173" t="e">
        <f>(VLOOKUP(Games!B173, Data!$B$2:$L$134, 9, FALSE)-VLOOKUP(Games!C173, Data!$B$2:$L$134, 9, FALSE))*Coefficients!$I$2</f>
        <v>#N/A</v>
      </c>
      <c r="J173" t="e">
        <f>(VLOOKUP(Games!B173, Data!$B$2:$L$134, 10, FALSE)-VLOOKUP(Games!C173, Data!$B$2:$L$134, 10, FALSE))*Coefficients!$J$2</f>
        <v>#N/A</v>
      </c>
      <c r="K173" t="e">
        <f>(IF(AND(VLOOKUP(Games!B173, Data!$B$2:$L$134, 11, FALSE)=1, VLOOKUP(Games!C173, Data!$B$2:$L$134, 11, FALSE)&lt;&gt;1), 1,0))*Coefficients!K$2</f>
        <v>#N/A</v>
      </c>
      <c r="L173" t="e">
        <f>(IF(AND(VLOOKUP(Games!B173, Data!$B$2:$L$134, 11, FALSE)&lt;&gt;1, VLOOKUP(Games!C173, Data!$B$2:$L$134, 11, FALSE)=1), 1,0))*Coefficients!L$2</f>
        <v>#N/A</v>
      </c>
      <c r="O173" t="e">
        <f t="shared" si="2"/>
        <v>#N/A</v>
      </c>
    </row>
    <row r="174" spans="1:15" x14ac:dyDescent="0.45">
      <c r="A174">
        <f>Coefficients!$A$2</f>
        <v>4.7140849091202801</v>
      </c>
      <c r="B174">
        <f>(Games!D174)*Coefficients!$B$2</f>
        <v>0</v>
      </c>
      <c r="C174" t="e">
        <f>(VLOOKUP(Games!B174, Data!$B$2:$L$134, 4, FALSE)-VLOOKUP(Games!C174, Data!$B$2:$L$134, 4, FALSE))*Coefficients!$C$2</f>
        <v>#N/A</v>
      </c>
      <c r="D174" t="e">
        <f>(VLOOKUP(Games!B174, Data!$B$2:$L$134, 3, FALSE)-VLOOKUP(Games!C174, Data!$B$2:$L$134, 3, FALSE))*Coefficients!$D$2</f>
        <v>#N/A</v>
      </c>
      <c r="E174" t="e">
        <f>(VLOOKUP(Games!B174, Data!$B$2:$L$134, 5, FALSE)-VLOOKUP(Games!C174, Data!$B$2:$L$134, 5, FALSE))*Coefficients!$E$2</f>
        <v>#N/A</v>
      </c>
      <c r="F174" t="e">
        <f>(VLOOKUP(Games!B174, Data!$B$2:$L$134, 6, FALSE)-VLOOKUP(Games!C174, Data!$B$2:$L$134, 6, FALSE))*Coefficients!$F$2</f>
        <v>#N/A</v>
      </c>
      <c r="G174" t="e">
        <f>(VLOOKUP(Games!B174, Data!$B$2:$L$134, 7, FALSE)-VLOOKUP(Games!C174, Data!$B$2:$L$134, 7, FALSE))*Coefficients!$G$2</f>
        <v>#N/A</v>
      </c>
      <c r="H174" t="e">
        <f>(VLOOKUP(Games!B174, Data!$B$2:$L$134, 8, FALSE)-VLOOKUP(Games!C174, Data!$B$2:$L$134, 8, FALSE))*Coefficients!$H$2</f>
        <v>#N/A</v>
      </c>
      <c r="I174" t="e">
        <f>(VLOOKUP(Games!B174, Data!$B$2:$L$134, 9, FALSE)-VLOOKUP(Games!C174, Data!$B$2:$L$134, 9, FALSE))*Coefficients!$I$2</f>
        <v>#N/A</v>
      </c>
      <c r="J174" t="e">
        <f>(VLOOKUP(Games!B174, Data!$B$2:$L$134, 10, FALSE)-VLOOKUP(Games!C174, Data!$B$2:$L$134, 10, FALSE))*Coefficients!$J$2</f>
        <v>#N/A</v>
      </c>
      <c r="K174" t="e">
        <f>(IF(AND(VLOOKUP(Games!B174, Data!$B$2:$L$134, 11, FALSE)=1, VLOOKUP(Games!C174, Data!$B$2:$L$134, 11, FALSE)&lt;&gt;1), 1,0))*Coefficients!K$2</f>
        <v>#N/A</v>
      </c>
      <c r="L174" t="e">
        <f>(IF(AND(VLOOKUP(Games!B174, Data!$B$2:$L$134, 11, FALSE)&lt;&gt;1, VLOOKUP(Games!C174, Data!$B$2:$L$134, 11, FALSE)=1), 1,0))*Coefficients!L$2</f>
        <v>#N/A</v>
      </c>
      <c r="O174" t="e">
        <f t="shared" si="2"/>
        <v>#N/A</v>
      </c>
    </row>
    <row r="175" spans="1:15" x14ac:dyDescent="0.45">
      <c r="A175">
        <f>Coefficients!$A$2</f>
        <v>4.7140849091202801</v>
      </c>
      <c r="B175">
        <f>(Games!D175)*Coefficients!$B$2</f>
        <v>0</v>
      </c>
      <c r="C175" t="e">
        <f>(VLOOKUP(Games!B175, Data!$B$2:$L$134, 4, FALSE)-VLOOKUP(Games!C175, Data!$B$2:$L$134, 4, FALSE))*Coefficients!$C$2</f>
        <v>#N/A</v>
      </c>
      <c r="D175" t="e">
        <f>(VLOOKUP(Games!B175, Data!$B$2:$L$134, 3, FALSE)-VLOOKUP(Games!C175, Data!$B$2:$L$134, 3, FALSE))*Coefficients!$D$2</f>
        <v>#N/A</v>
      </c>
      <c r="E175" t="e">
        <f>(VLOOKUP(Games!B175, Data!$B$2:$L$134, 5, FALSE)-VLOOKUP(Games!C175, Data!$B$2:$L$134, 5, FALSE))*Coefficients!$E$2</f>
        <v>#N/A</v>
      </c>
      <c r="F175" t="e">
        <f>(VLOOKUP(Games!B175, Data!$B$2:$L$134, 6, FALSE)-VLOOKUP(Games!C175, Data!$B$2:$L$134, 6, FALSE))*Coefficients!$F$2</f>
        <v>#N/A</v>
      </c>
      <c r="G175" t="e">
        <f>(VLOOKUP(Games!B175, Data!$B$2:$L$134, 7, FALSE)-VLOOKUP(Games!C175, Data!$B$2:$L$134, 7, FALSE))*Coefficients!$G$2</f>
        <v>#N/A</v>
      </c>
      <c r="H175" t="e">
        <f>(VLOOKUP(Games!B175, Data!$B$2:$L$134, 8, FALSE)-VLOOKUP(Games!C175, Data!$B$2:$L$134, 8, FALSE))*Coefficients!$H$2</f>
        <v>#N/A</v>
      </c>
      <c r="I175" t="e">
        <f>(VLOOKUP(Games!B175, Data!$B$2:$L$134, 9, FALSE)-VLOOKUP(Games!C175, Data!$B$2:$L$134, 9, FALSE))*Coefficients!$I$2</f>
        <v>#N/A</v>
      </c>
      <c r="J175" t="e">
        <f>(VLOOKUP(Games!B175, Data!$B$2:$L$134, 10, FALSE)-VLOOKUP(Games!C175, Data!$B$2:$L$134, 10, FALSE))*Coefficients!$J$2</f>
        <v>#N/A</v>
      </c>
      <c r="K175" t="e">
        <f>(IF(AND(VLOOKUP(Games!B175, Data!$B$2:$L$134, 11, FALSE)=1, VLOOKUP(Games!C175, Data!$B$2:$L$134, 11, FALSE)&lt;&gt;1), 1,0))*Coefficients!K$2</f>
        <v>#N/A</v>
      </c>
      <c r="L175" t="e">
        <f>(IF(AND(VLOOKUP(Games!B175, Data!$B$2:$L$134, 11, FALSE)&lt;&gt;1, VLOOKUP(Games!C175, Data!$B$2:$L$134, 11, FALSE)=1), 1,0))*Coefficients!L$2</f>
        <v>#N/A</v>
      </c>
      <c r="O175" t="e">
        <f t="shared" si="2"/>
        <v>#N/A</v>
      </c>
    </row>
    <row r="176" spans="1:15" x14ac:dyDescent="0.45">
      <c r="A176">
        <f>Coefficients!$A$2</f>
        <v>4.7140849091202801</v>
      </c>
      <c r="B176">
        <f>(Games!D176)*Coefficients!$B$2</f>
        <v>0</v>
      </c>
      <c r="C176" t="e">
        <f>(VLOOKUP(Games!B176, Data!$B$2:$L$134, 4, FALSE)-VLOOKUP(Games!C176, Data!$B$2:$L$134, 4, FALSE))*Coefficients!$C$2</f>
        <v>#N/A</v>
      </c>
      <c r="D176" t="e">
        <f>(VLOOKUP(Games!B176, Data!$B$2:$L$134, 3, FALSE)-VLOOKUP(Games!C176, Data!$B$2:$L$134, 3, FALSE))*Coefficients!$D$2</f>
        <v>#N/A</v>
      </c>
      <c r="E176" t="e">
        <f>(VLOOKUP(Games!B176, Data!$B$2:$L$134, 5, FALSE)-VLOOKUP(Games!C176, Data!$B$2:$L$134, 5, FALSE))*Coefficients!$E$2</f>
        <v>#N/A</v>
      </c>
      <c r="F176" t="e">
        <f>(VLOOKUP(Games!B176, Data!$B$2:$L$134, 6, FALSE)-VLOOKUP(Games!C176, Data!$B$2:$L$134, 6, FALSE))*Coefficients!$F$2</f>
        <v>#N/A</v>
      </c>
      <c r="G176" t="e">
        <f>(VLOOKUP(Games!B176, Data!$B$2:$L$134, 7, FALSE)-VLOOKUP(Games!C176, Data!$B$2:$L$134, 7, FALSE))*Coefficients!$G$2</f>
        <v>#N/A</v>
      </c>
      <c r="H176" t="e">
        <f>(VLOOKUP(Games!B176, Data!$B$2:$L$134, 8, FALSE)-VLOOKUP(Games!C176, Data!$B$2:$L$134, 8, FALSE))*Coefficients!$H$2</f>
        <v>#N/A</v>
      </c>
      <c r="I176" t="e">
        <f>(VLOOKUP(Games!B176, Data!$B$2:$L$134, 9, FALSE)-VLOOKUP(Games!C176, Data!$B$2:$L$134, 9, FALSE))*Coefficients!$I$2</f>
        <v>#N/A</v>
      </c>
      <c r="J176" t="e">
        <f>(VLOOKUP(Games!B176, Data!$B$2:$L$134, 10, FALSE)-VLOOKUP(Games!C176, Data!$B$2:$L$134, 10, FALSE))*Coefficients!$J$2</f>
        <v>#N/A</v>
      </c>
      <c r="K176" t="e">
        <f>(IF(AND(VLOOKUP(Games!B176, Data!$B$2:$L$134, 11, FALSE)=1, VLOOKUP(Games!C176, Data!$B$2:$L$134, 11, FALSE)&lt;&gt;1), 1,0))*Coefficients!K$2</f>
        <v>#N/A</v>
      </c>
      <c r="L176" t="e">
        <f>(IF(AND(VLOOKUP(Games!B176, Data!$B$2:$L$134, 11, FALSE)&lt;&gt;1, VLOOKUP(Games!C176, Data!$B$2:$L$134, 11, FALSE)=1), 1,0))*Coefficients!L$2</f>
        <v>#N/A</v>
      </c>
      <c r="O176" t="e">
        <f t="shared" si="2"/>
        <v>#N/A</v>
      </c>
    </row>
    <row r="177" spans="1:15" x14ac:dyDescent="0.45">
      <c r="A177">
        <f>Coefficients!$A$2</f>
        <v>4.7140849091202801</v>
      </c>
      <c r="B177">
        <f>(Games!D177)*Coefficients!$B$2</f>
        <v>0</v>
      </c>
      <c r="C177" t="e">
        <f>(VLOOKUP(Games!B177, Data!$B$2:$L$134, 4, FALSE)-VLOOKUP(Games!C177, Data!$B$2:$L$134, 4, FALSE))*Coefficients!$C$2</f>
        <v>#N/A</v>
      </c>
      <c r="D177" t="e">
        <f>(VLOOKUP(Games!B177, Data!$B$2:$L$134, 3, FALSE)-VLOOKUP(Games!C177, Data!$B$2:$L$134, 3, FALSE))*Coefficients!$D$2</f>
        <v>#N/A</v>
      </c>
      <c r="E177" t="e">
        <f>(VLOOKUP(Games!B177, Data!$B$2:$L$134, 5, FALSE)-VLOOKUP(Games!C177, Data!$B$2:$L$134, 5, FALSE))*Coefficients!$E$2</f>
        <v>#N/A</v>
      </c>
      <c r="F177" t="e">
        <f>(VLOOKUP(Games!B177, Data!$B$2:$L$134, 6, FALSE)-VLOOKUP(Games!C177, Data!$B$2:$L$134, 6, FALSE))*Coefficients!$F$2</f>
        <v>#N/A</v>
      </c>
      <c r="G177" t="e">
        <f>(VLOOKUP(Games!B177, Data!$B$2:$L$134, 7, FALSE)-VLOOKUP(Games!C177, Data!$B$2:$L$134, 7, FALSE))*Coefficients!$G$2</f>
        <v>#N/A</v>
      </c>
      <c r="H177" t="e">
        <f>(VLOOKUP(Games!B177, Data!$B$2:$L$134, 8, FALSE)-VLOOKUP(Games!C177, Data!$B$2:$L$134, 8, FALSE))*Coefficients!$H$2</f>
        <v>#N/A</v>
      </c>
      <c r="I177" t="e">
        <f>(VLOOKUP(Games!B177, Data!$B$2:$L$134, 9, FALSE)-VLOOKUP(Games!C177, Data!$B$2:$L$134, 9, FALSE))*Coefficients!$I$2</f>
        <v>#N/A</v>
      </c>
      <c r="J177" t="e">
        <f>(VLOOKUP(Games!B177, Data!$B$2:$L$134, 10, FALSE)-VLOOKUP(Games!C177, Data!$B$2:$L$134, 10, FALSE))*Coefficients!$J$2</f>
        <v>#N/A</v>
      </c>
      <c r="K177" t="e">
        <f>(IF(AND(VLOOKUP(Games!B177, Data!$B$2:$L$134, 11, FALSE)=1, VLOOKUP(Games!C177, Data!$B$2:$L$134, 11, FALSE)&lt;&gt;1), 1,0))*Coefficients!K$2</f>
        <v>#N/A</v>
      </c>
      <c r="L177" t="e">
        <f>(IF(AND(VLOOKUP(Games!B177, Data!$B$2:$L$134, 11, FALSE)&lt;&gt;1, VLOOKUP(Games!C177, Data!$B$2:$L$134, 11, FALSE)=1), 1,0))*Coefficients!L$2</f>
        <v>#N/A</v>
      </c>
      <c r="O177" t="e">
        <f t="shared" si="2"/>
        <v>#N/A</v>
      </c>
    </row>
    <row r="178" spans="1:15" x14ac:dyDescent="0.45">
      <c r="A178">
        <f>Coefficients!$A$2</f>
        <v>4.7140849091202801</v>
      </c>
      <c r="B178">
        <f>(Games!D178)*Coefficients!$B$2</f>
        <v>0</v>
      </c>
      <c r="C178" t="e">
        <f>(VLOOKUP(Games!B178, Data!$B$2:$L$134, 4, FALSE)-VLOOKUP(Games!C178, Data!$B$2:$L$134, 4, FALSE))*Coefficients!$C$2</f>
        <v>#N/A</v>
      </c>
      <c r="D178" t="e">
        <f>(VLOOKUP(Games!B178, Data!$B$2:$L$134, 3, FALSE)-VLOOKUP(Games!C178, Data!$B$2:$L$134, 3, FALSE))*Coefficients!$D$2</f>
        <v>#N/A</v>
      </c>
      <c r="E178" t="e">
        <f>(VLOOKUP(Games!B178, Data!$B$2:$L$134, 5, FALSE)-VLOOKUP(Games!C178, Data!$B$2:$L$134, 5, FALSE))*Coefficients!$E$2</f>
        <v>#N/A</v>
      </c>
      <c r="F178" t="e">
        <f>(VLOOKUP(Games!B178, Data!$B$2:$L$134, 6, FALSE)-VLOOKUP(Games!C178, Data!$B$2:$L$134, 6, FALSE))*Coefficients!$F$2</f>
        <v>#N/A</v>
      </c>
      <c r="G178" t="e">
        <f>(VLOOKUP(Games!B178, Data!$B$2:$L$134, 7, FALSE)-VLOOKUP(Games!C178, Data!$B$2:$L$134, 7, FALSE))*Coefficients!$G$2</f>
        <v>#N/A</v>
      </c>
      <c r="H178" t="e">
        <f>(VLOOKUP(Games!B178, Data!$B$2:$L$134, 8, FALSE)-VLOOKUP(Games!C178, Data!$B$2:$L$134, 8, FALSE))*Coefficients!$H$2</f>
        <v>#N/A</v>
      </c>
      <c r="I178" t="e">
        <f>(VLOOKUP(Games!B178, Data!$B$2:$L$134, 9, FALSE)-VLOOKUP(Games!C178, Data!$B$2:$L$134, 9, FALSE))*Coefficients!$I$2</f>
        <v>#N/A</v>
      </c>
      <c r="J178" t="e">
        <f>(VLOOKUP(Games!B178, Data!$B$2:$L$134, 10, FALSE)-VLOOKUP(Games!C178, Data!$B$2:$L$134, 10, FALSE))*Coefficients!$J$2</f>
        <v>#N/A</v>
      </c>
      <c r="K178" t="e">
        <f>(IF(AND(VLOOKUP(Games!B178, Data!$B$2:$L$134, 11, FALSE)=1, VLOOKUP(Games!C178, Data!$B$2:$L$134, 11, FALSE)&lt;&gt;1), 1,0))*Coefficients!K$2</f>
        <v>#N/A</v>
      </c>
      <c r="L178" t="e">
        <f>(IF(AND(VLOOKUP(Games!B178, Data!$B$2:$L$134, 11, FALSE)&lt;&gt;1, VLOOKUP(Games!C178, Data!$B$2:$L$134, 11, FALSE)=1), 1,0))*Coefficients!L$2</f>
        <v>#N/A</v>
      </c>
      <c r="O178" t="e">
        <f t="shared" si="2"/>
        <v>#N/A</v>
      </c>
    </row>
    <row r="179" spans="1:15" x14ac:dyDescent="0.45">
      <c r="A179">
        <f>Coefficients!$A$2</f>
        <v>4.7140849091202801</v>
      </c>
      <c r="B179">
        <f>(Games!D179)*Coefficients!$B$2</f>
        <v>0</v>
      </c>
      <c r="C179" t="e">
        <f>(VLOOKUP(Games!B179, Data!$B$2:$L$134, 4, FALSE)-VLOOKUP(Games!C179, Data!$B$2:$L$134, 4, FALSE))*Coefficients!$C$2</f>
        <v>#N/A</v>
      </c>
      <c r="D179" t="e">
        <f>(VLOOKUP(Games!B179, Data!$B$2:$L$134, 3, FALSE)-VLOOKUP(Games!C179, Data!$B$2:$L$134, 3, FALSE))*Coefficients!$D$2</f>
        <v>#N/A</v>
      </c>
      <c r="E179" t="e">
        <f>(VLOOKUP(Games!B179, Data!$B$2:$L$134, 5, FALSE)-VLOOKUP(Games!C179, Data!$B$2:$L$134, 5, FALSE))*Coefficients!$E$2</f>
        <v>#N/A</v>
      </c>
      <c r="F179" t="e">
        <f>(VLOOKUP(Games!B179, Data!$B$2:$L$134, 6, FALSE)-VLOOKUP(Games!C179, Data!$B$2:$L$134, 6, FALSE))*Coefficients!$F$2</f>
        <v>#N/A</v>
      </c>
      <c r="G179" t="e">
        <f>(VLOOKUP(Games!B179, Data!$B$2:$L$134, 7, FALSE)-VLOOKUP(Games!C179, Data!$B$2:$L$134, 7, FALSE))*Coefficients!$G$2</f>
        <v>#N/A</v>
      </c>
      <c r="H179" t="e">
        <f>(VLOOKUP(Games!B179, Data!$B$2:$L$134, 8, FALSE)-VLOOKUP(Games!C179, Data!$B$2:$L$134, 8, FALSE))*Coefficients!$H$2</f>
        <v>#N/A</v>
      </c>
      <c r="I179" t="e">
        <f>(VLOOKUP(Games!B179, Data!$B$2:$L$134, 9, FALSE)-VLOOKUP(Games!C179, Data!$B$2:$L$134, 9, FALSE))*Coefficients!$I$2</f>
        <v>#N/A</v>
      </c>
      <c r="J179" t="e">
        <f>(VLOOKUP(Games!B179, Data!$B$2:$L$134, 10, FALSE)-VLOOKUP(Games!C179, Data!$B$2:$L$134, 10, FALSE))*Coefficients!$J$2</f>
        <v>#N/A</v>
      </c>
      <c r="K179" t="e">
        <f>(IF(AND(VLOOKUP(Games!B179, Data!$B$2:$L$134, 11, FALSE)=1, VLOOKUP(Games!C179, Data!$B$2:$L$134, 11, FALSE)&lt;&gt;1), 1,0))*Coefficients!K$2</f>
        <v>#N/A</v>
      </c>
      <c r="L179" t="e">
        <f>(IF(AND(VLOOKUP(Games!B179, Data!$B$2:$L$134, 11, FALSE)&lt;&gt;1, VLOOKUP(Games!C179, Data!$B$2:$L$134, 11, FALSE)=1), 1,0))*Coefficients!L$2</f>
        <v>#N/A</v>
      </c>
      <c r="O179" t="e">
        <f t="shared" si="2"/>
        <v>#N/A</v>
      </c>
    </row>
    <row r="180" spans="1:15" x14ac:dyDescent="0.45">
      <c r="A180">
        <f>Coefficients!$A$2</f>
        <v>4.7140849091202801</v>
      </c>
      <c r="B180">
        <f>(Games!D180)*Coefficients!$B$2</f>
        <v>0</v>
      </c>
      <c r="C180" t="e">
        <f>(VLOOKUP(Games!B180, Data!$B$2:$L$134, 4, FALSE)-VLOOKUP(Games!C180, Data!$B$2:$L$134, 4, FALSE))*Coefficients!$C$2</f>
        <v>#N/A</v>
      </c>
      <c r="D180" t="e">
        <f>(VLOOKUP(Games!B180, Data!$B$2:$L$134, 3, FALSE)-VLOOKUP(Games!C180, Data!$B$2:$L$134, 3, FALSE))*Coefficients!$D$2</f>
        <v>#N/A</v>
      </c>
      <c r="E180" t="e">
        <f>(VLOOKUP(Games!B180, Data!$B$2:$L$134, 5, FALSE)-VLOOKUP(Games!C180, Data!$B$2:$L$134, 5, FALSE))*Coefficients!$E$2</f>
        <v>#N/A</v>
      </c>
      <c r="F180" t="e">
        <f>(VLOOKUP(Games!B180, Data!$B$2:$L$134, 6, FALSE)-VLOOKUP(Games!C180, Data!$B$2:$L$134, 6, FALSE))*Coefficients!$F$2</f>
        <v>#N/A</v>
      </c>
      <c r="G180" t="e">
        <f>(VLOOKUP(Games!B180, Data!$B$2:$L$134, 7, FALSE)-VLOOKUP(Games!C180, Data!$B$2:$L$134, 7, FALSE))*Coefficients!$G$2</f>
        <v>#N/A</v>
      </c>
      <c r="H180" t="e">
        <f>(VLOOKUP(Games!B180, Data!$B$2:$L$134, 8, FALSE)-VLOOKUP(Games!C180, Data!$B$2:$L$134, 8, FALSE))*Coefficients!$H$2</f>
        <v>#N/A</v>
      </c>
      <c r="I180" t="e">
        <f>(VLOOKUP(Games!B180, Data!$B$2:$L$134, 9, FALSE)-VLOOKUP(Games!C180, Data!$B$2:$L$134, 9, FALSE))*Coefficients!$I$2</f>
        <v>#N/A</v>
      </c>
      <c r="J180" t="e">
        <f>(VLOOKUP(Games!B180, Data!$B$2:$L$134, 10, FALSE)-VLOOKUP(Games!C180, Data!$B$2:$L$134, 10, FALSE))*Coefficients!$J$2</f>
        <v>#N/A</v>
      </c>
      <c r="K180" t="e">
        <f>(IF(AND(VLOOKUP(Games!B180, Data!$B$2:$L$134, 11, FALSE)=1, VLOOKUP(Games!C180, Data!$B$2:$L$134, 11, FALSE)&lt;&gt;1), 1,0))*Coefficients!K$2</f>
        <v>#N/A</v>
      </c>
      <c r="L180" t="e">
        <f>(IF(AND(VLOOKUP(Games!B180, Data!$B$2:$L$134, 11, FALSE)&lt;&gt;1, VLOOKUP(Games!C180, Data!$B$2:$L$134, 11, FALSE)=1), 1,0))*Coefficients!L$2</f>
        <v>#N/A</v>
      </c>
      <c r="O180" t="e">
        <f t="shared" si="2"/>
        <v>#N/A</v>
      </c>
    </row>
    <row r="181" spans="1:15" x14ac:dyDescent="0.45">
      <c r="A181">
        <f>Coefficients!$A$2</f>
        <v>4.7140849091202801</v>
      </c>
      <c r="B181">
        <f>(Games!D181)*Coefficients!$B$2</f>
        <v>0</v>
      </c>
      <c r="C181" t="e">
        <f>(VLOOKUP(Games!B181, Data!$B$2:$L$134, 4, FALSE)-VLOOKUP(Games!C181, Data!$B$2:$L$134, 4, FALSE))*Coefficients!$C$2</f>
        <v>#N/A</v>
      </c>
      <c r="D181" t="e">
        <f>(VLOOKUP(Games!B181, Data!$B$2:$L$134, 3, FALSE)-VLOOKUP(Games!C181, Data!$B$2:$L$134, 3, FALSE))*Coefficients!$D$2</f>
        <v>#N/A</v>
      </c>
      <c r="E181" t="e">
        <f>(VLOOKUP(Games!B181, Data!$B$2:$L$134, 5, FALSE)-VLOOKUP(Games!C181, Data!$B$2:$L$134, 5, FALSE))*Coefficients!$E$2</f>
        <v>#N/A</v>
      </c>
      <c r="F181" t="e">
        <f>(VLOOKUP(Games!B181, Data!$B$2:$L$134, 6, FALSE)-VLOOKUP(Games!C181, Data!$B$2:$L$134, 6, FALSE))*Coefficients!$F$2</f>
        <v>#N/A</v>
      </c>
      <c r="G181" t="e">
        <f>(VLOOKUP(Games!B181, Data!$B$2:$L$134, 7, FALSE)-VLOOKUP(Games!C181, Data!$B$2:$L$134, 7, FALSE))*Coefficients!$G$2</f>
        <v>#N/A</v>
      </c>
      <c r="H181" t="e">
        <f>(VLOOKUP(Games!B181, Data!$B$2:$L$134, 8, FALSE)-VLOOKUP(Games!C181, Data!$B$2:$L$134, 8, FALSE))*Coefficients!$H$2</f>
        <v>#N/A</v>
      </c>
      <c r="I181" t="e">
        <f>(VLOOKUP(Games!B181, Data!$B$2:$L$134, 9, FALSE)-VLOOKUP(Games!C181, Data!$B$2:$L$134, 9, FALSE))*Coefficients!$I$2</f>
        <v>#N/A</v>
      </c>
      <c r="J181" t="e">
        <f>(VLOOKUP(Games!B181, Data!$B$2:$L$134, 10, FALSE)-VLOOKUP(Games!C181, Data!$B$2:$L$134, 10, FALSE))*Coefficients!$J$2</f>
        <v>#N/A</v>
      </c>
      <c r="K181" t="e">
        <f>(IF(AND(VLOOKUP(Games!B181, Data!$B$2:$L$134, 11, FALSE)=1, VLOOKUP(Games!C181, Data!$B$2:$L$134, 11, FALSE)&lt;&gt;1), 1,0))*Coefficients!K$2</f>
        <v>#N/A</v>
      </c>
      <c r="L181" t="e">
        <f>(IF(AND(VLOOKUP(Games!B181, Data!$B$2:$L$134, 11, FALSE)&lt;&gt;1, VLOOKUP(Games!C181, Data!$B$2:$L$134, 11, FALSE)=1), 1,0))*Coefficients!L$2</f>
        <v>#N/A</v>
      </c>
      <c r="O181" t="e">
        <f t="shared" si="2"/>
        <v>#N/A</v>
      </c>
    </row>
    <row r="182" spans="1:15" x14ac:dyDescent="0.45">
      <c r="A182">
        <f>Coefficients!$A$2</f>
        <v>4.7140849091202801</v>
      </c>
      <c r="B182">
        <f>(Games!D182)*Coefficients!$B$2</f>
        <v>0</v>
      </c>
      <c r="C182" t="e">
        <f>(VLOOKUP(Games!B182, Data!$B$2:$L$134, 4, FALSE)-VLOOKUP(Games!C182, Data!$B$2:$L$134, 4, FALSE))*Coefficients!$C$2</f>
        <v>#N/A</v>
      </c>
      <c r="D182" t="e">
        <f>(VLOOKUP(Games!B182, Data!$B$2:$L$134, 3, FALSE)-VLOOKUP(Games!C182, Data!$B$2:$L$134, 3, FALSE))*Coefficients!$D$2</f>
        <v>#N/A</v>
      </c>
      <c r="E182" t="e">
        <f>(VLOOKUP(Games!B182, Data!$B$2:$L$134, 5, FALSE)-VLOOKUP(Games!C182, Data!$B$2:$L$134, 5, FALSE))*Coefficients!$E$2</f>
        <v>#N/A</v>
      </c>
      <c r="F182" t="e">
        <f>(VLOOKUP(Games!B182, Data!$B$2:$L$134, 6, FALSE)-VLOOKUP(Games!C182, Data!$B$2:$L$134, 6, FALSE))*Coefficients!$F$2</f>
        <v>#N/A</v>
      </c>
      <c r="G182" t="e">
        <f>(VLOOKUP(Games!B182, Data!$B$2:$L$134, 7, FALSE)-VLOOKUP(Games!C182, Data!$B$2:$L$134, 7, FALSE))*Coefficients!$G$2</f>
        <v>#N/A</v>
      </c>
      <c r="H182" t="e">
        <f>(VLOOKUP(Games!B182, Data!$B$2:$L$134, 8, FALSE)-VLOOKUP(Games!C182, Data!$B$2:$L$134, 8, FALSE))*Coefficients!$H$2</f>
        <v>#N/A</v>
      </c>
      <c r="I182" t="e">
        <f>(VLOOKUP(Games!B182, Data!$B$2:$L$134, 9, FALSE)-VLOOKUP(Games!C182, Data!$B$2:$L$134, 9, FALSE))*Coefficients!$I$2</f>
        <v>#N/A</v>
      </c>
      <c r="J182" t="e">
        <f>(VLOOKUP(Games!B182, Data!$B$2:$L$134, 10, FALSE)-VLOOKUP(Games!C182, Data!$B$2:$L$134, 10, FALSE))*Coefficients!$J$2</f>
        <v>#N/A</v>
      </c>
      <c r="K182" t="e">
        <f>(IF(AND(VLOOKUP(Games!B182, Data!$B$2:$L$134, 11, FALSE)=1, VLOOKUP(Games!C182, Data!$B$2:$L$134, 11, FALSE)&lt;&gt;1), 1,0))*Coefficients!K$2</f>
        <v>#N/A</v>
      </c>
      <c r="L182" t="e">
        <f>(IF(AND(VLOOKUP(Games!B182, Data!$B$2:$L$134, 11, FALSE)&lt;&gt;1, VLOOKUP(Games!C182, Data!$B$2:$L$134, 11, FALSE)=1), 1,0))*Coefficients!L$2</f>
        <v>#N/A</v>
      </c>
      <c r="O182" t="e">
        <f t="shared" si="2"/>
        <v>#N/A</v>
      </c>
    </row>
    <row r="183" spans="1:15" x14ac:dyDescent="0.45">
      <c r="A183">
        <f>Coefficients!$A$2</f>
        <v>4.7140849091202801</v>
      </c>
      <c r="B183">
        <f>(Games!D183)*Coefficients!$B$2</f>
        <v>0</v>
      </c>
      <c r="C183" t="e">
        <f>(VLOOKUP(Games!B183, Data!$B$2:$L$134, 4, FALSE)-VLOOKUP(Games!C183, Data!$B$2:$L$134, 4, FALSE))*Coefficients!$C$2</f>
        <v>#N/A</v>
      </c>
      <c r="D183" t="e">
        <f>(VLOOKUP(Games!B183, Data!$B$2:$L$134, 3, FALSE)-VLOOKUP(Games!C183, Data!$B$2:$L$134, 3, FALSE))*Coefficients!$D$2</f>
        <v>#N/A</v>
      </c>
      <c r="E183" t="e">
        <f>(VLOOKUP(Games!B183, Data!$B$2:$L$134, 5, FALSE)-VLOOKUP(Games!C183, Data!$B$2:$L$134, 5, FALSE))*Coefficients!$E$2</f>
        <v>#N/A</v>
      </c>
      <c r="F183" t="e">
        <f>(VLOOKUP(Games!B183, Data!$B$2:$L$134, 6, FALSE)-VLOOKUP(Games!C183, Data!$B$2:$L$134, 6, FALSE))*Coefficients!$F$2</f>
        <v>#N/A</v>
      </c>
      <c r="G183" t="e">
        <f>(VLOOKUP(Games!B183, Data!$B$2:$L$134, 7, FALSE)-VLOOKUP(Games!C183, Data!$B$2:$L$134, 7, FALSE))*Coefficients!$G$2</f>
        <v>#N/A</v>
      </c>
      <c r="H183" t="e">
        <f>(VLOOKUP(Games!B183, Data!$B$2:$L$134, 8, FALSE)-VLOOKUP(Games!C183, Data!$B$2:$L$134, 8, FALSE))*Coefficients!$H$2</f>
        <v>#N/A</v>
      </c>
      <c r="I183" t="e">
        <f>(VLOOKUP(Games!B183, Data!$B$2:$L$134, 9, FALSE)-VLOOKUP(Games!C183, Data!$B$2:$L$134, 9, FALSE))*Coefficients!$I$2</f>
        <v>#N/A</v>
      </c>
      <c r="J183" t="e">
        <f>(VLOOKUP(Games!B183, Data!$B$2:$L$134, 10, FALSE)-VLOOKUP(Games!C183, Data!$B$2:$L$134, 10, FALSE))*Coefficients!$J$2</f>
        <v>#N/A</v>
      </c>
      <c r="K183" t="e">
        <f>(IF(AND(VLOOKUP(Games!B183, Data!$B$2:$L$134, 11, FALSE)=1, VLOOKUP(Games!C183, Data!$B$2:$L$134, 11, FALSE)&lt;&gt;1), 1,0))*Coefficients!K$2</f>
        <v>#N/A</v>
      </c>
      <c r="L183" t="e">
        <f>(IF(AND(VLOOKUP(Games!B183, Data!$B$2:$L$134, 11, FALSE)&lt;&gt;1, VLOOKUP(Games!C183, Data!$B$2:$L$134, 11, FALSE)=1), 1,0))*Coefficients!L$2</f>
        <v>#N/A</v>
      </c>
      <c r="O183" t="e">
        <f t="shared" si="2"/>
        <v>#N/A</v>
      </c>
    </row>
    <row r="184" spans="1:15" x14ac:dyDescent="0.45">
      <c r="A184">
        <f>Coefficients!$A$2</f>
        <v>4.7140849091202801</v>
      </c>
      <c r="B184">
        <f>(Games!D184)*Coefficients!$B$2</f>
        <v>0</v>
      </c>
      <c r="C184" t="e">
        <f>(VLOOKUP(Games!B184, Data!$B$2:$L$134, 4, FALSE)-VLOOKUP(Games!C184, Data!$B$2:$L$134, 4, FALSE))*Coefficients!$C$2</f>
        <v>#N/A</v>
      </c>
      <c r="D184" t="e">
        <f>(VLOOKUP(Games!B184, Data!$B$2:$L$134, 3, FALSE)-VLOOKUP(Games!C184, Data!$B$2:$L$134, 3, FALSE))*Coefficients!$D$2</f>
        <v>#N/A</v>
      </c>
      <c r="E184" t="e">
        <f>(VLOOKUP(Games!B184, Data!$B$2:$L$134, 5, FALSE)-VLOOKUP(Games!C184, Data!$B$2:$L$134, 5, FALSE))*Coefficients!$E$2</f>
        <v>#N/A</v>
      </c>
      <c r="F184" t="e">
        <f>(VLOOKUP(Games!B184, Data!$B$2:$L$134, 6, FALSE)-VLOOKUP(Games!C184, Data!$B$2:$L$134, 6, FALSE))*Coefficients!$F$2</f>
        <v>#N/A</v>
      </c>
      <c r="G184" t="e">
        <f>(VLOOKUP(Games!B184, Data!$B$2:$L$134, 7, FALSE)-VLOOKUP(Games!C184, Data!$B$2:$L$134, 7, FALSE))*Coefficients!$G$2</f>
        <v>#N/A</v>
      </c>
      <c r="H184" t="e">
        <f>(VLOOKUP(Games!B184, Data!$B$2:$L$134, 8, FALSE)-VLOOKUP(Games!C184, Data!$B$2:$L$134, 8, FALSE))*Coefficients!$H$2</f>
        <v>#N/A</v>
      </c>
      <c r="I184" t="e">
        <f>(VLOOKUP(Games!B184, Data!$B$2:$L$134, 9, FALSE)-VLOOKUP(Games!C184, Data!$B$2:$L$134, 9, FALSE))*Coefficients!$I$2</f>
        <v>#N/A</v>
      </c>
      <c r="J184" t="e">
        <f>(VLOOKUP(Games!B184, Data!$B$2:$L$134, 10, FALSE)-VLOOKUP(Games!C184, Data!$B$2:$L$134, 10, FALSE))*Coefficients!$J$2</f>
        <v>#N/A</v>
      </c>
      <c r="K184" t="e">
        <f>(IF(AND(VLOOKUP(Games!B184, Data!$B$2:$L$134, 11, FALSE)=1, VLOOKUP(Games!C184, Data!$B$2:$L$134, 11, FALSE)&lt;&gt;1), 1,0))*Coefficients!K$2</f>
        <v>#N/A</v>
      </c>
      <c r="L184" t="e">
        <f>(IF(AND(VLOOKUP(Games!B184, Data!$B$2:$L$134, 11, FALSE)&lt;&gt;1, VLOOKUP(Games!C184, Data!$B$2:$L$134, 11, FALSE)=1), 1,0))*Coefficients!L$2</f>
        <v>#N/A</v>
      </c>
      <c r="O184" t="e">
        <f t="shared" si="2"/>
        <v>#N/A</v>
      </c>
    </row>
    <row r="185" spans="1:15" x14ac:dyDescent="0.45">
      <c r="A185">
        <f>Coefficients!$A$2</f>
        <v>4.7140849091202801</v>
      </c>
      <c r="B185">
        <f>(Games!D185)*Coefficients!$B$2</f>
        <v>0</v>
      </c>
      <c r="C185" t="e">
        <f>(VLOOKUP(Games!B185, Data!$B$2:$L$134, 4, FALSE)-VLOOKUP(Games!C185, Data!$B$2:$L$134, 4, FALSE))*Coefficients!$C$2</f>
        <v>#N/A</v>
      </c>
      <c r="D185" t="e">
        <f>(VLOOKUP(Games!B185, Data!$B$2:$L$134, 3, FALSE)-VLOOKUP(Games!C185, Data!$B$2:$L$134, 3, FALSE))*Coefficients!$D$2</f>
        <v>#N/A</v>
      </c>
      <c r="E185" t="e">
        <f>(VLOOKUP(Games!B185, Data!$B$2:$L$134, 5, FALSE)-VLOOKUP(Games!C185, Data!$B$2:$L$134, 5, FALSE))*Coefficients!$E$2</f>
        <v>#N/A</v>
      </c>
      <c r="F185" t="e">
        <f>(VLOOKUP(Games!B185, Data!$B$2:$L$134, 6, FALSE)-VLOOKUP(Games!C185, Data!$B$2:$L$134, 6, FALSE))*Coefficients!$F$2</f>
        <v>#N/A</v>
      </c>
      <c r="G185" t="e">
        <f>(VLOOKUP(Games!B185, Data!$B$2:$L$134, 7, FALSE)-VLOOKUP(Games!C185, Data!$B$2:$L$134, 7, FALSE))*Coefficients!$G$2</f>
        <v>#N/A</v>
      </c>
      <c r="H185" t="e">
        <f>(VLOOKUP(Games!B185, Data!$B$2:$L$134, 8, FALSE)-VLOOKUP(Games!C185, Data!$B$2:$L$134, 8, FALSE))*Coefficients!$H$2</f>
        <v>#N/A</v>
      </c>
      <c r="I185" t="e">
        <f>(VLOOKUP(Games!B185, Data!$B$2:$L$134, 9, FALSE)-VLOOKUP(Games!C185, Data!$B$2:$L$134, 9, FALSE))*Coefficients!$I$2</f>
        <v>#N/A</v>
      </c>
      <c r="J185" t="e">
        <f>(VLOOKUP(Games!B185, Data!$B$2:$L$134, 10, FALSE)-VLOOKUP(Games!C185, Data!$B$2:$L$134, 10, FALSE))*Coefficients!$J$2</f>
        <v>#N/A</v>
      </c>
      <c r="K185" t="e">
        <f>(IF(AND(VLOOKUP(Games!B185, Data!$B$2:$L$134, 11, FALSE)=1, VLOOKUP(Games!C185, Data!$B$2:$L$134, 11, FALSE)&lt;&gt;1), 1,0))*Coefficients!K$2</f>
        <v>#N/A</v>
      </c>
      <c r="L185" t="e">
        <f>(IF(AND(VLOOKUP(Games!B185, Data!$B$2:$L$134, 11, FALSE)&lt;&gt;1, VLOOKUP(Games!C185, Data!$B$2:$L$134, 11, FALSE)=1), 1,0))*Coefficients!L$2</f>
        <v>#N/A</v>
      </c>
      <c r="O185" t="e">
        <f t="shared" si="2"/>
        <v>#N/A</v>
      </c>
    </row>
    <row r="186" spans="1:15" x14ac:dyDescent="0.45">
      <c r="A186">
        <f>Coefficients!$A$2</f>
        <v>4.7140849091202801</v>
      </c>
      <c r="B186">
        <f>(Games!D186)*Coefficients!$B$2</f>
        <v>0</v>
      </c>
      <c r="C186" t="e">
        <f>(VLOOKUP(Games!B186, Data!$B$2:$L$134, 4, FALSE)-VLOOKUP(Games!C186, Data!$B$2:$L$134, 4, FALSE))*Coefficients!$C$2</f>
        <v>#N/A</v>
      </c>
      <c r="D186" t="e">
        <f>(VLOOKUP(Games!B186, Data!$B$2:$L$134, 3, FALSE)-VLOOKUP(Games!C186, Data!$B$2:$L$134, 3, FALSE))*Coefficients!$D$2</f>
        <v>#N/A</v>
      </c>
      <c r="E186" t="e">
        <f>(VLOOKUP(Games!B186, Data!$B$2:$L$134, 5, FALSE)-VLOOKUP(Games!C186, Data!$B$2:$L$134, 5, FALSE))*Coefficients!$E$2</f>
        <v>#N/A</v>
      </c>
      <c r="F186" t="e">
        <f>(VLOOKUP(Games!B186, Data!$B$2:$L$134, 6, FALSE)-VLOOKUP(Games!C186, Data!$B$2:$L$134, 6, FALSE))*Coefficients!$F$2</f>
        <v>#N/A</v>
      </c>
      <c r="G186" t="e">
        <f>(VLOOKUP(Games!B186, Data!$B$2:$L$134, 7, FALSE)-VLOOKUP(Games!C186, Data!$B$2:$L$134, 7, FALSE))*Coefficients!$G$2</f>
        <v>#N/A</v>
      </c>
      <c r="H186" t="e">
        <f>(VLOOKUP(Games!B186, Data!$B$2:$L$134, 8, FALSE)-VLOOKUP(Games!C186, Data!$B$2:$L$134, 8, FALSE))*Coefficients!$H$2</f>
        <v>#N/A</v>
      </c>
      <c r="I186" t="e">
        <f>(VLOOKUP(Games!B186, Data!$B$2:$L$134, 9, FALSE)-VLOOKUP(Games!C186, Data!$B$2:$L$134, 9, FALSE))*Coefficients!$I$2</f>
        <v>#N/A</v>
      </c>
      <c r="J186" t="e">
        <f>(VLOOKUP(Games!B186, Data!$B$2:$L$134, 10, FALSE)-VLOOKUP(Games!C186, Data!$B$2:$L$134, 10, FALSE))*Coefficients!$J$2</f>
        <v>#N/A</v>
      </c>
      <c r="K186" t="e">
        <f>(IF(AND(VLOOKUP(Games!B186, Data!$B$2:$L$134, 11, FALSE)=1, VLOOKUP(Games!C186, Data!$B$2:$L$134, 11, FALSE)&lt;&gt;1), 1,0))*Coefficients!K$2</f>
        <v>#N/A</v>
      </c>
      <c r="L186" t="e">
        <f>(IF(AND(VLOOKUP(Games!B186, Data!$B$2:$L$134, 11, FALSE)&lt;&gt;1, VLOOKUP(Games!C186, Data!$B$2:$L$134, 11, FALSE)=1), 1,0))*Coefficients!L$2</f>
        <v>#N/A</v>
      </c>
      <c r="O186" t="e">
        <f t="shared" si="2"/>
        <v>#N/A</v>
      </c>
    </row>
    <row r="187" spans="1:15" x14ac:dyDescent="0.45">
      <c r="A187">
        <f>Coefficients!$A$2</f>
        <v>4.7140849091202801</v>
      </c>
      <c r="B187">
        <f>(Games!D187)*Coefficients!$B$2</f>
        <v>0</v>
      </c>
      <c r="C187" t="e">
        <f>(VLOOKUP(Games!B187, Data!$B$2:$L$134, 4, FALSE)-VLOOKUP(Games!C187, Data!$B$2:$L$134, 4, FALSE))*Coefficients!$C$2</f>
        <v>#N/A</v>
      </c>
      <c r="D187" t="e">
        <f>(VLOOKUP(Games!B187, Data!$B$2:$L$134, 3, FALSE)-VLOOKUP(Games!C187, Data!$B$2:$L$134, 3, FALSE))*Coefficients!$D$2</f>
        <v>#N/A</v>
      </c>
      <c r="E187" t="e">
        <f>(VLOOKUP(Games!B187, Data!$B$2:$L$134, 5, FALSE)-VLOOKUP(Games!C187, Data!$B$2:$L$134, 5, FALSE))*Coefficients!$E$2</f>
        <v>#N/A</v>
      </c>
      <c r="F187" t="e">
        <f>(VLOOKUP(Games!B187, Data!$B$2:$L$134, 6, FALSE)-VLOOKUP(Games!C187, Data!$B$2:$L$134, 6, FALSE))*Coefficients!$F$2</f>
        <v>#N/A</v>
      </c>
      <c r="G187" t="e">
        <f>(VLOOKUP(Games!B187, Data!$B$2:$L$134, 7, FALSE)-VLOOKUP(Games!C187, Data!$B$2:$L$134, 7, FALSE))*Coefficients!$G$2</f>
        <v>#N/A</v>
      </c>
      <c r="H187" t="e">
        <f>(VLOOKUP(Games!B187, Data!$B$2:$L$134, 8, FALSE)-VLOOKUP(Games!C187, Data!$B$2:$L$134, 8, FALSE))*Coefficients!$H$2</f>
        <v>#N/A</v>
      </c>
      <c r="I187" t="e">
        <f>(VLOOKUP(Games!B187, Data!$B$2:$L$134, 9, FALSE)-VLOOKUP(Games!C187, Data!$B$2:$L$134, 9, FALSE))*Coefficients!$I$2</f>
        <v>#N/A</v>
      </c>
      <c r="J187" t="e">
        <f>(VLOOKUP(Games!B187, Data!$B$2:$L$134, 10, FALSE)-VLOOKUP(Games!C187, Data!$B$2:$L$134, 10, FALSE))*Coefficients!$J$2</f>
        <v>#N/A</v>
      </c>
      <c r="K187" t="e">
        <f>(IF(AND(VLOOKUP(Games!B187, Data!$B$2:$L$134, 11, FALSE)=1, VLOOKUP(Games!C187, Data!$B$2:$L$134, 11, FALSE)&lt;&gt;1), 1,0))*Coefficients!K$2</f>
        <v>#N/A</v>
      </c>
      <c r="L187" t="e">
        <f>(IF(AND(VLOOKUP(Games!B187, Data!$B$2:$L$134, 11, FALSE)&lt;&gt;1, VLOOKUP(Games!C187, Data!$B$2:$L$134, 11, FALSE)=1), 1,0))*Coefficients!L$2</f>
        <v>#N/A</v>
      </c>
      <c r="O187" t="e">
        <f t="shared" si="2"/>
        <v>#N/A</v>
      </c>
    </row>
    <row r="188" spans="1:15" x14ac:dyDescent="0.45">
      <c r="A188">
        <f>Coefficients!$A$2</f>
        <v>4.7140849091202801</v>
      </c>
      <c r="B188">
        <f>(Games!D188)*Coefficients!$B$2</f>
        <v>0</v>
      </c>
      <c r="C188" t="e">
        <f>(VLOOKUP(Games!B188, Data!$B$2:$L$134, 4, FALSE)-VLOOKUP(Games!C188, Data!$B$2:$L$134, 4, FALSE))*Coefficients!$C$2</f>
        <v>#N/A</v>
      </c>
      <c r="D188" t="e">
        <f>(VLOOKUP(Games!B188, Data!$B$2:$L$134, 3, FALSE)-VLOOKUP(Games!C188, Data!$B$2:$L$134, 3, FALSE))*Coefficients!$D$2</f>
        <v>#N/A</v>
      </c>
      <c r="E188" t="e">
        <f>(VLOOKUP(Games!B188, Data!$B$2:$L$134, 5, FALSE)-VLOOKUP(Games!C188, Data!$B$2:$L$134, 5, FALSE))*Coefficients!$E$2</f>
        <v>#N/A</v>
      </c>
      <c r="F188" t="e">
        <f>(VLOOKUP(Games!B188, Data!$B$2:$L$134, 6, FALSE)-VLOOKUP(Games!C188, Data!$B$2:$L$134, 6, FALSE))*Coefficients!$F$2</f>
        <v>#N/A</v>
      </c>
      <c r="G188" t="e">
        <f>(VLOOKUP(Games!B188, Data!$B$2:$L$134, 7, FALSE)-VLOOKUP(Games!C188, Data!$B$2:$L$134, 7, FALSE))*Coefficients!$G$2</f>
        <v>#N/A</v>
      </c>
      <c r="H188" t="e">
        <f>(VLOOKUP(Games!B188, Data!$B$2:$L$134, 8, FALSE)-VLOOKUP(Games!C188, Data!$B$2:$L$134, 8, FALSE))*Coefficients!$H$2</f>
        <v>#N/A</v>
      </c>
      <c r="I188" t="e">
        <f>(VLOOKUP(Games!B188, Data!$B$2:$L$134, 9, FALSE)-VLOOKUP(Games!C188, Data!$B$2:$L$134, 9, FALSE))*Coefficients!$I$2</f>
        <v>#N/A</v>
      </c>
      <c r="J188" t="e">
        <f>(VLOOKUP(Games!B188, Data!$B$2:$L$134, 10, FALSE)-VLOOKUP(Games!C188, Data!$B$2:$L$134, 10, FALSE))*Coefficients!$J$2</f>
        <v>#N/A</v>
      </c>
      <c r="K188" t="e">
        <f>(IF(AND(VLOOKUP(Games!B188, Data!$B$2:$L$134, 11, FALSE)=1, VLOOKUP(Games!C188, Data!$B$2:$L$134, 11, FALSE)&lt;&gt;1), 1,0))*Coefficients!K$2</f>
        <v>#N/A</v>
      </c>
      <c r="L188" t="e">
        <f>(IF(AND(VLOOKUP(Games!B188, Data!$B$2:$L$134, 11, FALSE)&lt;&gt;1, VLOOKUP(Games!C188, Data!$B$2:$L$134, 11, FALSE)=1), 1,0))*Coefficients!L$2</f>
        <v>#N/A</v>
      </c>
      <c r="O188" t="e">
        <f t="shared" si="2"/>
        <v>#N/A</v>
      </c>
    </row>
    <row r="189" spans="1:15" x14ac:dyDescent="0.45">
      <c r="A189">
        <f>Coefficients!$A$2</f>
        <v>4.7140849091202801</v>
      </c>
      <c r="B189">
        <f>(Games!D189)*Coefficients!$B$2</f>
        <v>0</v>
      </c>
      <c r="C189" t="e">
        <f>(VLOOKUP(Games!B189, Data!$B$2:$L$134, 4, FALSE)-VLOOKUP(Games!C189, Data!$B$2:$L$134, 4, FALSE))*Coefficients!$C$2</f>
        <v>#N/A</v>
      </c>
      <c r="D189" t="e">
        <f>(VLOOKUP(Games!B189, Data!$B$2:$L$134, 3, FALSE)-VLOOKUP(Games!C189, Data!$B$2:$L$134, 3, FALSE))*Coefficients!$D$2</f>
        <v>#N/A</v>
      </c>
      <c r="E189" t="e">
        <f>(VLOOKUP(Games!B189, Data!$B$2:$L$134, 5, FALSE)-VLOOKUP(Games!C189, Data!$B$2:$L$134, 5, FALSE))*Coefficients!$E$2</f>
        <v>#N/A</v>
      </c>
      <c r="F189" t="e">
        <f>(VLOOKUP(Games!B189, Data!$B$2:$L$134, 6, FALSE)-VLOOKUP(Games!C189, Data!$B$2:$L$134, 6, FALSE))*Coefficients!$F$2</f>
        <v>#N/A</v>
      </c>
      <c r="G189" t="e">
        <f>(VLOOKUP(Games!B189, Data!$B$2:$L$134, 7, FALSE)-VLOOKUP(Games!C189, Data!$B$2:$L$134, 7, FALSE))*Coefficients!$G$2</f>
        <v>#N/A</v>
      </c>
      <c r="H189" t="e">
        <f>(VLOOKUP(Games!B189, Data!$B$2:$L$134, 8, FALSE)-VLOOKUP(Games!C189, Data!$B$2:$L$134, 8, FALSE))*Coefficients!$H$2</f>
        <v>#N/A</v>
      </c>
      <c r="I189" t="e">
        <f>(VLOOKUP(Games!B189, Data!$B$2:$L$134, 9, FALSE)-VLOOKUP(Games!C189, Data!$B$2:$L$134, 9, FALSE))*Coefficients!$I$2</f>
        <v>#N/A</v>
      </c>
      <c r="J189" t="e">
        <f>(VLOOKUP(Games!B189, Data!$B$2:$L$134, 10, FALSE)-VLOOKUP(Games!C189, Data!$B$2:$L$134, 10, FALSE))*Coefficients!$J$2</f>
        <v>#N/A</v>
      </c>
      <c r="K189" t="e">
        <f>(IF(AND(VLOOKUP(Games!B189, Data!$B$2:$L$134, 11, FALSE)=1, VLOOKUP(Games!C189, Data!$B$2:$L$134, 11, FALSE)&lt;&gt;1), 1,0))*Coefficients!K$2</f>
        <v>#N/A</v>
      </c>
      <c r="L189" t="e">
        <f>(IF(AND(VLOOKUP(Games!B189, Data!$B$2:$L$134, 11, FALSE)&lt;&gt;1, VLOOKUP(Games!C189, Data!$B$2:$L$134, 11, FALSE)=1), 1,0))*Coefficients!L$2</f>
        <v>#N/A</v>
      </c>
      <c r="O189" t="e">
        <f t="shared" si="2"/>
        <v>#N/A</v>
      </c>
    </row>
    <row r="190" spans="1:15" x14ac:dyDescent="0.45">
      <c r="A190">
        <f>Coefficients!$A$2</f>
        <v>4.7140849091202801</v>
      </c>
      <c r="B190">
        <f>(Games!D190)*Coefficients!$B$2</f>
        <v>0</v>
      </c>
      <c r="C190" t="e">
        <f>(VLOOKUP(Games!B190, Data!$B$2:$L$134, 4, FALSE)-VLOOKUP(Games!C190, Data!$B$2:$L$134, 4, FALSE))*Coefficients!$C$2</f>
        <v>#N/A</v>
      </c>
      <c r="D190" t="e">
        <f>(VLOOKUP(Games!B190, Data!$B$2:$L$134, 3, FALSE)-VLOOKUP(Games!C190, Data!$B$2:$L$134, 3, FALSE))*Coefficients!$D$2</f>
        <v>#N/A</v>
      </c>
      <c r="E190" t="e">
        <f>(VLOOKUP(Games!B190, Data!$B$2:$L$134, 5, FALSE)-VLOOKUP(Games!C190, Data!$B$2:$L$134, 5, FALSE))*Coefficients!$E$2</f>
        <v>#N/A</v>
      </c>
      <c r="F190" t="e">
        <f>(VLOOKUP(Games!B190, Data!$B$2:$L$134, 6, FALSE)-VLOOKUP(Games!C190, Data!$B$2:$L$134, 6, FALSE))*Coefficients!$F$2</f>
        <v>#N/A</v>
      </c>
      <c r="G190" t="e">
        <f>(VLOOKUP(Games!B190, Data!$B$2:$L$134, 7, FALSE)-VLOOKUP(Games!C190, Data!$B$2:$L$134, 7, FALSE))*Coefficients!$G$2</f>
        <v>#N/A</v>
      </c>
      <c r="H190" t="e">
        <f>(VLOOKUP(Games!B190, Data!$B$2:$L$134, 8, FALSE)-VLOOKUP(Games!C190, Data!$B$2:$L$134, 8, FALSE))*Coefficients!$H$2</f>
        <v>#N/A</v>
      </c>
      <c r="I190" t="e">
        <f>(VLOOKUP(Games!B190, Data!$B$2:$L$134, 9, FALSE)-VLOOKUP(Games!C190, Data!$B$2:$L$134, 9, FALSE))*Coefficients!$I$2</f>
        <v>#N/A</v>
      </c>
      <c r="J190" t="e">
        <f>(VLOOKUP(Games!B190, Data!$B$2:$L$134, 10, FALSE)-VLOOKUP(Games!C190, Data!$B$2:$L$134, 10, FALSE))*Coefficients!$J$2</f>
        <v>#N/A</v>
      </c>
      <c r="K190" t="e">
        <f>(IF(AND(VLOOKUP(Games!B190, Data!$B$2:$L$134, 11, FALSE)=1, VLOOKUP(Games!C190, Data!$B$2:$L$134, 11, FALSE)&lt;&gt;1), 1,0))*Coefficients!K$2</f>
        <v>#N/A</v>
      </c>
      <c r="L190" t="e">
        <f>(IF(AND(VLOOKUP(Games!B190, Data!$B$2:$L$134, 11, FALSE)&lt;&gt;1, VLOOKUP(Games!C190, Data!$B$2:$L$134, 11, FALSE)=1), 1,0))*Coefficients!L$2</f>
        <v>#N/A</v>
      </c>
      <c r="O190" t="e">
        <f t="shared" si="2"/>
        <v>#N/A</v>
      </c>
    </row>
    <row r="191" spans="1:15" x14ac:dyDescent="0.45">
      <c r="A191">
        <f>Coefficients!$A$2</f>
        <v>4.7140849091202801</v>
      </c>
      <c r="B191">
        <f>(Games!D191)*Coefficients!$B$2</f>
        <v>0</v>
      </c>
      <c r="C191" t="e">
        <f>(VLOOKUP(Games!B191, Data!$B$2:$L$134, 4, FALSE)-VLOOKUP(Games!C191, Data!$B$2:$L$134, 4, FALSE))*Coefficients!$C$2</f>
        <v>#N/A</v>
      </c>
      <c r="D191" t="e">
        <f>(VLOOKUP(Games!B191, Data!$B$2:$L$134, 3, FALSE)-VLOOKUP(Games!C191, Data!$B$2:$L$134, 3, FALSE))*Coefficients!$D$2</f>
        <v>#N/A</v>
      </c>
      <c r="E191" t="e">
        <f>(VLOOKUP(Games!B191, Data!$B$2:$L$134, 5, FALSE)-VLOOKUP(Games!C191, Data!$B$2:$L$134, 5, FALSE))*Coefficients!$E$2</f>
        <v>#N/A</v>
      </c>
      <c r="F191" t="e">
        <f>(VLOOKUP(Games!B191, Data!$B$2:$L$134, 6, FALSE)-VLOOKUP(Games!C191, Data!$B$2:$L$134, 6, FALSE))*Coefficients!$F$2</f>
        <v>#N/A</v>
      </c>
      <c r="G191" t="e">
        <f>(VLOOKUP(Games!B191, Data!$B$2:$L$134, 7, FALSE)-VLOOKUP(Games!C191, Data!$B$2:$L$134, 7, FALSE))*Coefficients!$G$2</f>
        <v>#N/A</v>
      </c>
      <c r="H191" t="e">
        <f>(VLOOKUP(Games!B191, Data!$B$2:$L$134, 8, FALSE)-VLOOKUP(Games!C191, Data!$B$2:$L$134, 8, FALSE))*Coefficients!$H$2</f>
        <v>#N/A</v>
      </c>
      <c r="I191" t="e">
        <f>(VLOOKUP(Games!B191, Data!$B$2:$L$134, 9, FALSE)-VLOOKUP(Games!C191, Data!$B$2:$L$134, 9, FALSE))*Coefficients!$I$2</f>
        <v>#N/A</v>
      </c>
      <c r="J191" t="e">
        <f>(VLOOKUP(Games!B191, Data!$B$2:$L$134, 10, FALSE)-VLOOKUP(Games!C191, Data!$B$2:$L$134, 10, FALSE))*Coefficients!$J$2</f>
        <v>#N/A</v>
      </c>
      <c r="K191" t="e">
        <f>(IF(AND(VLOOKUP(Games!B191, Data!$B$2:$L$134, 11, FALSE)=1, VLOOKUP(Games!C191, Data!$B$2:$L$134, 11, FALSE)&lt;&gt;1), 1,0))*Coefficients!K$2</f>
        <v>#N/A</v>
      </c>
      <c r="L191" t="e">
        <f>(IF(AND(VLOOKUP(Games!B191, Data!$B$2:$L$134, 11, FALSE)&lt;&gt;1, VLOOKUP(Games!C191, Data!$B$2:$L$134, 11, FALSE)=1), 1,0))*Coefficients!L$2</f>
        <v>#N/A</v>
      </c>
      <c r="O191" t="e">
        <f t="shared" si="2"/>
        <v>#N/A</v>
      </c>
    </row>
    <row r="192" spans="1:15" x14ac:dyDescent="0.45">
      <c r="A192">
        <f>Coefficients!$A$2</f>
        <v>4.7140849091202801</v>
      </c>
      <c r="B192">
        <f>(Games!D192)*Coefficients!$B$2</f>
        <v>0</v>
      </c>
      <c r="C192" t="e">
        <f>(VLOOKUP(Games!B192, Data!$B$2:$L$134, 4, FALSE)-VLOOKUP(Games!C192, Data!$B$2:$L$134, 4, FALSE))*Coefficients!$C$2</f>
        <v>#N/A</v>
      </c>
      <c r="D192" t="e">
        <f>(VLOOKUP(Games!B192, Data!$B$2:$L$134, 3, FALSE)-VLOOKUP(Games!C192, Data!$B$2:$L$134, 3, FALSE))*Coefficients!$D$2</f>
        <v>#N/A</v>
      </c>
      <c r="E192" t="e">
        <f>(VLOOKUP(Games!B192, Data!$B$2:$L$134, 5, FALSE)-VLOOKUP(Games!C192, Data!$B$2:$L$134, 5, FALSE))*Coefficients!$E$2</f>
        <v>#N/A</v>
      </c>
      <c r="F192" t="e">
        <f>(VLOOKUP(Games!B192, Data!$B$2:$L$134, 6, FALSE)-VLOOKUP(Games!C192, Data!$B$2:$L$134, 6, FALSE))*Coefficients!$F$2</f>
        <v>#N/A</v>
      </c>
      <c r="G192" t="e">
        <f>(VLOOKUP(Games!B192, Data!$B$2:$L$134, 7, FALSE)-VLOOKUP(Games!C192, Data!$B$2:$L$134, 7, FALSE))*Coefficients!$G$2</f>
        <v>#N/A</v>
      </c>
      <c r="H192" t="e">
        <f>(VLOOKUP(Games!B192, Data!$B$2:$L$134, 8, FALSE)-VLOOKUP(Games!C192, Data!$B$2:$L$134, 8, FALSE))*Coefficients!$H$2</f>
        <v>#N/A</v>
      </c>
      <c r="I192" t="e">
        <f>(VLOOKUP(Games!B192, Data!$B$2:$L$134, 9, FALSE)-VLOOKUP(Games!C192, Data!$B$2:$L$134, 9, FALSE))*Coefficients!$I$2</f>
        <v>#N/A</v>
      </c>
      <c r="J192" t="e">
        <f>(VLOOKUP(Games!B192, Data!$B$2:$L$134, 10, FALSE)-VLOOKUP(Games!C192, Data!$B$2:$L$134, 10, FALSE))*Coefficients!$J$2</f>
        <v>#N/A</v>
      </c>
      <c r="K192" t="e">
        <f>(IF(AND(VLOOKUP(Games!B192, Data!$B$2:$L$134, 11, FALSE)=1, VLOOKUP(Games!C192, Data!$B$2:$L$134, 11, FALSE)&lt;&gt;1), 1,0))*Coefficients!K$2</f>
        <v>#N/A</v>
      </c>
      <c r="L192" t="e">
        <f>(IF(AND(VLOOKUP(Games!B192, Data!$B$2:$L$134, 11, FALSE)&lt;&gt;1, VLOOKUP(Games!C192, Data!$B$2:$L$134, 11, FALSE)=1), 1,0))*Coefficients!L$2</f>
        <v>#N/A</v>
      </c>
      <c r="O192" t="e">
        <f t="shared" si="2"/>
        <v>#N/A</v>
      </c>
    </row>
    <row r="193" spans="1:15" x14ac:dyDescent="0.45">
      <c r="A193">
        <f>Coefficients!$A$2</f>
        <v>4.7140849091202801</v>
      </c>
      <c r="B193">
        <f>(Games!D193)*Coefficients!$B$2</f>
        <v>0</v>
      </c>
      <c r="C193" t="e">
        <f>(VLOOKUP(Games!B193, Data!$B$2:$L$134, 4, FALSE)-VLOOKUP(Games!C193, Data!$B$2:$L$134, 4, FALSE))*Coefficients!$C$2</f>
        <v>#N/A</v>
      </c>
      <c r="D193" t="e">
        <f>(VLOOKUP(Games!B193, Data!$B$2:$L$134, 3, FALSE)-VLOOKUP(Games!C193, Data!$B$2:$L$134, 3, FALSE))*Coefficients!$D$2</f>
        <v>#N/A</v>
      </c>
      <c r="E193" t="e">
        <f>(VLOOKUP(Games!B193, Data!$B$2:$L$134, 5, FALSE)-VLOOKUP(Games!C193, Data!$B$2:$L$134, 5, FALSE))*Coefficients!$E$2</f>
        <v>#N/A</v>
      </c>
      <c r="F193" t="e">
        <f>(VLOOKUP(Games!B193, Data!$B$2:$L$134, 6, FALSE)-VLOOKUP(Games!C193, Data!$B$2:$L$134, 6, FALSE))*Coefficients!$F$2</f>
        <v>#N/A</v>
      </c>
      <c r="G193" t="e">
        <f>(VLOOKUP(Games!B193, Data!$B$2:$L$134, 7, FALSE)-VLOOKUP(Games!C193, Data!$B$2:$L$134, 7, FALSE))*Coefficients!$G$2</f>
        <v>#N/A</v>
      </c>
      <c r="H193" t="e">
        <f>(VLOOKUP(Games!B193, Data!$B$2:$L$134, 8, FALSE)-VLOOKUP(Games!C193, Data!$B$2:$L$134, 8, FALSE))*Coefficients!$H$2</f>
        <v>#N/A</v>
      </c>
      <c r="I193" t="e">
        <f>(VLOOKUP(Games!B193, Data!$B$2:$L$134, 9, FALSE)-VLOOKUP(Games!C193, Data!$B$2:$L$134, 9, FALSE))*Coefficients!$I$2</f>
        <v>#N/A</v>
      </c>
      <c r="J193" t="e">
        <f>(VLOOKUP(Games!B193, Data!$B$2:$L$134, 10, FALSE)-VLOOKUP(Games!C193, Data!$B$2:$L$134, 10, FALSE))*Coefficients!$J$2</f>
        <v>#N/A</v>
      </c>
      <c r="K193" t="e">
        <f>(IF(AND(VLOOKUP(Games!B193, Data!$B$2:$L$134, 11, FALSE)=1, VLOOKUP(Games!C193, Data!$B$2:$L$134, 11, FALSE)&lt;&gt;1), 1,0))*Coefficients!K$2</f>
        <v>#N/A</v>
      </c>
      <c r="L193" t="e">
        <f>(IF(AND(VLOOKUP(Games!B193, Data!$B$2:$L$134, 11, FALSE)&lt;&gt;1, VLOOKUP(Games!C193, Data!$B$2:$L$134, 11, FALSE)=1), 1,0))*Coefficients!L$2</f>
        <v>#N/A</v>
      </c>
      <c r="O193" t="e">
        <f t="shared" si="2"/>
        <v>#N/A</v>
      </c>
    </row>
    <row r="194" spans="1:15" x14ac:dyDescent="0.45">
      <c r="A194">
        <f>Coefficients!$A$2</f>
        <v>4.7140849091202801</v>
      </c>
      <c r="B194">
        <f>(Games!D194)*Coefficients!$B$2</f>
        <v>0</v>
      </c>
      <c r="C194" t="e">
        <f>(VLOOKUP(Games!B194, Data!$B$2:$L$134, 4, FALSE)-VLOOKUP(Games!C194, Data!$B$2:$L$134, 4, FALSE))*Coefficients!$C$2</f>
        <v>#N/A</v>
      </c>
      <c r="D194" t="e">
        <f>(VLOOKUP(Games!B194, Data!$B$2:$L$134, 3, FALSE)-VLOOKUP(Games!C194, Data!$B$2:$L$134, 3, FALSE))*Coefficients!$D$2</f>
        <v>#N/A</v>
      </c>
      <c r="E194" t="e">
        <f>(VLOOKUP(Games!B194, Data!$B$2:$L$134, 5, FALSE)-VLOOKUP(Games!C194, Data!$B$2:$L$134, 5, FALSE))*Coefficients!$E$2</f>
        <v>#N/A</v>
      </c>
      <c r="F194" t="e">
        <f>(VLOOKUP(Games!B194, Data!$B$2:$L$134, 6, FALSE)-VLOOKUP(Games!C194, Data!$B$2:$L$134, 6, FALSE))*Coefficients!$F$2</f>
        <v>#N/A</v>
      </c>
      <c r="G194" t="e">
        <f>(VLOOKUP(Games!B194, Data!$B$2:$L$134, 7, FALSE)-VLOOKUP(Games!C194, Data!$B$2:$L$134, 7, FALSE))*Coefficients!$G$2</f>
        <v>#N/A</v>
      </c>
      <c r="H194" t="e">
        <f>(VLOOKUP(Games!B194, Data!$B$2:$L$134, 8, FALSE)-VLOOKUP(Games!C194, Data!$B$2:$L$134, 8, FALSE))*Coefficients!$H$2</f>
        <v>#N/A</v>
      </c>
      <c r="I194" t="e">
        <f>(VLOOKUP(Games!B194, Data!$B$2:$L$134, 9, FALSE)-VLOOKUP(Games!C194, Data!$B$2:$L$134, 9, FALSE))*Coefficients!$I$2</f>
        <v>#N/A</v>
      </c>
      <c r="J194" t="e">
        <f>(VLOOKUP(Games!B194, Data!$B$2:$L$134, 10, FALSE)-VLOOKUP(Games!C194, Data!$B$2:$L$134, 10, FALSE))*Coefficients!$J$2</f>
        <v>#N/A</v>
      </c>
      <c r="K194" t="e">
        <f>(IF(AND(VLOOKUP(Games!B194, Data!$B$2:$L$134, 11, FALSE)=1, VLOOKUP(Games!C194, Data!$B$2:$L$134, 11, FALSE)&lt;&gt;1), 1,0))*Coefficients!K$2</f>
        <v>#N/A</v>
      </c>
      <c r="L194" t="e">
        <f>(IF(AND(VLOOKUP(Games!B194, Data!$B$2:$L$134, 11, FALSE)&lt;&gt;1, VLOOKUP(Games!C194, Data!$B$2:$L$134, 11, FALSE)=1), 1,0))*Coefficients!L$2</f>
        <v>#N/A</v>
      </c>
      <c r="O194" t="e">
        <f t="shared" ref="O194:O212" si="3">SUM(A194:L194)</f>
        <v>#N/A</v>
      </c>
    </row>
    <row r="195" spans="1:15" x14ac:dyDescent="0.45">
      <c r="A195">
        <f>Coefficients!$A$2</f>
        <v>4.7140849091202801</v>
      </c>
      <c r="B195">
        <f>(Games!D195)*Coefficients!$B$2</f>
        <v>0</v>
      </c>
      <c r="C195" t="e">
        <f>(VLOOKUP(Games!B195, Data!$B$2:$L$134, 4, FALSE)-VLOOKUP(Games!C195, Data!$B$2:$L$134, 4, FALSE))*Coefficients!$C$2</f>
        <v>#N/A</v>
      </c>
      <c r="D195" t="e">
        <f>(VLOOKUP(Games!B195, Data!$B$2:$L$134, 3, FALSE)-VLOOKUP(Games!C195, Data!$B$2:$L$134, 3, FALSE))*Coefficients!$D$2</f>
        <v>#N/A</v>
      </c>
      <c r="E195" t="e">
        <f>(VLOOKUP(Games!B195, Data!$B$2:$L$134, 5, FALSE)-VLOOKUP(Games!C195, Data!$B$2:$L$134, 5, FALSE))*Coefficients!$E$2</f>
        <v>#N/A</v>
      </c>
      <c r="F195" t="e">
        <f>(VLOOKUP(Games!B195, Data!$B$2:$L$134, 6, FALSE)-VLOOKUP(Games!C195, Data!$B$2:$L$134, 6, FALSE))*Coefficients!$F$2</f>
        <v>#N/A</v>
      </c>
      <c r="G195" t="e">
        <f>(VLOOKUP(Games!B195, Data!$B$2:$L$134, 7, FALSE)-VLOOKUP(Games!C195, Data!$B$2:$L$134, 7, FALSE))*Coefficients!$G$2</f>
        <v>#N/A</v>
      </c>
      <c r="H195" t="e">
        <f>(VLOOKUP(Games!B195, Data!$B$2:$L$134, 8, FALSE)-VLOOKUP(Games!C195, Data!$B$2:$L$134, 8, FALSE))*Coefficients!$H$2</f>
        <v>#N/A</v>
      </c>
      <c r="I195" t="e">
        <f>(VLOOKUP(Games!B195, Data!$B$2:$L$134, 9, FALSE)-VLOOKUP(Games!C195, Data!$B$2:$L$134, 9, FALSE))*Coefficients!$I$2</f>
        <v>#N/A</v>
      </c>
      <c r="J195" t="e">
        <f>(VLOOKUP(Games!B195, Data!$B$2:$L$134, 10, FALSE)-VLOOKUP(Games!C195, Data!$B$2:$L$134, 10, FALSE))*Coefficients!$J$2</f>
        <v>#N/A</v>
      </c>
      <c r="K195" t="e">
        <f>(IF(AND(VLOOKUP(Games!B195, Data!$B$2:$L$134, 11, FALSE)=1, VLOOKUP(Games!C195, Data!$B$2:$L$134, 11, FALSE)&lt;&gt;1), 1,0))*Coefficients!K$2</f>
        <v>#N/A</v>
      </c>
      <c r="L195" t="e">
        <f>(IF(AND(VLOOKUP(Games!B195, Data!$B$2:$L$134, 11, FALSE)&lt;&gt;1, VLOOKUP(Games!C195, Data!$B$2:$L$134, 11, FALSE)=1), 1,0))*Coefficients!L$2</f>
        <v>#N/A</v>
      </c>
      <c r="O195" t="e">
        <f t="shared" si="3"/>
        <v>#N/A</v>
      </c>
    </row>
    <row r="196" spans="1:15" x14ac:dyDescent="0.45">
      <c r="A196">
        <f>Coefficients!$A$2</f>
        <v>4.7140849091202801</v>
      </c>
      <c r="B196">
        <f>(Games!D196)*Coefficients!$B$2</f>
        <v>0</v>
      </c>
      <c r="C196" t="e">
        <f>(VLOOKUP(Games!B196, Data!$B$2:$L$134, 4, FALSE)-VLOOKUP(Games!C196, Data!$B$2:$L$134, 4, FALSE))*Coefficients!$C$2</f>
        <v>#N/A</v>
      </c>
      <c r="D196" t="e">
        <f>(VLOOKUP(Games!B196, Data!$B$2:$L$134, 3, FALSE)-VLOOKUP(Games!C196, Data!$B$2:$L$134, 3, FALSE))*Coefficients!$D$2</f>
        <v>#N/A</v>
      </c>
      <c r="E196" t="e">
        <f>(VLOOKUP(Games!B196, Data!$B$2:$L$134, 5, FALSE)-VLOOKUP(Games!C196, Data!$B$2:$L$134, 5, FALSE))*Coefficients!$E$2</f>
        <v>#N/A</v>
      </c>
      <c r="F196" t="e">
        <f>(VLOOKUP(Games!B196, Data!$B$2:$L$134, 6, FALSE)-VLOOKUP(Games!C196, Data!$B$2:$L$134, 6, FALSE))*Coefficients!$F$2</f>
        <v>#N/A</v>
      </c>
      <c r="G196" t="e">
        <f>(VLOOKUP(Games!B196, Data!$B$2:$L$134, 7, FALSE)-VLOOKUP(Games!C196, Data!$B$2:$L$134, 7, FALSE))*Coefficients!$G$2</f>
        <v>#N/A</v>
      </c>
      <c r="H196" t="e">
        <f>(VLOOKUP(Games!B196, Data!$B$2:$L$134, 8, FALSE)-VLOOKUP(Games!C196, Data!$B$2:$L$134, 8, FALSE))*Coefficients!$H$2</f>
        <v>#N/A</v>
      </c>
      <c r="I196" t="e">
        <f>(VLOOKUP(Games!B196, Data!$B$2:$L$134, 9, FALSE)-VLOOKUP(Games!C196, Data!$B$2:$L$134, 9, FALSE))*Coefficients!$I$2</f>
        <v>#N/A</v>
      </c>
      <c r="J196" t="e">
        <f>(VLOOKUP(Games!B196, Data!$B$2:$L$134, 10, FALSE)-VLOOKUP(Games!C196, Data!$B$2:$L$134, 10, FALSE))*Coefficients!$J$2</f>
        <v>#N/A</v>
      </c>
      <c r="K196" t="e">
        <f>(IF(AND(VLOOKUP(Games!B196, Data!$B$2:$L$134, 11, FALSE)=1, VLOOKUP(Games!C196, Data!$B$2:$L$134, 11, FALSE)&lt;&gt;1), 1,0))*Coefficients!K$2</f>
        <v>#N/A</v>
      </c>
      <c r="L196" t="e">
        <f>(IF(AND(VLOOKUP(Games!B196, Data!$B$2:$L$134, 11, FALSE)&lt;&gt;1, VLOOKUP(Games!C196, Data!$B$2:$L$134, 11, FALSE)=1), 1,0))*Coefficients!L$2</f>
        <v>#N/A</v>
      </c>
      <c r="O196" t="e">
        <f t="shared" si="3"/>
        <v>#N/A</v>
      </c>
    </row>
    <row r="197" spans="1:15" x14ac:dyDescent="0.45">
      <c r="A197">
        <f>Coefficients!$A$2</f>
        <v>4.7140849091202801</v>
      </c>
      <c r="B197">
        <f>(Games!D197)*Coefficients!$B$2</f>
        <v>0</v>
      </c>
      <c r="C197" t="e">
        <f>(VLOOKUP(Games!B197, Data!$B$2:$L$134, 4, FALSE)-VLOOKUP(Games!C197, Data!$B$2:$L$134, 4, FALSE))*Coefficients!$C$2</f>
        <v>#N/A</v>
      </c>
      <c r="D197" t="e">
        <f>(VLOOKUP(Games!B197, Data!$B$2:$L$134, 3, FALSE)-VLOOKUP(Games!C197, Data!$B$2:$L$134, 3, FALSE))*Coefficients!$D$2</f>
        <v>#N/A</v>
      </c>
      <c r="E197" t="e">
        <f>(VLOOKUP(Games!B197, Data!$B$2:$L$134, 5, FALSE)-VLOOKUP(Games!C197, Data!$B$2:$L$134, 5, FALSE))*Coefficients!$E$2</f>
        <v>#N/A</v>
      </c>
      <c r="F197" t="e">
        <f>(VLOOKUP(Games!B197, Data!$B$2:$L$134, 6, FALSE)-VLOOKUP(Games!C197, Data!$B$2:$L$134, 6, FALSE))*Coefficients!$F$2</f>
        <v>#N/A</v>
      </c>
      <c r="G197" t="e">
        <f>(VLOOKUP(Games!B197, Data!$B$2:$L$134, 7, FALSE)-VLOOKUP(Games!C197, Data!$B$2:$L$134, 7, FALSE))*Coefficients!$G$2</f>
        <v>#N/A</v>
      </c>
      <c r="H197" t="e">
        <f>(VLOOKUP(Games!B197, Data!$B$2:$L$134, 8, FALSE)-VLOOKUP(Games!C197, Data!$B$2:$L$134, 8, FALSE))*Coefficients!$H$2</f>
        <v>#N/A</v>
      </c>
      <c r="I197" t="e">
        <f>(VLOOKUP(Games!B197, Data!$B$2:$L$134, 9, FALSE)-VLOOKUP(Games!C197, Data!$B$2:$L$134, 9, FALSE))*Coefficients!$I$2</f>
        <v>#N/A</v>
      </c>
      <c r="J197" t="e">
        <f>(VLOOKUP(Games!B197, Data!$B$2:$L$134, 10, FALSE)-VLOOKUP(Games!C197, Data!$B$2:$L$134, 10, FALSE))*Coefficients!$J$2</f>
        <v>#N/A</v>
      </c>
      <c r="K197" t="e">
        <f>(IF(AND(VLOOKUP(Games!B197, Data!$B$2:$L$134, 11, FALSE)=1, VLOOKUP(Games!C197, Data!$B$2:$L$134, 11, FALSE)&lt;&gt;1), 1,0))*Coefficients!K$2</f>
        <v>#N/A</v>
      </c>
      <c r="L197" t="e">
        <f>(IF(AND(VLOOKUP(Games!B197, Data!$B$2:$L$134, 11, FALSE)&lt;&gt;1, VLOOKUP(Games!C197, Data!$B$2:$L$134, 11, FALSE)=1), 1,0))*Coefficients!L$2</f>
        <v>#N/A</v>
      </c>
      <c r="O197" t="e">
        <f t="shared" si="3"/>
        <v>#N/A</v>
      </c>
    </row>
    <row r="198" spans="1:15" x14ac:dyDescent="0.45">
      <c r="A198">
        <f>Coefficients!$A$2</f>
        <v>4.7140849091202801</v>
      </c>
      <c r="B198">
        <f>(Games!D198)*Coefficients!$B$2</f>
        <v>0</v>
      </c>
      <c r="C198" t="e">
        <f>(VLOOKUP(Games!B198, Data!$B$2:$L$134, 4, FALSE)-VLOOKUP(Games!C198, Data!$B$2:$L$134, 4, FALSE))*Coefficients!$C$2</f>
        <v>#N/A</v>
      </c>
      <c r="D198" t="e">
        <f>(VLOOKUP(Games!B198, Data!$B$2:$L$134, 3, FALSE)-VLOOKUP(Games!C198, Data!$B$2:$L$134, 3, FALSE))*Coefficients!$D$2</f>
        <v>#N/A</v>
      </c>
      <c r="E198" t="e">
        <f>(VLOOKUP(Games!B198, Data!$B$2:$L$134, 5, FALSE)-VLOOKUP(Games!C198, Data!$B$2:$L$134, 5, FALSE))*Coefficients!$E$2</f>
        <v>#N/A</v>
      </c>
      <c r="F198" t="e">
        <f>(VLOOKUP(Games!B198, Data!$B$2:$L$134, 6, FALSE)-VLOOKUP(Games!C198, Data!$B$2:$L$134, 6, FALSE))*Coefficients!$F$2</f>
        <v>#N/A</v>
      </c>
      <c r="G198" t="e">
        <f>(VLOOKUP(Games!B198, Data!$B$2:$L$134, 7, FALSE)-VLOOKUP(Games!C198, Data!$B$2:$L$134, 7, FALSE))*Coefficients!$G$2</f>
        <v>#N/A</v>
      </c>
      <c r="H198" t="e">
        <f>(VLOOKUP(Games!B198, Data!$B$2:$L$134, 8, FALSE)-VLOOKUP(Games!C198, Data!$B$2:$L$134, 8, FALSE))*Coefficients!$H$2</f>
        <v>#N/A</v>
      </c>
      <c r="I198" t="e">
        <f>(VLOOKUP(Games!B198, Data!$B$2:$L$134, 9, FALSE)-VLOOKUP(Games!C198, Data!$B$2:$L$134, 9, FALSE))*Coefficients!$I$2</f>
        <v>#N/A</v>
      </c>
      <c r="J198" t="e">
        <f>(VLOOKUP(Games!B198, Data!$B$2:$L$134, 10, FALSE)-VLOOKUP(Games!C198, Data!$B$2:$L$134, 10, FALSE))*Coefficients!$J$2</f>
        <v>#N/A</v>
      </c>
      <c r="K198" t="e">
        <f>(IF(AND(VLOOKUP(Games!B198, Data!$B$2:$L$134, 11, FALSE)=1, VLOOKUP(Games!C198, Data!$B$2:$L$134, 11, FALSE)&lt;&gt;1), 1,0))*Coefficients!K$2</f>
        <v>#N/A</v>
      </c>
      <c r="L198" t="e">
        <f>(IF(AND(VLOOKUP(Games!B198, Data!$B$2:$L$134, 11, FALSE)&lt;&gt;1, VLOOKUP(Games!C198, Data!$B$2:$L$134, 11, FALSE)=1), 1,0))*Coefficients!L$2</f>
        <v>#N/A</v>
      </c>
      <c r="O198" t="e">
        <f t="shared" si="3"/>
        <v>#N/A</v>
      </c>
    </row>
    <row r="199" spans="1:15" x14ac:dyDescent="0.45">
      <c r="A199">
        <f>Coefficients!$A$2</f>
        <v>4.7140849091202801</v>
      </c>
      <c r="B199">
        <f>(Games!D199)*Coefficients!$B$2</f>
        <v>0</v>
      </c>
      <c r="C199" t="e">
        <f>(VLOOKUP(Games!B199, Data!$B$2:$L$134, 4, FALSE)-VLOOKUP(Games!C199, Data!$B$2:$L$134, 4, FALSE))*Coefficients!$C$2</f>
        <v>#N/A</v>
      </c>
      <c r="D199" t="e">
        <f>(VLOOKUP(Games!B199, Data!$B$2:$L$134, 3, FALSE)-VLOOKUP(Games!C199, Data!$B$2:$L$134, 3, FALSE))*Coefficients!$D$2</f>
        <v>#N/A</v>
      </c>
      <c r="E199" t="e">
        <f>(VLOOKUP(Games!B199, Data!$B$2:$L$134, 5, FALSE)-VLOOKUP(Games!C199, Data!$B$2:$L$134, 5, FALSE))*Coefficients!$E$2</f>
        <v>#N/A</v>
      </c>
      <c r="F199" t="e">
        <f>(VLOOKUP(Games!B199, Data!$B$2:$L$134, 6, FALSE)-VLOOKUP(Games!C199, Data!$B$2:$L$134, 6, FALSE))*Coefficients!$F$2</f>
        <v>#N/A</v>
      </c>
      <c r="G199" t="e">
        <f>(VLOOKUP(Games!B199, Data!$B$2:$L$134, 7, FALSE)-VLOOKUP(Games!C199, Data!$B$2:$L$134, 7, FALSE))*Coefficients!$G$2</f>
        <v>#N/A</v>
      </c>
      <c r="H199" t="e">
        <f>(VLOOKUP(Games!B199, Data!$B$2:$L$134, 8, FALSE)-VLOOKUP(Games!C199, Data!$B$2:$L$134, 8, FALSE))*Coefficients!$H$2</f>
        <v>#N/A</v>
      </c>
      <c r="I199" t="e">
        <f>(VLOOKUP(Games!B199, Data!$B$2:$L$134, 9, FALSE)-VLOOKUP(Games!C199, Data!$B$2:$L$134, 9, FALSE))*Coefficients!$I$2</f>
        <v>#N/A</v>
      </c>
      <c r="J199" t="e">
        <f>(VLOOKUP(Games!B199, Data!$B$2:$L$134, 10, FALSE)-VLOOKUP(Games!C199, Data!$B$2:$L$134, 10, FALSE))*Coefficients!$J$2</f>
        <v>#N/A</v>
      </c>
      <c r="K199" t="e">
        <f>(IF(AND(VLOOKUP(Games!B199, Data!$B$2:$L$134, 11, FALSE)=1, VLOOKUP(Games!C199, Data!$B$2:$L$134, 11, FALSE)&lt;&gt;1), 1,0))*Coefficients!K$2</f>
        <v>#N/A</v>
      </c>
      <c r="L199" t="e">
        <f>(IF(AND(VLOOKUP(Games!B199, Data!$B$2:$L$134, 11, FALSE)&lt;&gt;1, VLOOKUP(Games!C199, Data!$B$2:$L$134, 11, FALSE)=1), 1,0))*Coefficients!L$2</f>
        <v>#N/A</v>
      </c>
      <c r="O199" t="e">
        <f t="shared" si="3"/>
        <v>#N/A</v>
      </c>
    </row>
    <row r="200" spans="1:15" x14ac:dyDescent="0.45">
      <c r="A200">
        <f>Coefficients!$A$2</f>
        <v>4.7140849091202801</v>
      </c>
      <c r="B200">
        <f>(Games!D200)*Coefficients!$B$2</f>
        <v>0</v>
      </c>
      <c r="C200" t="e">
        <f>(VLOOKUP(Games!B200, Data!$B$2:$L$134, 4, FALSE)-VLOOKUP(Games!C200, Data!$B$2:$L$134, 4, FALSE))*Coefficients!$C$2</f>
        <v>#N/A</v>
      </c>
      <c r="D200" t="e">
        <f>(VLOOKUP(Games!B200, Data!$B$2:$L$134, 3, FALSE)-VLOOKUP(Games!C200, Data!$B$2:$L$134, 3, FALSE))*Coefficients!$D$2</f>
        <v>#N/A</v>
      </c>
      <c r="E200" t="e">
        <f>(VLOOKUP(Games!B200, Data!$B$2:$L$134, 5, FALSE)-VLOOKUP(Games!C200, Data!$B$2:$L$134, 5, FALSE))*Coefficients!$E$2</f>
        <v>#N/A</v>
      </c>
      <c r="F200" t="e">
        <f>(VLOOKUP(Games!B200, Data!$B$2:$L$134, 6, FALSE)-VLOOKUP(Games!C200, Data!$B$2:$L$134, 6, FALSE))*Coefficients!$F$2</f>
        <v>#N/A</v>
      </c>
      <c r="G200" t="e">
        <f>(VLOOKUP(Games!B200, Data!$B$2:$L$134, 7, FALSE)-VLOOKUP(Games!C200, Data!$B$2:$L$134, 7, FALSE))*Coefficients!$G$2</f>
        <v>#N/A</v>
      </c>
      <c r="H200" t="e">
        <f>(VLOOKUP(Games!B200, Data!$B$2:$L$134, 8, FALSE)-VLOOKUP(Games!C200, Data!$B$2:$L$134, 8, FALSE))*Coefficients!$H$2</f>
        <v>#N/A</v>
      </c>
      <c r="I200" t="e">
        <f>(VLOOKUP(Games!B200, Data!$B$2:$L$134, 9, FALSE)-VLOOKUP(Games!C200, Data!$B$2:$L$134, 9, FALSE))*Coefficients!$I$2</f>
        <v>#N/A</v>
      </c>
      <c r="J200" t="e">
        <f>(VLOOKUP(Games!B200, Data!$B$2:$L$134, 10, FALSE)-VLOOKUP(Games!C200, Data!$B$2:$L$134, 10, FALSE))*Coefficients!$J$2</f>
        <v>#N/A</v>
      </c>
      <c r="K200" t="e">
        <f>(IF(AND(VLOOKUP(Games!B200, Data!$B$2:$L$134, 11, FALSE)=1, VLOOKUP(Games!C200, Data!$B$2:$L$134, 11, FALSE)&lt;&gt;1), 1,0))*Coefficients!K$2</f>
        <v>#N/A</v>
      </c>
      <c r="L200" t="e">
        <f>(IF(AND(VLOOKUP(Games!B200, Data!$B$2:$L$134, 11, FALSE)&lt;&gt;1, VLOOKUP(Games!C200, Data!$B$2:$L$134, 11, FALSE)=1), 1,0))*Coefficients!L$2</f>
        <v>#N/A</v>
      </c>
      <c r="O200" t="e">
        <f t="shared" si="3"/>
        <v>#N/A</v>
      </c>
    </row>
    <row r="201" spans="1:15" x14ac:dyDescent="0.45">
      <c r="A201">
        <f>Coefficients!$A$2</f>
        <v>4.7140849091202801</v>
      </c>
      <c r="B201">
        <f>(Games!D201)*Coefficients!$B$2</f>
        <v>0</v>
      </c>
      <c r="C201" t="e">
        <f>(VLOOKUP(Games!B201, Data!$B$2:$L$134, 4, FALSE)-VLOOKUP(Games!C201, Data!$B$2:$L$134, 4, FALSE))*Coefficients!$C$2</f>
        <v>#N/A</v>
      </c>
      <c r="D201" t="e">
        <f>(VLOOKUP(Games!B201, Data!$B$2:$L$134, 3, FALSE)-VLOOKUP(Games!C201, Data!$B$2:$L$134, 3, FALSE))*Coefficients!$D$2</f>
        <v>#N/A</v>
      </c>
      <c r="E201" t="e">
        <f>(VLOOKUP(Games!B201, Data!$B$2:$L$134, 5, FALSE)-VLOOKUP(Games!C201, Data!$B$2:$L$134, 5, FALSE))*Coefficients!$E$2</f>
        <v>#N/A</v>
      </c>
      <c r="F201" t="e">
        <f>(VLOOKUP(Games!B201, Data!$B$2:$L$134, 6, FALSE)-VLOOKUP(Games!C201, Data!$B$2:$L$134, 6, FALSE))*Coefficients!$F$2</f>
        <v>#N/A</v>
      </c>
      <c r="G201" t="e">
        <f>(VLOOKUP(Games!B201, Data!$B$2:$L$134, 7, FALSE)-VLOOKUP(Games!C201, Data!$B$2:$L$134, 7, FALSE))*Coefficients!$G$2</f>
        <v>#N/A</v>
      </c>
      <c r="H201" t="e">
        <f>(VLOOKUP(Games!B201, Data!$B$2:$L$134, 8, FALSE)-VLOOKUP(Games!C201, Data!$B$2:$L$134, 8, FALSE))*Coefficients!$H$2</f>
        <v>#N/A</v>
      </c>
      <c r="I201" t="e">
        <f>(VLOOKUP(Games!B201, Data!$B$2:$L$134, 9, FALSE)-VLOOKUP(Games!C201, Data!$B$2:$L$134, 9, FALSE))*Coefficients!$I$2</f>
        <v>#N/A</v>
      </c>
      <c r="J201" t="e">
        <f>(VLOOKUP(Games!B201, Data!$B$2:$L$134, 10, FALSE)-VLOOKUP(Games!C201, Data!$B$2:$L$134, 10, FALSE))*Coefficients!$J$2</f>
        <v>#N/A</v>
      </c>
      <c r="K201" t="e">
        <f>(IF(AND(VLOOKUP(Games!B201, Data!$B$2:$L$134, 11, FALSE)=1, VLOOKUP(Games!C201, Data!$B$2:$L$134, 11, FALSE)&lt;&gt;1), 1,0))*Coefficients!K$2</f>
        <v>#N/A</v>
      </c>
      <c r="L201" t="e">
        <f>(IF(AND(VLOOKUP(Games!B201, Data!$B$2:$L$134, 11, FALSE)&lt;&gt;1, VLOOKUP(Games!C201, Data!$B$2:$L$134, 11, FALSE)=1), 1,0))*Coefficients!L$2</f>
        <v>#N/A</v>
      </c>
      <c r="O201" t="e">
        <f t="shared" si="3"/>
        <v>#N/A</v>
      </c>
    </row>
    <row r="202" spans="1:15" x14ac:dyDescent="0.45">
      <c r="A202">
        <f>Coefficients!$A$2</f>
        <v>4.7140849091202801</v>
      </c>
      <c r="B202">
        <f>(Games!D202)*Coefficients!$B$2</f>
        <v>0</v>
      </c>
      <c r="C202" t="e">
        <f>(VLOOKUP(Games!B202, Data!$B$2:$L$134, 4, FALSE)-VLOOKUP(Games!C202, Data!$B$2:$L$134, 4, FALSE))*Coefficients!$C$2</f>
        <v>#N/A</v>
      </c>
      <c r="D202" t="e">
        <f>(VLOOKUP(Games!B202, Data!$B$2:$L$134, 3, FALSE)-VLOOKUP(Games!C202, Data!$B$2:$L$134, 3, FALSE))*Coefficients!$D$2</f>
        <v>#N/A</v>
      </c>
      <c r="E202" t="e">
        <f>(VLOOKUP(Games!B202, Data!$B$2:$L$134, 5, FALSE)-VLOOKUP(Games!C202, Data!$B$2:$L$134, 5, FALSE))*Coefficients!$E$2</f>
        <v>#N/A</v>
      </c>
      <c r="F202" t="e">
        <f>(VLOOKUP(Games!B202, Data!$B$2:$L$134, 6, FALSE)-VLOOKUP(Games!C202, Data!$B$2:$L$134, 6, FALSE))*Coefficients!$F$2</f>
        <v>#N/A</v>
      </c>
      <c r="G202" t="e">
        <f>(VLOOKUP(Games!B202, Data!$B$2:$L$134, 7, FALSE)-VLOOKUP(Games!C202, Data!$B$2:$L$134, 7, FALSE))*Coefficients!$G$2</f>
        <v>#N/A</v>
      </c>
      <c r="H202" t="e">
        <f>(VLOOKUP(Games!B202, Data!$B$2:$L$134, 8, FALSE)-VLOOKUP(Games!C202, Data!$B$2:$L$134, 8, FALSE))*Coefficients!$H$2</f>
        <v>#N/A</v>
      </c>
      <c r="I202" t="e">
        <f>(VLOOKUP(Games!B202, Data!$B$2:$L$134, 9, FALSE)-VLOOKUP(Games!C202, Data!$B$2:$L$134, 9, FALSE))*Coefficients!$I$2</f>
        <v>#N/A</v>
      </c>
      <c r="J202" t="e">
        <f>(VLOOKUP(Games!B202, Data!$B$2:$L$134, 10, FALSE)-VLOOKUP(Games!C202, Data!$B$2:$L$134, 10, FALSE))*Coefficients!$J$2</f>
        <v>#N/A</v>
      </c>
      <c r="K202" t="e">
        <f>(IF(AND(VLOOKUP(Games!B202, Data!$B$2:$L$134, 11, FALSE)=1, VLOOKUP(Games!C202, Data!$B$2:$L$134, 11, FALSE)&lt;&gt;1), 1,0))*Coefficients!K$2</f>
        <v>#N/A</v>
      </c>
      <c r="L202" t="e">
        <f>(IF(AND(VLOOKUP(Games!B202, Data!$B$2:$L$134, 11, FALSE)&lt;&gt;1, VLOOKUP(Games!C202, Data!$B$2:$L$134, 11, FALSE)=1), 1,0))*Coefficients!L$2</f>
        <v>#N/A</v>
      </c>
      <c r="O202" t="e">
        <f t="shared" si="3"/>
        <v>#N/A</v>
      </c>
    </row>
    <row r="203" spans="1:15" x14ac:dyDescent="0.45">
      <c r="A203">
        <f>Coefficients!$A$2</f>
        <v>4.7140849091202801</v>
      </c>
      <c r="B203">
        <f>(Games!D203)*Coefficients!$B$2</f>
        <v>0</v>
      </c>
      <c r="C203" t="e">
        <f>(VLOOKUP(Games!B203, Data!$B$2:$L$134, 4, FALSE)-VLOOKUP(Games!C203, Data!$B$2:$L$134, 4, FALSE))*Coefficients!$C$2</f>
        <v>#N/A</v>
      </c>
      <c r="D203" t="e">
        <f>(VLOOKUP(Games!B203, Data!$B$2:$L$134, 3, FALSE)-VLOOKUP(Games!C203, Data!$B$2:$L$134, 3, FALSE))*Coefficients!$D$2</f>
        <v>#N/A</v>
      </c>
      <c r="E203" t="e">
        <f>(VLOOKUP(Games!B203, Data!$B$2:$L$134, 5, FALSE)-VLOOKUP(Games!C203, Data!$B$2:$L$134, 5, FALSE))*Coefficients!$E$2</f>
        <v>#N/A</v>
      </c>
      <c r="F203" t="e">
        <f>(VLOOKUP(Games!B203, Data!$B$2:$L$134, 6, FALSE)-VLOOKUP(Games!C203, Data!$B$2:$L$134, 6, FALSE))*Coefficients!$F$2</f>
        <v>#N/A</v>
      </c>
      <c r="G203" t="e">
        <f>(VLOOKUP(Games!B203, Data!$B$2:$L$134, 7, FALSE)-VLOOKUP(Games!C203, Data!$B$2:$L$134, 7, FALSE))*Coefficients!$G$2</f>
        <v>#N/A</v>
      </c>
      <c r="H203" t="e">
        <f>(VLOOKUP(Games!B203, Data!$B$2:$L$134, 8, FALSE)-VLOOKUP(Games!C203, Data!$B$2:$L$134, 8, FALSE))*Coefficients!$H$2</f>
        <v>#N/A</v>
      </c>
      <c r="I203" t="e">
        <f>(VLOOKUP(Games!B203, Data!$B$2:$L$134, 9, FALSE)-VLOOKUP(Games!C203, Data!$B$2:$L$134, 9, FALSE))*Coefficients!$I$2</f>
        <v>#N/A</v>
      </c>
      <c r="J203" t="e">
        <f>(VLOOKUP(Games!B203, Data!$B$2:$L$134, 10, FALSE)-VLOOKUP(Games!C203, Data!$B$2:$L$134, 10, FALSE))*Coefficients!$J$2</f>
        <v>#N/A</v>
      </c>
      <c r="K203" t="e">
        <f>(IF(AND(VLOOKUP(Games!B203, Data!$B$2:$L$134, 11, FALSE)=1, VLOOKUP(Games!C203, Data!$B$2:$L$134, 11, FALSE)&lt;&gt;1), 1,0))*Coefficients!K$2</f>
        <v>#N/A</v>
      </c>
      <c r="L203" t="e">
        <f>(IF(AND(VLOOKUP(Games!B203, Data!$B$2:$L$134, 11, FALSE)&lt;&gt;1, VLOOKUP(Games!C203, Data!$B$2:$L$134, 11, FALSE)=1), 1,0))*Coefficients!L$2</f>
        <v>#N/A</v>
      </c>
      <c r="O203" t="e">
        <f t="shared" si="3"/>
        <v>#N/A</v>
      </c>
    </row>
    <row r="204" spans="1:15" x14ac:dyDescent="0.45">
      <c r="A204">
        <f>Coefficients!$A$2</f>
        <v>4.7140849091202801</v>
      </c>
      <c r="B204">
        <f>(Games!D204)*Coefficients!$B$2</f>
        <v>0</v>
      </c>
      <c r="C204" t="e">
        <f>(VLOOKUP(Games!B204, Data!$B$2:$L$134, 4, FALSE)-VLOOKUP(Games!C204, Data!$B$2:$L$134, 4, FALSE))*Coefficients!$C$2</f>
        <v>#N/A</v>
      </c>
      <c r="D204" t="e">
        <f>(VLOOKUP(Games!B204, Data!$B$2:$L$134, 3, FALSE)-VLOOKUP(Games!C204, Data!$B$2:$L$134, 3, FALSE))*Coefficients!$D$2</f>
        <v>#N/A</v>
      </c>
      <c r="E204" t="e">
        <f>(VLOOKUP(Games!B204, Data!$B$2:$L$134, 5, FALSE)-VLOOKUP(Games!C204, Data!$B$2:$L$134, 5, FALSE))*Coefficients!$E$2</f>
        <v>#N/A</v>
      </c>
      <c r="F204" t="e">
        <f>(VLOOKUP(Games!B204, Data!$B$2:$L$134, 6, FALSE)-VLOOKUP(Games!C204, Data!$B$2:$L$134, 6, FALSE))*Coefficients!$F$2</f>
        <v>#N/A</v>
      </c>
      <c r="G204" t="e">
        <f>(VLOOKUP(Games!B204, Data!$B$2:$L$134, 7, FALSE)-VLOOKUP(Games!C204, Data!$B$2:$L$134, 7, FALSE))*Coefficients!$G$2</f>
        <v>#N/A</v>
      </c>
      <c r="H204" t="e">
        <f>(VLOOKUP(Games!B204, Data!$B$2:$L$134, 8, FALSE)-VLOOKUP(Games!C204, Data!$B$2:$L$134, 8, FALSE))*Coefficients!$H$2</f>
        <v>#N/A</v>
      </c>
      <c r="I204" t="e">
        <f>(VLOOKUP(Games!B204, Data!$B$2:$L$134, 9, FALSE)-VLOOKUP(Games!C204, Data!$B$2:$L$134, 9, FALSE))*Coefficients!$I$2</f>
        <v>#N/A</v>
      </c>
      <c r="J204" t="e">
        <f>(VLOOKUP(Games!B204, Data!$B$2:$L$134, 10, FALSE)-VLOOKUP(Games!C204, Data!$B$2:$L$134, 10, FALSE))*Coefficients!$J$2</f>
        <v>#N/A</v>
      </c>
      <c r="K204" t="e">
        <f>(IF(AND(VLOOKUP(Games!B204, Data!$B$2:$L$134, 11, FALSE)=1, VLOOKUP(Games!C204, Data!$B$2:$L$134, 11, FALSE)&lt;&gt;1), 1,0))*Coefficients!K$2</f>
        <v>#N/A</v>
      </c>
      <c r="L204" t="e">
        <f>(IF(AND(VLOOKUP(Games!B204, Data!$B$2:$L$134, 11, FALSE)&lt;&gt;1, VLOOKUP(Games!C204, Data!$B$2:$L$134, 11, FALSE)=1), 1,0))*Coefficients!L$2</f>
        <v>#N/A</v>
      </c>
      <c r="O204" t="e">
        <f t="shared" si="3"/>
        <v>#N/A</v>
      </c>
    </row>
    <row r="205" spans="1:15" x14ac:dyDescent="0.45">
      <c r="A205">
        <f>Coefficients!$A$2</f>
        <v>4.7140849091202801</v>
      </c>
      <c r="B205">
        <f>(Games!D205)*Coefficients!$B$2</f>
        <v>0</v>
      </c>
      <c r="C205" t="e">
        <f>(VLOOKUP(Games!B205, Data!$B$2:$L$134, 4, FALSE)-VLOOKUP(Games!C205, Data!$B$2:$L$134, 4, FALSE))*Coefficients!$C$2</f>
        <v>#N/A</v>
      </c>
      <c r="D205" t="e">
        <f>(VLOOKUP(Games!B205, Data!$B$2:$L$134, 3, FALSE)-VLOOKUP(Games!C205, Data!$B$2:$L$134, 3, FALSE))*Coefficients!$D$2</f>
        <v>#N/A</v>
      </c>
      <c r="E205" t="e">
        <f>(VLOOKUP(Games!B205, Data!$B$2:$L$134, 5, FALSE)-VLOOKUP(Games!C205, Data!$B$2:$L$134, 5, FALSE))*Coefficients!$E$2</f>
        <v>#N/A</v>
      </c>
      <c r="F205" t="e">
        <f>(VLOOKUP(Games!B205, Data!$B$2:$L$134, 6, FALSE)-VLOOKUP(Games!C205, Data!$B$2:$L$134, 6, FALSE))*Coefficients!$F$2</f>
        <v>#N/A</v>
      </c>
      <c r="G205" t="e">
        <f>(VLOOKUP(Games!B205, Data!$B$2:$L$134, 7, FALSE)-VLOOKUP(Games!C205, Data!$B$2:$L$134, 7, FALSE))*Coefficients!$G$2</f>
        <v>#N/A</v>
      </c>
      <c r="H205" t="e">
        <f>(VLOOKUP(Games!B205, Data!$B$2:$L$134, 8, FALSE)-VLOOKUP(Games!C205, Data!$B$2:$L$134, 8, FALSE))*Coefficients!$H$2</f>
        <v>#N/A</v>
      </c>
      <c r="I205" t="e">
        <f>(VLOOKUP(Games!B205, Data!$B$2:$L$134, 9, FALSE)-VLOOKUP(Games!C205, Data!$B$2:$L$134, 9, FALSE))*Coefficients!$I$2</f>
        <v>#N/A</v>
      </c>
      <c r="J205" t="e">
        <f>(VLOOKUP(Games!B205, Data!$B$2:$L$134, 10, FALSE)-VLOOKUP(Games!C205, Data!$B$2:$L$134, 10, FALSE))*Coefficients!$J$2</f>
        <v>#N/A</v>
      </c>
      <c r="K205" t="e">
        <f>(IF(AND(VLOOKUP(Games!B205, Data!$B$2:$L$134, 11, FALSE)=1, VLOOKUP(Games!C205, Data!$B$2:$L$134, 11, FALSE)&lt;&gt;1), 1,0))*Coefficients!K$2</f>
        <v>#N/A</v>
      </c>
      <c r="L205" t="e">
        <f>(IF(AND(VLOOKUP(Games!B205, Data!$B$2:$L$134, 11, FALSE)&lt;&gt;1, VLOOKUP(Games!C205, Data!$B$2:$L$134, 11, FALSE)=1), 1,0))*Coefficients!L$2</f>
        <v>#N/A</v>
      </c>
      <c r="O205" t="e">
        <f t="shared" si="3"/>
        <v>#N/A</v>
      </c>
    </row>
    <row r="206" spans="1:15" x14ac:dyDescent="0.45">
      <c r="A206">
        <f>Coefficients!$A$2</f>
        <v>4.7140849091202801</v>
      </c>
      <c r="B206">
        <f>(Games!D206)*Coefficients!$B$2</f>
        <v>0</v>
      </c>
      <c r="C206" t="e">
        <f>(VLOOKUP(Games!B206, Data!$B$2:$L$134, 4, FALSE)-VLOOKUP(Games!C206, Data!$B$2:$L$134, 4, FALSE))*Coefficients!$C$2</f>
        <v>#N/A</v>
      </c>
      <c r="D206" t="e">
        <f>(VLOOKUP(Games!B206, Data!$B$2:$L$134, 3, FALSE)-VLOOKUP(Games!C206, Data!$B$2:$L$134, 3, FALSE))*Coefficients!$D$2</f>
        <v>#N/A</v>
      </c>
      <c r="E206" t="e">
        <f>(VLOOKUP(Games!B206, Data!$B$2:$L$134, 5, FALSE)-VLOOKUP(Games!C206, Data!$B$2:$L$134, 5, FALSE))*Coefficients!$E$2</f>
        <v>#N/A</v>
      </c>
      <c r="F206" t="e">
        <f>(VLOOKUP(Games!B206, Data!$B$2:$L$134, 6, FALSE)-VLOOKUP(Games!C206, Data!$B$2:$L$134, 6, FALSE))*Coefficients!$F$2</f>
        <v>#N/A</v>
      </c>
      <c r="G206" t="e">
        <f>(VLOOKUP(Games!B206, Data!$B$2:$L$134, 7, FALSE)-VLOOKUP(Games!C206, Data!$B$2:$L$134, 7, FALSE))*Coefficients!$G$2</f>
        <v>#N/A</v>
      </c>
      <c r="H206" t="e">
        <f>(VLOOKUP(Games!B206, Data!$B$2:$L$134, 8, FALSE)-VLOOKUP(Games!C206, Data!$B$2:$L$134, 8, FALSE))*Coefficients!$H$2</f>
        <v>#N/A</v>
      </c>
      <c r="I206" t="e">
        <f>(VLOOKUP(Games!B206, Data!$B$2:$L$134, 9, FALSE)-VLOOKUP(Games!C206, Data!$B$2:$L$134, 9, FALSE))*Coefficients!$I$2</f>
        <v>#N/A</v>
      </c>
      <c r="J206" t="e">
        <f>(VLOOKUP(Games!B206, Data!$B$2:$L$134, 10, FALSE)-VLOOKUP(Games!C206, Data!$B$2:$L$134, 10, FALSE))*Coefficients!$J$2</f>
        <v>#N/A</v>
      </c>
      <c r="K206" t="e">
        <f>(IF(AND(VLOOKUP(Games!B206, Data!$B$2:$L$134, 11, FALSE)=1, VLOOKUP(Games!C206, Data!$B$2:$L$134, 11, FALSE)&lt;&gt;1), 1,0))*Coefficients!K$2</f>
        <v>#N/A</v>
      </c>
      <c r="L206" t="e">
        <f>(IF(AND(VLOOKUP(Games!B206, Data!$B$2:$L$134, 11, FALSE)&lt;&gt;1, VLOOKUP(Games!C206, Data!$B$2:$L$134, 11, FALSE)=1), 1,0))*Coefficients!L$2</f>
        <v>#N/A</v>
      </c>
      <c r="O206" t="e">
        <f t="shared" si="3"/>
        <v>#N/A</v>
      </c>
    </row>
    <row r="207" spans="1:15" x14ac:dyDescent="0.45">
      <c r="A207">
        <f>Coefficients!$A$2</f>
        <v>4.7140849091202801</v>
      </c>
      <c r="B207">
        <f>(Games!D207)*Coefficients!$B$2</f>
        <v>0</v>
      </c>
      <c r="C207" t="e">
        <f>(VLOOKUP(Games!B207, Data!$B$2:$L$134, 4, FALSE)-VLOOKUP(Games!C207, Data!$B$2:$L$134, 4, FALSE))*Coefficients!$C$2</f>
        <v>#N/A</v>
      </c>
      <c r="D207" t="e">
        <f>(VLOOKUP(Games!B207, Data!$B$2:$L$134, 3, FALSE)-VLOOKUP(Games!C207, Data!$B$2:$L$134, 3, FALSE))*Coefficients!$D$2</f>
        <v>#N/A</v>
      </c>
      <c r="E207" t="e">
        <f>(VLOOKUP(Games!B207, Data!$B$2:$L$134, 5, FALSE)-VLOOKUP(Games!C207, Data!$B$2:$L$134, 5, FALSE))*Coefficients!$E$2</f>
        <v>#N/A</v>
      </c>
      <c r="F207" t="e">
        <f>(VLOOKUP(Games!B207, Data!$B$2:$L$134, 6, FALSE)-VLOOKUP(Games!C207, Data!$B$2:$L$134, 6, FALSE))*Coefficients!$F$2</f>
        <v>#N/A</v>
      </c>
      <c r="G207" t="e">
        <f>(VLOOKUP(Games!B207, Data!$B$2:$L$134, 7, FALSE)-VLOOKUP(Games!C207, Data!$B$2:$L$134, 7, FALSE))*Coefficients!$G$2</f>
        <v>#N/A</v>
      </c>
      <c r="H207" t="e">
        <f>(VLOOKUP(Games!B207, Data!$B$2:$L$134, 8, FALSE)-VLOOKUP(Games!C207, Data!$B$2:$L$134, 8, FALSE))*Coefficients!$H$2</f>
        <v>#N/A</v>
      </c>
      <c r="I207" t="e">
        <f>(VLOOKUP(Games!B207, Data!$B$2:$L$134, 9, FALSE)-VLOOKUP(Games!C207, Data!$B$2:$L$134, 9, FALSE))*Coefficients!$I$2</f>
        <v>#N/A</v>
      </c>
      <c r="J207" t="e">
        <f>(VLOOKUP(Games!B207, Data!$B$2:$L$134, 10, FALSE)-VLOOKUP(Games!C207, Data!$B$2:$L$134, 10, FALSE))*Coefficients!$J$2</f>
        <v>#N/A</v>
      </c>
      <c r="K207" t="e">
        <f>(IF(AND(VLOOKUP(Games!B207, Data!$B$2:$L$134, 11, FALSE)=1, VLOOKUP(Games!C207, Data!$B$2:$L$134, 11, FALSE)&lt;&gt;1), 1,0))*Coefficients!K$2</f>
        <v>#N/A</v>
      </c>
      <c r="L207" t="e">
        <f>(IF(AND(VLOOKUP(Games!B207, Data!$B$2:$L$134, 11, FALSE)&lt;&gt;1, VLOOKUP(Games!C207, Data!$B$2:$L$134, 11, FALSE)=1), 1,0))*Coefficients!L$2</f>
        <v>#N/A</v>
      </c>
      <c r="O207" t="e">
        <f t="shared" si="3"/>
        <v>#N/A</v>
      </c>
    </row>
    <row r="208" spans="1:15" x14ac:dyDescent="0.45">
      <c r="A208">
        <f>Coefficients!$A$2</f>
        <v>4.7140849091202801</v>
      </c>
      <c r="B208">
        <f>(Games!D208)*Coefficients!$B$2</f>
        <v>0</v>
      </c>
      <c r="C208" t="e">
        <f>(VLOOKUP(Games!B208, Data!$B$2:$L$134, 4, FALSE)-VLOOKUP(Games!C208, Data!$B$2:$L$134, 4, FALSE))*Coefficients!$C$2</f>
        <v>#N/A</v>
      </c>
      <c r="D208" t="e">
        <f>(VLOOKUP(Games!B208, Data!$B$2:$L$134, 3, FALSE)-VLOOKUP(Games!C208, Data!$B$2:$L$134, 3, FALSE))*Coefficients!$D$2</f>
        <v>#N/A</v>
      </c>
      <c r="E208" t="e">
        <f>(VLOOKUP(Games!B208, Data!$B$2:$L$134, 5, FALSE)-VLOOKUP(Games!C208, Data!$B$2:$L$134, 5, FALSE))*Coefficients!$E$2</f>
        <v>#N/A</v>
      </c>
      <c r="F208" t="e">
        <f>(VLOOKUP(Games!B208, Data!$B$2:$L$134, 6, FALSE)-VLOOKUP(Games!C208, Data!$B$2:$L$134, 6, FALSE))*Coefficients!$F$2</f>
        <v>#N/A</v>
      </c>
      <c r="G208" t="e">
        <f>(VLOOKUP(Games!B208, Data!$B$2:$L$134, 7, FALSE)-VLOOKUP(Games!C208, Data!$B$2:$L$134, 7, FALSE))*Coefficients!$G$2</f>
        <v>#N/A</v>
      </c>
      <c r="H208" t="e">
        <f>(VLOOKUP(Games!B208, Data!$B$2:$L$134, 8, FALSE)-VLOOKUP(Games!C208, Data!$B$2:$L$134, 8, FALSE))*Coefficients!$H$2</f>
        <v>#N/A</v>
      </c>
      <c r="I208" t="e">
        <f>(VLOOKUP(Games!B208, Data!$B$2:$L$134, 9, FALSE)-VLOOKUP(Games!C208, Data!$B$2:$L$134, 9, FALSE))*Coefficients!$I$2</f>
        <v>#N/A</v>
      </c>
      <c r="J208" t="e">
        <f>(VLOOKUP(Games!B208, Data!$B$2:$L$134, 10, FALSE)-VLOOKUP(Games!C208, Data!$B$2:$L$134, 10, FALSE))*Coefficients!$J$2</f>
        <v>#N/A</v>
      </c>
      <c r="K208" t="e">
        <f>(IF(AND(VLOOKUP(Games!B208, Data!$B$2:$L$134, 11, FALSE)=1, VLOOKUP(Games!C208, Data!$B$2:$L$134, 11, FALSE)&lt;&gt;1), 1,0))*Coefficients!K$2</f>
        <v>#N/A</v>
      </c>
      <c r="L208" t="e">
        <f>(IF(AND(VLOOKUP(Games!B208, Data!$B$2:$L$134, 11, FALSE)&lt;&gt;1, VLOOKUP(Games!C208, Data!$B$2:$L$134, 11, FALSE)=1), 1,0))*Coefficients!L$2</f>
        <v>#N/A</v>
      </c>
      <c r="O208" t="e">
        <f t="shared" si="3"/>
        <v>#N/A</v>
      </c>
    </row>
    <row r="209" spans="1:15" x14ac:dyDescent="0.45">
      <c r="A209">
        <f>Coefficients!$A$2</f>
        <v>4.7140849091202801</v>
      </c>
      <c r="B209">
        <f>(Games!D209)*Coefficients!$B$2</f>
        <v>0</v>
      </c>
      <c r="C209" t="e">
        <f>(VLOOKUP(Games!B209, Data!$B$2:$L$134, 4, FALSE)-VLOOKUP(Games!C209, Data!$B$2:$L$134, 4, FALSE))*Coefficients!$C$2</f>
        <v>#N/A</v>
      </c>
      <c r="D209" t="e">
        <f>(VLOOKUP(Games!B209, Data!$B$2:$L$134, 3, FALSE)-VLOOKUP(Games!C209, Data!$B$2:$L$134, 3, FALSE))*Coefficients!$D$2</f>
        <v>#N/A</v>
      </c>
      <c r="E209" t="e">
        <f>(VLOOKUP(Games!B209, Data!$B$2:$L$134, 5, FALSE)-VLOOKUP(Games!C209, Data!$B$2:$L$134, 5, FALSE))*Coefficients!$E$2</f>
        <v>#N/A</v>
      </c>
      <c r="F209" t="e">
        <f>(VLOOKUP(Games!B209, Data!$B$2:$L$134, 6, FALSE)-VLOOKUP(Games!C209, Data!$B$2:$L$134, 6, FALSE))*Coefficients!$F$2</f>
        <v>#N/A</v>
      </c>
      <c r="G209" t="e">
        <f>(VLOOKUP(Games!B209, Data!$B$2:$L$134, 7, FALSE)-VLOOKUP(Games!C209, Data!$B$2:$L$134, 7, FALSE))*Coefficients!$G$2</f>
        <v>#N/A</v>
      </c>
      <c r="H209" t="e">
        <f>(VLOOKUP(Games!B209, Data!$B$2:$L$134, 8, FALSE)-VLOOKUP(Games!C209, Data!$B$2:$L$134, 8, FALSE))*Coefficients!$H$2</f>
        <v>#N/A</v>
      </c>
      <c r="I209" t="e">
        <f>(VLOOKUP(Games!B209, Data!$B$2:$L$134, 9, FALSE)-VLOOKUP(Games!C209, Data!$B$2:$L$134, 9, FALSE))*Coefficients!$I$2</f>
        <v>#N/A</v>
      </c>
      <c r="J209" t="e">
        <f>(VLOOKUP(Games!B209, Data!$B$2:$L$134, 10, FALSE)-VLOOKUP(Games!C209, Data!$B$2:$L$134, 10, FALSE))*Coefficients!$J$2</f>
        <v>#N/A</v>
      </c>
      <c r="K209" t="e">
        <f>(IF(AND(VLOOKUP(Games!B209, Data!$B$2:$L$134, 11, FALSE)=1, VLOOKUP(Games!C209, Data!$B$2:$L$134, 11, FALSE)&lt;&gt;1), 1,0))*Coefficients!K$2</f>
        <v>#N/A</v>
      </c>
      <c r="L209" t="e">
        <f>(IF(AND(VLOOKUP(Games!B209, Data!$B$2:$L$134, 11, FALSE)&lt;&gt;1, VLOOKUP(Games!C209, Data!$B$2:$L$134, 11, FALSE)=1), 1,0))*Coefficients!L$2</f>
        <v>#N/A</v>
      </c>
      <c r="O209" t="e">
        <f t="shared" si="3"/>
        <v>#N/A</v>
      </c>
    </row>
    <row r="210" spans="1:15" x14ac:dyDescent="0.45">
      <c r="A210">
        <f>Coefficients!$A$2</f>
        <v>4.7140849091202801</v>
      </c>
      <c r="B210">
        <f>(Games!D210)*Coefficients!$B$2</f>
        <v>0</v>
      </c>
      <c r="C210" t="e">
        <f>(VLOOKUP(Games!B210, Data!$B$2:$L$134, 4, FALSE)-VLOOKUP(Games!C210, Data!$B$2:$L$134, 4, FALSE))*Coefficients!$C$2</f>
        <v>#N/A</v>
      </c>
      <c r="D210" t="e">
        <f>(VLOOKUP(Games!B210, Data!$B$2:$L$134, 3, FALSE)-VLOOKUP(Games!C210, Data!$B$2:$L$134, 3, FALSE))*Coefficients!$D$2</f>
        <v>#N/A</v>
      </c>
      <c r="E210" t="e">
        <f>(VLOOKUP(Games!B210, Data!$B$2:$L$134, 5, FALSE)-VLOOKUP(Games!C210, Data!$B$2:$L$134, 5, FALSE))*Coefficients!$E$2</f>
        <v>#N/A</v>
      </c>
      <c r="F210" t="e">
        <f>(VLOOKUP(Games!B210, Data!$B$2:$L$134, 6, FALSE)-VLOOKUP(Games!C210, Data!$B$2:$L$134, 6, FALSE))*Coefficients!$F$2</f>
        <v>#N/A</v>
      </c>
      <c r="G210" t="e">
        <f>(VLOOKUP(Games!B210, Data!$B$2:$L$134, 7, FALSE)-VLOOKUP(Games!C210, Data!$B$2:$L$134, 7, FALSE))*Coefficients!$G$2</f>
        <v>#N/A</v>
      </c>
      <c r="H210" t="e">
        <f>(VLOOKUP(Games!B210, Data!$B$2:$L$134, 8, FALSE)-VLOOKUP(Games!C210, Data!$B$2:$L$134, 8, FALSE))*Coefficients!$H$2</f>
        <v>#N/A</v>
      </c>
      <c r="I210" t="e">
        <f>(VLOOKUP(Games!B210, Data!$B$2:$L$134, 9, FALSE)-VLOOKUP(Games!C210, Data!$B$2:$L$134, 9, FALSE))*Coefficients!$I$2</f>
        <v>#N/A</v>
      </c>
      <c r="J210" t="e">
        <f>(VLOOKUP(Games!B210, Data!$B$2:$L$134, 10, FALSE)-VLOOKUP(Games!C210, Data!$B$2:$L$134, 10, FALSE))*Coefficients!$J$2</f>
        <v>#N/A</v>
      </c>
      <c r="K210" t="e">
        <f>(IF(AND(VLOOKUP(Games!B210, Data!$B$2:$L$134, 11, FALSE)=1, VLOOKUP(Games!C210, Data!$B$2:$L$134, 11, FALSE)&lt;&gt;1), 1,0))*Coefficients!K$2</f>
        <v>#N/A</v>
      </c>
      <c r="L210" t="e">
        <f>(IF(AND(VLOOKUP(Games!B210, Data!$B$2:$L$134, 11, FALSE)&lt;&gt;1, VLOOKUP(Games!C210, Data!$B$2:$L$134, 11, FALSE)=1), 1,0))*Coefficients!L$2</f>
        <v>#N/A</v>
      </c>
      <c r="O210" t="e">
        <f t="shared" si="3"/>
        <v>#N/A</v>
      </c>
    </row>
    <row r="211" spans="1:15" x14ac:dyDescent="0.45">
      <c r="A211">
        <f>Coefficients!$A$2</f>
        <v>4.7140849091202801</v>
      </c>
      <c r="B211">
        <f>(Games!D211)*Coefficients!$B$2</f>
        <v>0</v>
      </c>
      <c r="C211" t="e">
        <f>(VLOOKUP(Games!B211, Data!$B$2:$L$134, 4, FALSE)-VLOOKUP(Games!C211, Data!$B$2:$L$134, 4, FALSE))*Coefficients!$C$2</f>
        <v>#N/A</v>
      </c>
      <c r="D211" t="e">
        <f>(VLOOKUP(Games!B211, Data!$B$2:$L$134, 3, FALSE)-VLOOKUP(Games!C211, Data!$B$2:$L$134, 3, FALSE))*Coefficients!$D$2</f>
        <v>#N/A</v>
      </c>
      <c r="E211" t="e">
        <f>(VLOOKUP(Games!B211, Data!$B$2:$L$134, 5, FALSE)-VLOOKUP(Games!C211, Data!$B$2:$L$134, 5, FALSE))*Coefficients!$E$2</f>
        <v>#N/A</v>
      </c>
      <c r="F211" t="e">
        <f>(VLOOKUP(Games!B211, Data!$B$2:$L$134, 6, FALSE)-VLOOKUP(Games!C211, Data!$B$2:$L$134, 6, FALSE))*Coefficients!$F$2</f>
        <v>#N/A</v>
      </c>
      <c r="G211" t="e">
        <f>(VLOOKUP(Games!B211, Data!$B$2:$L$134, 7, FALSE)-VLOOKUP(Games!C211, Data!$B$2:$L$134, 7, FALSE))*Coefficients!$G$2</f>
        <v>#N/A</v>
      </c>
      <c r="H211" t="e">
        <f>(VLOOKUP(Games!B211, Data!$B$2:$L$134, 8, FALSE)-VLOOKUP(Games!C211, Data!$B$2:$L$134, 8, FALSE))*Coefficients!$H$2</f>
        <v>#N/A</v>
      </c>
      <c r="I211" t="e">
        <f>(VLOOKUP(Games!B211, Data!$B$2:$L$134, 9, FALSE)-VLOOKUP(Games!C211, Data!$B$2:$L$134, 9, FALSE))*Coefficients!$I$2</f>
        <v>#N/A</v>
      </c>
      <c r="J211" t="e">
        <f>(VLOOKUP(Games!B211, Data!$B$2:$L$134, 10, FALSE)-VLOOKUP(Games!C211, Data!$B$2:$L$134, 10, FALSE))*Coefficients!$J$2</f>
        <v>#N/A</v>
      </c>
      <c r="K211" t="e">
        <f>(IF(AND(VLOOKUP(Games!B211, Data!$B$2:$L$134, 11, FALSE)=1, VLOOKUP(Games!C211, Data!$B$2:$L$134, 11, FALSE)&lt;&gt;1), 1,0))*Coefficients!K$2</f>
        <v>#N/A</v>
      </c>
      <c r="L211" t="e">
        <f>(IF(AND(VLOOKUP(Games!B211, Data!$B$2:$L$134, 11, FALSE)&lt;&gt;1, VLOOKUP(Games!C211, Data!$B$2:$L$134, 11, FALSE)=1), 1,0))*Coefficients!L$2</f>
        <v>#N/A</v>
      </c>
      <c r="O211" t="e">
        <f t="shared" si="3"/>
        <v>#N/A</v>
      </c>
    </row>
    <row r="212" spans="1:15" x14ac:dyDescent="0.45">
      <c r="A212">
        <f>Coefficients!$A$2</f>
        <v>4.7140849091202801</v>
      </c>
      <c r="B212">
        <f>(Games!D212)*Coefficients!$B$2</f>
        <v>0</v>
      </c>
      <c r="C212" t="e">
        <f>(VLOOKUP(Games!B212, Data!$B$2:$L$134, 4, FALSE)-VLOOKUP(Games!C212, Data!$B$2:$L$134, 4, FALSE))*Coefficients!$C$2</f>
        <v>#N/A</v>
      </c>
      <c r="D212" t="e">
        <f>(VLOOKUP(Games!B212, Data!$B$2:$L$134, 3, FALSE)-VLOOKUP(Games!C212, Data!$B$2:$L$134, 3, FALSE))*Coefficients!$D$2</f>
        <v>#N/A</v>
      </c>
      <c r="E212" t="e">
        <f>(VLOOKUP(Games!B212, Data!$B$2:$L$134, 5, FALSE)-VLOOKUP(Games!C212, Data!$B$2:$L$134, 5, FALSE))*Coefficients!$E$2</f>
        <v>#N/A</v>
      </c>
      <c r="F212" t="e">
        <f>(VLOOKUP(Games!B212, Data!$B$2:$L$134, 6, FALSE)-VLOOKUP(Games!C212, Data!$B$2:$L$134, 6, FALSE))*Coefficients!$F$2</f>
        <v>#N/A</v>
      </c>
      <c r="G212" t="e">
        <f>(VLOOKUP(Games!B212, Data!$B$2:$L$134, 7, FALSE)-VLOOKUP(Games!C212, Data!$B$2:$L$134, 7, FALSE))*Coefficients!$G$2</f>
        <v>#N/A</v>
      </c>
      <c r="H212" t="e">
        <f>(VLOOKUP(Games!B212, Data!$B$2:$L$134, 8, FALSE)-VLOOKUP(Games!C212, Data!$B$2:$L$134, 8, FALSE))*Coefficients!$H$2</f>
        <v>#N/A</v>
      </c>
      <c r="I212" t="e">
        <f>(VLOOKUP(Games!B212, Data!$B$2:$L$134, 9, FALSE)-VLOOKUP(Games!C212, Data!$B$2:$L$134, 9, FALSE))*Coefficients!$I$2</f>
        <v>#N/A</v>
      </c>
      <c r="J212" t="e">
        <f>(VLOOKUP(Games!B212, Data!$B$2:$L$134, 10, FALSE)-VLOOKUP(Games!C212, Data!$B$2:$L$134, 10, FALSE))*Coefficients!$J$2</f>
        <v>#N/A</v>
      </c>
      <c r="K212" t="e">
        <f>(IF(AND(VLOOKUP(Games!B212, Data!$B$2:$L$134, 11, FALSE)=1, VLOOKUP(Games!C212, Data!$B$2:$L$134, 11, FALSE)&lt;&gt;1), 1,0))*Coefficients!K$2</f>
        <v>#N/A</v>
      </c>
      <c r="L212" t="e">
        <f>(IF(AND(VLOOKUP(Games!B212, Data!$B$2:$L$134, 11, FALSE)&lt;&gt;1, VLOOKUP(Games!C212, Data!$B$2:$L$134, 11, FALSE)=1), 1,0))*Coefficients!L$2</f>
        <v>#N/A</v>
      </c>
      <c r="O212" t="e">
        <f t="shared" si="3"/>
        <v>#N/A</v>
      </c>
    </row>
    <row r="213" spans="1:15" x14ac:dyDescent="0.45">
      <c r="A213">
        <f>Coefficients!$A$2</f>
        <v>4.7140849091202801</v>
      </c>
      <c r="B213">
        <f>(Games!D213)*Coefficients!$B$2</f>
        <v>0</v>
      </c>
      <c r="C213" t="e">
        <f>(VLOOKUP(Games!B213, Data!$B$2:$L$134, 4, FALSE)-VLOOKUP(Games!C213, Data!$B$2:$L$134, 4, FALSE))*Coefficients!$C$2</f>
        <v>#N/A</v>
      </c>
      <c r="D213" t="e">
        <f>(VLOOKUP(Games!B213, Data!$B$2:$L$134, 3, FALSE)-VLOOKUP(Games!C213, Data!$B$2:$L$134, 3, FALSE))*Coefficients!$D$2</f>
        <v>#N/A</v>
      </c>
      <c r="E213" t="e">
        <f>(VLOOKUP(Games!B213, Data!$B$2:$L$134, 5, FALSE)-VLOOKUP(Games!C213, Data!$B$2:$L$134, 5, FALSE))*Coefficients!$E$2</f>
        <v>#N/A</v>
      </c>
      <c r="F213" t="e">
        <f>(VLOOKUP(Games!B213, Data!$B$2:$L$134, 6, FALSE)-VLOOKUP(Games!C213, Data!$B$2:$L$134, 6, FALSE))*Coefficients!$F$2</f>
        <v>#N/A</v>
      </c>
      <c r="G213" t="e">
        <f>(VLOOKUP(Games!B213, Data!$B$2:$L$134, 7, FALSE)-VLOOKUP(Games!C213, Data!$B$2:$L$134, 7, FALSE))*Coefficients!$G$2</f>
        <v>#N/A</v>
      </c>
      <c r="H213" t="e">
        <f>(VLOOKUP(Games!B213, Data!$B$2:$L$134, 8, FALSE)-VLOOKUP(Games!C213, Data!$B$2:$L$134, 8, FALSE))*Coefficients!$H$2</f>
        <v>#N/A</v>
      </c>
      <c r="I213" t="e">
        <f>(VLOOKUP(Games!B213, Data!$B$2:$L$134, 9, FALSE)-VLOOKUP(Games!C213, Data!$B$2:$L$134, 9, FALSE))*Coefficients!$I$2</f>
        <v>#N/A</v>
      </c>
      <c r="J213" t="e">
        <f>(VLOOKUP(Games!B213, Data!$B$2:$L$134, 10, FALSE)-VLOOKUP(Games!C213, Data!$B$2:$L$134, 10, FALSE))*Coefficients!$J$2</f>
        <v>#N/A</v>
      </c>
      <c r="K213" t="e">
        <f>(IF(AND(VLOOKUP(Games!B213, Data!$B$2:$L$134, 11, FALSE)=1, VLOOKUP(Games!C213, Data!$B$2:$L$134, 11, FALSE)&lt;&gt;1), 1,0))*Coefficients!K$2</f>
        <v>#N/A</v>
      </c>
      <c r="L213" t="e">
        <f>(IF(AND(VLOOKUP(Games!B213, Data!$B$2:$L$134, 11, FALSE)&lt;&gt;1, VLOOKUP(Games!C213, Data!$B$2:$L$134, 11, FALSE)=1), 1,0))*Coefficients!L$2</f>
        <v>#N/A</v>
      </c>
    </row>
    <row r="214" spans="1:15" x14ac:dyDescent="0.45">
      <c r="A214">
        <f>Coefficients!$A$2</f>
        <v>4.7140849091202801</v>
      </c>
      <c r="B214">
        <f>(Games!D214)*Coefficients!$B$2</f>
        <v>0</v>
      </c>
      <c r="C214" t="e">
        <f>(VLOOKUP(Games!B214, Data!$B$2:$L$134, 4, FALSE)-VLOOKUP(Games!C214, Data!$B$2:$L$134, 4, FALSE))*Coefficients!$C$2</f>
        <v>#N/A</v>
      </c>
      <c r="D214" t="e">
        <f>(VLOOKUP(Games!B214, Data!$B$2:$L$134, 3, FALSE)-VLOOKUP(Games!C214, Data!$B$2:$L$134, 3, FALSE))*Coefficients!$D$2</f>
        <v>#N/A</v>
      </c>
      <c r="E214" t="e">
        <f>(VLOOKUP(Games!B214, Data!$B$2:$L$134, 5, FALSE)-VLOOKUP(Games!C214, Data!$B$2:$L$134, 5, FALSE))*Coefficients!$E$2</f>
        <v>#N/A</v>
      </c>
      <c r="F214" t="e">
        <f>(VLOOKUP(Games!B214, Data!$B$2:$L$134, 6, FALSE)-VLOOKUP(Games!C214, Data!$B$2:$L$134, 6, FALSE))*Coefficients!$F$2</f>
        <v>#N/A</v>
      </c>
      <c r="G214" t="e">
        <f>(VLOOKUP(Games!B214, Data!$B$2:$L$134, 7, FALSE)-VLOOKUP(Games!C214, Data!$B$2:$L$134, 7, FALSE))*Coefficients!$G$2</f>
        <v>#N/A</v>
      </c>
      <c r="H214" t="e">
        <f>(VLOOKUP(Games!B214, Data!$B$2:$L$134, 8, FALSE)-VLOOKUP(Games!C214, Data!$B$2:$L$134, 8, FALSE))*Coefficients!$H$2</f>
        <v>#N/A</v>
      </c>
      <c r="I214" t="e">
        <f>(VLOOKUP(Games!B214, Data!$B$2:$L$134, 9, FALSE)-VLOOKUP(Games!C214, Data!$B$2:$L$134, 9, FALSE))*Coefficients!$I$2</f>
        <v>#N/A</v>
      </c>
      <c r="J214" t="e">
        <f>(VLOOKUP(Games!B214, Data!$B$2:$L$134, 10, FALSE)-VLOOKUP(Games!C214, Data!$B$2:$L$134, 10, FALSE))*Coefficients!$J$2</f>
        <v>#N/A</v>
      </c>
      <c r="K214" t="e">
        <f>(IF(AND(VLOOKUP(Games!B214, Data!$B$2:$L$134, 11, FALSE)=1, VLOOKUP(Games!C214, Data!$B$2:$L$134, 11, FALSE)&lt;&gt;1), 1,0))*Coefficients!K$2</f>
        <v>#N/A</v>
      </c>
      <c r="L214" t="e">
        <f>(IF(AND(VLOOKUP(Games!B214, Data!$B$2:$L$134, 11, FALSE)&lt;&gt;1, VLOOKUP(Games!C214, Data!$B$2:$L$134, 11, FALSE)=1), 1,0))*Coefficients!L$2</f>
        <v>#N/A</v>
      </c>
    </row>
    <row r="215" spans="1:15" x14ac:dyDescent="0.45">
      <c r="A215">
        <f>Coefficients!$A$2</f>
        <v>4.7140849091202801</v>
      </c>
      <c r="B215">
        <f>(Games!D215)*Coefficients!$B$2</f>
        <v>0</v>
      </c>
      <c r="C215" t="e">
        <f>(VLOOKUP(Games!B215, Data!$B$2:$L$134, 4, FALSE)-VLOOKUP(Games!C215, Data!$B$2:$L$134, 4, FALSE))*Coefficients!$C$2</f>
        <v>#N/A</v>
      </c>
      <c r="D215" t="e">
        <f>(VLOOKUP(Games!B215, Data!$B$2:$L$134, 3, FALSE)-VLOOKUP(Games!C215, Data!$B$2:$L$134, 3, FALSE))*Coefficients!$D$2</f>
        <v>#N/A</v>
      </c>
      <c r="E215" t="e">
        <f>(VLOOKUP(Games!B215, Data!$B$2:$L$134, 5, FALSE)-VLOOKUP(Games!C215, Data!$B$2:$L$134, 5, FALSE))*Coefficients!$E$2</f>
        <v>#N/A</v>
      </c>
      <c r="F215" t="e">
        <f>(VLOOKUP(Games!B215, Data!$B$2:$L$134, 6, FALSE)-VLOOKUP(Games!C215, Data!$B$2:$L$134, 6, FALSE))*Coefficients!$F$2</f>
        <v>#N/A</v>
      </c>
      <c r="G215" t="e">
        <f>(VLOOKUP(Games!B215, Data!$B$2:$L$134, 7, FALSE)-VLOOKUP(Games!C215, Data!$B$2:$L$134, 7, FALSE))*Coefficients!$G$2</f>
        <v>#N/A</v>
      </c>
      <c r="H215" t="e">
        <f>(VLOOKUP(Games!B215, Data!$B$2:$L$134, 8, FALSE)-VLOOKUP(Games!C215, Data!$B$2:$L$134, 8, FALSE))*Coefficients!$H$2</f>
        <v>#N/A</v>
      </c>
      <c r="I215" t="e">
        <f>(VLOOKUP(Games!B215, Data!$B$2:$L$134, 9, FALSE)-VLOOKUP(Games!C215, Data!$B$2:$L$134, 9, FALSE))*Coefficients!$I$2</f>
        <v>#N/A</v>
      </c>
      <c r="J215" t="e">
        <f>(VLOOKUP(Games!B215, Data!$B$2:$L$134, 10, FALSE)-VLOOKUP(Games!C215, Data!$B$2:$L$134, 10, FALSE))*Coefficients!$J$2</f>
        <v>#N/A</v>
      </c>
      <c r="K215" t="e">
        <f>(IF(AND(VLOOKUP(Games!B215, Data!$B$2:$L$134, 11, FALSE)=1, VLOOKUP(Games!C215, Data!$B$2:$L$134, 11, FALSE)&lt;&gt;1), 1,0))*Coefficients!K$2</f>
        <v>#N/A</v>
      </c>
      <c r="L215" t="e">
        <f>(IF(AND(VLOOKUP(Games!B215, Data!$B$2:$L$134, 11, FALSE)&lt;&gt;1, VLOOKUP(Games!C215, Data!$B$2:$L$134, 11, FALSE)=1), 1,0))*Coefficients!L$2</f>
        <v>#N/A</v>
      </c>
    </row>
    <row r="216" spans="1:15" x14ac:dyDescent="0.45">
      <c r="A216">
        <f>Coefficients!$A$2</f>
        <v>4.7140849091202801</v>
      </c>
      <c r="B216">
        <f>(Games!D216)*Coefficients!$B$2</f>
        <v>0</v>
      </c>
      <c r="C216" t="e">
        <f>(VLOOKUP(Games!B216, Data!$B$2:$L$134, 4, FALSE)-VLOOKUP(Games!C216, Data!$B$2:$L$134, 4, FALSE))*Coefficients!$C$2</f>
        <v>#N/A</v>
      </c>
      <c r="D216" t="e">
        <f>(VLOOKUP(Games!B216, Data!$B$2:$L$134, 3, FALSE)-VLOOKUP(Games!C216, Data!$B$2:$L$134, 3, FALSE))*Coefficients!$D$2</f>
        <v>#N/A</v>
      </c>
      <c r="E216" t="e">
        <f>(VLOOKUP(Games!B216, Data!$B$2:$L$134, 5, FALSE)-VLOOKUP(Games!C216, Data!$B$2:$L$134, 5, FALSE))*Coefficients!$E$2</f>
        <v>#N/A</v>
      </c>
      <c r="F216" t="e">
        <f>(VLOOKUP(Games!B216, Data!$B$2:$L$134, 6, FALSE)-VLOOKUP(Games!C216, Data!$B$2:$L$134, 6, FALSE))*Coefficients!$F$2</f>
        <v>#N/A</v>
      </c>
      <c r="G216" t="e">
        <f>(VLOOKUP(Games!B216, Data!$B$2:$L$134, 7, FALSE)-VLOOKUP(Games!C216, Data!$B$2:$L$134, 7, FALSE))*Coefficients!$G$2</f>
        <v>#N/A</v>
      </c>
      <c r="H216" t="e">
        <f>(VLOOKUP(Games!B216, Data!$B$2:$L$134, 8, FALSE)-VLOOKUP(Games!C216, Data!$B$2:$L$134, 8, FALSE))*Coefficients!$H$2</f>
        <v>#N/A</v>
      </c>
      <c r="I216" t="e">
        <f>(VLOOKUP(Games!B216, Data!$B$2:$L$134, 9, FALSE)-VLOOKUP(Games!C216, Data!$B$2:$L$134, 9, FALSE))*Coefficients!$I$2</f>
        <v>#N/A</v>
      </c>
      <c r="J216" t="e">
        <f>(VLOOKUP(Games!B216, Data!$B$2:$L$134, 10, FALSE)-VLOOKUP(Games!C216, Data!$B$2:$L$134, 10, FALSE))*Coefficients!$J$2</f>
        <v>#N/A</v>
      </c>
      <c r="K216" t="e">
        <f>(IF(AND(VLOOKUP(Games!B216, Data!$B$2:$L$134, 11, FALSE)=1, VLOOKUP(Games!C216, Data!$B$2:$L$134, 11, FALSE)&lt;&gt;1), 1,0))*Coefficients!K$2</f>
        <v>#N/A</v>
      </c>
      <c r="L216" t="e">
        <f>(IF(AND(VLOOKUP(Games!B216, Data!$B$2:$L$134, 11, FALSE)&lt;&gt;1, VLOOKUP(Games!C216, Data!$B$2:$L$134, 11, FALSE)=1), 1,0))*Coefficients!L$2</f>
        <v>#N/A</v>
      </c>
    </row>
    <row r="217" spans="1:15" x14ac:dyDescent="0.45">
      <c r="A217">
        <f>Coefficients!$A$2</f>
        <v>4.7140849091202801</v>
      </c>
      <c r="B217">
        <f>(Games!D217)*Coefficients!$B$2</f>
        <v>0</v>
      </c>
      <c r="C217" t="e">
        <f>(VLOOKUP(Games!B217, Data!$B$2:$L$134, 4, FALSE)-VLOOKUP(Games!C217, Data!$B$2:$L$134, 4, FALSE))*Coefficients!$C$2</f>
        <v>#N/A</v>
      </c>
      <c r="D217" t="e">
        <f>(VLOOKUP(Games!B217, Data!$B$2:$L$134, 3, FALSE)-VLOOKUP(Games!C217, Data!$B$2:$L$134, 3, FALSE))*Coefficients!$D$2</f>
        <v>#N/A</v>
      </c>
      <c r="E217" t="e">
        <f>(VLOOKUP(Games!B217, Data!$B$2:$L$134, 5, FALSE)-VLOOKUP(Games!C217, Data!$B$2:$L$134, 5, FALSE))*Coefficients!$E$2</f>
        <v>#N/A</v>
      </c>
      <c r="F217" t="e">
        <f>(VLOOKUP(Games!B217, Data!$B$2:$L$134, 6, FALSE)-VLOOKUP(Games!C217, Data!$B$2:$L$134, 6, FALSE))*Coefficients!$F$2</f>
        <v>#N/A</v>
      </c>
      <c r="G217" t="e">
        <f>(VLOOKUP(Games!B217, Data!$B$2:$L$134, 7, FALSE)-VLOOKUP(Games!C217, Data!$B$2:$L$134, 7, FALSE))*Coefficients!$G$2</f>
        <v>#N/A</v>
      </c>
      <c r="H217" t="e">
        <f>(VLOOKUP(Games!B217, Data!$B$2:$L$134, 8, FALSE)-VLOOKUP(Games!C217, Data!$B$2:$L$134, 8, FALSE))*Coefficients!$H$2</f>
        <v>#N/A</v>
      </c>
      <c r="I217" t="e">
        <f>(VLOOKUP(Games!B217, Data!$B$2:$L$134, 9, FALSE)-VLOOKUP(Games!C217, Data!$B$2:$L$134, 9, FALSE))*Coefficients!$I$2</f>
        <v>#N/A</v>
      </c>
      <c r="J217" t="e">
        <f>(VLOOKUP(Games!B217, Data!$B$2:$L$134, 10, FALSE)-VLOOKUP(Games!C217, Data!$B$2:$L$134, 10, FALSE))*Coefficients!$J$2</f>
        <v>#N/A</v>
      </c>
      <c r="K217" t="e">
        <f>(IF(AND(VLOOKUP(Games!B217, Data!$B$2:$L$134, 11, FALSE)=1, VLOOKUP(Games!C217, Data!$B$2:$L$134, 11, FALSE)&lt;&gt;1), 1,0))*Coefficients!K$2</f>
        <v>#N/A</v>
      </c>
      <c r="L217" t="e">
        <f>(IF(AND(VLOOKUP(Games!B217, Data!$B$2:$L$134, 11, FALSE)&lt;&gt;1, VLOOKUP(Games!C217, Data!$B$2:$L$134, 11, FALSE)=1), 1,0))*Coefficients!L$2</f>
        <v>#N/A</v>
      </c>
    </row>
    <row r="218" spans="1:15" x14ac:dyDescent="0.45">
      <c r="A218">
        <f>Coefficients!$A$2</f>
        <v>4.7140849091202801</v>
      </c>
      <c r="B218">
        <f>(Games!D218)*Coefficients!$B$2</f>
        <v>0</v>
      </c>
      <c r="C218" t="e">
        <f>(VLOOKUP(Games!B218, Data!$B$2:$L$134, 4, FALSE)-VLOOKUP(Games!C218, Data!$B$2:$L$134, 4, FALSE))*Coefficients!$C$2</f>
        <v>#N/A</v>
      </c>
      <c r="D218" t="e">
        <f>(VLOOKUP(Games!B218, Data!$B$2:$L$134, 3, FALSE)-VLOOKUP(Games!C218, Data!$B$2:$L$134, 3, FALSE))*Coefficients!$D$2</f>
        <v>#N/A</v>
      </c>
      <c r="E218" t="e">
        <f>(VLOOKUP(Games!B218, Data!$B$2:$L$134, 5, FALSE)-VLOOKUP(Games!C218, Data!$B$2:$L$134, 5, FALSE))*Coefficients!$E$2</f>
        <v>#N/A</v>
      </c>
      <c r="F218" t="e">
        <f>(VLOOKUP(Games!B218, Data!$B$2:$L$134, 6, FALSE)-VLOOKUP(Games!C218, Data!$B$2:$L$134, 6, FALSE))*Coefficients!$F$2</f>
        <v>#N/A</v>
      </c>
      <c r="G218" t="e">
        <f>(VLOOKUP(Games!B218, Data!$B$2:$L$134, 7, FALSE)-VLOOKUP(Games!C218, Data!$B$2:$L$134, 7, FALSE))*Coefficients!$G$2</f>
        <v>#N/A</v>
      </c>
      <c r="H218" t="e">
        <f>(VLOOKUP(Games!B218, Data!$B$2:$L$134, 8, FALSE)-VLOOKUP(Games!C218, Data!$B$2:$L$134, 8, FALSE))*Coefficients!$H$2</f>
        <v>#N/A</v>
      </c>
      <c r="I218" t="e">
        <f>(VLOOKUP(Games!B218, Data!$B$2:$L$134, 9, FALSE)-VLOOKUP(Games!C218, Data!$B$2:$L$134, 9, FALSE))*Coefficients!$I$2</f>
        <v>#N/A</v>
      </c>
      <c r="J218" t="e">
        <f>(VLOOKUP(Games!B218, Data!$B$2:$L$134, 10, FALSE)-VLOOKUP(Games!C218, Data!$B$2:$L$134, 10, FALSE))*Coefficients!$J$2</f>
        <v>#N/A</v>
      </c>
      <c r="K218" t="e">
        <f>(IF(AND(VLOOKUP(Games!B218, Data!$B$2:$L$134, 11, FALSE)=1, VLOOKUP(Games!C218, Data!$B$2:$L$134, 11, FALSE)&lt;&gt;1), 1,0))*Coefficients!K$2</f>
        <v>#N/A</v>
      </c>
      <c r="L218" t="e">
        <f>(IF(AND(VLOOKUP(Games!B218, Data!$B$2:$L$134, 11, FALSE)&lt;&gt;1, VLOOKUP(Games!C218, Data!$B$2:$L$134, 11, FALSE)=1), 1,0))*Coefficients!L$2</f>
        <v>#N/A</v>
      </c>
    </row>
    <row r="219" spans="1:15" x14ac:dyDescent="0.45">
      <c r="A219">
        <f>Coefficients!$A$2</f>
        <v>4.7140849091202801</v>
      </c>
      <c r="B219">
        <f>(Games!D219)*Coefficients!$B$2</f>
        <v>0</v>
      </c>
      <c r="C219" t="e">
        <f>(VLOOKUP(Games!B219, Data!$B$2:$L$134, 4, FALSE)-VLOOKUP(Games!C219, Data!$B$2:$L$134, 4, FALSE))*Coefficients!$C$2</f>
        <v>#N/A</v>
      </c>
      <c r="D219" t="e">
        <f>(VLOOKUP(Games!B219, Data!$B$2:$L$134, 3, FALSE)-VLOOKUP(Games!C219, Data!$B$2:$L$134, 3, FALSE))*Coefficients!$D$2</f>
        <v>#N/A</v>
      </c>
      <c r="E219" t="e">
        <f>(VLOOKUP(Games!B219, Data!$B$2:$L$134, 5, FALSE)-VLOOKUP(Games!C219, Data!$B$2:$L$134, 5, FALSE))*Coefficients!$E$2</f>
        <v>#N/A</v>
      </c>
      <c r="F219" t="e">
        <f>(VLOOKUP(Games!B219, Data!$B$2:$L$134, 6, FALSE)-VLOOKUP(Games!C219, Data!$B$2:$L$134, 6, FALSE))*Coefficients!$F$2</f>
        <v>#N/A</v>
      </c>
      <c r="G219" t="e">
        <f>(VLOOKUP(Games!B219, Data!$B$2:$L$134, 7, FALSE)-VLOOKUP(Games!C219, Data!$B$2:$L$134, 7, FALSE))*Coefficients!$G$2</f>
        <v>#N/A</v>
      </c>
      <c r="H219" t="e">
        <f>(VLOOKUP(Games!B219, Data!$B$2:$L$134, 8, FALSE)-VLOOKUP(Games!C219, Data!$B$2:$L$134, 8, FALSE))*Coefficients!$H$2</f>
        <v>#N/A</v>
      </c>
      <c r="I219" t="e">
        <f>(VLOOKUP(Games!B219, Data!$B$2:$L$134, 9, FALSE)-VLOOKUP(Games!C219, Data!$B$2:$L$134, 9, FALSE))*Coefficients!$I$2</f>
        <v>#N/A</v>
      </c>
      <c r="J219" t="e">
        <f>(VLOOKUP(Games!B219, Data!$B$2:$L$134, 10, FALSE)-VLOOKUP(Games!C219, Data!$B$2:$L$134, 10, FALSE))*Coefficients!$J$2</f>
        <v>#N/A</v>
      </c>
      <c r="K219" t="e">
        <f>(IF(AND(VLOOKUP(Games!B219, Data!$B$2:$L$134, 11, FALSE)=1, VLOOKUP(Games!C219, Data!$B$2:$L$134, 11, FALSE)&lt;&gt;1), 1,0))*Coefficients!K$2</f>
        <v>#N/A</v>
      </c>
      <c r="L219" t="e">
        <f>(IF(AND(VLOOKUP(Games!B219, Data!$B$2:$L$134, 11, FALSE)&lt;&gt;1, VLOOKUP(Games!C219, Data!$B$2:$L$134, 11, FALSE)=1), 1,0))*Coefficients!L$2</f>
        <v>#N/A</v>
      </c>
    </row>
    <row r="220" spans="1:15" x14ac:dyDescent="0.45">
      <c r="A220">
        <f>Coefficients!$A$2</f>
        <v>4.7140849091202801</v>
      </c>
      <c r="B220">
        <f>(Games!D220)*Coefficients!$B$2</f>
        <v>0</v>
      </c>
      <c r="C220" t="e">
        <f>(VLOOKUP(Games!B220, Data!$B$2:$L$134, 4, FALSE)-VLOOKUP(Games!C220, Data!$B$2:$L$134, 4, FALSE))*Coefficients!$C$2</f>
        <v>#N/A</v>
      </c>
      <c r="D220" t="e">
        <f>(VLOOKUP(Games!B220, Data!$B$2:$L$134, 3, FALSE)-VLOOKUP(Games!C220, Data!$B$2:$L$134, 3, FALSE))*Coefficients!$D$2</f>
        <v>#N/A</v>
      </c>
      <c r="E220" t="e">
        <f>(VLOOKUP(Games!B220, Data!$B$2:$L$134, 5, FALSE)-VLOOKUP(Games!C220, Data!$B$2:$L$134, 5, FALSE))*Coefficients!$E$2</f>
        <v>#N/A</v>
      </c>
      <c r="F220" t="e">
        <f>(VLOOKUP(Games!B220, Data!$B$2:$L$134, 6, FALSE)-VLOOKUP(Games!C220, Data!$B$2:$L$134, 6, FALSE))*Coefficients!$F$2</f>
        <v>#N/A</v>
      </c>
      <c r="G220" t="e">
        <f>(VLOOKUP(Games!B220, Data!$B$2:$L$134, 7, FALSE)-VLOOKUP(Games!C220, Data!$B$2:$L$134, 7, FALSE))*Coefficients!$G$2</f>
        <v>#N/A</v>
      </c>
      <c r="H220" t="e">
        <f>(VLOOKUP(Games!B220, Data!$B$2:$L$134, 8, FALSE)-VLOOKUP(Games!C220, Data!$B$2:$L$134, 8, FALSE))*Coefficients!$H$2</f>
        <v>#N/A</v>
      </c>
      <c r="I220" t="e">
        <f>(VLOOKUP(Games!B220, Data!$B$2:$L$134, 9, FALSE)-VLOOKUP(Games!C220, Data!$B$2:$L$134, 9, FALSE))*Coefficients!$I$2</f>
        <v>#N/A</v>
      </c>
      <c r="J220" t="e">
        <f>(VLOOKUP(Games!B220, Data!$B$2:$L$134, 10, FALSE)-VLOOKUP(Games!C220, Data!$B$2:$L$134, 10, FALSE))*Coefficients!$J$2</f>
        <v>#N/A</v>
      </c>
      <c r="K220" t="e">
        <f>(IF(AND(VLOOKUP(Games!B220, Data!$B$2:$L$134, 11, FALSE)=1, VLOOKUP(Games!C220, Data!$B$2:$L$134, 11, FALSE)&lt;&gt;1), 1,0))*Coefficients!K$2</f>
        <v>#N/A</v>
      </c>
      <c r="L220" t="e">
        <f>(IF(AND(VLOOKUP(Games!B220, Data!$B$2:$L$134, 11, FALSE)&lt;&gt;1, VLOOKUP(Games!C220, Data!$B$2:$L$134, 11, FALSE)=1), 1,0))*Coefficients!L$2</f>
        <v>#N/A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Games</vt:lpstr>
      <vt:lpstr>Prediction Log</vt:lpstr>
      <vt:lpstr>Bet Log</vt:lpstr>
      <vt:lpstr>Coefficients</vt:lpstr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Beney</dc:creator>
  <cp:lastModifiedBy>Beney, Sean Michael</cp:lastModifiedBy>
  <dcterms:created xsi:type="dcterms:W3CDTF">2023-10-06T12:35:18Z</dcterms:created>
  <dcterms:modified xsi:type="dcterms:W3CDTF">2023-10-22T00:33:29Z</dcterms:modified>
</cp:coreProperties>
</file>