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bazzocchi\Desktop\GitHub\GATuninOptimization-SID-Multirotor-PX4\Documentation\"/>
    </mc:Choice>
  </mc:AlternateContent>
  <bookViews>
    <workbookView xWindow="0" yWindow="0" windowWidth="23040" windowHeight="9204" activeTab="1"/>
  </bookViews>
  <sheets>
    <sheet name="VERSION" sheetId="5" r:id="rId1"/>
    <sheet name="MC ang-rate param" sheetId="6" r:id="rId2"/>
    <sheet name="LIST" sheetId="4" r:id="rId3"/>
  </sheets>
  <definedNames>
    <definedName name="category">LIST!$B$8:$B$13</definedName>
    <definedName name="component">LIST!#REF!</definedName>
    <definedName name="modified">VERSION!$O$11</definedName>
    <definedName name="modifiedBy">VERSION!$Q$11</definedName>
    <definedName name="person">LIST!$B$29:$B$36</definedName>
    <definedName name="_xlnm.Print_Area" localSheetId="0">VERSION!$A$1:$F$48</definedName>
    <definedName name="priority">LIST!$B$39:$B$41</definedName>
    <definedName name="rev">VERSION!$N$11</definedName>
    <definedName name="revision">VERSION!$I$11</definedName>
    <definedName name="status">LIST!$B$19:$B$25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5" l="1"/>
  <c r="H11" i="5" s="1"/>
  <c r="D1" i="4" l="1"/>
  <c r="P11" i="5"/>
  <c r="J11" i="5"/>
  <c r="L11" i="5" l="1"/>
  <c r="O11" i="5" s="1"/>
  <c r="B4" i="6" s="1"/>
  <c r="Q11" i="5"/>
  <c r="K11" i="5"/>
  <c r="M11" i="5"/>
  <c r="B5" i="6" l="1"/>
  <c r="B3" i="4"/>
  <c r="N11" i="5"/>
  <c r="B1" i="4"/>
  <c r="I11" i="5"/>
  <c r="B3" i="6" s="1"/>
  <c r="B2" i="4" l="1"/>
  <c r="B5" i="4"/>
</calcChain>
</file>

<file path=xl/sharedStrings.xml><?xml version="1.0" encoding="utf-8"?>
<sst xmlns="http://schemas.openxmlformats.org/spreadsheetml/2006/main" count="149" uniqueCount="81">
  <si>
    <t>Index</t>
  </si>
  <si>
    <t>Print</t>
  </si>
  <si>
    <t>VERSION</t>
  </si>
  <si>
    <t>No</t>
  </si>
  <si>
    <t>LIST</t>
  </si>
  <si>
    <t>Version History</t>
  </si>
  <si>
    <t>Version</t>
  </si>
  <si>
    <t>Date</t>
  </si>
  <si>
    <t>Author</t>
  </si>
  <si>
    <t>Changes</t>
  </si>
  <si>
    <t>SDWW</t>
  </si>
  <si>
    <t>Priority</t>
  </si>
  <si>
    <t>Final Spec</t>
  </si>
  <si>
    <t>Electrical</t>
  </si>
  <si>
    <t>high</t>
  </si>
  <si>
    <t>Open</t>
  </si>
  <si>
    <t>Software</t>
  </si>
  <si>
    <t>Mechanical</t>
  </si>
  <si>
    <t>medium</t>
  </si>
  <si>
    <t>LISTS</t>
  </si>
  <si>
    <t>category</t>
  </si>
  <si>
    <t>Aero</t>
  </si>
  <si>
    <t>Other</t>
  </si>
  <si>
    <t>status</t>
  </si>
  <si>
    <t>Defined</t>
  </si>
  <si>
    <t>Deferred</t>
  </si>
  <si>
    <t>Info</t>
  </si>
  <si>
    <t>Person</t>
  </si>
  <si>
    <t>MR</t>
  </si>
  <si>
    <t>low</t>
  </si>
  <si>
    <t>Cancelled</t>
  </si>
  <si>
    <t>Project Phase</t>
  </si>
  <si>
    <t>CoDR</t>
  </si>
  <si>
    <t>DR</t>
  </si>
  <si>
    <t>PDR</t>
  </si>
  <si>
    <t>CDR</t>
  </si>
  <si>
    <t>PRR</t>
  </si>
  <si>
    <t>TESTING</t>
  </si>
  <si>
    <t>BG</t>
  </si>
  <si>
    <t>JM</t>
  </si>
  <si>
    <t>CL</t>
  </si>
  <si>
    <t>OTHER</t>
  </si>
  <si>
    <t>Sheet1</t>
  </si>
  <si>
    <t>SB</t>
  </si>
  <si>
    <t>Initial commit</t>
  </si>
  <si>
    <t>Param</t>
  </si>
  <si>
    <t>MC_ROLLRATE_P</t>
  </si>
  <si>
    <t>MC_ROLLRATE_D</t>
  </si>
  <si>
    <t>MC_ROLLRATE_I</t>
  </si>
  <si>
    <t>MC_ROLLRATE_K</t>
  </si>
  <si>
    <t>MC_ROLL_P</t>
  </si>
  <si>
    <t>MC_ROLLRATE_MAX</t>
  </si>
  <si>
    <t>MC_PITCHRATE_P</t>
  </si>
  <si>
    <t>MC_PITCHRATE_D</t>
  </si>
  <si>
    <t>MC_PITCHRATE_I</t>
  </si>
  <si>
    <t>MC_PITCHRATE_K</t>
  </si>
  <si>
    <t>MC_PITCH_P</t>
  </si>
  <si>
    <t>MC_PITCHRATE_MAX</t>
  </si>
  <si>
    <t>MC_YAWRATE_P</t>
  </si>
  <si>
    <t>MC_YAWRATE_D</t>
  </si>
  <si>
    <t>MC_YAWRATE_I</t>
  </si>
  <si>
    <t>MC_YAWRATE_K</t>
  </si>
  <si>
    <t>MC_YAW_P</t>
  </si>
  <si>
    <t>MC_YAWRATE_MAX</t>
  </si>
  <si>
    <t>Standard VTOL Defaults</t>
  </si>
  <si>
    <t>Column5</t>
  </si>
  <si>
    <t>Column6</t>
  </si>
  <si>
    <t>Column7</t>
  </si>
  <si>
    <t>Mini-E optimization</t>
  </si>
  <si>
    <t>-</t>
  </si>
  <si>
    <t>Opt V5 with Highest noise</t>
  </si>
  <si>
    <t>Optimization V4 oldFilter correct noise</t>
  </si>
  <si>
    <t>IMU_DGYRO_CUTOFF</t>
  </si>
  <si>
    <t>IMU_GYRO_CUTOFF</t>
  </si>
  <si>
    <t>IMU_GYRO_NF_BW</t>
  </si>
  <si>
    <t>IMU_GYRO_NF_FREQ</t>
  </si>
  <si>
    <t>Opt V8 with DGYRO and super noise</t>
  </si>
  <si>
    <t>0106 - CFAR - MC Tuning parameters</t>
  </si>
  <si>
    <t>Opt V6 with super noise</t>
  </si>
  <si>
    <t>SID hover tests 2020-Dec (Handtuned)</t>
  </si>
  <si>
    <t>Opt v7 with DGYRO LPF (current)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</si>
</sst>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m\ d\,\ yyyy;@"/>
  </numFmts>
  <fonts count="12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i/>
      <sz val="22"/>
      <color theme="3"/>
      <name val="Calibri"/>
      <family val="2"/>
      <scheme val="minor"/>
    </font>
    <font>
      <b/>
      <i/>
      <sz val="18"/>
      <color theme="4" tint="-0.249977111117893"/>
      <name val="Square721 Ex BT"/>
      <family val="2"/>
    </font>
    <font>
      <b/>
      <i/>
      <u/>
      <sz val="12"/>
      <color theme="4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sz val="10"/>
      <color rgb="FF000000"/>
      <name val="Arial Unicode MS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 tint="-0.24997711111789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1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9" fillId="8" borderId="0" applyNumberFormat="0" applyBorder="0" applyAlignment="0" applyProtection="0"/>
    <xf numFmtId="0" fontId="10" fillId="9" borderId="0" applyNumberFormat="0" applyBorder="0" applyAlignment="0" applyProtection="0"/>
    <xf numFmtId="0" fontId="9" fillId="10" borderId="0" applyNumberFormat="0" applyBorder="0" applyAlignment="0" applyProtection="0"/>
    <xf numFmtId="0" fontId="10" fillId="11" borderId="0" applyNumberFormat="0" applyBorder="0" applyAlignment="0" applyProtection="0"/>
  </cellStyleXfs>
  <cellXfs count="72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1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1" xfId="1" applyFont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3" fillId="0" borderId="4" xfId="1" applyFont="1" applyBorder="1"/>
    <xf numFmtId="0" fontId="3" fillId="0" borderId="4" xfId="1" applyFont="1" applyBorder="1" applyAlignment="1">
      <alignment wrapText="1"/>
    </xf>
    <xf numFmtId="0" fontId="4" fillId="0" borderId="0" xfId="0" applyFont="1" applyAlignment="1">
      <alignment horizontal="center"/>
    </xf>
    <xf numFmtId="0" fontId="5" fillId="0" borderId="0" xfId="2"/>
    <xf numFmtId="0" fontId="6" fillId="0" borderId="0" xfId="0" applyFont="1" applyAlignment="1">
      <alignment horizontal="center"/>
    </xf>
    <xf numFmtId="0" fontId="5" fillId="0" borderId="0" xfId="2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 wrapText="1"/>
    </xf>
    <xf numFmtId="0" fontId="7" fillId="0" borderId="0" xfId="0" applyFont="1" applyAlignment="1">
      <alignment horizontal="left" vertical="center" indent="3"/>
    </xf>
    <xf numFmtId="0" fontId="0" fillId="2" borderId="2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2" fillId="0" borderId="1" xfId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0" fillId="7" borderId="0" xfId="7" applyAlignment="1">
      <alignment horizontal="center"/>
    </xf>
    <xf numFmtId="0" fontId="11" fillId="9" borderId="0" xfId="9" applyFont="1" applyAlignment="1">
      <alignment horizontal="center"/>
    </xf>
    <xf numFmtId="0" fontId="11" fillId="6" borderId="0" xfId="6" applyFont="1" applyAlignment="1">
      <alignment horizontal="center"/>
    </xf>
    <xf numFmtId="0" fontId="11" fillId="4" borderId="0" xfId="4" applyFont="1" applyAlignment="1">
      <alignment horizontal="center"/>
    </xf>
    <xf numFmtId="0" fontId="11" fillId="11" borderId="0" xfId="11" applyFont="1" applyAlignment="1">
      <alignment horizontal="center"/>
    </xf>
    <xf numFmtId="0" fontId="11" fillId="9" borderId="7" xfId="9" applyFont="1" applyFill="1" applyBorder="1" applyAlignment="1">
      <alignment horizontal="center"/>
    </xf>
    <xf numFmtId="0" fontId="11" fillId="6" borderId="7" xfId="6" applyFont="1" applyFill="1" applyBorder="1" applyAlignment="1">
      <alignment horizontal="center"/>
    </xf>
    <xf numFmtId="0" fontId="11" fillId="4" borderId="7" xfId="4" applyFont="1" applyFill="1" applyBorder="1" applyAlignment="1">
      <alignment horizontal="center"/>
    </xf>
    <xf numFmtId="0" fontId="9" fillId="8" borderId="6" xfId="8" applyBorder="1" applyAlignment="1">
      <alignment horizontal="center"/>
    </xf>
    <xf numFmtId="0" fontId="0" fillId="8" borderId="6" xfId="8" applyFont="1" applyFill="1" applyBorder="1" applyAlignment="1">
      <alignment horizontal="center"/>
    </xf>
    <xf numFmtId="0" fontId="0" fillId="8" borderId="6" xfId="8" applyFont="1" applyBorder="1" applyAlignment="1">
      <alignment horizontal="center"/>
    </xf>
    <xf numFmtId="0" fontId="9" fillId="5" borderId="6" xfId="5" applyBorder="1" applyAlignment="1">
      <alignment horizontal="center"/>
    </xf>
    <xf numFmtId="0" fontId="0" fillId="5" borderId="6" xfId="5" applyFont="1" applyFill="1" applyBorder="1" applyAlignment="1">
      <alignment horizontal="center"/>
    </xf>
    <xf numFmtId="0" fontId="0" fillId="5" borderId="6" xfId="5" applyFont="1" applyBorder="1" applyAlignment="1">
      <alignment horizontal="center"/>
    </xf>
    <xf numFmtId="0" fontId="9" fillId="3" borderId="6" xfId="3" applyBorder="1" applyAlignment="1">
      <alignment horizontal="center"/>
    </xf>
    <xf numFmtId="0" fontId="0" fillId="3" borderId="6" xfId="3" applyFont="1" applyFill="1" applyBorder="1" applyAlignment="1">
      <alignment horizontal="center"/>
    </xf>
    <xf numFmtId="0" fontId="0" fillId="3" borderId="6" xfId="3" applyFont="1" applyBorder="1" applyAlignment="1">
      <alignment horizontal="center"/>
    </xf>
    <xf numFmtId="0" fontId="9" fillId="10" borderId="6" xfId="10" applyBorder="1"/>
    <xf numFmtId="0" fontId="9" fillId="10" borderId="6" xfId="10" applyBorder="1" applyAlignment="1">
      <alignment horizontal="center"/>
    </xf>
    <xf numFmtId="0" fontId="0" fillId="10" borderId="6" xfId="10" applyFont="1" applyBorder="1" applyAlignment="1">
      <alignment horizontal="center"/>
    </xf>
    <xf numFmtId="0" fontId="9" fillId="8" borderId="8" xfId="8" applyBorder="1" applyAlignment="1">
      <alignment horizontal="center"/>
    </xf>
    <xf numFmtId="0" fontId="0" fillId="8" borderId="8" xfId="8" applyFont="1" applyBorder="1" applyAlignment="1">
      <alignment horizontal="center"/>
    </xf>
    <xf numFmtId="0" fontId="9" fillId="5" borderId="8" xfId="5" applyBorder="1" applyAlignment="1">
      <alignment horizontal="center"/>
    </xf>
    <xf numFmtId="0" fontId="0" fillId="5" borderId="8" xfId="5" applyFont="1" applyBorder="1" applyAlignment="1">
      <alignment horizontal="center"/>
    </xf>
    <xf numFmtId="0" fontId="9" fillId="3" borderId="8" xfId="3" applyBorder="1" applyAlignment="1">
      <alignment horizontal="center"/>
    </xf>
    <xf numFmtId="0" fontId="0" fillId="3" borderId="8" xfId="3" applyFont="1" applyBorder="1" applyAlignment="1">
      <alignment horizontal="center"/>
    </xf>
    <xf numFmtId="0" fontId="0" fillId="10" borderId="8" xfId="10" applyFont="1" applyBorder="1" applyAlignment="1">
      <alignment horizontal="center"/>
    </xf>
    <xf numFmtId="0" fontId="9" fillId="8" borderId="9" xfId="8" applyBorder="1" applyAlignment="1">
      <alignment horizontal="center"/>
    </xf>
    <xf numFmtId="0" fontId="0" fillId="8" borderId="9" xfId="8" applyFont="1" applyBorder="1" applyAlignment="1">
      <alignment horizontal="center"/>
    </xf>
    <xf numFmtId="0" fontId="9" fillId="5" borderId="9" xfId="5" applyBorder="1" applyAlignment="1">
      <alignment horizontal="center"/>
    </xf>
    <xf numFmtId="0" fontId="0" fillId="5" borderId="9" xfId="5" applyFont="1" applyBorder="1" applyAlignment="1">
      <alignment horizontal="center"/>
    </xf>
    <xf numFmtId="0" fontId="9" fillId="3" borderId="9" xfId="3" applyBorder="1" applyAlignment="1">
      <alignment horizontal="center"/>
    </xf>
    <xf numFmtId="0" fontId="0" fillId="3" borderId="9" xfId="3" applyFont="1" applyBorder="1" applyAlignment="1">
      <alignment horizontal="center"/>
    </xf>
    <xf numFmtId="0" fontId="0" fillId="10" borderId="9" xfId="10" applyFont="1" applyBorder="1" applyAlignment="1">
      <alignment horizontal="center"/>
    </xf>
    <xf numFmtId="0" fontId="9" fillId="10" borderId="9" xfId="10" applyBorder="1" applyAlignment="1">
      <alignment horizontal="center"/>
    </xf>
    <xf numFmtId="0" fontId="10" fillId="7" borderId="10" xfId="7" applyBorder="1" applyAlignment="1">
      <alignment horizontal="center"/>
    </xf>
    <xf numFmtId="0" fontId="9" fillId="8" borderId="11" xfId="8" applyBorder="1" applyAlignment="1">
      <alignment horizontal="center"/>
    </xf>
    <xf numFmtId="0" fontId="0" fillId="8" borderId="11" xfId="8" applyFont="1" applyBorder="1" applyAlignment="1">
      <alignment horizontal="center"/>
    </xf>
    <xf numFmtId="0" fontId="9" fillId="5" borderId="11" xfId="5" applyBorder="1" applyAlignment="1">
      <alignment horizontal="center"/>
    </xf>
    <xf numFmtId="0" fontId="0" fillId="5" borderId="11" xfId="5" applyFont="1" applyBorder="1" applyAlignment="1">
      <alignment horizontal="center"/>
    </xf>
    <xf numFmtId="0" fontId="9" fillId="3" borderId="11" xfId="3" applyBorder="1" applyAlignment="1">
      <alignment horizontal="center"/>
    </xf>
    <xf numFmtId="0" fontId="0" fillId="3" borderId="11" xfId="3" applyFont="1" applyBorder="1" applyAlignment="1">
      <alignment horizontal="center"/>
    </xf>
    <xf numFmtId="0" fontId="0" fillId="10" borderId="11" xfId="10" applyFont="1" applyBorder="1" applyAlignment="1">
      <alignment horizontal="center"/>
    </xf>
    <xf numFmtId="0" fontId="9" fillId="10" borderId="12" xfId="10" applyBorder="1" applyAlignment="1">
      <alignment horizontal="center"/>
    </xf>
  </cellXfs>
  <cellStyles count="12">
    <cellStyle name="20% - Accent1" xfId="3" builtinId="30"/>
    <cellStyle name="20% - Accent2" xfId="5" builtinId="34"/>
    <cellStyle name="20% - Accent3" xfId="10" builtinId="38"/>
    <cellStyle name="20% - Accent6" xfId="8" builtinId="50"/>
    <cellStyle name="60% - Accent1" xfId="4" builtinId="32"/>
    <cellStyle name="60% - Accent2" xfId="6" builtinId="36"/>
    <cellStyle name="60% - Accent3" xfId="11" builtinId="40"/>
    <cellStyle name="60% - Accent6" xfId="9" builtinId="52"/>
    <cellStyle name="Accent5" xfId="7" builtinId="45"/>
    <cellStyle name="Heading 1" xfId="1" builtinId="16"/>
    <cellStyle name="Hyperlink" xfId="2" builtinId="8"/>
    <cellStyle name="Normal" xfId="0" builtinId="0"/>
  </cellStyles>
  <dxfs count="17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0"/>
        <name val="Calibri"/>
        <scheme val="minor"/>
      </font>
      <alignment horizontal="center" vertical="bottom" textRotation="0" wrapText="0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409]mmmm\ d\,\ yy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color rgb="FF00B050"/>
      </font>
    </dxf>
  </dxfs>
  <tableStyles count="0" defaultTableStyle="TableStyleMedium2" defaultPivotStyle="PivotStyleLight16"/>
  <colors>
    <mruColors>
      <color rgb="FFFFFF99"/>
      <color rgb="FF5DD5FF"/>
      <color rgb="FF00FF00"/>
      <color rgb="FF42FC61"/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466725</xdr:colOff>
      <xdr:row>0</xdr:row>
      <xdr:rowOff>0</xdr:rowOff>
    </xdr:from>
    <xdr:to>
      <xdr:col>13</xdr:col>
      <xdr:colOff>283845</xdr:colOff>
      <xdr:row>2</xdr:row>
      <xdr:rowOff>57607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62725" y="0"/>
          <a:ext cx="3276600" cy="62910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RevisionTable" displayName="RevisionTable" ref="B13:E47" totalsRowShown="0" headerRowDxfId="15">
  <autoFilter ref="B13:E47"/>
  <sortState ref="B15:E38">
    <sortCondition ref="B14:B38"/>
  </sortState>
  <tableColumns count="4">
    <tableColumn id="1" name="Version" dataDxfId="14"/>
    <tableColumn id="2" name="Date" dataDxfId="13"/>
    <tableColumn id="3" name="Author" dataDxfId="12"/>
    <tableColumn id="4" name="Changes" dataDxfId="1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B7:L19" totalsRowShown="0" headerRowCellStyle="Accent5">
  <tableColumns count="11">
    <tableColumn id="1" name="Param" dataDxfId="10"/>
    <tableColumn id="2" name="Standard VTOL Defaults" dataDxfId="9"/>
    <tableColumn id="3" name="SID hover tests 2020-Dec (Handtuned)" dataDxfId="8"/>
    <tableColumn id="4" name="Optimization V4 oldFilter correct noise" dataDxfId="7"/>
    <tableColumn id="5" name="Opt V5 with Highest noise" dataDxfId="6"/>
    <tableColumn id="6" name="Opt V6 with super noise" dataDxfId="5"/>
    <tableColumn id="7" name="Opt v7 with DGYRO LPF (current)" dataDxfId="4"/>
    <tableColumn id="8" name="Opt V8 with DGYRO and super noise" dataDxfId="3"/>
    <tableColumn id="9" name="Column5" dataDxfId="2"/>
    <tableColumn id="10" name="Column7" dataDxfId="1"/>
    <tableColumn id="11" name="Column6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view="pageBreakPreview" zoomScaleNormal="100" zoomScaleSheetLayoutView="100" workbookViewId="0">
      <selection activeCell="E16" sqref="E16"/>
    </sheetView>
  </sheetViews>
  <sheetFormatPr defaultRowHeight="14.4"/>
  <cols>
    <col min="1" max="1" width="3" customWidth="1"/>
    <col min="2" max="2" width="12" customWidth="1"/>
    <col min="3" max="3" width="18.5546875" bestFit="1" customWidth="1"/>
    <col min="4" max="4" width="9.33203125" customWidth="1"/>
    <col min="5" max="5" width="84.6640625" bestFit="1" customWidth="1"/>
    <col min="6" max="6" width="7.6640625" customWidth="1"/>
    <col min="7" max="7" width="11.5546875" customWidth="1"/>
    <col min="8" max="8" width="9.109375" customWidth="1"/>
    <col min="9" max="9" width="13.6640625" customWidth="1"/>
    <col min="10" max="12" width="9.109375" customWidth="1"/>
    <col min="13" max="13" width="7.109375" customWidth="1"/>
    <col min="14" max="14" width="29" customWidth="1"/>
    <col min="15" max="15" width="19" customWidth="1"/>
    <col min="16" max="16" width="58.5546875" customWidth="1"/>
    <col min="17" max="17" width="13.109375" customWidth="1"/>
  </cols>
  <sheetData>
    <row r="1" spans="1:17">
      <c r="E1" s="6"/>
    </row>
    <row r="2" spans="1:17" ht="23.4" thickBot="1">
      <c r="B2" s="9" t="s">
        <v>0</v>
      </c>
      <c r="C2" s="9"/>
      <c r="D2" s="9"/>
      <c r="E2" s="10"/>
      <c r="F2" s="9"/>
    </row>
    <row r="3" spans="1:17" ht="16.2" thickTop="1">
      <c r="D3" s="11" t="s">
        <v>1</v>
      </c>
      <c r="E3" s="6"/>
    </row>
    <row r="4" spans="1:17">
      <c r="A4">
        <v>1</v>
      </c>
      <c r="B4" s="12" t="s">
        <v>2</v>
      </c>
      <c r="D4" s="13" t="s">
        <v>3</v>
      </c>
      <c r="E4" s="14"/>
    </row>
    <row r="5" spans="1:17">
      <c r="A5">
        <v>2</v>
      </c>
      <c r="B5" s="12" t="s">
        <v>42</v>
      </c>
      <c r="D5" s="13" t="s">
        <v>3</v>
      </c>
      <c r="E5" s="6"/>
    </row>
    <row r="6" spans="1:17">
      <c r="A6">
        <v>3</v>
      </c>
      <c r="B6" s="12" t="s">
        <v>4</v>
      </c>
      <c r="D6" s="13" t="s">
        <v>3</v>
      </c>
      <c r="E6" s="6"/>
    </row>
    <row r="7" spans="1:17">
      <c r="B7" s="12"/>
      <c r="D7" s="13"/>
      <c r="E7" s="6"/>
    </row>
    <row r="8" spans="1:17" ht="23.4" thickBot="1">
      <c r="B8" s="9" t="s">
        <v>5</v>
      </c>
      <c r="C8" s="9"/>
      <c r="D8" s="9"/>
      <c r="E8" s="10"/>
      <c r="F8" s="9"/>
    </row>
    <row r="9" spans="1:17" ht="15" thickTop="1">
      <c r="E9" s="6"/>
    </row>
    <row r="10" spans="1:17">
      <c r="E10" s="6"/>
    </row>
    <row r="11" spans="1:17" hidden="1">
      <c r="E11" s="6"/>
      <c r="G11" s="15">
        <f>LOOKUP(2,1/(COUNTIF(RevisionTable[Version],"&gt;"&amp;RevisionTable[Version]&amp;"*")=0),RevisionTable[Version])</f>
        <v>0</v>
      </c>
      <c r="H11" s="15">
        <f>IF(G11=0,0,MATCH(G11,RevisionTable[Version],0))</f>
        <v>0</v>
      </c>
      <c r="I11" s="15" t="str">
        <f>"Version "&amp;K11&amp;" "</f>
        <v xml:space="preserve">Version 1 </v>
      </c>
      <c r="J11" s="15">
        <f>MATCH(MAX(RevisionTable[Version]),RevisionTable[Version])</f>
        <v>2</v>
      </c>
      <c r="K11" s="15">
        <f>IF($H$11=0,INDEX(RevisionTable[#Data],$J$11,1),INDEX(RevisionTable[#Data],$H$11,1))</f>
        <v>1</v>
      </c>
      <c r="L11" s="15">
        <f>IF($H$11=0,INDEX(RevisionTable[#Data],$J$11,2),INDEX(RevisionTable[#Data],$H$11,2))</f>
        <v>44265</v>
      </c>
      <c r="M11" s="15" t="str">
        <f>INDEX(RevisionTable[Author],$J$11,1)</f>
        <v>SB</v>
      </c>
      <c r="N11" s="19" t="str">
        <f>"Version "&amp;K11&amp;" ("&amp;TEXT(L11,"mmmm d, yyyy")&amp;")"</f>
        <v>Version 1 (March 10, 2021)</v>
      </c>
      <c r="O11" s="15" t="str">
        <f xml:space="preserve"> TEXT(L11,"mmmm d, yyyy")</f>
        <v>March 10, 2021</v>
      </c>
      <c r="P11" s="15" t="str">
        <f ca="1">MID(CELL("filename"),SEARCH("[",CELL("filename"))+1, SEARCH("]",CELL("filename"))-SEARCH("[",CELL("filename"))-1)</f>
        <v>0094 - CFAR - MC Tuning parameters.xlsx</v>
      </c>
      <c r="Q11" s="15" t="str">
        <f>IF($H$11=0,INDEX(RevisionTable[#Data],$J$11,3),INDEX(RevisionTable[#Data],$H$11,3))</f>
        <v>SB</v>
      </c>
    </row>
    <row r="12" spans="1:17">
      <c r="E12" s="6"/>
    </row>
    <row r="13" spans="1:17">
      <c r="B13" s="16" t="s">
        <v>6</v>
      </c>
      <c r="C13" s="16" t="s">
        <v>7</v>
      </c>
      <c r="D13" s="16" t="s">
        <v>8</v>
      </c>
      <c r="E13" s="17" t="s">
        <v>9</v>
      </c>
    </row>
    <row r="14" spans="1:17">
      <c r="B14" s="16">
        <v>0</v>
      </c>
      <c r="C14" s="18">
        <v>44158</v>
      </c>
      <c r="D14" s="16" t="s">
        <v>43</v>
      </c>
      <c r="E14" s="19" t="s">
        <v>44</v>
      </c>
    </row>
    <row r="15" spans="1:17">
      <c r="B15" s="16">
        <v>1</v>
      </c>
      <c r="C15" s="18">
        <v>44265</v>
      </c>
      <c r="D15" s="16" t="s">
        <v>43</v>
      </c>
      <c r="E15" s="19" t="s">
        <v>68</v>
      </c>
    </row>
    <row r="16" spans="1:17">
      <c r="B16" s="16"/>
      <c r="C16" s="18"/>
      <c r="D16" s="16"/>
      <c r="E16" s="19"/>
    </row>
    <row r="17" spans="2:6">
      <c r="B17" s="16"/>
      <c r="C17" s="18"/>
      <c r="D17" s="16"/>
      <c r="E17" s="19"/>
    </row>
    <row r="18" spans="2:6">
      <c r="B18" s="16"/>
      <c r="C18" s="18"/>
      <c r="D18" s="16"/>
      <c r="E18" s="19"/>
    </row>
    <row r="19" spans="2:6">
      <c r="B19" s="16"/>
      <c r="C19" s="18"/>
      <c r="D19" s="16"/>
      <c r="E19" s="19"/>
    </row>
    <row r="20" spans="2:6">
      <c r="B20" s="16"/>
      <c r="C20" s="18"/>
      <c r="D20" s="16"/>
      <c r="E20" s="19"/>
    </row>
    <row r="21" spans="2:6">
      <c r="B21" s="16"/>
      <c r="C21" s="18"/>
      <c r="D21" s="16"/>
      <c r="E21" s="19"/>
    </row>
    <row r="22" spans="2:6">
      <c r="B22" s="16"/>
      <c r="C22" s="18"/>
      <c r="D22" s="16"/>
      <c r="E22" s="19"/>
    </row>
    <row r="23" spans="2:6">
      <c r="B23" s="16"/>
      <c r="C23" s="18"/>
      <c r="D23" s="16"/>
      <c r="E23" s="19"/>
    </row>
    <row r="24" spans="2:6">
      <c r="B24" s="16"/>
      <c r="C24" s="18"/>
      <c r="D24" s="16"/>
      <c r="E24" s="19"/>
    </row>
    <row r="25" spans="2:6">
      <c r="B25" s="16"/>
      <c r="C25" s="18"/>
      <c r="D25" s="16"/>
      <c r="E25" s="19"/>
    </row>
    <row r="26" spans="2:6">
      <c r="B26" s="16"/>
      <c r="C26" s="18"/>
      <c r="D26" s="16"/>
      <c r="E26" s="19"/>
      <c r="F26" s="20"/>
    </row>
    <row r="27" spans="2:6">
      <c r="B27" s="16"/>
      <c r="C27" s="18"/>
      <c r="D27" s="16"/>
      <c r="E27" s="19"/>
    </row>
    <row r="28" spans="2:6">
      <c r="B28" s="16"/>
      <c r="C28" s="18"/>
      <c r="D28" s="16"/>
      <c r="E28" s="19"/>
    </row>
    <row r="29" spans="2:6">
      <c r="B29" s="16"/>
      <c r="C29" s="18"/>
      <c r="D29" s="16"/>
      <c r="E29" s="19"/>
    </row>
    <row r="30" spans="2:6">
      <c r="B30" s="16"/>
      <c r="C30" s="18"/>
      <c r="D30" s="16"/>
      <c r="E30" s="19"/>
    </row>
    <row r="31" spans="2:6">
      <c r="B31" s="16"/>
      <c r="C31" s="18"/>
      <c r="D31" s="16"/>
      <c r="E31" s="19"/>
    </row>
    <row r="32" spans="2:6">
      <c r="B32" s="16"/>
      <c r="C32" s="18"/>
      <c r="D32" s="16"/>
      <c r="E32" s="19"/>
    </row>
    <row r="33" spans="2:5">
      <c r="B33" s="16"/>
      <c r="C33" s="18"/>
      <c r="D33" s="16"/>
      <c r="E33" s="19"/>
    </row>
    <row r="34" spans="2:5">
      <c r="B34" s="16"/>
      <c r="C34" s="18"/>
      <c r="D34" s="16"/>
      <c r="E34" s="19"/>
    </row>
    <row r="35" spans="2:5">
      <c r="B35" s="16"/>
      <c r="C35" s="18"/>
      <c r="D35" s="16"/>
      <c r="E35" s="19"/>
    </row>
    <row r="36" spans="2:5">
      <c r="B36" s="16"/>
      <c r="C36" s="18"/>
      <c r="D36" s="16"/>
      <c r="E36" s="19"/>
    </row>
    <row r="37" spans="2:5">
      <c r="B37" s="16"/>
      <c r="C37" s="18"/>
      <c r="D37" s="16"/>
      <c r="E37" s="19"/>
    </row>
    <row r="38" spans="2:5">
      <c r="B38" s="16"/>
      <c r="C38" s="18"/>
      <c r="D38" s="16"/>
      <c r="E38" s="19"/>
    </row>
    <row r="39" spans="2:5">
      <c r="B39" s="16"/>
      <c r="C39" s="18"/>
      <c r="D39" s="16"/>
      <c r="E39" s="19"/>
    </row>
    <row r="40" spans="2:5">
      <c r="B40" s="16"/>
      <c r="C40" s="18"/>
      <c r="D40" s="16"/>
      <c r="E40" s="19"/>
    </row>
    <row r="41" spans="2:5">
      <c r="B41" s="16"/>
      <c r="C41" s="18"/>
      <c r="D41" s="16"/>
      <c r="E41" s="19"/>
    </row>
    <row r="42" spans="2:5">
      <c r="B42" s="16"/>
      <c r="C42" s="18"/>
      <c r="D42" s="16"/>
      <c r="E42" s="19"/>
    </row>
    <row r="43" spans="2:5">
      <c r="B43" s="16"/>
      <c r="C43" s="18"/>
      <c r="D43" s="16"/>
      <c r="E43" s="19"/>
    </row>
    <row r="44" spans="2:5">
      <c r="B44" s="16"/>
      <c r="C44" s="18"/>
      <c r="D44" s="16"/>
      <c r="E44" s="19"/>
    </row>
    <row r="45" spans="2:5">
      <c r="B45" s="16"/>
      <c r="C45" s="18"/>
      <c r="D45" s="16"/>
      <c r="E45" s="19"/>
    </row>
    <row r="46" spans="2:5">
      <c r="B46" s="16"/>
      <c r="C46" s="18"/>
      <c r="D46" s="16"/>
      <c r="E46" s="19"/>
    </row>
    <row r="47" spans="2:5">
      <c r="B47" s="16"/>
      <c r="C47" s="18"/>
      <c r="D47" s="16"/>
      <c r="E47" s="19"/>
    </row>
  </sheetData>
  <conditionalFormatting sqref="D4:D7">
    <cfRule type="cellIs" dxfId="16" priority="1" operator="equal">
      <formula>"Yes"</formula>
    </cfRule>
  </conditionalFormatting>
  <dataValidations disablePrompts="1" count="1">
    <dataValidation type="list" allowBlank="1" showInputMessage="1" showErrorMessage="1" sqref="D4:D7">
      <formula1>print</formula1>
    </dataValidation>
  </dataValidations>
  <pageMargins left="0.7" right="0.7" top="0.75" bottom="0.75" header="0.3" footer="0.3"/>
  <pageSetup scale="63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abSelected="1" zoomScale="115" zoomScaleNormal="115" workbookViewId="0">
      <selection activeCell="E3" sqref="E3"/>
    </sheetView>
  </sheetViews>
  <sheetFormatPr defaultRowHeight="14.4"/>
  <cols>
    <col min="2" max="2" width="60.33203125" bestFit="1" customWidth="1"/>
    <col min="3" max="3" width="23.77734375" customWidth="1"/>
    <col min="4" max="4" width="32" customWidth="1"/>
    <col min="5" max="5" width="33.5546875" customWidth="1"/>
    <col min="6" max="6" width="25.44140625" customWidth="1"/>
    <col min="7" max="7" width="29.44140625" customWidth="1"/>
    <col min="8" max="8" width="29" bestFit="1" customWidth="1"/>
    <col min="9" max="9" width="34.44140625" customWidth="1"/>
    <col min="10" max="12" width="20.77734375" customWidth="1"/>
  </cols>
  <sheetData>
    <row r="1" spans="1:16" ht="15.6">
      <c r="B1" s="1"/>
      <c r="D1" s="24"/>
    </row>
    <row r="2" spans="1:16" ht="29.4" thickBot="1">
      <c r="B2" s="25" t="s">
        <v>77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</row>
    <row r="3" spans="1:16" ht="16.2" thickTop="1">
      <c r="A3" s="2"/>
      <c r="B3" s="26" t="str">
        <f>revision</f>
        <v xml:space="preserve">Version 1 </v>
      </c>
      <c r="C3" s="3"/>
      <c r="D3" s="27"/>
    </row>
    <row r="4" spans="1:16" ht="15.6">
      <c r="A4" s="2"/>
      <c r="B4" s="26" t="str">
        <f>modified</f>
        <v>March 10, 2021</v>
      </c>
      <c r="C4" s="2"/>
      <c r="D4" s="27"/>
    </row>
    <row r="5" spans="1:16">
      <c r="B5" t="str">
        <f>modifiedBy</f>
        <v>SB</v>
      </c>
    </row>
    <row r="6" spans="1:16" ht="15" thickBot="1"/>
    <row r="7" spans="1:16">
      <c r="B7" s="28" t="s">
        <v>45</v>
      </c>
      <c r="C7" s="28" t="s">
        <v>64</v>
      </c>
      <c r="D7" s="28" t="s">
        <v>79</v>
      </c>
      <c r="E7" s="28" t="s">
        <v>71</v>
      </c>
      <c r="F7" s="28" t="s">
        <v>70</v>
      </c>
      <c r="G7" s="28" t="s">
        <v>78</v>
      </c>
      <c r="H7" s="63" t="s">
        <v>80</v>
      </c>
      <c r="I7" s="28" t="s">
        <v>76</v>
      </c>
      <c r="J7" s="28" t="s">
        <v>65</v>
      </c>
      <c r="K7" s="28" t="s">
        <v>67</v>
      </c>
      <c r="L7" s="28" t="s">
        <v>66</v>
      </c>
    </row>
    <row r="8" spans="1:16" ht="18">
      <c r="B8" s="29" t="s">
        <v>46</v>
      </c>
      <c r="C8" s="36">
        <v>0.15</v>
      </c>
      <c r="D8" s="36">
        <v>0.3</v>
      </c>
      <c r="E8" s="36">
        <v>0.3</v>
      </c>
      <c r="F8" s="36">
        <v>0.3</v>
      </c>
      <c r="G8" s="48">
        <v>0.28999999999999998</v>
      </c>
      <c r="H8" s="64">
        <v>0.34</v>
      </c>
      <c r="I8" s="55">
        <v>0.32</v>
      </c>
      <c r="J8" s="36"/>
      <c r="K8" s="36"/>
      <c r="L8" s="36"/>
    </row>
    <row r="9" spans="1:16" ht="18">
      <c r="B9" s="33" t="s">
        <v>48</v>
      </c>
      <c r="C9" s="37">
        <v>0.2</v>
      </c>
      <c r="D9" s="37">
        <v>0.2</v>
      </c>
      <c r="E9" s="37">
        <v>0.15</v>
      </c>
      <c r="F9" s="37">
        <v>0.15</v>
      </c>
      <c r="G9" s="48">
        <v>0.15</v>
      </c>
      <c r="H9" s="64">
        <v>0.19</v>
      </c>
      <c r="I9" s="55">
        <v>0.18</v>
      </c>
      <c r="J9" s="36"/>
      <c r="K9" s="36"/>
      <c r="L9" s="36"/>
    </row>
    <row r="10" spans="1:16" ht="18">
      <c r="B10" s="29" t="s">
        <v>47</v>
      </c>
      <c r="C10" s="36">
        <v>3.0000000000000001E-3</v>
      </c>
      <c r="D10" s="36">
        <v>1E-3</v>
      </c>
      <c r="E10" s="36">
        <v>0</v>
      </c>
      <c r="F10" s="36">
        <v>0</v>
      </c>
      <c r="G10" s="48">
        <v>0</v>
      </c>
      <c r="H10" s="64">
        <v>6.4999999999999997E-3</v>
      </c>
      <c r="I10" s="55">
        <v>4.4999999999999997E-3</v>
      </c>
      <c r="J10" s="36"/>
      <c r="K10" s="36"/>
      <c r="L10" s="36"/>
    </row>
    <row r="11" spans="1:16" ht="18">
      <c r="B11" s="29" t="s">
        <v>49</v>
      </c>
      <c r="C11" s="36">
        <v>1</v>
      </c>
      <c r="D11" s="38">
        <v>1</v>
      </c>
      <c r="E11" s="38" t="s">
        <v>69</v>
      </c>
      <c r="F11" s="38" t="s">
        <v>69</v>
      </c>
      <c r="G11" s="49" t="s">
        <v>69</v>
      </c>
      <c r="H11" s="65" t="s">
        <v>69</v>
      </c>
      <c r="I11" s="56" t="s">
        <v>69</v>
      </c>
      <c r="J11" s="36"/>
      <c r="K11" s="36"/>
      <c r="L11" s="36"/>
    </row>
    <row r="12" spans="1:16" ht="18">
      <c r="B12" s="30" t="s">
        <v>52</v>
      </c>
      <c r="C12" s="39">
        <v>0.15</v>
      </c>
      <c r="D12" s="39">
        <v>0.23</v>
      </c>
      <c r="E12" s="39">
        <v>0.32</v>
      </c>
      <c r="F12" s="39">
        <v>0.31</v>
      </c>
      <c r="G12" s="50">
        <v>0.31</v>
      </c>
      <c r="H12" s="66">
        <v>0.34</v>
      </c>
      <c r="I12" s="57">
        <v>0.34</v>
      </c>
      <c r="J12" s="39"/>
      <c r="K12" s="39"/>
      <c r="L12" s="39"/>
    </row>
    <row r="13" spans="1:16" ht="18">
      <c r="B13" s="30" t="s">
        <v>54</v>
      </c>
      <c r="C13" s="39">
        <v>0.2</v>
      </c>
      <c r="D13" s="39">
        <v>0.25</v>
      </c>
      <c r="E13" s="39">
        <v>0.16</v>
      </c>
      <c r="F13" s="39">
        <v>0.15</v>
      </c>
      <c r="G13" s="50">
        <v>0.15</v>
      </c>
      <c r="H13" s="66">
        <v>0.17</v>
      </c>
      <c r="I13" s="57">
        <v>0.17</v>
      </c>
      <c r="J13" s="39"/>
      <c r="K13" s="39"/>
      <c r="L13" s="39"/>
    </row>
    <row r="14" spans="1:16" ht="18">
      <c r="B14" s="34" t="s">
        <v>53</v>
      </c>
      <c r="C14" s="40">
        <v>3.0000000000000001E-3</v>
      </c>
      <c r="D14" s="40">
        <v>3.0000000000000001E-3</v>
      </c>
      <c r="E14" s="40">
        <v>1E-3</v>
      </c>
      <c r="F14" s="40">
        <v>0</v>
      </c>
      <c r="G14" s="50">
        <v>0</v>
      </c>
      <c r="H14" s="66">
        <v>5.4999999999999997E-3</v>
      </c>
      <c r="I14" s="57">
        <v>5.0000000000000001E-3</v>
      </c>
      <c r="J14" s="39"/>
      <c r="K14" s="39"/>
      <c r="L14" s="39"/>
    </row>
    <row r="15" spans="1:16" ht="18">
      <c r="B15" s="30" t="s">
        <v>55</v>
      </c>
      <c r="C15" s="39">
        <v>1</v>
      </c>
      <c r="D15" s="41">
        <v>1</v>
      </c>
      <c r="E15" s="41" t="s">
        <v>69</v>
      </c>
      <c r="F15" s="41" t="s">
        <v>69</v>
      </c>
      <c r="G15" s="51" t="s">
        <v>69</v>
      </c>
      <c r="H15" s="67" t="s">
        <v>69</v>
      </c>
      <c r="I15" s="58" t="s">
        <v>69</v>
      </c>
      <c r="J15" s="39"/>
      <c r="K15" s="39"/>
      <c r="L15" s="39"/>
    </row>
    <row r="16" spans="1:16" ht="18">
      <c r="B16" s="31" t="s">
        <v>58</v>
      </c>
      <c r="C16" s="42">
        <v>0.2</v>
      </c>
      <c r="D16" s="42">
        <v>0.6</v>
      </c>
      <c r="E16" s="42">
        <v>0.98</v>
      </c>
      <c r="F16" s="42">
        <v>0.94</v>
      </c>
      <c r="G16" s="52">
        <v>0.92</v>
      </c>
      <c r="H16" s="68">
        <v>0.96</v>
      </c>
      <c r="I16" s="59">
        <v>0.92</v>
      </c>
      <c r="J16" s="42"/>
      <c r="K16" s="42"/>
      <c r="L16" s="42"/>
    </row>
    <row r="17" spans="2:12" ht="18">
      <c r="B17" s="31" t="s">
        <v>60</v>
      </c>
      <c r="C17" s="42">
        <v>0.1</v>
      </c>
      <c r="D17" s="42">
        <v>0.02</v>
      </c>
      <c r="E17" s="42">
        <v>0.47</v>
      </c>
      <c r="F17" s="42">
        <v>0.46</v>
      </c>
      <c r="G17" s="52">
        <v>0.45</v>
      </c>
      <c r="H17" s="68">
        <v>0.46</v>
      </c>
      <c r="I17" s="59">
        <v>0.45</v>
      </c>
      <c r="J17" s="42"/>
      <c r="K17" s="42"/>
      <c r="L17" s="42"/>
    </row>
    <row r="18" spans="2:12" ht="18">
      <c r="B18" s="35" t="s">
        <v>59</v>
      </c>
      <c r="C18" s="43">
        <v>0</v>
      </c>
      <c r="D18" s="43">
        <v>0</v>
      </c>
      <c r="E18" s="43">
        <v>0</v>
      </c>
      <c r="F18" s="43">
        <v>0</v>
      </c>
      <c r="G18" s="52">
        <v>0</v>
      </c>
      <c r="H18" s="68">
        <v>0</v>
      </c>
      <c r="I18" s="59">
        <v>0</v>
      </c>
      <c r="J18" s="42"/>
      <c r="K18" s="42"/>
      <c r="L18" s="42"/>
    </row>
    <row r="19" spans="2:12" ht="18">
      <c r="B19" s="31" t="s">
        <v>61</v>
      </c>
      <c r="C19" s="42">
        <v>1</v>
      </c>
      <c r="D19" s="44">
        <v>1</v>
      </c>
      <c r="E19" s="44" t="s">
        <v>69</v>
      </c>
      <c r="F19" s="44" t="s">
        <v>69</v>
      </c>
      <c r="G19" s="53" t="s">
        <v>69</v>
      </c>
      <c r="H19" s="69" t="s">
        <v>69</v>
      </c>
      <c r="I19" s="60" t="s">
        <v>69</v>
      </c>
      <c r="J19" s="42"/>
      <c r="K19" s="42"/>
      <c r="L19" s="42"/>
    </row>
    <row r="20" spans="2:12" ht="18">
      <c r="B20" s="29" t="s">
        <v>50</v>
      </c>
      <c r="C20" s="36"/>
      <c r="D20" s="38">
        <v>4</v>
      </c>
      <c r="E20" s="38" t="s">
        <v>69</v>
      </c>
      <c r="F20" s="38" t="s">
        <v>69</v>
      </c>
      <c r="G20" s="49" t="s">
        <v>69</v>
      </c>
      <c r="H20" s="65" t="s">
        <v>69</v>
      </c>
      <c r="I20" s="56" t="s">
        <v>69</v>
      </c>
      <c r="J20" s="36"/>
      <c r="K20" s="36"/>
      <c r="L20" s="36"/>
    </row>
    <row r="21" spans="2:12" ht="18">
      <c r="B21" s="29" t="s">
        <v>51</v>
      </c>
      <c r="C21" s="36"/>
      <c r="D21" s="38" t="s">
        <v>69</v>
      </c>
      <c r="E21" s="38" t="s">
        <v>69</v>
      </c>
      <c r="F21" s="38" t="s">
        <v>69</v>
      </c>
      <c r="G21" s="49" t="s">
        <v>69</v>
      </c>
      <c r="H21" s="65" t="s">
        <v>69</v>
      </c>
      <c r="I21" s="56" t="s">
        <v>69</v>
      </c>
      <c r="J21" s="36"/>
      <c r="K21" s="36"/>
      <c r="L21" s="36"/>
    </row>
    <row r="22" spans="2:12" ht="18">
      <c r="B22" s="30" t="s">
        <v>56</v>
      </c>
      <c r="C22" s="39"/>
      <c r="D22" s="41">
        <v>4</v>
      </c>
      <c r="E22" s="41" t="s">
        <v>69</v>
      </c>
      <c r="F22" s="41" t="s">
        <v>69</v>
      </c>
      <c r="G22" s="51" t="s">
        <v>69</v>
      </c>
      <c r="H22" s="67" t="s">
        <v>69</v>
      </c>
      <c r="I22" s="58" t="s">
        <v>69</v>
      </c>
      <c r="J22" s="39"/>
      <c r="K22" s="39"/>
      <c r="L22" s="39"/>
    </row>
    <row r="23" spans="2:12" ht="18">
      <c r="B23" s="30" t="s">
        <v>57</v>
      </c>
      <c r="C23" s="39"/>
      <c r="D23" s="41" t="s">
        <v>69</v>
      </c>
      <c r="E23" s="41" t="s">
        <v>69</v>
      </c>
      <c r="F23" s="41" t="s">
        <v>69</v>
      </c>
      <c r="G23" s="51" t="s">
        <v>69</v>
      </c>
      <c r="H23" s="67" t="s">
        <v>69</v>
      </c>
      <c r="I23" s="58" t="s">
        <v>69</v>
      </c>
      <c r="J23" s="39"/>
      <c r="K23" s="39"/>
      <c r="L23" s="39"/>
    </row>
    <row r="24" spans="2:12" ht="18">
      <c r="B24" s="31" t="s">
        <v>62</v>
      </c>
      <c r="C24" s="42"/>
      <c r="D24" s="44">
        <v>0.6</v>
      </c>
      <c r="E24" s="44" t="s">
        <v>69</v>
      </c>
      <c r="F24" s="44" t="s">
        <v>69</v>
      </c>
      <c r="G24" s="53" t="s">
        <v>69</v>
      </c>
      <c r="H24" s="69" t="s">
        <v>69</v>
      </c>
      <c r="I24" s="60" t="s">
        <v>69</v>
      </c>
      <c r="J24" s="42"/>
      <c r="K24" s="42"/>
      <c r="L24" s="42"/>
    </row>
    <row r="25" spans="2:12" ht="18">
      <c r="B25" s="31" t="s">
        <v>63</v>
      </c>
      <c r="C25" s="42"/>
      <c r="D25" s="44">
        <v>30</v>
      </c>
      <c r="E25" s="44" t="s">
        <v>69</v>
      </c>
      <c r="F25" s="44" t="s">
        <v>69</v>
      </c>
      <c r="G25" s="53" t="s">
        <v>69</v>
      </c>
      <c r="H25" s="69" t="s">
        <v>69</v>
      </c>
      <c r="I25" s="60" t="s">
        <v>69</v>
      </c>
      <c r="J25" s="42"/>
      <c r="K25" s="42"/>
      <c r="L25" s="42"/>
    </row>
    <row r="26" spans="2:12" ht="18">
      <c r="B26" s="32" t="s">
        <v>75</v>
      </c>
      <c r="C26" s="45"/>
      <c r="D26" s="46">
        <v>12</v>
      </c>
      <c r="E26" s="47" t="s">
        <v>69</v>
      </c>
      <c r="F26" s="47" t="s">
        <v>69</v>
      </c>
      <c r="G26" s="54" t="s">
        <v>69</v>
      </c>
      <c r="H26" s="70" t="s">
        <v>69</v>
      </c>
      <c r="I26" s="61" t="s">
        <v>69</v>
      </c>
      <c r="J26" s="45"/>
      <c r="K26" s="45"/>
      <c r="L26" s="45"/>
    </row>
    <row r="27" spans="2:12" ht="18">
      <c r="B27" s="32" t="s">
        <v>74</v>
      </c>
      <c r="C27" s="45"/>
      <c r="D27" s="46">
        <v>4</v>
      </c>
      <c r="E27" s="47" t="s">
        <v>69</v>
      </c>
      <c r="F27" s="47" t="s">
        <v>69</v>
      </c>
      <c r="G27" s="54" t="s">
        <v>69</v>
      </c>
      <c r="H27" s="70" t="s">
        <v>69</v>
      </c>
      <c r="I27" s="61" t="s">
        <v>69</v>
      </c>
      <c r="J27" s="45"/>
      <c r="K27" s="45"/>
      <c r="L27" s="45"/>
    </row>
    <row r="28" spans="2:12" ht="18">
      <c r="B28" s="32" t="s">
        <v>73</v>
      </c>
      <c r="C28" s="45"/>
      <c r="D28" s="46">
        <v>30</v>
      </c>
      <c r="E28" s="47" t="s">
        <v>69</v>
      </c>
      <c r="F28" s="47" t="s">
        <v>69</v>
      </c>
      <c r="G28" s="54" t="s">
        <v>69</v>
      </c>
      <c r="H28" s="70" t="s">
        <v>69</v>
      </c>
      <c r="I28" s="61" t="s">
        <v>69</v>
      </c>
      <c r="J28" s="45"/>
      <c r="K28" s="45"/>
      <c r="L28" s="45"/>
    </row>
    <row r="29" spans="2:12" ht="18.600000000000001" thickBot="1">
      <c r="B29" s="32" t="s">
        <v>72</v>
      </c>
      <c r="C29" s="45"/>
      <c r="D29" s="46">
        <v>0</v>
      </c>
      <c r="E29" s="47" t="s">
        <v>69</v>
      </c>
      <c r="F29" s="47" t="s">
        <v>69</v>
      </c>
      <c r="G29" s="54" t="s">
        <v>69</v>
      </c>
      <c r="H29" s="71">
        <v>12</v>
      </c>
      <c r="I29" s="62">
        <v>12</v>
      </c>
      <c r="J29" s="45"/>
      <c r="K29" s="45"/>
      <c r="L29" s="45"/>
    </row>
    <row r="30" spans="2:12">
      <c r="D30" s="16"/>
      <c r="E30" s="16"/>
      <c r="F30" s="16"/>
      <c r="G30" s="16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workbookViewId="0"/>
  </sheetViews>
  <sheetFormatPr defaultRowHeight="14.4"/>
  <cols>
    <col min="1" max="1" width="5" customWidth="1"/>
    <col min="2" max="2" width="30.44140625" customWidth="1"/>
    <col min="3" max="3" width="5.44140625" customWidth="1"/>
    <col min="4" max="4" width="30" customWidth="1"/>
  </cols>
  <sheetData>
    <row r="1" spans="1:4">
      <c r="A1" s="3"/>
      <c r="B1" t="str">
        <f>modified</f>
        <v>March 10, 2021</v>
      </c>
      <c r="D1" t="str">
        <f ca="1">CELL("filename")</f>
        <v>C:\Users\sbazzocchi\Desktop\GitHub\GATuninOptimization-SID-Multirotor-PX4\Documentation\[0094 - CFAR - MC Tuning parameters.xlsx]MC ang-rate param</v>
      </c>
    </row>
    <row r="2" spans="1:4">
      <c r="A2" s="1"/>
      <c r="B2" t="str">
        <f>rev</f>
        <v>Version 1 (March 10, 2021)</v>
      </c>
      <c r="D2" s="16"/>
    </row>
    <row r="3" spans="1:4">
      <c r="B3" t="str">
        <f>modifiedBy</f>
        <v>SB</v>
      </c>
    </row>
    <row r="4" spans="1:4" ht="29.4" thickBot="1">
      <c r="B4" s="4" t="s">
        <v>19</v>
      </c>
      <c r="C4" s="7"/>
    </row>
    <row r="5" spans="1:4" ht="15" thickTop="1">
      <c r="B5" s="2" t="str">
        <f>revision</f>
        <v xml:space="preserve">Version 1 </v>
      </c>
    </row>
    <row r="7" spans="1:4">
      <c r="B7" s="21" t="s">
        <v>20</v>
      </c>
    </row>
    <row r="8" spans="1:4">
      <c r="B8" s="22" t="s">
        <v>21</v>
      </c>
    </row>
    <row r="9" spans="1:4">
      <c r="B9" s="22" t="s">
        <v>17</v>
      </c>
    </row>
    <row r="10" spans="1:4">
      <c r="B10" s="22" t="s">
        <v>13</v>
      </c>
    </row>
    <row r="11" spans="1:4">
      <c r="B11" s="22" t="s">
        <v>16</v>
      </c>
    </row>
    <row r="12" spans="1:4">
      <c r="B12" s="22"/>
    </row>
    <row r="13" spans="1:4">
      <c r="B13" s="23" t="s">
        <v>22</v>
      </c>
      <c r="C13" s="5"/>
      <c r="D13" s="1"/>
    </row>
    <row r="18" spans="2:2">
      <c r="B18" s="8" t="s">
        <v>23</v>
      </c>
    </row>
    <row r="19" spans="2:2">
      <c r="B19" s="5" t="s">
        <v>15</v>
      </c>
    </row>
    <row r="20" spans="2:2">
      <c r="B20" s="5" t="s">
        <v>24</v>
      </c>
    </row>
    <row r="21" spans="2:2">
      <c r="B21" s="5" t="s">
        <v>12</v>
      </c>
    </row>
    <row r="22" spans="2:2">
      <c r="B22" s="5" t="s">
        <v>25</v>
      </c>
    </row>
    <row r="23" spans="2:2">
      <c r="B23" s="5" t="s">
        <v>30</v>
      </c>
    </row>
    <row r="24" spans="2:2">
      <c r="B24" s="5" t="s">
        <v>22</v>
      </c>
    </row>
    <row r="25" spans="2:2">
      <c r="B25" s="5" t="s">
        <v>26</v>
      </c>
    </row>
    <row r="28" spans="2:2">
      <c r="B28" s="8" t="s">
        <v>27</v>
      </c>
    </row>
    <row r="29" spans="2:2">
      <c r="B29" s="5"/>
    </row>
    <row r="30" spans="2:2">
      <c r="B30" s="5" t="s">
        <v>39</v>
      </c>
    </row>
    <row r="31" spans="2:2">
      <c r="B31" s="5" t="s">
        <v>28</v>
      </c>
    </row>
    <row r="32" spans="2:2">
      <c r="B32" s="5" t="s">
        <v>38</v>
      </c>
    </row>
    <row r="33" spans="2:2">
      <c r="B33" s="5" t="s">
        <v>40</v>
      </c>
    </row>
    <row r="35" spans="2:2">
      <c r="B35" s="5" t="s">
        <v>10</v>
      </c>
    </row>
    <row r="36" spans="2:2">
      <c r="B36" s="5" t="s">
        <v>41</v>
      </c>
    </row>
    <row r="38" spans="2:2">
      <c r="B38" s="8" t="s">
        <v>11</v>
      </c>
    </row>
    <row r="39" spans="2:2">
      <c r="B39" s="5" t="s">
        <v>29</v>
      </c>
    </row>
    <row r="40" spans="2:2">
      <c r="B40" s="5" t="s">
        <v>18</v>
      </c>
    </row>
    <row r="41" spans="2:2">
      <c r="B41" s="5" t="s">
        <v>14</v>
      </c>
    </row>
    <row r="44" spans="2:2">
      <c r="B44" s="8" t="s">
        <v>31</v>
      </c>
    </row>
    <row r="45" spans="2:2">
      <c r="B45" s="16" t="s">
        <v>33</v>
      </c>
    </row>
    <row r="46" spans="2:2">
      <c r="B46" s="16" t="s">
        <v>32</v>
      </c>
    </row>
    <row r="47" spans="2:2">
      <c r="B47" s="16" t="s">
        <v>34</v>
      </c>
    </row>
    <row r="48" spans="2:2">
      <c r="B48" s="16" t="s">
        <v>35</v>
      </c>
    </row>
    <row r="49" spans="2:2">
      <c r="B49" s="16" t="s">
        <v>36</v>
      </c>
    </row>
    <row r="50" spans="2:2">
      <c r="B50" s="16" t="s">
        <v>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VERSION</vt:lpstr>
      <vt:lpstr>MC ang-rate param</vt:lpstr>
      <vt:lpstr>LIST</vt:lpstr>
      <vt:lpstr>category</vt:lpstr>
      <vt:lpstr>modified</vt:lpstr>
      <vt:lpstr>modifiedBy</vt:lpstr>
      <vt:lpstr>person</vt:lpstr>
      <vt:lpstr>VERSION!Print_Area</vt:lpstr>
      <vt:lpstr>priority</vt:lpstr>
      <vt:lpstr>rev</vt:lpstr>
      <vt:lpstr>revision</vt:lpstr>
      <vt:lpstr>status</vt:lpstr>
    </vt:vector>
  </TitlesOfParts>
  <Manager/>
  <Company>University of Victoria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Sean Bazzocchi</dc:creator>
  <cp:keywords/>
  <dc:description/>
  <cp:lastModifiedBy>Sean Bazzocchi</cp:lastModifiedBy>
  <cp:revision/>
  <dcterms:created xsi:type="dcterms:W3CDTF">2016-03-30T15:44:49Z</dcterms:created>
  <dcterms:modified xsi:type="dcterms:W3CDTF">2022-12-08T19:40:32Z</dcterms:modified>
  <cp:category/>
  <cp:contentStatus/>
</cp:coreProperties>
</file>