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Normal" sheetId="1" r:id="rId1"/>
    <sheet name="Advanced" sheetId="2" r:id="rId2"/>
  </sheets>
  <calcPr calcId="145621"/>
</workbook>
</file>

<file path=xl/calcChain.xml><?xml version="1.0" encoding="utf-8"?>
<calcChain xmlns="http://schemas.openxmlformats.org/spreadsheetml/2006/main">
  <c r="U3" i="2" l="1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F4" i="1"/>
  <c r="W4" i="1" s="1"/>
  <c r="E4" i="1"/>
  <c r="D4" i="1"/>
  <c r="D3" i="2"/>
  <c r="D4" i="2"/>
  <c r="D5" i="2"/>
  <c r="X5" i="2" s="1"/>
  <c r="D6" i="2"/>
  <c r="D7" i="2"/>
  <c r="D8" i="2"/>
  <c r="D9" i="2"/>
  <c r="X9" i="2" s="1"/>
  <c r="D10" i="2"/>
  <c r="D11" i="2"/>
  <c r="D12" i="2"/>
  <c r="D13" i="2"/>
  <c r="X13" i="2" s="1"/>
  <c r="D14" i="2"/>
  <c r="D15" i="2"/>
  <c r="D16" i="2"/>
  <c r="D17" i="2"/>
  <c r="X17" i="2" s="1"/>
  <c r="D18" i="2"/>
  <c r="D19" i="2"/>
  <c r="D20" i="2"/>
  <c r="D21" i="2"/>
  <c r="X21" i="2" s="1"/>
  <c r="D22" i="2"/>
  <c r="D23" i="2"/>
  <c r="D24" i="2"/>
  <c r="S24" i="2" s="1"/>
  <c r="D25" i="2"/>
  <c r="X25" i="2" s="1"/>
  <c r="D26" i="2"/>
  <c r="D27" i="2"/>
  <c r="D28" i="2"/>
  <c r="S28" i="2" s="1"/>
  <c r="D29" i="2"/>
  <c r="X29" i="2" s="1"/>
  <c r="D30" i="2"/>
  <c r="D31" i="2"/>
  <c r="D32" i="2"/>
  <c r="S32" i="2" s="1"/>
  <c r="D33" i="2"/>
  <c r="X33" i="2" s="1"/>
  <c r="D34" i="2"/>
  <c r="D35" i="2"/>
  <c r="D36" i="2"/>
  <c r="S36" i="2" s="1"/>
  <c r="D37" i="2"/>
  <c r="X37" i="2" s="1"/>
  <c r="D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C4" i="1"/>
  <c r="W3" i="2"/>
  <c r="W3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X3" i="2"/>
  <c r="X4" i="2"/>
  <c r="X6" i="2"/>
  <c r="X7" i="2"/>
  <c r="X8" i="2"/>
  <c r="X10" i="2"/>
  <c r="X11" i="2"/>
  <c r="X12" i="2"/>
  <c r="X14" i="2"/>
  <c r="X15" i="2"/>
  <c r="X16" i="2"/>
  <c r="X18" i="2"/>
  <c r="X19" i="2"/>
  <c r="X20" i="2"/>
  <c r="X22" i="2"/>
  <c r="X23" i="2"/>
  <c r="X24" i="2"/>
  <c r="X26" i="2"/>
  <c r="X27" i="2"/>
  <c r="X28" i="2"/>
  <c r="X30" i="2"/>
  <c r="X31" i="2"/>
  <c r="X32" i="2"/>
  <c r="X34" i="2"/>
  <c r="X35" i="2"/>
  <c r="X36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5" i="2"/>
  <c r="S26" i="2"/>
  <c r="S27" i="2"/>
  <c r="S29" i="2"/>
  <c r="S30" i="2"/>
  <c r="S31" i="2"/>
  <c r="S33" i="2"/>
  <c r="S34" i="2"/>
  <c r="S35" i="2"/>
  <c r="S37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A5" i="2"/>
  <c r="B4" i="2"/>
  <c r="F4" i="2"/>
  <c r="A4" i="2"/>
  <c r="F3" i="2"/>
  <c r="E3" i="2"/>
  <c r="C3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F3" i="1"/>
  <c r="E3" i="1"/>
  <c r="Y3" i="1" s="1"/>
  <c r="O3" i="1"/>
  <c r="C3" i="1"/>
  <c r="J3" i="1" s="1"/>
  <c r="A4" i="1"/>
  <c r="A5" i="1" s="1"/>
  <c r="F5" i="1" s="1"/>
  <c r="B5" i="2" l="1"/>
  <c r="C4" i="2"/>
  <c r="E4" i="2"/>
  <c r="H5" i="1"/>
  <c r="S3" i="1"/>
  <c r="P3" i="1"/>
  <c r="H3" i="1"/>
  <c r="H4" i="1"/>
  <c r="T3" i="1"/>
  <c r="K3" i="1"/>
  <c r="I3" i="1"/>
  <c r="X3" i="1"/>
  <c r="U3" i="1"/>
  <c r="L3" i="1"/>
  <c r="B4" i="1"/>
  <c r="B5" i="1" s="1"/>
  <c r="A6" i="1"/>
  <c r="A6" i="2" l="1"/>
  <c r="B6" i="2" s="1"/>
  <c r="F5" i="2"/>
  <c r="E5" i="1"/>
  <c r="A7" i="1"/>
  <c r="F6" i="1"/>
  <c r="B6" i="1"/>
  <c r="C5" i="1"/>
  <c r="C5" i="2" l="1"/>
  <c r="E5" i="2"/>
  <c r="A7" i="2"/>
  <c r="B7" i="2" s="1"/>
  <c r="F6" i="2"/>
  <c r="E6" i="1"/>
  <c r="H6" i="1"/>
  <c r="A8" i="1"/>
  <c r="F7" i="1"/>
  <c r="X4" i="1"/>
  <c r="I4" i="1"/>
  <c r="S4" i="1"/>
  <c r="O4" i="1"/>
  <c r="S5" i="1"/>
  <c r="X5" i="1"/>
  <c r="O5" i="1"/>
  <c r="I5" i="1"/>
  <c r="T4" i="1"/>
  <c r="K4" i="1"/>
  <c r="J4" i="1"/>
  <c r="K5" i="1"/>
  <c r="J5" i="1"/>
  <c r="T5" i="1"/>
  <c r="U4" i="1"/>
  <c r="Y4" i="1"/>
  <c r="P4" i="1"/>
  <c r="L4" i="1"/>
  <c r="P5" i="1"/>
  <c r="U5" i="1"/>
  <c r="Y5" i="1"/>
  <c r="L5" i="1"/>
  <c r="B7" i="1"/>
  <c r="C6" i="1"/>
  <c r="A8" i="2" l="1"/>
  <c r="B8" i="2" s="1"/>
  <c r="F7" i="2"/>
  <c r="E6" i="2"/>
  <c r="C6" i="2"/>
  <c r="E7" i="1"/>
  <c r="H7" i="1"/>
  <c r="A9" i="1"/>
  <c r="F8" i="1"/>
  <c r="O6" i="1"/>
  <c r="S6" i="1"/>
  <c r="I6" i="1"/>
  <c r="X6" i="1"/>
  <c r="T6" i="1"/>
  <c r="J6" i="1"/>
  <c r="K6" i="1"/>
  <c r="L6" i="1"/>
  <c r="P6" i="1"/>
  <c r="U6" i="1"/>
  <c r="Y6" i="1"/>
  <c r="B8" i="1"/>
  <c r="C7" i="1"/>
  <c r="A9" i="2" l="1"/>
  <c r="B9" i="2" s="1"/>
  <c r="F8" i="2"/>
  <c r="C7" i="2"/>
  <c r="E7" i="2"/>
  <c r="H8" i="1"/>
  <c r="J7" i="1"/>
  <c r="K7" i="1"/>
  <c r="T7" i="1"/>
  <c r="I7" i="1"/>
  <c r="X7" i="1"/>
  <c r="S7" i="1"/>
  <c r="O7" i="1"/>
  <c r="A10" i="1"/>
  <c r="F9" i="1"/>
  <c r="E8" i="1"/>
  <c r="Y7" i="1"/>
  <c r="L7" i="1"/>
  <c r="P7" i="1"/>
  <c r="U7" i="1"/>
  <c r="B9" i="1"/>
  <c r="C8" i="1"/>
  <c r="A10" i="2" l="1"/>
  <c r="B10" i="2" s="1"/>
  <c r="F9" i="2"/>
  <c r="C8" i="2"/>
  <c r="E8" i="2"/>
  <c r="X8" i="1"/>
  <c r="I8" i="1"/>
  <c r="S8" i="1"/>
  <c r="O8" i="1"/>
  <c r="E9" i="1"/>
  <c r="A11" i="1"/>
  <c r="F10" i="1"/>
  <c r="U8" i="1"/>
  <c r="Y8" i="1"/>
  <c r="P8" i="1"/>
  <c r="L8" i="1"/>
  <c r="T8" i="1"/>
  <c r="K8" i="1"/>
  <c r="J8" i="1"/>
  <c r="H9" i="1"/>
  <c r="B10" i="1"/>
  <c r="C9" i="1"/>
  <c r="B11" i="2" l="1"/>
  <c r="C9" i="2"/>
  <c r="E9" i="2"/>
  <c r="A11" i="2"/>
  <c r="F10" i="2"/>
  <c r="E10" i="1"/>
  <c r="H10" i="1"/>
  <c r="A12" i="1"/>
  <c r="F11" i="1"/>
  <c r="P9" i="1"/>
  <c r="U9" i="1"/>
  <c r="Y9" i="1"/>
  <c r="L9" i="1"/>
  <c r="K9" i="1"/>
  <c r="J9" i="1"/>
  <c r="T9" i="1"/>
  <c r="S9" i="1"/>
  <c r="X9" i="1"/>
  <c r="I9" i="1"/>
  <c r="O9" i="1"/>
  <c r="B11" i="1"/>
  <c r="C10" i="1"/>
  <c r="B12" i="2" l="1"/>
  <c r="E10" i="2"/>
  <c r="C10" i="2"/>
  <c r="A12" i="2"/>
  <c r="F11" i="2"/>
  <c r="E11" i="1"/>
  <c r="H11" i="1"/>
  <c r="A13" i="1"/>
  <c r="F12" i="1"/>
  <c r="S10" i="1"/>
  <c r="I10" i="1"/>
  <c r="X10" i="1"/>
  <c r="O10" i="1"/>
  <c r="T10" i="1"/>
  <c r="J10" i="1"/>
  <c r="K10" i="1"/>
  <c r="L10" i="1"/>
  <c r="P10" i="1"/>
  <c r="U10" i="1"/>
  <c r="Y10" i="1"/>
  <c r="B12" i="1"/>
  <c r="C11" i="1"/>
  <c r="A13" i="2" l="1"/>
  <c r="B13" i="2" s="1"/>
  <c r="F12" i="2"/>
  <c r="E11" i="2"/>
  <c r="C11" i="2"/>
  <c r="E12" i="1"/>
  <c r="H12" i="1"/>
  <c r="A14" i="1"/>
  <c r="F13" i="1"/>
  <c r="I11" i="1"/>
  <c r="X11" i="1"/>
  <c r="O11" i="1"/>
  <c r="S11" i="1"/>
  <c r="J11" i="1"/>
  <c r="K11" i="1"/>
  <c r="T11" i="1"/>
  <c r="Y11" i="1"/>
  <c r="L11" i="1"/>
  <c r="P11" i="1"/>
  <c r="U11" i="1"/>
  <c r="B13" i="1"/>
  <c r="C12" i="1"/>
  <c r="A14" i="2" l="1"/>
  <c r="B14" i="2" s="1"/>
  <c r="F13" i="2"/>
  <c r="C12" i="2"/>
  <c r="E12" i="2"/>
  <c r="E13" i="1"/>
  <c r="H13" i="1"/>
  <c r="X12" i="1"/>
  <c r="I12" i="1"/>
  <c r="S12" i="1"/>
  <c r="O12" i="1"/>
  <c r="A15" i="1"/>
  <c r="F14" i="1"/>
  <c r="T12" i="1"/>
  <c r="K12" i="1"/>
  <c r="J12" i="1"/>
  <c r="U12" i="1"/>
  <c r="Y12" i="1"/>
  <c r="P12" i="1"/>
  <c r="L12" i="1"/>
  <c r="B14" i="1"/>
  <c r="C13" i="1"/>
  <c r="E13" i="2" l="1"/>
  <c r="C13" i="2"/>
  <c r="A15" i="2"/>
  <c r="B15" i="2" s="1"/>
  <c r="F14" i="2"/>
  <c r="H14" i="1"/>
  <c r="A16" i="1"/>
  <c r="E14" i="1"/>
  <c r="S13" i="1"/>
  <c r="X13" i="1"/>
  <c r="I13" i="1"/>
  <c r="O13" i="1"/>
  <c r="K13" i="1"/>
  <c r="J13" i="1"/>
  <c r="T13" i="1"/>
  <c r="P13" i="1"/>
  <c r="U13" i="1"/>
  <c r="Y13" i="1"/>
  <c r="L13" i="1"/>
  <c r="B15" i="1"/>
  <c r="C14" i="1"/>
  <c r="E14" i="2" l="1"/>
  <c r="C14" i="2"/>
  <c r="F15" i="2"/>
  <c r="A16" i="2"/>
  <c r="B16" i="2" s="1"/>
  <c r="E15" i="1"/>
  <c r="S14" i="1"/>
  <c r="I14" i="1"/>
  <c r="O14" i="1"/>
  <c r="X14" i="1"/>
  <c r="L14" i="1"/>
  <c r="P14" i="1"/>
  <c r="U14" i="1"/>
  <c r="Y14" i="1"/>
  <c r="F15" i="1"/>
  <c r="T14" i="1"/>
  <c r="K14" i="1"/>
  <c r="J14" i="1"/>
  <c r="A17" i="1"/>
  <c r="B16" i="1"/>
  <c r="F16" i="1" s="1"/>
  <c r="C15" i="1"/>
  <c r="E15" i="2" l="1"/>
  <c r="C15" i="2"/>
  <c r="A17" i="2"/>
  <c r="B17" i="2" s="1"/>
  <c r="F16" i="2"/>
  <c r="A18" i="1"/>
  <c r="H16" i="1"/>
  <c r="I15" i="1"/>
  <c r="X15" i="1"/>
  <c r="S15" i="1"/>
  <c r="O15" i="1"/>
  <c r="H15" i="1"/>
  <c r="J15" i="1"/>
  <c r="K15" i="1"/>
  <c r="T15" i="1"/>
  <c r="E16" i="1"/>
  <c r="Y15" i="1"/>
  <c r="L15" i="1"/>
  <c r="P15" i="1"/>
  <c r="U15" i="1"/>
  <c r="B17" i="1"/>
  <c r="C16" i="1"/>
  <c r="A18" i="2" l="1"/>
  <c r="B18" i="2" s="1"/>
  <c r="F17" i="2"/>
  <c r="C16" i="2"/>
  <c r="E16" i="2"/>
  <c r="E17" i="1"/>
  <c r="U16" i="1"/>
  <c r="Y16" i="1"/>
  <c r="P16" i="1"/>
  <c r="L16" i="1"/>
  <c r="F17" i="1"/>
  <c r="X16" i="1"/>
  <c r="I16" i="1"/>
  <c r="S16" i="1"/>
  <c r="O16" i="1"/>
  <c r="T16" i="1"/>
  <c r="K16" i="1"/>
  <c r="J16" i="1"/>
  <c r="A19" i="1"/>
  <c r="B18" i="1"/>
  <c r="F18" i="1" s="1"/>
  <c r="C17" i="1"/>
  <c r="E17" i="2" l="1"/>
  <c r="C17" i="2"/>
  <c r="A19" i="2"/>
  <c r="B19" i="2" s="1"/>
  <c r="H18" i="1"/>
  <c r="H17" i="1"/>
  <c r="K17" i="1"/>
  <c r="J17" i="1"/>
  <c r="T17" i="1"/>
  <c r="S17" i="1"/>
  <c r="X17" i="1"/>
  <c r="O17" i="1"/>
  <c r="I17" i="1"/>
  <c r="A20" i="1"/>
  <c r="E18" i="1"/>
  <c r="P17" i="1"/>
  <c r="U17" i="1"/>
  <c r="Y17" i="1"/>
  <c r="L17" i="1"/>
  <c r="B19" i="1"/>
  <c r="C18" i="1"/>
  <c r="A20" i="2" l="1"/>
  <c r="B20" i="2" s="1"/>
  <c r="F19" i="2"/>
  <c r="E18" i="2"/>
  <c r="C18" i="2"/>
  <c r="F18" i="2"/>
  <c r="E19" i="1"/>
  <c r="A21" i="1"/>
  <c r="S18" i="1"/>
  <c r="I18" i="1"/>
  <c r="X18" i="1"/>
  <c r="O18" i="1"/>
  <c r="L18" i="1"/>
  <c r="P18" i="1"/>
  <c r="U18" i="1"/>
  <c r="Y18" i="1"/>
  <c r="T18" i="1"/>
  <c r="J18" i="1"/>
  <c r="K18" i="1"/>
  <c r="F19" i="1"/>
  <c r="B20" i="1"/>
  <c r="F20" i="1" s="1"/>
  <c r="C19" i="1"/>
  <c r="A21" i="2" l="1"/>
  <c r="B21" i="2" s="1"/>
  <c r="C19" i="2"/>
  <c r="E19" i="2"/>
  <c r="H20" i="1"/>
  <c r="H19" i="1"/>
  <c r="A22" i="1"/>
  <c r="J19" i="1"/>
  <c r="K19" i="1"/>
  <c r="T19" i="1"/>
  <c r="I19" i="1"/>
  <c r="X19" i="1"/>
  <c r="S19" i="1"/>
  <c r="O19" i="1"/>
  <c r="E20" i="1"/>
  <c r="Y19" i="1"/>
  <c r="L19" i="1"/>
  <c r="P19" i="1"/>
  <c r="U19" i="1"/>
  <c r="B21" i="1"/>
  <c r="C20" i="1"/>
  <c r="C20" i="2" l="1"/>
  <c r="E20" i="2"/>
  <c r="F20" i="2"/>
  <c r="A22" i="2"/>
  <c r="B22" i="2" s="1"/>
  <c r="E21" i="1"/>
  <c r="U20" i="1"/>
  <c r="Y20" i="1"/>
  <c r="P20" i="1"/>
  <c r="L20" i="1"/>
  <c r="F21" i="1"/>
  <c r="X20" i="1"/>
  <c r="I20" i="1"/>
  <c r="S20" i="1"/>
  <c r="O20" i="1"/>
  <c r="T20" i="1"/>
  <c r="K20" i="1"/>
  <c r="J20" i="1"/>
  <c r="A23" i="1"/>
  <c r="B22" i="1"/>
  <c r="F22" i="1" s="1"/>
  <c r="C21" i="1"/>
  <c r="A23" i="2" l="1"/>
  <c r="B23" i="2" s="1"/>
  <c r="E21" i="2"/>
  <c r="C21" i="2"/>
  <c r="F21" i="2"/>
  <c r="H22" i="1"/>
  <c r="A24" i="1"/>
  <c r="K21" i="1"/>
  <c r="J21" i="1"/>
  <c r="T21" i="1"/>
  <c r="S21" i="1"/>
  <c r="X21" i="1"/>
  <c r="I21" i="1"/>
  <c r="O21" i="1"/>
  <c r="H21" i="1"/>
  <c r="E22" i="1"/>
  <c r="P21" i="1"/>
  <c r="U21" i="1"/>
  <c r="Y21" i="1"/>
  <c r="L21" i="1"/>
  <c r="B23" i="1"/>
  <c r="C22" i="1"/>
  <c r="A24" i="2" l="1"/>
  <c r="B24" i="2" s="1"/>
  <c r="E22" i="2"/>
  <c r="C22" i="2"/>
  <c r="F22" i="2"/>
  <c r="E23" i="1"/>
  <c r="L22" i="1"/>
  <c r="P22" i="1"/>
  <c r="U22" i="1"/>
  <c r="Y22" i="1"/>
  <c r="F23" i="1"/>
  <c r="S22" i="1"/>
  <c r="I22" i="1"/>
  <c r="X22" i="1"/>
  <c r="O22" i="1"/>
  <c r="T22" i="1"/>
  <c r="J22" i="1"/>
  <c r="K22" i="1"/>
  <c r="A25" i="1"/>
  <c r="F24" i="1"/>
  <c r="B24" i="1"/>
  <c r="C23" i="1"/>
  <c r="C23" i="2" l="1"/>
  <c r="E23" i="2"/>
  <c r="F23" i="2"/>
  <c r="A25" i="2"/>
  <c r="B25" i="2" s="1"/>
  <c r="H24" i="1"/>
  <c r="A26" i="1"/>
  <c r="J23" i="1"/>
  <c r="K23" i="1"/>
  <c r="T23" i="1"/>
  <c r="I23" i="1"/>
  <c r="X23" i="1"/>
  <c r="S23" i="1"/>
  <c r="O23" i="1"/>
  <c r="H23" i="1"/>
  <c r="E24" i="1"/>
  <c r="Y23" i="1"/>
  <c r="L23" i="1"/>
  <c r="P23" i="1"/>
  <c r="U23" i="1"/>
  <c r="B25" i="1"/>
  <c r="C24" i="1"/>
  <c r="C24" i="2" l="1"/>
  <c r="E24" i="2"/>
  <c r="F24" i="2"/>
  <c r="A26" i="2"/>
  <c r="B26" i="2" s="1"/>
  <c r="E25" i="1"/>
  <c r="X24" i="1"/>
  <c r="I24" i="1"/>
  <c r="S24" i="1"/>
  <c r="O24" i="1"/>
  <c r="F25" i="1"/>
  <c r="U24" i="1"/>
  <c r="Y24" i="1"/>
  <c r="P24" i="1"/>
  <c r="L24" i="1"/>
  <c r="T24" i="1"/>
  <c r="K24" i="1"/>
  <c r="J24" i="1"/>
  <c r="A27" i="1"/>
  <c r="F26" i="1"/>
  <c r="B26" i="1"/>
  <c r="C25" i="1"/>
  <c r="C25" i="2" l="1"/>
  <c r="E25" i="2"/>
  <c r="F25" i="2"/>
  <c r="A27" i="2"/>
  <c r="B27" i="2" s="1"/>
  <c r="F26" i="2"/>
  <c r="H26" i="1"/>
  <c r="H25" i="1"/>
  <c r="K25" i="1"/>
  <c r="J25" i="1"/>
  <c r="T25" i="1"/>
  <c r="P25" i="1"/>
  <c r="U25" i="1"/>
  <c r="Y25" i="1"/>
  <c r="L25" i="1"/>
  <c r="A28" i="1"/>
  <c r="E26" i="1"/>
  <c r="S25" i="1"/>
  <c r="X25" i="1"/>
  <c r="I25" i="1"/>
  <c r="O25" i="1"/>
  <c r="B27" i="1"/>
  <c r="C26" i="1"/>
  <c r="A28" i="2" l="1"/>
  <c r="B28" i="2" s="1"/>
  <c r="F27" i="2"/>
  <c r="E26" i="2"/>
  <c r="C26" i="2"/>
  <c r="E27" i="1"/>
  <c r="A29" i="1"/>
  <c r="L26" i="1"/>
  <c r="P26" i="1"/>
  <c r="U26" i="1"/>
  <c r="Y26" i="1"/>
  <c r="S26" i="1"/>
  <c r="I26" i="1"/>
  <c r="X26" i="1"/>
  <c r="O26" i="1"/>
  <c r="T26" i="1"/>
  <c r="J26" i="1"/>
  <c r="K26" i="1"/>
  <c r="F27" i="1"/>
  <c r="B28" i="1"/>
  <c r="F28" i="1" s="1"/>
  <c r="C27" i="1"/>
  <c r="A29" i="2" l="1"/>
  <c r="B29" i="2" s="1"/>
  <c r="F28" i="2"/>
  <c r="C27" i="2"/>
  <c r="E27" i="2"/>
  <c r="H28" i="1"/>
  <c r="H27" i="1"/>
  <c r="A30" i="1"/>
  <c r="J27" i="1"/>
  <c r="K27" i="1"/>
  <c r="T27" i="1"/>
  <c r="I27" i="1"/>
  <c r="X27" i="1"/>
  <c r="S27" i="1"/>
  <c r="O27" i="1"/>
  <c r="E28" i="1"/>
  <c r="Y27" i="1"/>
  <c r="L27" i="1"/>
  <c r="P27" i="1"/>
  <c r="U27" i="1"/>
  <c r="B29" i="1"/>
  <c r="C28" i="1"/>
  <c r="A30" i="2" l="1"/>
  <c r="B30" i="2" s="1"/>
  <c r="C28" i="2"/>
  <c r="E28" i="2"/>
  <c r="E29" i="1"/>
  <c r="U28" i="1"/>
  <c r="Y28" i="1"/>
  <c r="P28" i="1"/>
  <c r="L28" i="1"/>
  <c r="X28" i="1"/>
  <c r="I28" i="1"/>
  <c r="S28" i="1"/>
  <c r="O28" i="1"/>
  <c r="F29" i="1"/>
  <c r="T28" i="1"/>
  <c r="K28" i="1"/>
  <c r="J28" i="1"/>
  <c r="A31" i="1"/>
  <c r="F30" i="1"/>
  <c r="B30" i="1"/>
  <c r="C29" i="1"/>
  <c r="A31" i="2" l="1"/>
  <c r="B31" i="2" s="1"/>
  <c r="F30" i="2"/>
  <c r="C29" i="2"/>
  <c r="E29" i="2"/>
  <c r="F29" i="2"/>
  <c r="H30" i="1"/>
  <c r="A32" i="1"/>
  <c r="H29" i="1"/>
  <c r="K29" i="1"/>
  <c r="J29" i="1"/>
  <c r="T29" i="1"/>
  <c r="P29" i="1"/>
  <c r="U29" i="1"/>
  <c r="Y29" i="1"/>
  <c r="L29" i="1"/>
  <c r="E30" i="1"/>
  <c r="S29" i="1"/>
  <c r="X29" i="1"/>
  <c r="I29" i="1"/>
  <c r="O29" i="1"/>
  <c r="B31" i="1"/>
  <c r="C30" i="1"/>
  <c r="A32" i="2" l="1"/>
  <c r="B32" i="2" s="1"/>
  <c r="F31" i="2"/>
  <c r="E30" i="2"/>
  <c r="C30" i="2"/>
  <c r="E31" i="1"/>
  <c r="F31" i="1"/>
  <c r="S30" i="1"/>
  <c r="I30" i="1"/>
  <c r="X30" i="1"/>
  <c r="O30" i="1"/>
  <c r="L30" i="1"/>
  <c r="P30" i="1"/>
  <c r="U30" i="1"/>
  <c r="Y30" i="1"/>
  <c r="T30" i="1"/>
  <c r="K30" i="1"/>
  <c r="J30" i="1"/>
  <c r="F32" i="1"/>
  <c r="A33" i="1"/>
  <c r="C31" i="1"/>
  <c r="B32" i="1"/>
  <c r="A33" i="2" l="1"/>
  <c r="B33" i="2" s="1"/>
  <c r="F32" i="2"/>
  <c r="E31" i="2"/>
  <c r="C31" i="2"/>
  <c r="A34" i="1"/>
  <c r="H31" i="1"/>
  <c r="E32" i="1"/>
  <c r="I31" i="1"/>
  <c r="X31" i="1"/>
  <c r="S31" i="1"/>
  <c r="O31" i="1"/>
  <c r="H32" i="1"/>
  <c r="J31" i="1"/>
  <c r="K31" i="1"/>
  <c r="T31" i="1"/>
  <c r="Y31" i="1"/>
  <c r="L31" i="1"/>
  <c r="P31" i="1"/>
  <c r="U31" i="1"/>
  <c r="C32" i="1"/>
  <c r="B33" i="1"/>
  <c r="A34" i="2" l="1"/>
  <c r="B34" i="2" s="1"/>
  <c r="C32" i="2"/>
  <c r="E32" i="2"/>
  <c r="T32" i="1"/>
  <c r="K32" i="1"/>
  <c r="J32" i="1"/>
  <c r="U32" i="1"/>
  <c r="Y32" i="1"/>
  <c r="P32" i="1"/>
  <c r="L32" i="1"/>
  <c r="X32" i="1"/>
  <c r="I32" i="1"/>
  <c r="S32" i="1"/>
  <c r="O32" i="1"/>
  <c r="A35" i="1"/>
  <c r="E33" i="1"/>
  <c r="F33" i="1"/>
  <c r="C33" i="1"/>
  <c r="B34" i="1"/>
  <c r="F34" i="1" s="1"/>
  <c r="E33" i="2" l="1"/>
  <c r="C33" i="2"/>
  <c r="F33" i="2"/>
  <c r="A35" i="2"/>
  <c r="B35" i="2" s="1"/>
  <c r="F34" i="2"/>
  <c r="H34" i="1"/>
  <c r="H33" i="1"/>
  <c r="S33" i="1"/>
  <c r="X33" i="1"/>
  <c r="I33" i="1"/>
  <c r="O33" i="1"/>
  <c r="P33" i="1"/>
  <c r="U33" i="1"/>
  <c r="Y33" i="1"/>
  <c r="L33" i="1"/>
  <c r="E34" i="1"/>
  <c r="K33" i="1"/>
  <c r="J33" i="1"/>
  <c r="T33" i="1"/>
  <c r="A36" i="1"/>
  <c r="B35" i="1"/>
  <c r="C34" i="1"/>
  <c r="E34" i="2" l="1"/>
  <c r="C34" i="2"/>
  <c r="A36" i="2"/>
  <c r="B36" i="2" s="1"/>
  <c r="F35" i="2"/>
  <c r="E35" i="1"/>
  <c r="F35" i="1"/>
  <c r="S34" i="1"/>
  <c r="I34" i="1"/>
  <c r="O34" i="1"/>
  <c r="X34" i="1"/>
  <c r="A37" i="1"/>
  <c r="T34" i="1"/>
  <c r="J34" i="1"/>
  <c r="K34" i="1"/>
  <c r="L34" i="1"/>
  <c r="P34" i="1"/>
  <c r="U34" i="1"/>
  <c r="Y34" i="1"/>
  <c r="B36" i="1"/>
  <c r="C35" i="1"/>
  <c r="A37" i="2" l="1"/>
  <c r="B37" i="2" s="1"/>
  <c r="F36" i="2"/>
  <c r="C35" i="2"/>
  <c r="E35" i="2"/>
  <c r="H35" i="1"/>
  <c r="I35" i="1"/>
  <c r="X35" i="1"/>
  <c r="S35" i="1"/>
  <c r="O35" i="1"/>
  <c r="J35" i="1"/>
  <c r="K35" i="1"/>
  <c r="T35" i="1"/>
  <c r="E36" i="1"/>
  <c r="F36" i="1"/>
  <c r="Y35" i="1"/>
  <c r="L35" i="1"/>
  <c r="U35" i="1"/>
  <c r="P35" i="1"/>
  <c r="B37" i="1"/>
  <c r="C36" i="1"/>
  <c r="C36" i="2" l="1"/>
  <c r="E36" i="2"/>
  <c r="F37" i="2"/>
  <c r="E37" i="1"/>
  <c r="U36" i="1"/>
  <c r="Y36" i="1"/>
  <c r="P36" i="1"/>
  <c r="L36" i="1"/>
  <c r="H36" i="1"/>
  <c r="T36" i="1"/>
  <c r="K36" i="1"/>
  <c r="J36" i="1"/>
  <c r="X36" i="1"/>
  <c r="I36" i="1"/>
  <c r="S36" i="1"/>
  <c r="O36" i="1"/>
  <c r="F37" i="1"/>
  <c r="C37" i="1"/>
  <c r="E37" i="2" l="1"/>
  <c r="C37" i="2"/>
  <c r="K37" i="1"/>
  <c r="J37" i="1"/>
  <c r="T37" i="1"/>
  <c r="P37" i="1"/>
  <c r="U37" i="1"/>
  <c r="Y37" i="1"/>
  <c r="L37" i="1"/>
  <c r="H37" i="1"/>
  <c r="S37" i="1"/>
  <c r="X37" i="1"/>
  <c r="I37" i="1"/>
  <c r="O37" i="1"/>
</calcChain>
</file>

<file path=xl/sharedStrings.xml><?xml version="1.0" encoding="utf-8"?>
<sst xmlns="http://schemas.openxmlformats.org/spreadsheetml/2006/main" count="52" uniqueCount="18">
  <si>
    <t>m_incr</t>
  </si>
  <si>
    <t>speedIncr</t>
  </si>
  <si>
    <t>dmgIncr</t>
  </si>
  <si>
    <t>pointIncr</t>
  </si>
  <si>
    <t>hpIncr</t>
  </si>
  <si>
    <t>m_level</t>
  </si>
  <si>
    <t>hp</t>
  </si>
  <si>
    <t>dmg</t>
  </si>
  <si>
    <t>speed</t>
  </si>
  <si>
    <t>point</t>
  </si>
  <si>
    <t>Blue</t>
  </si>
  <si>
    <t>Green</t>
  </si>
  <si>
    <t>Red</t>
  </si>
  <si>
    <t>Purple</t>
  </si>
  <si>
    <t>speed slow</t>
  </si>
  <si>
    <t>speed fast</t>
  </si>
  <si>
    <t>NORMAL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</si>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</sst>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7">
    <xf numFmtId="0" fontId="0" fillId="0" borderId="0" xfId="0"/>
    <xf numFmtId="0" fontId="2" fillId="2" borderId="0" xfId="1"/>
    <xf numFmtId="0" fontId="4" fillId="4" borderId="1" xfId="3"/>
    <xf numFmtId="0" fontId="5" fillId="0" borderId="0" xfId="0" applyFont="1"/>
    <xf numFmtId="0" fontId="3" fillId="3" borderId="2" xfId="2" applyBorder="1"/>
    <xf numFmtId="0" fontId="1" fillId="6" borderId="2" xfId="5" applyBorder="1"/>
    <xf numFmtId="0" fontId="3" fillId="3" borderId="4" xfId="2" applyBorder="1"/>
    <xf numFmtId="0" fontId="1" fillId="6" borderId="4" xfId="5" applyBorder="1"/>
    <xf numFmtId="0" fontId="2" fillId="2" borderId="3" xfId="1" applyBorder="1"/>
    <xf numFmtId="0" fontId="1" fillId="5" borderId="6" xfId="4" applyBorder="1"/>
    <xf numFmtId="0" fontId="6" fillId="2" borderId="7" xfId="1" applyFont="1" applyBorder="1"/>
    <xf numFmtId="0" fontId="7" fillId="3" borderId="5" xfId="2" applyFont="1" applyBorder="1"/>
    <xf numFmtId="0" fontId="5" fillId="6" borderId="5" xfId="5" applyFont="1" applyBorder="1"/>
    <xf numFmtId="0" fontId="5" fillId="5" borderId="8" xfId="4" applyFont="1" applyBorder="1"/>
    <xf numFmtId="0" fontId="2" fillId="2" borderId="9" xfId="1" applyBorder="1"/>
    <xf numFmtId="0" fontId="1" fillId="5" borderId="10" xfId="4" applyBorder="1"/>
    <xf numFmtId="0" fontId="3" fillId="3" borderId="0" xfId="2"/>
  </cellXfs>
  <cellStyles count="6">
    <cellStyle name="40% - Accent4" xfId="4" builtinId="43"/>
    <cellStyle name="40% - Accent5" xfId="5" builtinId="47"/>
    <cellStyle name="Bad" xfId="2" builtinId="27"/>
    <cellStyle name="Good" xfId="1" builtinId="26"/>
    <cellStyle name="Input" xfId="3" builtinId="20"/>
    <cellStyle name="Normal" xfId="0" builtinId="0"/>
  </cellStyles>
  <dxfs count="65">
    <dxf>
      <numFmt numFmtId="0" formatCode="General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F37" totalsRowShown="0" headerRowDxfId="64">
  <autoFilter ref="A2:F37"/>
  <tableColumns count="6">
    <tableColumn id="1" name="m_level">
      <calculatedColumnFormula>A2+1</calculatedColumnFormula>
    </tableColumn>
    <tableColumn id="2" name="m_incr">
      <calculatedColumnFormula>IF(MOD(A3,5) = 0, B2+0.5, B2)</calculatedColumnFormula>
    </tableColumn>
    <tableColumn id="3" name="speedIncr">
      <calculatedColumnFormula>B3*(A3-3)</calculatedColumnFormula>
    </tableColumn>
    <tableColumn id="4" name="dmgIncr" dataDxfId="63">
      <calculatedColumnFormula>IF(A3-8 &lt;= 0, 0, B3*(A3-8)*0.5)</calculatedColumnFormula>
    </tableColumn>
    <tableColumn id="5" name="pointIncr" dataDxfId="62">
      <calculatedColumnFormula>B3*15*(A3/2)</calculatedColumnFormula>
    </tableColumn>
    <tableColumn id="6" name="hpIncr" dataDxfId="61">
      <calculatedColumnFormula>IF(Table1[[#This Row],[m_level]]-12&lt;=0, 0, B3*(A3-12)*0.5)</calculatedColumnFormula>
    </tableColumn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H2:L37" totalsRowShown="0" headerRowDxfId="60" headerRowBorderDxfId="59" tableBorderDxfId="58" totalsRowBorderDxfId="57" headerRowCellStyle="40% - Accent5">
  <autoFilter ref="H2:L37"/>
  <tableColumns count="5">
    <tableColumn id="1" name="hp" dataDxfId="56" dataCellStyle="Good">
      <calculatedColumnFormula>1+F3</calculatedColumnFormula>
    </tableColumn>
    <tableColumn id="2" name="dmg" dataDxfId="55" dataCellStyle="Bad">
      <calculatedColumnFormula>5+D3</calculatedColumnFormula>
    </tableColumn>
    <tableColumn id="3" name="speed slow" dataDxfId="54" dataCellStyle="40% - Accent5">
      <calculatedColumnFormula>13+C3/2.5</calculatedColumnFormula>
    </tableColumn>
    <tableColumn id="4" name="speed fast" dataDxfId="53" dataCellStyle="40% - Accent5">
      <calculatedColumnFormula>19+C3/2.5</calculatedColumnFormula>
    </tableColumn>
    <tableColumn id="5" name="point" dataDxfId="52" dataCellStyle="40% - Accent4">
      <calculatedColumnFormula>10+E3/1.25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N2:P37" totalsRowShown="0" headerRowBorderDxfId="51" tableBorderDxfId="50" totalsRowBorderDxfId="49">
  <autoFilter ref="N2:P37"/>
  <tableColumns count="3">
    <tableColumn id="1" name="hp" dataDxfId="48" dataCellStyle="Good">
      <calculatedColumnFormula>2+F3</calculatedColumnFormula>
    </tableColumn>
    <tableColumn id="2" name="dmg" dataDxfId="47" dataCellStyle="Bad">
      <calculatedColumnFormula>1+D3</calculatedColumnFormula>
    </tableColumn>
    <tableColumn id="3" name="point" dataDxfId="46" dataCellStyle="40% - Accent4">
      <calculatedColumnFormula>50+E3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R2:U37" totalsRowShown="0" headerRowBorderDxfId="45" tableBorderDxfId="44" totalsRowBorderDxfId="43">
  <autoFilter ref="R2:U37"/>
  <tableColumns count="4">
    <tableColumn id="1" name="hp" dataDxfId="42" dataCellStyle="Good">
      <calculatedColumnFormula>3+F3*1.25</calculatedColumnFormula>
    </tableColumn>
    <tableColumn id="2" name="dmg" dataDxfId="41" dataCellStyle="Bad">
      <calculatedColumnFormula>25+D3</calculatedColumnFormula>
    </tableColumn>
    <tableColumn id="3" name="speed" dataDxfId="40" dataCellStyle="40% - Accent5">
      <calculatedColumnFormula>8+C3/2.5</calculatedColumnFormula>
    </tableColumn>
    <tableColumn id="4" name="point" dataDxfId="39" dataCellStyle="40% - Accent4">
      <calculatedColumnFormula>35+E3/1.25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W2:Y37" totalsRowShown="0" headerRowBorderDxfId="38" tableBorderDxfId="37" totalsRowBorderDxfId="36">
  <autoFilter ref="W2:Y37"/>
  <tableColumns count="3">
    <tableColumn id="1" name="hp" dataDxfId="35" dataCellStyle="Good">
      <calculatedColumnFormula>1+F3*1.5</calculatedColumnFormula>
    </tableColumn>
    <tableColumn id="2" name="dmg" dataDxfId="34" dataCellStyle="Bad">
      <calculatedColumnFormula>10+D3</calculatedColumnFormula>
    </tableColumn>
    <tableColumn id="3" name="point" dataDxfId="33" dataCellStyle="40% - Accent4">
      <calculatedColumnFormula>25+E3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11" name="Table112" displayName="Table112" ref="A2:F37" totalsRowShown="0" headerRowDxfId="32">
  <autoFilter ref="A2:F37"/>
  <tableColumns count="6">
    <tableColumn id="1" name="m_level">
      <calculatedColumnFormula>A2+1</calculatedColumnFormula>
    </tableColumn>
    <tableColumn id="2" name="m_incr" dataDxfId="31">
      <calculatedColumnFormula>IF(MOD(A3,5) = 0, B2+0.75, B2)</calculatedColumnFormula>
    </tableColumn>
    <tableColumn id="3" name="speedIncr">
      <calculatedColumnFormula>B3*(A3-3)</calculatedColumnFormula>
    </tableColumn>
    <tableColumn id="4" name="dmgIncr" dataDxfId="30">
      <calculatedColumnFormula>IF(A3-8&lt;= 0, 0, B3*(A3-8)*0.5)</calculatedColumnFormula>
    </tableColumn>
    <tableColumn id="5" name="pointIncr" dataDxfId="29">
      <calculatedColumnFormula>B3*15*(A3/2)</calculatedColumnFormula>
    </tableColumn>
    <tableColumn id="6" name="hpIncr" dataDxfId="28">
      <calculatedColumnFormula>IF(Table112[[#This Row],[m_level]]-12&lt;=0, 0, B3*(A3-12)*0.5)</calculatedColumnFormula>
    </tableColumn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12" name="Table213" displayName="Table213" ref="H2:L37" totalsRowShown="0" headerRowDxfId="27" headerRowBorderDxfId="26" tableBorderDxfId="25" totalsRowBorderDxfId="24" headerRowCellStyle="40% - Accent5">
  <autoFilter ref="H2:L37"/>
  <tableColumns count="5">
    <tableColumn id="1" name="hp" dataDxfId="23" dataCellStyle="Good">
      <calculatedColumnFormula>1+F3*1.5</calculatedColumnFormula>
    </tableColumn>
    <tableColumn id="2" name="dmg" dataDxfId="22" dataCellStyle="Bad">
      <calculatedColumnFormula>10+D3</calculatedColumnFormula>
    </tableColumn>
    <tableColumn id="3" name="speed slow" dataDxfId="21" dataCellStyle="40% - Accent5">
      <calculatedColumnFormula>15+C3/1.5</calculatedColumnFormula>
    </tableColumn>
    <tableColumn id="4" name="speed fast" dataDxfId="20" dataCellStyle="40% - Accent5">
      <calculatedColumnFormula>21+C3/1.5</calculatedColumnFormula>
    </tableColumn>
    <tableColumn id="5" name="point" dataDxfId="19" dataCellStyle="40% - Accent4">
      <calculatedColumnFormula>10+E3/1.25</calculatedColumn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13" name="Table314" displayName="Table314" ref="N2:P37" totalsRowShown="0" headerRowBorderDxfId="18" tableBorderDxfId="17" totalsRowBorderDxfId="16">
  <autoFilter ref="N2:P37"/>
  <tableColumns count="3">
    <tableColumn id="1" name="hp" dataDxfId="15" dataCellStyle="Good">
      <calculatedColumnFormula>3+F3*1.5</calculatedColumnFormula>
    </tableColumn>
    <tableColumn id="2" name="dmg" dataDxfId="14" dataCellStyle="Bad">
      <calculatedColumnFormula>4+D3</calculatedColumnFormula>
    </tableColumn>
    <tableColumn id="3" name="point" dataDxfId="13" dataCellStyle="40% - Accent4">
      <calculatedColumnFormula>45+E3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14" name="Table415" displayName="Table415" ref="R2:U37" totalsRowShown="0" headerRowBorderDxfId="12" tableBorderDxfId="11" totalsRowBorderDxfId="10">
  <autoFilter ref="R2:U37"/>
  <tableColumns count="4">
    <tableColumn id="1" name="hp" dataDxfId="9" dataCellStyle="Good">
      <calculatedColumnFormula>4+F3*1.25</calculatedColumnFormula>
    </tableColumn>
    <tableColumn id="2" name="dmg" dataDxfId="8" dataCellStyle="Bad">
      <calculatedColumnFormula>25+D3*2</calculatedColumnFormula>
    </tableColumn>
    <tableColumn id="3" name="speed" dataDxfId="7" dataCellStyle="40% - Accent5">
      <calculatedColumnFormula>8+C3/2</calculatedColumnFormula>
    </tableColumn>
    <tableColumn id="4" name="point" dataDxfId="6" dataCellStyle="40% - Accent4">
      <calculatedColumnFormula>45+E3/1.25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5" name="Table516" displayName="Table516" ref="W2:Y37" totalsRowShown="0" headerRowBorderDxfId="5" tableBorderDxfId="4" totalsRowBorderDxfId="3">
  <autoFilter ref="W2:Y37"/>
  <tableColumns count="3">
    <tableColumn id="1" name="hp" dataDxfId="2" dataCellStyle="Good">
      <calculatedColumnFormula>2+F3*2</calculatedColumnFormula>
    </tableColumn>
    <tableColumn id="2" name="dmg" dataDxfId="1" dataCellStyle="Bad">
      <calculatedColumnFormula>20+D3</calculatedColumnFormula>
    </tableColumn>
    <tableColumn id="3" name="point" dataDxfId="0" dataCellStyle="40% - Accent4">
      <calculatedColumnFormula>20+E3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workbookViewId="0">
      <selection activeCell="G13" sqref="G13"/>
    </sheetView>
  </sheetViews>
  <sheetFormatPr defaultRowHeight="15" x14ac:dyDescent="0.25"/>
  <cols>
    <col min="1" max="1" width="10.28515625" customWidth="1"/>
    <col min="2" max="2" width="10.42578125" customWidth="1"/>
    <col min="3" max="3" width="11.85546875" customWidth="1"/>
    <col min="4" max="4" width="11" customWidth="1"/>
    <col min="5" max="5" width="11.140625" customWidth="1"/>
    <col min="6" max="6" width="10.140625" customWidth="1"/>
    <col min="7" max="7" width="10.5703125" customWidth="1"/>
    <col min="8" max="8" width="9.5703125" customWidth="1"/>
    <col min="9" max="9" width="8.85546875" customWidth="1"/>
    <col min="10" max="10" width="13.140625" customWidth="1"/>
    <col min="11" max="11" width="12.28515625" customWidth="1"/>
  </cols>
  <sheetData>
    <row r="1" spans="1:25" x14ac:dyDescent="0.25">
      <c r="C1" s="1" t="s">
        <v>16</v>
      </c>
      <c r="H1" t="s">
        <v>11</v>
      </c>
      <c r="N1" t="s">
        <v>10</v>
      </c>
      <c r="R1" t="s">
        <v>12</v>
      </c>
      <c r="W1" t="s">
        <v>13</v>
      </c>
    </row>
    <row r="2" spans="1:25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/>
      <c r="H2" s="10" t="s">
        <v>6</v>
      </c>
      <c r="I2" s="11" t="s">
        <v>7</v>
      </c>
      <c r="J2" s="12" t="s">
        <v>14</v>
      </c>
      <c r="K2" s="12" t="s">
        <v>15</v>
      </c>
      <c r="L2" s="13" t="s">
        <v>9</v>
      </c>
      <c r="M2" s="3"/>
      <c r="N2" s="10" t="s">
        <v>6</v>
      </c>
      <c r="O2" s="11" t="s">
        <v>7</v>
      </c>
      <c r="P2" s="13" t="s">
        <v>9</v>
      </c>
      <c r="Q2" s="3"/>
      <c r="R2" s="10" t="s">
        <v>6</v>
      </c>
      <c r="S2" s="11" t="s">
        <v>7</v>
      </c>
      <c r="T2" s="12" t="s">
        <v>8</v>
      </c>
      <c r="U2" s="13" t="s">
        <v>9</v>
      </c>
      <c r="V2" s="3"/>
      <c r="W2" s="10" t="s">
        <v>6</v>
      </c>
      <c r="X2" s="11" t="s">
        <v>7</v>
      </c>
      <c r="Y2" s="13" t="s">
        <v>9</v>
      </c>
    </row>
    <row r="3" spans="1:25" x14ac:dyDescent="0.25">
      <c r="A3">
        <v>1</v>
      </c>
      <c r="B3">
        <v>0</v>
      </c>
      <c r="C3">
        <f>B3*(A3-3)</f>
        <v>0</v>
      </c>
      <c r="D3">
        <f t="shared" ref="D3:D37" si="0">IF(A3-8 &lt;= 0, 0, B3*(A3-8)*0.5)</f>
        <v>0</v>
      </c>
      <c r="E3">
        <f>B3*10*(A3/2)</f>
        <v>0</v>
      </c>
      <c r="F3">
        <f>IF(Table1[[#This Row],[m_level]]-12&lt;=0, 0, B3*(A3-12)*0.5)</f>
        <v>0</v>
      </c>
      <c r="H3" s="8">
        <f>1+F3</f>
        <v>1</v>
      </c>
      <c r="I3" s="4">
        <f t="shared" ref="I3:I37" si="1">5+D3</f>
        <v>5</v>
      </c>
      <c r="J3" s="5">
        <f>13+C3/2.5</f>
        <v>13</v>
      </c>
      <c r="K3" s="5">
        <f>19+C3/2.5</f>
        <v>19</v>
      </c>
      <c r="L3" s="9">
        <f t="shared" ref="L3:L37" si="2">10+E3/1.25</f>
        <v>10</v>
      </c>
      <c r="N3" s="8">
        <f>2+F3</f>
        <v>2</v>
      </c>
      <c r="O3" s="4">
        <f>1+D3</f>
        <v>1</v>
      </c>
      <c r="P3" s="9">
        <f t="shared" ref="P3:P37" si="3">50+E3</f>
        <v>50</v>
      </c>
      <c r="R3" s="8">
        <f t="shared" ref="R3:R37" si="4">3+F3*1.25</f>
        <v>3</v>
      </c>
      <c r="S3" s="4">
        <f t="shared" ref="S3:S37" si="5">25+D3</f>
        <v>25</v>
      </c>
      <c r="T3" s="5">
        <f>8+C3/2.5</f>
        <v>8</v>
      </c>
      <c r="U3" s="9">
        <f t="shared" ref="U3:U37" si="6">35+E3/1.25</f>
        <v>35</v>
      </c>
      <c r="W3" s="8">
        <f t="shared" ref="W3:W37" si="7">1+F3*1.5</f>
        <v>1</v>
      </c>
      <c r="X3" s="4">
        <f t="shared" ref="X3:X37" si="8">10+D3</f>
        <v>10</v>
      </c>
      <c r="Y3" s="9">
        <f t="shared" ref="Y3:Y37" si="9">25+E3</f>
        <v>25</v>
      </c>
    </row>
    <row r="4" spans="1:25" x14ac:dyDescent="0.25">
      <c r="A4">
        <f>A3+1</f>
        <v>2</v>
      </c>
      <c r="B4">
        <f>IF(MOD(A4,5) = 0, B3+0.5, B3)</f>
        <v>0</v>
      </c>
      <c r="C4">
        <f>B4*(A4-3)</f>
        <v>0</v>
      </c>
      <c r="D4">
        <f>IF(A4-8 &lt;= 0, 0, B4*(A4-8)*0.5)</f>
        <v>0</v>
      </c>
      <c r="E4">
        <f>B4*15*(A4/2)</f>
        <v>0</v>
      </c>
      <c r="F4">
        <f>IF(Table1[[#This Row],[m_level]]-12&lt;=0, 0, B4*(A4-12)*0.5)</f>
        <v>0</v>
      </c>
      <c r="H4" s="8">
        <f t="shared" ref="H4:H37" si="10">1+F4</f>
        <v>1</v>
      </c>
      <c r="I4" s="4">
        <f t="shared" si="1"/>
        <v>5</v>
      </c>
      <c r="J4" s="5">
        <f t="shared" ref="J4:J37" si="11">13+C4/2.5</f>
        <v>13</v>
      </c>
      <c r="K4" s="5">
        <f t="shared" ref="K4:K36" si="12">19+C4/2.5</f>
        <v>19</v>
      </c>
      <c r="L4" s="9">
        <f t="shared" si="2"/>
        <v>10</v>
      </c>
      <c r="N4" s="8">
        <f t="shared" ref="N4:N37" si="13">2+F4</f>
        <v>2</v>
      </c>
      <c r="O4" s="4">
        <f t="shared" ref="O4:O37" si="14">1+D4</f>
        <v>1</v>
      </c>
      <c r="P4" s="9">
        <f t="shared" si="3"/>
        <v>50</v>
      </c>
      <c r="R4" s="8">
        <f t="shared" si="4"/>
        <v>3</v>
      </c>
      <c r="S4" s="4">
        <f t="shared" si="5"/>
        <v>25</v>
      </c>
      <c r="T4" s="5">
        <f t="shared" ref="T4:T37" si="15">8+C4/2.5</f>
        <v>8</v>
      </c>
      <c r="U4" s="9">
        <f t="shared" si="6"/>
        <v>35</v>
      </c>
      <c r="W4" s="8">
        <f t="shared" si="7"/>
        <v>1</v>
      </c>
      <c r="X4" s="4">
        <f t="shared" si="8"/>
        <v>10</v>
      </c>
      <c r="Y4" s="9">
        <f t="shared" si="9"/>
        <v>25</v>
      </c>
    </row>
    <row r="5" spans="1:25" x14ac:dyDescent="0.25">
      <c r="A5">
        <f t="shared" ref="A5:A31" si="16">A4+1</f>
        <v>3</v>
      </c>
      <c r="B5">
        <f t="shared" ref="B5:B37" si="17">IF(MOD(A5,5) = 0, B4+0.5, B4)</f>
        <v>0</v>
      </c>
      <c r="C5">
        <f t="shared" ref="C5:C37" si="18">B5*(A5-3)</f>
        <v>0</v>
      </c>
      <c r="D5">
        <f t="shared" si="0"/>
        <v>0</v>
      </c>
      <c r="E5">
        <f t="shared" ref="E5:E37" si="19">B5*15*(A5/2)</f>
        <v>0</v>
      </c>
      <c r="F5">
        <f>IF(Table1[[#This Row],[m_level]]-12&lt;=0, 0, B5*(A5-12)*0.5)</f>
        <v>0</v>
      </c>
      <c r="H5" s="8">
        <f t="shared" si="10"/>
        <v>1</v>
      </c>
      <c r="I5" s="4">
        <f t="shared" si="1"/>
        <v>5</v>
      </c>
      <c r="J5" s="5">
        <f t="shared" si="11"/>
        <v>13</v>
      </c>
      <c r="K5" s="5">
        <f t="shared" si="12"/>
        <v>19</v>
      </c>
      <c r="L5" s="9">
        <f t="shared" si="2"/>
        <v>10</v>
      </c>
      <c r="N5" s="8">
        <f t="shared" si="13"/>
        <v>2</v>
      </c>
      <c r="O5" s="4">
        <f t="shared" si="14"/>
        <v>1</v>
      </c>
      <c r="P5" s="9">
        <f t="shared" si="3"/>
        <v>50</v>
      </c>
      <c r="R5" s="8">
        <f t="shared" si="4"/>
        <v>3</v>
      </c>
      <c r="S5" s="4">
        <f t="shared" si="5"/>
        <v>25</v>
      </c>
      <c r="T5" s="5">
        <f t="shared" si="15"/>
        <v>8</v>
      </c>
      <c r="U5" s="9">
        <f t="shared" si="6"/>
        <v>35</v>
      </c>
      <c r="W5" s="8">
        <f t="shared" si="7"/>
        <v>1</v>
      </c>
      <c r="X5" s="4">
        <f t="shared" si="8"/>
        <v>10</v>
      </c>
      <c r="Y5" s="9">
        <f t="shared" si="9"/>
        <v>25</v>
      </c>
    </row>
    <row r="6" spans="1:25" x14ac:dyDescent="0.25">
      <c r="A6">
        <f t="shared" si="16"/>
        <v>4</v>
      </c>
      <c r="B6">
        <f t="shared" si="17"/>
        <v>0</v>
      </c>
      <c r="C6">
        <f t="shared" si="18"/>
        <v>0</v>
      </c>
      <c r="D6">
        <f t="shared" si="0"/>
        <v>0</v>
      </c>
      <c r="E6">
        <f t="shared" si="19"/>
        <v>0</v>
      </c>
      <c r="F6">
        <f>IF(Table1[[#This Row],[m_level]]-12&lt;=0, 0, B6*(A6-12)*0.5)</f>
        <v>0</v>
      </c>
      <c r="H6" s="8">
        <f t="shared" si="10"/>
        <v>1</v>
      </c>
      <c r="I6" s="4">
        <f t="shared" si="1"/>
        <v>5</v>
      </c>
      <c r="J6" s="5">
        <f t="shared" si="11"/>
        <v>13</v>
      </c>
      <c r="K6" s="5">
        <f t="shared" si="12"/>
        <v>19</v>
      </c>
      <c r="L6" s="9">
        <f t="shared" si="2"/>
        <v>10</v>
      </c>
      <c r="N6" s="8">
        <f t="shared" si="13"/>
        <v>2</v>
      </c>
      <c r="O6" s="4">
        <f t="shared" si="14"/>
        <v>1</v>
      </c>
      <c r="P6" s="9">
        <f t="shared" si="3"/>
        <v>50</v>
      </c>
      <c r="R6" s="8">
        <f t="shared" si="4"/>
        <v>3</v>
      </c>
      <c r="S6" s="4">
        <f t="shared" si="5"/>
        <v>25</v>
      </c>
      <c r="T6" s="5">
        <f t="shared" si="15"/>
        <v>8</v>
      </c>
      <c r="U6" s="9">
        <f t="shared" si="6"/>
        <v>35</v>
      </c>
      <c r="W6" s="8">
        <f t="shared" si="7"/>
        <v>1</v>
      </c>
      <c r="X6" s="4">
        <f t="shared" si="8"/>
        <v>10</v>
      </c>
      <c r="Y6" s="9">
        <f t="shared" si="9"/>
        <v>25</v>
      </c>
    </row>
    <row r="7" spans="1:25" x14ac:dyDescent="0.25">
      <c r="A7">
        <f t="shared" si="16"/>
        <v>5</v>
      </c>
      <c r="B7">
        <f t="shared" si="17"/>
        <v>0.5</v>
      </c>
      <c r="C7">
        <f t="shared" si="18"/>
        <v>1</v>
      </c>
      <c r="D7">
        <f t="shared" si="0"/>
        <v>0</v>
      </c>
      <c r="E7">
        <f t="shared" si="19"/>
        <v>18.75</v>
      </c>
      <c r="F7">
        <f>IF(Table1[[#This Row],[m_level]]-12&lt;=0, 0, B7*(A7-12)*0.5)</f>
        <v>0</v>
      </c>
      <c r="H7" s="8">
        <f t="shared" si="10"/>
        <v>1</v>
      </c>
      <c r="I7" s="4">
        <f t="shared" si="1"/>
        <v>5</v>
      </c>
      <c r="J7" s="5">
        <f t="shared" si="11"/>
        <v>13.4</v>
      </c>
      <c r="K7" s="5">
        <f t="shared" si="12"/>
        <v>19.399999999999999</v>
      </c>
      <c r="L7" s="9">
        <f t="shared" si="2"/>
        <v>25</v>
      </c>
      <c r="N7" s="8">
        <f t="shared" si="13"/>
        <v>2</v>
      </c>
      <c r="O7" s="4">
        <f t="shared" si="14"/>
        <v>1</v>
      </c>
      <c r="P7" s="9">
        <f t="shared" si="3"/>
        <v>68.75</v>
      </c>
      <c r="R7" s="8">
        <f t="shared" si="4"/>
        <v>3</v>
      </c>
      <c r="S7" s="4">
        <f t="shared" si="5"/>
        <v>25</v>
      </c>
      <c r="T7" s="5">
        <f t="shared" si="15"/>
        <v>8.4</v>
      </c>
      <c r="U7" s="9">
        <f t="shared" si="6"/>
        <v>50</v>
      </c>
      <c r="W7" s="8">
        <f t="shared" si="7"/>
        <v>1</v>
      </c>
      <c r="X7" s="4">
        <f t="shared" si="8"/>
        <v>10</v>
      </c>
      <c r="Y7" s="9">
        <f t="shared" si="9"/>
        <v>43.75</v>
      </c>
    </row>
    <row r="8" spans="1:25" x14ac:dyDescent="0.25">
      <c r="A8">
        <f t="shared" si="16"/>
        <v>6</v>
      </c>
      <c r="B8">
        <f t="shared" si="17"/>
        <v>0.5</v>
      </c>
      <c r="C8">
        <f t="shared" si="18"/>
        <v>1.5</v>
      </c>
      <c r="D8">
        <f t="shared" si="0"/>
        <v>0</v>
      </c>
      <c r="E8">
        <f t="shared" si="19"/>
        <v>22.5</v>
      </c>
      <c r="F8">
        <f>IF(Table1[[#This Row],[m_level]]-12&lt;=0, 0, B8*(A8-12)*0.5)</f>
        <v>0</v>
      </c>
      <c r="H8" s="8">
        <f t="shared" si="10"/>
        <v>1</v>
      </c>
      <c r="I8" s="4">
        <f t="shared" si="1"/>
        <v>5</v>
      </c>
      <c r="J8" s="5">
        <f t="shared" si="11"/>
        <v>13.6</v>
      </c>
      <c r="K8" s="5">
        <f t="shared" si="12"/>
        <v>19.600000000000001</v>
      </c>
      <c r="L8" s="9">
        <f t="shared" si="2"/>
        <v>28</v>
      </c>
      <c r="N8" s="8">
        <f t="shared" si="13"/>
        <v>2</v>
      </c>
      <c r="O8" s="4">
        <f t="shared" si="14"/>
        <v>1</v>
      </c>
      <c r="P8" s="9">
        <f t="shared" si="3"/>
        <v>72.5</v>
      </c>
      <c r="R8" s="8">
        <f t="shared" si="4"/>
        <v>3</v>
      </c>
      <c r="S8" s="4">
        <f t="shared" si="5"/>
        <v>25</v>
      </c>
      <c r="T8" s="5">
        <f t="shared" si="15"/>
        <v>8.6</v>
      </c>
      <c r="U8" s="9">
        <f t="shared" si="6"/>
        <v>53</v>
      </c>
      <c r="W8" s="8">
        <f t="shared" si="7"/>
        <v>1</v>
      </c>
      <c r="X8" s="4">
        <f t="shared" si="8"/>
        <v>10</v>
      </c>
      <c r="Y8" s="9">
        <f t="shared" si="9"/>
        <v>47.5</v>
      </c>
    </row>
    <row r="9" spans="1:25" x14ac:dyDescent="0.25">
      <c r="A9">
        <f t="shared" si="16"/>
        <v>7</v>
      </c>
      <c r="B9">
        <f t="shared" si="17"/>
        <v>0.5</v>
      </c>
      <c r="C9">
        <f t="shared" si="18"/>
        <v>2</v>
      </c>
      <c r="D9">
        <f t="shared" si="0"/>
        <v>0</v>
      </c>
      <c r="E9">
        <f t="shared" si="19"/>
        <v>26.25</v>
      </c>
      <c r="F9">
        <f>IF(Table1[[#This Row],[m_level]]-12&lt;=0, 0, B9*(A9-12)*0.5)</f>
        <v>0</v>
      </c>
      <c r="H9" s="8">
        <f t="shared" si="10"/>
        <v>1</v>
      </c>
      <c r="I9" s="4">
        <f t="shared" si="1"/>
        <v>5</v>
      </c>
      <c r="J9" s="5">
        <f t="shared" si="11"/>
        <v>13.8</v>
      </c>
      <c r="K9" s="5">
        <f t="shared" si="12"/>
        <v>19.8</v>
      </c>
      <c r="L9" s="9">
        <f t="shared" si="2"/>
        <v>31</v>
      </c>
      <c r="N9" s="8">
        <f t="shared" si="13"/>
        <v>2</v>
      </c>
      <c r="O9" s="4">
        <f t="shared" si="14"/>
        <v>1</v>
      </c>
      <c r="P9" s="9">
        <f t="shared" si="3"/>
        <v>76.25</v>
      </c>
      <c r="R9" s="8">
        <f t="shared" si="4"/>
        <v>3</v>
      </c>
      <c r="S9" s="4">
        <f t="shared" si="5"/>
        <v>25</v>
      </c>
      <c r="T9" s="5">
        <f t="shared" si="15"/>
        <v>8.8000000000000007</v>
      </c>
      <c r="U9" s="9">
        <f t="shared" si="6"/>
        <v>56</v>
      </c>
      <c r="W9" s="8">
        <f t="shared" si="7"/>
        <v>1</v>
      </c>
      <c r="X9" s="4">
        <f t="shared" si="8"/>
        <v>10</v>
      </c>
      <c r="Y9" s="9">
        <f t="shared" si="9"/>
        <v>51.25</v>
      </c>
    </row>
    <row r="10" spans="1:25" x14ac:dyDescent="0.25">
      <c r="A10">
        <f t="shared" si="16"/>
        <v>8</v>
      </c>
      <c r="B10">
        <f t="shared" si="17"/>
        <v>0.5</v>
      </c>
      <c r="C10">
        <f t="shared" si="18"/>
        <v>2.5</v>
      </c>
      <c r="D10">
        <f t="shared" si="0"/>
        <v>0</v>
      </c>
      <c r="E10">
        <f t="shared" si="19"/>
        <v>30</v>
      </c>
      <c r="F10">
        <f>IF(Table1[[#This Row],[m_level]]-12&lt;=0, 0, B10*(A10-12)*0.5)</f>
        <v>0</v>
      </c>
      <c r="H10" s="8">
        <f t="shared" si="10"/>
        <v>1</v>
      </c>
      <c r="I10" s="4">
        <f t="shared" si="1"/>
        <v>5</v>
      </c>
      <c r="J10" s="5">
        <f t="shared" si="11"/>
        <v>14</v>
      </c>
      <c r="K10" s="5">
        <f t="shared" si="12"/>
        <v>20</v>
      </c>
      <c r="L10" s="9">
        <f t="shared" si="2"/>
        <v>34</v>
      </c>
      <c r="N10" s="8">
        <f t="shared" si="13"/>
        <v>2</v>
      </c>
      <c r="O10" s="4">
        <f t="shared" si="14"/>
        <v>1</v>
      </c>
      <c r="P10" s="9">
        <f t="shared" si="3"/>
        <v>80</v>
      </c>
      <c r="R10" s="8">
        <f t="shared" si="4"/>
        <v>3</v>
      </c>
      <c r="S10" s="4">
        <f t="shared" si="5"/>
        <v>25</v>
      </c>
      <c r="T10" s="5">
        <f t="shared" si="15"/>
        <v>9</v>
      </c>
      <c r="U10" s="9">
        <f t="shared" si="6"/>
        <v>59</v>
      </c>
      <c r="W10" s="8">
        <f t="shared" si="7"/>
        <v>1</v>
      </c>
      <c r="X10" s="4">
        <f t="shared" si="8"/>
        <v>10</v>
      </c>
      <c r="Y10" s="9">
        <f t="shared" si="9"/>
        <v>55</v>
      </c>
    </row>
    <row r="11" spans="1:25" x14ac:dyDescent="0.25">
      <c r="A11">
        <f t="shared" si="16"/>
        <v>9</v>
      </c>
      <c r="B11">
        <f t="shared" si="17"/>
        <v>0.5</v>
      </c>
      <c r="C11">
        <f t="shared" si="18"/>
        <v>3</v>
      </c>
      <c r="D11">
        <f t="shared" si="0"/>
        <v>0.25</v>
      </c>
      <c r="E11">
        <f t="shared" si="19"/>
        <v>33.75</v>
      </c>
      <c r="F11">
        <f>IF(Table1[[#This Row],[m_level]]-12&lt;=0, 0, B11*(A11-12)*0.5)</f>
        <v>0</v>
      </c>
      <c r="H11" s="8">
        <f t="shared" si="10"/>
        <v>1</v>
      </c>
      <c r="I11" s="4">
        <f t="shared" si="1"/>
        <v>5.25</v>
      </c>
      <c r="J11" s="5">
        <f t="shared" si="11"/>
        <v>14.2</v>
      </c>
      <c r="K11" s="5">
        <f t="shared" si="12"/>
        <v>20.2</v>
      </c>
      <c r="L11" s="9">
        <f t="shared" si="2"/>
        <v>37</v>
      </c>
      <c r="N11" s="8">
        <f t="shared" si="13"/>
        <v>2</v>
      </c>
      <c r="O11" s="4">
        <f t="shared" si="14"/>
        <v>1.25</v>
      </c>
      <c r="P11" s="9">
        <f t="shared" si="3"/>
        <v>83.75</v>
      </c>
      <c r="R11" s="8">
        <f t="shared" si="4"/>
        <v>3</v>
      </c>
      <c r="S11" s="4">
        <f t="shared" si="5"/>
        <v>25.25</v>
      </c>
      <c r="T11" s="5">
        <f t="shared" si="15"/>
        <v>9.1999999999999993</v>
      </c>
      <c r="U11" s="9">
        <f t="shared" si="6"/>
        <v>62</v>
      </c>
      <c r="W11" s="8">
        <f t="shared" si="7"/>
        <v>1</v>
      </c>
      <c r="X11" s="4">
        <f t="shared" si="8"/>
        <v>10.25</v>
      </c>
      <c r="Y11" s="9">
        <f t="shared" si="9"/>
        <v>58.75</v>
      </c>
    </row>
    <row r="12" spans="1:25" x14ac:dyDescent="0.25">
      <c r="A12">
        <f t="shared" si="16"/>
        <v>10</v>
      </c>
      <c r="B12">
        <f t="shared" si="17"/>
        <v>1</v>
      </c>
      <c r="C12">
        <f t="shared" si="18"/>
        <v>7</v>
      </c>
      <c r="D12">
        <f t="shared" si="0"/>
        <v>1</v>
      </c>
      <c r="E12">
        <f t="shared" si="19"/>
        <v>75</v>
      </c>
      <c r="F12">
        <f>IF(Table1[[#This Row],[m_level]]-12&lt;=0, 0, B12*(A12-12)*0.5)</f>
        <v>0</v>
      </c>
      <c r="H12" s="8">
        <f t="shared" si="10"/>
        <v>1</v>
      </c>
      <c r="I12" s="4">
        <f t="shared" si="1"/>
        <v>6</v>
      </c>
      <c r="J12" s="5">
        <f t="shared" si="11"/>
        <v>15.8</v>
      </c>
      <c r="K12" s="5">
        <f t="shared" si="12"/>
        <v>21.8</v>
      </c>
      <c r="L12" s="9">
        <f t="shared" si="2"/>
        <v>70</v>
      </c>
      <c r="N12" s="8">
        <f t="shared" si="13"/>
        <v>2</v>
      </c>
      <c r="O12" s="4">
        <f t="shared" si="14"/>
        <v>2</v>
      </c>
      <c r="P12" s="9">
        <f t="shared" si="3"/>
        <v>125</v>
      </c>
      <c r="R12" s="8">
        <f t="shared" si="4"/>
        <v>3</v>
      </c>
      <c r="S12" s="4">
        <f t="shared" si="5"/>
        <v>26</v>
      </c>
      <c r="T12" s="5">
        <f t="shared" si="15"/>
        <v>10.8</v>
      </c>
      <c r="U12" s="9">
        <f t="shared" si="6"/>
        <v>95</v>
      </c>
      <c r="W12" s="8">
        <f t="shared" si="7"/>
        <v>1</v>
      </c>
      <c r="X12" s="4">
        <f t="shared" si="8"/>
        <v>11</v>
      </c>
      <c r="Y12" s="9">
        <f t="shared" si="9"/>
        <v>100</v>
      </c>
    </row>
    <row r="13" spans="1:25" x14ac:dyDescent="0.25">
      <c r="A13">
        <f t="shared" si="16"/>
        <v>11</v>
      </c>
      <c r="B13">
        <f t="shared" si="17"/>
        <v>1</v>
      </c>
      <c r="C13">
        <f t="shared" si="18"/>
        <v>8</v>
      </c>
      <c r="D13">
        <f t="shared" si="0"/>
        <v>1.5</v>
      </c>
      <c r="E13">
        <f t="shared" si="19"/>
        <v>82.5</v>
      </c>
      <c r="F13">
        <f>IF(Table1[[#This Row],[m_level]]-12&lt;=0, 0, B13*(A13-12)*0.5)</f>
        <v>0</v>
      </c>
      <c r="H13" s="8">
        <f t="shared" si="10"/>
        <v>1</v>
      </c>
      <c r="I13" s="4">
        <f t="shared" si="1"/>
        <v>6.5</v>
      </c>
      <c r="J13" s="5">
        <f t="shared" si="11"/>
        <v>16.2</v>
      </c>
      <c r="K13" s="5">
        <f t="shared" si="12"/>
        <v>22.2</v>
      </c>
      <c r="L13" s="9">
        <f t="shared" si="2"/>
        <v>76</v>
      </c>
      <c r="N13" s="8">
        <f t="shared" si="13"/>
        <v>2</v>
      </c>
      <c r="O13" s="4">
        <f t="shared" si="14"/>
        <v>2.5</v>
      </c>
      <c r="P13" s="9">
        <f t="shared" si="3"/>
        <v>132.5</v>
      </c>
      <c r="R13" s="8">
        <f t="shared" si="4"/>
        <v>3</v>
      </c>
      <c r="S13" s="4">
        <f t="shared" si="5"/>
        <v>26.5</v>
      </c>
      <c r="T13" s="5">
        <f t="shared" si="15"/>
        <v>11.2</v>
      </c>
      <c r="U13" s="9">
        <f t="shared" si="6"/>
        <v>101</v>
      </c>
      <c r="W13" s="8">
        <f t="shared" si="7"/>
        <v>1</v>
      </c>
      <c r="X13" s="4">
        <f t="shared" si="8"/>
        <v>11.5</v>
      </c>
      <c r="Y13" s="9">
        <f t="shared" si="9"/>
        <v>107.5</v>
      </c>
    </row>
    <row r="14" spans="1:25" x14ac:dyDescent="0.25">
      <c r="A14">
        <f t="shared" si="16"/>
        <v>12</v>
      </c>
      <c r="B14">
        <f t="shared" si="17"/>
        <v>1</v>
      </c>
      <c r="C14">
        <f t="shared" si="18"/>
        <v>9</v>
      </c>
      <c r="D14">
        <f t="shared" si="0"/>
        <v>2</v>
      </c>
      <c r="E14">
        <f t="shared" si="19"/>
        <v>90</v>
      </c>
      <c r="F14">
        <f>IF(Table1[[#This Row],[m_level]]-12&lt;=0, 0, B14*(A14-12)*0.5)</f>
        <v>0</v>
      </c>
      <c r="H14" s="8">
        <f t="shared" si="10"/>
        <v>1</v>
      </c>
      <c r="I14" s="4">
        <f t="shared" si="1"/>
        <v>7</v>
      </c>
      <c r="J14" s="5">
        <f t="shared" si="11"/>
        <v>16.600000000000001</v>
      </c>
      <c r="K14" s="5">
        <f t="shared" si="12"/>
        <v>22.6</v>
      </c>
      <c r="L14" s="9">
        <f t="shared" si="2"/>
        <v>82</v>
      </c>
      <c r="N14" s="8">
        <f t="shared" si="13"/>
        <v>2</v>
      </c>
      <c r="O14" s="4">
        <f t="shared" si="14"/>
        <v>3</v>
      </c>
      <c r="P14" s="9">
        <f t="shared" si="3"/>
        <v>140</v>
      </c>
      <c r="R14" s="8">
        <f t="shared" si="4"/>
        <v>3</v>
      </c>
      <c r="S14" s="4">
        <f t="shared" si="5"/>
        <v>27</v>
      </c>
      <c r="T14" s="5">
        <f t="shared" si="15"/>
        <v>11.6</v>
      </c>
      <c r="U14" s="9">
        <f t="shared" si="6"/>
        <v>107</v>
      </c>
      <c r="W14" s="8">
        <f t="shared" si="7"/>
        <v>1</v>
      </c>
      <c r="X14" s="4">
        <f t="shared" si="8"/>
        <v>12</v>
      </c>
      <c r="Y14" s="9">
        <f t="shared" si="9"/>
        <v>115</v>
      </c>
    </row>
    <row r="15" spans="1:25" x14ac:dyDescent="0.25">
      <c r="A15">
        <f t="shared" si="16"/>
        <v>13</v>
      </c>
      <c r="B15">
        <f t="shared" si="17"/>
        <v>1</v>
      </c>
      <c r="C15">
        <f t="shared" si="18"/>
        <v>10</v>
      </c>
      <c r="D15">
        <f t="shared" si="0"/>
        <v>2.5</v>
      </c>
      <c r="E15">
        <f t="shared" si="19"/>
        <v>97.5</v>
      </c>
      <c r="F15">
        <f>IF(Table1[[#This Row],[m_level]]-12&lt;=0, 0, B15*(A15-12)*0.5)</f>
        <v>0.5</v>
      </c>
      <c r="H15" s="8">
        <f t="shared" si="10"/>
        <v>1.5</v>
      </c>
      <c r="I15" s="4">
        <f t="shared" si="1"/>
        <v>7.5</v>
      </c>
      <c r="J15" s="5">
        <f t="shared" si="11"/>
        <v>17</v>
      </c>
      <c r="K15" s="5">
        <f t="shared" si="12"/>
        <v>23</v>
      </c>
      <c r="L15" s="9">
        <f t="shared" si="2"/>
        <v>88</v>
      </c>
      <c r="N15" s="8">
        <f t="shared" si="13"/>
        <v>2.5</v>
      </c>
      <c r="O15" s="4">
        <f t="shared" si="14"/>
        <v>3.5</v>
      </c>
      <c r="P15" s="9">
        <f t="shared" si="3"/>
        <v>147.5</v>
      </c>
      <c r="R15" s="8">
        <f t="shared" si="4"/>
        <v>3.625</v>
      </c>
      <c r="S15" s="4">
        <f t="shared" si="5"/>
        <v>27.5</v>
      </c>
      <c r="T15" s="5">
        <f t="shared" si="15"/>
        <v>12</v>
      </c>
      <c r="U15" s="9">
        <f t="shared" si="6"/>
        <v>113</v>
      </c>
      <c r="W15" s="8">
        <f t="shared" si="7"/>
        <v>1.75</v>
      </c>
      <c r="X15" s="4">
        <f t="shared" si="8"/>
        <v>12.5</v>
      </c>
      <c r="Y15" s="9">
        <f t="shared" si="9"/>
        <v>122.5</v>
      </c>
    </row>
    <row r="16" spans="1:25" x14ac:dyDescent="0.25">
      <c r="A16">
        <f t="shared" si="16"/>
        <v>14</v>
      </c>
      <c r="B16">
        <f t="shared" si="17"/>
        <v>1</v>
      </c>
      <c r="C16">
        <f t="shared" si="18"/>
        <v>11</v>
      </c>
      <c r="D16">
        <f t="shared" si="0"/>
        <v>3</v>
      </c>
      <c r="E16">
        <f t="shared" si="19"/>
        <v>105</v>
      </c>
      <c r="F16">
        <f>IF(Table1[[#This Row],[m_level]]-12&lt;=0, 0, B16*(A16-12)*0.5)</f>
        <v>1</v>
      </c>
      <c r="H16" s="8">
        <f t="shared" si="10"/>
        <v>2</v>
      </c>
      <c r="I16" s="4">
        <f t="shared" si="1"/>
        <v>8</v>
      </c>
      <c r="J16" s="5">
        <f t="shared" si="11"/>
        <v>17.399999999999999</v>
      </c>
      <c r="K16" s="5">
        <f t="shared" si="12"/>
        <v>23.4</v>
      </c>
      <c r="L16" s="9">
        <f t="shared" si="2"/>
        <v>94</v>
      </c>
      <c r="N16" s="8">
        <f t="shared" si="13"/>
        <v>3</v>
      </c>
      <c r="O16" s="4">
        <f t="shared" si="14"/>
        <v>4</v>
      </c>
      <c r="P16" s="9">
        <f t="shared" si="3"/>
        <v>155</v>
      </c>
      <c r="R16" s="8">
        <f t="shared" si="4"/>
        <v>4.25</v>
      </c>
      <c r="S16" s="4">
        <f t="shared" si="5"/>
        <v>28</v>
      </c>
      <c r="T16" s="5">
        <f t="shared" si="15"/>
        <v>12.4</v>
      </c>
      <c r="U16" s="9">
        <f t="shared" si="6"/>
        <v>119</v>
      </c>
      <c r="W16" s="8">
        <f t="shared" si="7"/>
        <v>2.5</v>
      </c>
      <c r="X16" s="4">
        <f t="shared" si="8"/>
        <v>13</v>
      </c>
      <c r="Y16" s="9">
        <f t="shared" si="9"/>
        <v>130</v>
      </c>
    </row>
    <row r="17" spans="1:26" x14ac:dyDescent="0.25">
      <c r="A17">
        <f t="shared" si="16"/>
        <v>15</v>
      </c>
      <c r="B17">
        <f t="shared" si="17"/>
        <v>1.5</v>
      </c>
      <c r="C17">
        <f t="shared" si="18"/>
        <v>18</v>
      </c>
      <c r="D17">
        <f t="shared" si="0"/>
        <v>5.25</v>
      </c>
      <c r="E17">
        <f t="shared" si="19"/>
        <v>168.75</v>
      </c>
      <c r="F17">
        <f>IF(Table1[[#This Row],[m_level]]-12&lt;=0, 0, B17*(A17-12)*0.5)</f>
        <v>2.25</v>
      </c>
      <c r="G17" s="2"/>
      <c r="H17" s="8">
        <f t="shared" si="10"/>
        <v>3.25</v>
      </c>
      <c r="I17" s="4">
        <f t="shared" si="1"/>
        <v>10.25</v>
      </c>
      <c r="J17" s="5">
        <f t="shared" si="11"/>
        <v>20.2</v>
      </c>
      <c r="K17" s="5">
        <f t="shared" si="12"/>
        <v>26.2</v>
      </c>
      <c r="L17" s="9">
        <f t="shared" si="2"/>
        <v>145</v>
      </c>
      <c r="M17" s="2"/>
      <c r="N17" s="8">
        <f t="shared" si="13"/>
        <v>4.25</v>
      </c>
      <c r="O17" s="4">
        <f t="shared" si="14"/>
        <v>6.25</v>
      </c>
      <c r="P17" s="9">
        <f t="shared" si="3"/>
        <v>218.75</v>
      </c>
      <c r="Q17" s="2"/>
      <c r="R17" s="8">
        <f t="shared" si="4"/>
        <v>5.8125</v>
      </c>
      <c r="S17" s="4">
        <f t="shared" si="5"/>
        <v>30.25</v>
      </c>
      <c r="T17" s="5">
        <f t="shared" si="15"/>
        <v>15.2</v>
      </c>
      <c r="U17" s="9">
        <f t="shared" si="6"/>
        <v>170</v>
      </c>
      <c r="V17" s="2"/>
      <c r="W17" s="8">
        <f t="shared" si="7"/>
        <v>4.375</v>
      </c>
      <c r="X17" s="4">
        <f t="shared" si="8"/>
        <v>15.25</v>
      </c>
      <c r="Y17" s="9">
        <f t="shared" si="9"/>
        <v>193.75</v>
      </c>
      <c r="Z17" s="2"/>
    </row>
    <row r="18" spans="1:26" x14ac:dyDescent="0.25">
      <c r="A18">
        <f t="shared" si="16"/>
        <v>16</v>
      </c>
      <c r="B18">
        <f t="shared" si="17"/>
        <v>1.5</v>
      </c>
      <c r="C18">
        <f t="shared" si="18"/>
        <v>19.5</v>
      </c>
      <c r="D18">
        <f t="shared" si="0"/>
        <v>6</v>
      </c>
      <c r="E18">
        <f t="shared" si="19"/>
        <v>180</v>
      </c>
      <c r="F18">
        <f>IF(Table1[[#This Row],[m_level]]-12&lt;=0, 0, B18*(A18-12)*0.5)</f>
        <v>3</v>
      </c>
      <c r="H18" s="8">
        <f t="shared" si="10"/>
        <v>4</v>
      </c>
      <c r="I18" s="4">
        <f t="shared" si="1"/>
        <v>11</v>
      </c>
      <c r="J18" s="5">
        <f t="shared" si="11"/>
        <v>20.8</v>
      </c>
      <c r="K18" s="5">
        <f t="shared" si="12"/>
        <v>26.8</v>
      </c>
      <c r="L18" s="9">
        <f t="shared" si="2"/>
        <v>154</v>
      </c>
      <c r="N18" s="8">
        <f t="shared" si="13"/>
        <v>5</v>
      </c>
      <c r="O18" s="4">
        <f t="shared" si="14"/>
        <v>7</v>
      </c>
      <c r="P18" s="9">
        <f t="shared" si="3"/>
        <v>230</v>
      </c>
      <c r="R18" s="8">
        <f t="shared" si="4"/>
        <v>6.75</v>
      </c>
      <c r="S18" s="4">
        <f t="shared" si="5"/>
        <v>31</v>
      </c>
      <c r="T18" s="5">
        <f t="shared" si="15"/>
        <v>15.8</v>
      </c>
      <c r="U18" s="9">
        <f t="shared" si="6"/>
        <v>179</v>
      </c>
      <c r="W18" s="8">
        <f t="shared" si="7"/>
        <v>5.5</v>
      </c>
      <c r="X18" s="4">
        <f t="shared" si="8"/>
        <v>16</v>
      </c>
      <c r="Y18" s="9">
        <f t="shared" si="9"/>
        <v>205</v>
      </c>
    </row>
    <row r="19" spans="1:26" x14ac:dyDescent="0.25">
      <c r="A19">
        <f t="shared" si="16"/>
        <v>17</v>
      </c>
      <c r="B19">
        <f t="shared" si="17"/>
        <v>1.5</v>
      </c>
      <c r="C19">
        <f t="shared" si="18"/>
        <v>21</v>
      </c>
      <c r="D19">
        <f t="shared" si="0"/>
        <v>6.75</v>
      </c>
      <c r="E19">
        <f t="shared" si="19"/>
        <v>191.25</v>
      </c>
      <c r="F19">
        <f>IF(Table1[[#This Row],[m_level]]-12&lt;=0, 0, B19*(A19-12)*0.5)</f>
        <v>3.75</v>
      </c>
      <c r="H19" s="8">
        <f t="shared" si="10"/>
        <v>4.75</v>
      </c>
      <c r="I19" s="4">
        <f t="shared" si="1"/>
        <v>11.75</v>
      </c>
      <c r="J19" s="5">
        <f t="shared" si="11"/>
        <v>21.4</v>
      </c>
      <c r="K19" s="5">
        <f t="shared" si="12"/>
        <v>27.4</v>
      </c>
      <c r="L19" s="9">
        <f t="shared" si="2"/>
        <v>163</v>
      </c>
      <c r="N19" s="8">
        <f t="shared" si="13"/>
        <v>5.75</v>
      </c>
      <c r="O19" s="4">
        <f t="shared" si="14"/>
        <v>7.75</v>
      </c>
      <c r="P19" s="9">
        <f t="shared" si="3"/>
        <v>241.25</v>
      </c>
      <c r="R19" s="8">
        <f t="shared" si="4"/>
        <v>7.6875</v>
      </c>
      <c r="S19" s="4">
        <f t="shared" si="5"/>
        <v>31.75</v>
      </c>
      <c r="T19" s="5">
        <f t="shared" si="15"/>
        <v>16.399999999999999</v>
      </c>
      <c r="U19" s="9">
        <f t="shared" si="6"/>
        <v>188</v>
      </c>
      <c r="W19" s="8">
        <f t="shared" si="7"/>
        <v>6.625</v>
      </c>
      <c r="X19" s="4">
        <f t="shared" si="8"/>
        <v>16.75</v>
      </c>
      <c r="Y19" s="9">
        <f t="shared" si="9"/>
        <v>216.25</v>
      </c>
    </row>
    <row r="20" spans="1:26" x14ac:dyDescent="0.25">
      <c r="A20">
        <f t="shared" si="16"/>
        <v>18</v>
      </c>
      <c r="B20">
        <f t="shared" si="17"/>
        <v>1.5</v>
      </c>
      <c r="C20">
        <f t="shared" si="18"/>
        <v>22.5</v>
      </c>
      <c r="D20">
        <f t="shared" si="0"/>
        <v>7.5</v>
      </c>
      <c r="E20">
        <f t="shared" si="19"/>
        <v>202.5</v>
      </c>
      <c r="F20">
        <f>IF(Table1[[#This Row],[m_level]]-12&lt;=0, 0, B20*(A20-12)*0.5)</f>
        <v>4.5</v>
      </c>
      <c r="H20" s="8">
        <f t="shared" si="10"/>
        <v>5.5</v>
      </c>
      <c r="I20" s="4">
        <f t="shared" si="1"/>
        <v>12.5</v>
      </c>
      <c r="J20" s="5">
        <f t="shared" si="11"/>
        <v>22</v>
      </c>
      <c r="K20" s="5">
        <f t="shared" si="12"/>
        <v>28</v>
      </c>
      <c r="L20" s="9">
        <f t="shared" si="2"/>
        <v>172</v>
      </c>
      <c r="N20" s="8">
        <f t="shared" si="13"/>
        <v>6.5</v>
      </c>
      <c r="O20" s="4">
        <f t="shared" si="14"/>
        <v>8.5</v>
      </c>
      <c r="P20" s="9">
        <f t="shared" si="3"/>
        <v>252.5</v>
      </c>
      <c r="R20" s="8">
        <f t="shared" si="4"/>
        <v>8.625</v>
      </c>
      <c r="S20" s="4">
        <f t="shared" si="5"/>
        <v>32.5</v>
      </c>
      <c r="T20" s="5">
        <f t="shared" si="15"/>
        <v>17</v>
      </c>
      <c r="U20" s="9">
        <f t="shared" si="6"/>
        <v>197</v>
      </c>
      <c r="W20" s="8">
        <f t="shared" si="7"/>
        <v>7.75</v>
      </c>
      <c r="X20" s="4">
        <f t="shared" si="8"/>
        <v>17.5</v>
      </c>
      <c r="Y20" s="9">
        <f t="shared" si="9"/>
        <v>227.5</v>
      </c>
    </row>
    <row r="21" spans="1:26" x14ac:dyDescent="0.25">
      <c r="A21">
        <f t="shared" si="16"/>
        <v>19</v>
      </c>
      <c r="B21">
        <f t="shared" si="17"/>
        <v>1.5</v>
      </c>
      <c r="C21">
        <f t="shared" si="18"/>
        <v>24</v>
      </c>
      <c r="D21">
        <f t="shared" si="0"/>
        <v>8.25</v>
      </c>
      <c r="E21">
        <f t="shared" si="19"/>
        <v>213.75</v>
      </c>
      <c r="F21">
        <f>IF(Table1[[#This Row],[m_level]]-12&lt;=0, 0, B21*(A21-12)*0.5)</f>
        <v>5.25</v>
      </c>
      <c r="H21" s="8">
        <f t="shared" si="10"/>
        <v>6.25</v>
      </c>
      <c r="I21" s="4">
        <f t="shared" si="1"/>
        <v>13.25</v>
      </c>
      <c r="J21" s="5">
        <f t="shared" si="11"/>
        <v>22.6</v>
      </c>
      <c r="K21" s="5">
        <f t="shared" si="12"/>
        <v>28.6</v>
      </c>
      <c r="L21" s="9">
        <f t="shared" si="2"/>
        <v>181</v>
      </c>
      <c r="N21" s="8">
        <f t="shared" si="13"/>
        <v>7.25</v>
      </c>
      <c r="O21" s="4">
        <f t="shared" si="14"/>
        <v>9.25</v>
      </c>
      <c r="P21" s="9">
        <f t="shared" si="3"/>
        <v>263.75</v>
      </c>
      <c r="R21" s="8">
        <f t="shared" si="4"/>
        <v>9.5625</v>
      </c>
      <c r="S21" s="4">
        <f t="shared" si="5"/>
        <v>33.25</v>
      </c>
      <c r="T21" s="5">
        <f t="shared" si="15"/>
        <v>17.600000000000001</v>
      </c>
      <c r="U21" s="9">
        <f t="shared" si="6"/>
        <v>206</v>
      </c>
      <c r="W21" s="8">
        <f t="shared" si="7"/>
        <v>8.875</v>
      </c>
      <c r="X21" s="4">
        <f t="shared" si="8"/>
        <v>18.25</v>
      </c>
      <c r="Y21" s="9">
        <f t="shared" si="9"/>
        <v>238.75</v>
      </c>
    </row>
    <row r="22" spans="1:26" x14ac:dyDescent="0.25">
      <c r="A22">
        <f t="shared" si="16"/>
        <v>20</v>
      </c>
      <c r="B22">
        <f t="shared" si="17"/>
        <v>2</v>
      </c>
      <c r="C22">
        <f t="shared" si="18"/>
        <v>34</v>
      </c>
      <c r="D22">
        <f t="shared" si="0"/>
        <v>12</v>
      </c>
      <c r="E22">
        <f t="shared" si="19"/>
        <v>300</v>
      </c>
      <c r="F22">
        <f>IF(Table1[[#This Row],[m_level]]-12&lt;=0, 0, B22*(A22-12)*0.5)</f>
        <v>8</v>
      </c>
      <c r="H22" s="8">
        <f t="shared" si="10"/>
        <v>9</v>
      </c>
      <c r="I22" s="4">
        <f t="shared" si="1"/>
        <v>17</v>
      </c>
      <c r="J22" s="5">
        <f t="shared" si="11"/>
        <v>26.6</v>
      </c>
      <c r="K22" s="5">
        <f t="shared" si="12"/>
        <v>32.6</v>
      </c>
      <c r="L22" s="9">
        <f t="shared" si="2"/>
        <v>250</v>
      </c>
      <c r="N22" s="8">
        <f t="shared" si="13"/>
        <v>10</v>
      </c>
      <c r="O22" s="4">
        <f t="shared" si="14"/>
        <v>13</v>
      </c>
      <c r="P22" s="9">
        <f t="shared" si="3"/>
        <v>350</v>
      </c>
      <c r="R22" s="8">
        <f t="shared" si="4"/>
        <v>13</v>
      </c>
      <c r="S22" s="4">
        <f t="shared" si="5"/>
        <v>37</v>
      </c>
      <c r="T22" s="5">
        <f t="shared" si="15"/>
        <v>21.6</v>
      </c>
      <c r="U22" s="9">
        <f t="shared" si="6"/>
        <v>275</v>
      </c>
      <c r="W22" s="8">
        <f t="shared" si="7"/>
        <v>13</v>
      </c>
      <c r="X22" s="4">
        <f t="shared" si="8"/>
        <v>22</v>
      </c>
      <c r="Y22" s="9">
        <f t="shared" si="9"/>
        <v>325</v>
      </c>
    </row>
    <row r="23" spans="1:26" x14ac:dyDescent="0.25">
      <c r="A23">
        <f t="shared" si="16"/>
        <v>21</v>
      </c>
      <c r="B23">
        <f t="shared" si="17"/>
        <v>2</v>
      </c>
      <c r="C23">
        <f t="shared" si="18"/>
        <v>36</v>
      </c>
      <c r="D23">
        <f t="shared" si="0"/>
        <v>13</v>
      </c>
      <c r="E23">
        <f t="shared" si="19"/>
        <v>315</v>
      </c>
      <c r="F23">
        <f>IF(Table1[[#This Row],[m_level]]-12&lt;=0, 0, B23*(A23-12)*0.5)</f>
        <v>9</v>
      </c>
      <c r="H23" s="8">
        <f t="shared" si="10"/>
        <v>10</v>
      </c>
      <c r="I23" s="4">
        <f t="shared" si="1"/>
        <v>18</v>
      </c>
      <c r="J23" s="5">
        <f t="shared" si="11"/>
        <v>27.4</v>
      </c>
      <c r="K23" s="5">
        <f t="shared" si="12"/>
        <v>33.4</v>
      </c>
      <c r="L23" s="9">
        <f t="shared" si="2"/>
        <v>262</v>
      </c>
      <c r="N23" s="8">
        <f t="shared" si="13"/>
        <v>11</v>
      </c>
      <c r="O23" s="4">
        <f t="shared" si="14"/>
        <v>14</v>
      </c>
      <c r="P23" s="9">
        <f t="shared" si="3"/>
        <v>365</v>
      </c>
      <c r="R23" s="8">
        <f t="shared" si="4"/>
        <v>14.25</v>
      </c>
      <c r="S23" s="4">
        <f t="shared" si="5"/>
        <v>38</v>
      </c>
      <c r="T23" s="5">
        <f t="shared" si="15"/>
        <v>22.4</v>
      </c>
      <c r="U23" s="9">
        <f t="shared" si="6"/>
        <v>287</v>
      </c>
      <c r="W23" s="8">
        <f t="shared" si="7"/>
        <v>14.5</v>
      </c>
      <c r="X23" s="4">
        <f t="shared" si="8"/>
        <v>23</v>
      </c>
      <c r="Y23" s="9">
        <f t="shared" si="9"/>
        <v>340</v>
      </c>
    </row>
    <row r="24" spans="1:26" x14ac:dyDescent="0.25">
      <c r="A24">
        <f t="shared" si="16"/>
        <v>22</v>
      </c>
      <c r="B24">
        <f t="shared" si="17"/>
        <v>2</v>
      </c>
      <c r="C24">
        <f t="shared" si="18"/>
        <v>38</v>
      </c>
      <c r="D24">
        <f t="shared" si="0"/>
        <v>14</v>
      </c>
      <c r="E24">
        <f t="shared" si="19"/>
        <v>330</v>
      </c>
      <c r="F24">
        <f>IF(Table1[[#This Row],[m_level]]-12&lt;=0, 0, B24*(A24-12)*0.5)</f>
        <v>10</v>
      </c>
      <c r="H24" s="8">
        <f t="shared" si="10"/>
        <v>11</v>
      </c>
      <c r="I24" s="4">
        <f t="shared" si="1"/>
        <v>19</v>
      </c>
      <c r="J24" s="5">
        <f t="shared" si="11"/>
        <v>28.2</v>
      </c>
      <c r="K24" s="5">
        <f t="shared" si="12"/>
        <v>34.200000000000003</v>
      </c>
      <c r="L24" s="9">
        <f t="shared" si="2"/>
        <v>274</v>
      </c>
      <c r="N24" s="8">
        <f t="shared" si="13"/>
        <v>12</v>
      </c>
      <c r="O24" s="4">
        <f t="shared" si="14"/>
        <v>15</v>
      </c>
      <c r="P24" s="9">
        <f t="shared" si="3"/>
        <v>380</v>
      </c>
      <c r="R24" s="8">
        <f t="shared" si="4"/>
        <v>15.5</v>
      </c>
      <c r="S24" s="4">
        <f t="shared" si="5"/>
        <v>39</v>
      </c>
      <c r="T24" s="5">
        <f t="shared" si="15"/>
        <v>23.2</v>
      </c>
      <c r="U24" s="9">
        <f t="shared" si="6"/>
        <v>299</v>
      </c>
      <c r="W24" s="8">
        <f t="shared" si="7"/>
        <v>16</v>
      </c>
      <c r="X24" s="4">
        <f t="shared" si="8"/>
        <v>24</v>
      </c>
      <c r="Y24" s="9">
        <f t="shared" si="9"/>
        <v>355</v>
      </c>
    </row>
    <row r="25" spans="1:26" x14ac:dyDescent="0.25">
      <c r="A25">
        <f t="shared" si="16"/>
        <v>23</v>
      </c>
      <c r="B25">
        <f t="shared" si="17"/>
        <v>2</v>
      </c>
      <c r="C25">
        <f t="shared" si="18"/>
        <v>40</v>
      </c>
      <c r="D25">
        <f t="shared" si="0"/>
        <v>15</v>
      </c>
      <c r="E25">
        <f t="shared" si="19"/>
        <v>345</v>
      </c>
      <c r="F25">
        <f>IF(Table1[[#This Row],[m_level]]-12&lt;=0, 0, B25*(A25-12)*0.5)</f>
        <v>11</v>
      </c>
      <c r="H25" s="8">
        <f t="shared" si="10"/>
        <v>12</v>
      </c>
      <c r="I25" s="4">
        <f t="shared" si="1"/>
        <v>20</v>
      </c>
      <c r="J25" s="5">
        <f t="shared" si="11"/>
        <v>29</v>
      </c>
      <c r="K25" s="5">
        <f t="shared" si="12"/>
        <v>35</v>
      </c>
      <c r="L25" s="9">
        <f t="shared" si="2"/>
        <v>286</v>
      </c>
      <c r="N25" s="8">
        <f t="shared" si="13"/>
        <v>13</v>
      </c>
      <c r="O25" s="4">
        <f t="shared" si="14"/>
        <v>16</v>
      </c>
      <c r="P25" s="9">
        <f t="shared" si="3"/>
        <v>395</v>
      </c>
      <c r="R25" s="8">
        <f t="shared" si="4"/>
        <v>16.75</v>
      </c>
      <c r="S25" s="4">
        <f t="shared" si="5"/>
        <v>40</v>
      </c>
      <c r="T25" s="5">
        <f t="shared" si="15"/>
        <v>24</v>
      </c>
      <c r="U25" s="9">
        <f t="shared" si="6"/>
        <v>311</v>
      </c>
      <c r="W25" s="8">
        <f t="shared" si="7"/>
        <v>17.5</v>
      </c>
      <c r="X25" s="4">
        <f t="shared" si="8"/>
        <v>25</v>
      </c>
      <c r="Y25" s="9">
        <f t="shared" si="9"/>
        <v>370</v>
      </c>
    </row>
    <row r="26" spans="1:26" x14ac:dyDescent="0.25">
      <c r="A26">
        <f t="shared" si="16"/>
        <v>24</v>
      </c>
      <c r="B26">
        <f t="shared" si="17"/>
        <v>2</v>
      </c>
      <c r="C26">
        <f t="shared" si="18"/>
        <v>42</v>
      </c>
      <c r="D26">
        <f t="shared" si="0"/>
        <v>16</v>
      </c>
      <c r="E26">
        <f t="shared" si="19"/>
        <v>360</v>
      </c>
      <c r="F26">
        <f>IF(Table1[[#This Row],[m_level]]-12&lt;=0, 0, B26*(A26-12)*0.5)</f>
        <v>12</v>
      </c>
      <c r="H26" s="8">
        <f t="shared" si="10"/>
        <v>13</v>
      </c>
      <c r="I26" s="4">
        <f t="shared" si="1"/>
        <v>21</v>
      </c>
      <c r="J26" s="5">
        <f t="shared" si="11"/>
        <v>29.8</v>
      </c>
      <c r="K26" s="5">
        <f t="shared" si="12"/>
        <v>35.799999999999997</v>
      </c>
      <c r="L26" s="9">
        <f t="shared" si="2"/>
        <v>298</v>
      </c>
      <c r="N26" s="8">
        <f t="shared" si="13"/>
        <v>14</v>
      </c>
      <c r="O26" s="4">
        <f t="shared" si="14"/>
        <v>17</v>
      </c>
      <c r="P26" s="9">
        <f t="shared" si="3"/>
        <v>410</v>
      </c>
      <c r="R26" s="8">
        <f t="shared" si="4"/>
        <v>18</v>
      </c>
      <c r="S26" s="4">
        <f t="shared" si="5"/>
        <v>41</v>
      </c>
      <c r="T26" s="5">
        <f t="shared" si="15"/>
        <v>24.8</v>
      </c>
      <c r="U26" s="9">
        <f t="shared" si="6"/>
        <v>323</v>
      </c>
      <c r="W26" s="8">
        <f t="shared" si="7"/>
        <v>19</v>
      </c>
      <c r="X26" s="4">
        <f t="shared" si="8"/>
        <v>26</v>
      </c>
      <c r="Y26" s="9">
        <f t="shared" si="9"/>
        <v>385</v>
      </c>
    </row>
    <row r="27" spans="1:26" x14ac:dyDescent="0.25">
      <c r="A27">
        <f t="shared" si="16"/>
        <v>25</v>
      </c>
      <c r="B27">
        <f t="shared" si="17"/>
        <v>2.5</v>
      </c>
      <c r="C27">
        <f t="shared" si="18"/>
        <v>55</v>
      </c>
      <c r="D27">
        <f t="shared" si="0"/>
        <v>21.25</v>
      </c>
      <c r="E27">
        <f t="shared" si="19"/>
        <v>468.75</v>
      </c>
      <c r="F27">
        <f>IF(Table1[[#This Row],[m_level]]-12&lt;=0, 0, B27*(A27-12)*0.5)</f>
        <v>16.25</v>
      </c>
      <c r="G27" s="2"/>
      <c r="H27" s="8">
        <f t="shared" si="10"/>
        <v>17.25</v>
      </c>
      <c r="I27" s="4">
        <f t="shared" si="1"/>
        <v>26.25</v>
      </c>
      <c r="J27" s="5">
        <f t="shared" si="11"/>
        <v>35</v>
      </c>
      <c r="K27" s="5">
        <f t="shared" si="12"/>
        <v>41</v>
      </c>
      <c r="L27" s="9">
        <f t="shared" si="2"/>
        <v>385</v>
      </c>
      <c r="M27" s="2"/>
      <c r="N27" s="8">
        <f t="shared" si="13"/>
        <v>18.25</v>
      </c>
      <c r="O27" s="4">
        <f t="shared" si="14"/>
        <v>22.25</v>
      </c>
      <c r="P27" s="9">
        <f t="shared" si="3"/>
        <v>518.75</v>
      </c>
      <c r="Q27" s="2"/>
      <c r="R27" s="8">
        <f t="shared" si="4"/>
        <v>23.3125</v>
      </c>
      <c r="S27" s="4">
        <f t="shared" si="5"/>
        <v>46.25</v>
      </c>
      <c r="T27" s="5">
        <f t="shared" si="15"/>
        <v>30</v>
      </c>
      <c r="U27" s="9">
        <f t="shared" si="6"/>
        <v>410</v>
      </c>
      <c r="V27" s="2"/>
      <c r="W27" s="8">
        <f t="shared" si="7"/>
        <v>25.375</v>
      </c>
      <c r="X27" s="4">
        <f t="shared" si="8"/>
        <v>31.25</v>
      </c>
      <c r="Y27" s="9">
        <f t="shared" si="9"/>
        <v>493.75</v>
      </c>
      <c r="Z27" s="2"/>
    </row>
    <row r="28" spans="1:26" x14ac:dyDescent="0.25">
      <c r="A28">
        <f t="shared" si="16"/>
        <v>26</v>
      </c>
      <c r="B28">
        <f t="shared" si="17"/>
        <v>2.5</v>
      </c>
      <c r="C28">
        <f t="shared" si="18"/>
        <v>57.5</v>
      </c>
      <c r="D28">
        <f t="shared" si="0"/>
        <v>22.5</v>
      </c>
      <c r="E28">
        <f t="shared" si="19"/>
        <v>487.5</v>
      </c>
      <c r="F28">
        <f>IF(Table1[[#This Row],[m_level]]-12&lt;=0, 0, B28*(A28-12)*0.5)</f>
        <v>17.5</v>
      </c>
      <c r="H28" s="8">
        <f t="shared" si="10"/>
        <v>18.5</v>
      </c>
      <c r="I28" s="4">
        <f t="shared" si="1"/>
        <v>27.5</v>
      </c>
      <c r="J28" s="5">
        <f t="shared" si="11"/>
        <v>36</v>
      </c>
      <c r="K28" s="5">
        <f t="shared" si="12"/>
        <v>42</v>
      </c>
      <c r="L28" s="9">
        <f t="shared" si="2"/>
        <v>400</v>
      </c>
      <c r="N28" s="8">
        <f t="shared" si="13"/>
        <v>19.5</v>
      </c>
      <c r="O28" s="4">
        <f t="shared" si="14"/>
        <v>23.5</v>
      </c>
      <c r="P28" s="9">
        <f t="shared" si="3"/>
        <v>537.5</v>
      </c>
      <c r="R28" s="8">
        <f t="shared" si="4"/>
        <v>24.875</v>
      </c>
      <c r="S28" s="4">
        <f t="shared" si="5"/>
        <v>47.5</v>
      </c>
      <c r="T28" s="5">
        <f t="shared" si="15"/>
        <v>31</v>
      </c>
      <c r="U28" s="9">
        <f t="shared" si="6"/>
        <v>425</v>
      </c>
      <c r="W28" s="8">
        <f t="shared" si="7"/>
        <v>27.25</v>
      </c>
      <c r="X28" s="4">
        <f t="shared" si="8"/>
        <v>32.5</v>
      </c>
      <c r="Y28" s="9">
        <f t="shared" si="9"/>
        <v>512.5</v>
      </c>
    </row>
    <row r="29" spans="1:26" x14ac:dyDescent="0.25">
      <c r="A29">
        <f t="shared" si="16"/>
        <v>27</v>
      </c>
      <c r="B29">
        <f t="shared" si="17"/>
        <v>2.5</v>
      </c>
      <c r="C29">
        <f t="shared" si="18"/>
        <v>60</v>
      </c>
      <c r="D29">
        <f t="shared" si="0"/>
        <v>23.75</v>
      </c>
      <c r="E29">
        <f t="shared" si="19"/>
        <v>506.25</v>
      </c>
      <c r="F29">
        <f>IF(Table1[[#This Row],[m_level]]-12&lt;=0, 0, B29*(A29-12)*0.5)</f>
        <v>18.75</v>
      </c>
      <c r="H29" s="8">
        <f t="shared" si="10"/>
        <v>19.75</v>
      </c>
      <c r="I29" s="4">
        <f t="shared" si="1"/>
        <v>28.75</v>
      </c>
      <c r="J29" s="5">
        <f t="shared" si="11"/>
        <v>37</v>
      </c>
      <c r="K29" s="5">
        <f t="shared" si="12"/>
        <v>43</v>
      </c>
      <c r="L29" s="9">
        <f t="shared" si="2"/>
        <v>415</v>
      </c>
      <c r="N29" s="8">
        <f t="shared" si="13"/>
        <v>20.75</v>
      </c>
      <c r="O29" s="4">
        <f t="shared" si="14"/>
        <v>24.75</v>
      </c>
      <c r="P29" s="9">
        <f t="shared" si="3"/>
        <v>556.25</v>
      </c>
      <c r="R29" s="8">
        <f t="shared" si="4"/>
        <v>26.4375</v>
      </c>
      <c r="S29" s="4">
        <f t="shared" si="5"/>
        <v>48.75</v>
      </c>
      <c r="T29" s="5">
        <f t="shared" si="15"/>
        <v>32</v>
      </c>
      <c r="U29" s="9">
        <f t="shared" si="6"/>
        <v>440</v>
      </c>
      <c r="W29" s="8">
        <f t="shared" si="7"/>
        <v>29.125</v>
      </c>
      <c r="X29" s="4">
        <f t="shared" si="8"/>
        <v>33.75</v>
      </c>
      <c r="Y29" s="9">
        <f t="shared" si="9"/>
        <v>531.25</v>
      </c>
    </row>
    <row r="30" spans="1:26" x14ac:dyDescent="0.25">
      <c r="A30">
        <f t="shared" si="16"/>
        <v>28</v>
      </c>
      <c r="B30">
        <f t="shared" si="17"/>
        <v>2.5</v>
      </c>
      <c r="C30">
        <f t="shared" si="18"/>
        <v>62.5</v>
      </c>
      <c r="D30">
        <f t="shared" si="0"/>
        <v>25</v>
      </c>
      <c r="E30">
        <f t="shared" si="19"/>
        <v>525</v>
      </c>
      <c r="F30">
        <f>IF(Table1[[#This Row],[m_level]]-12&lt;=0, 0, B30*(A30-12)*0.5)</f>
        <v>20</v>
      </c>
      <c r="H30" s="8">
        <f t="shared" si="10"/>
        <v>21</v>
      </c>
      <c r="I30" s="4">
        <f t="shared" si="1"/>
        <v>30</v>
      </c>
      <c r="J30" s="5">
        <f t="shared" si="11"/>
        <v>38</v>
      </c>
      <c r="K30" s="5">
        <f t="shared" si="12"/>
        <v>44</v>
      </c>
      <c r="L30" s="9">
        <f t="shared" si="2"/>
        <v>430</v>
      </c>
      <c r="N30" s="8">
        <f t="shared" si="13"/>
        <v>22</v>
      </c>
      <c r="O30" s="4">
        <f t="shared" si="14"/>
        <v>26</v>
      </c>
      <c r="P30" s="9">
        <f t="shared" si="3"/>
        <v>575</v>
      </c>
      <c r="R30" s="8">
        <f t="shared" si="4"/>
        <v>28</v>
      </c>
      <c r="S30" s="4">
        <f t="shared" si="5"/>
        <v>50</v>
      </c>
      <c r="T30" s="5">
        <f t="shared" si="15"/>
        <v>33</v>
      </c>
      <c r="U30" s="9">
        <f t="shared" si="6"/>
        <v>455</v>
      </c>
      <c r="W30" s="8">
        <f t="shared" si="7"/>
        <v>31</v>
      </c>
      <c r="X30" s="4">
        <f t="shared" si="8"/>
        <v>35</v>
      </c>
      <c r="Y30" s="9">
        <f t="shared" si="9"/>
        <v>550</v>
      </c>
    </row>
    <row r="31" spans="1:26" x14ac:dyDescent="0.25">
      <c r="A31">
        <f t="shared" si="16"/>
        <v>29</v>
      </c>
      <c r="B31">
        <f t="shared" si="17"/>
        <v>2.5</v>
      </c>
      <c r="C31">
        <f t="shared" si="18"/>
        <v>65</v>
      </c>
      <c r="D31">
        <f t="shared" si="0"/>
        <v>26.25</v>
      </c>
      <c r="E31">
        <f t="shared" si="19"/>
        <v>543.75</v>
      </c>
      <c r="F31">
        <f>IF(Table1[[#This Row],[m_level]]-12&lt;=0, 0, B31*(A31-12)*0.5)</f>
        <v>21.25</v>
      </c>
      <c r="H31" s="8">
        <f t="shared" si="10"/>
        <v>22.25</v>
      </c>
      <c r="I31" s="4">
        <f t="shared" si="1"/>
        <v>31.25</v>
      </c>
      <c r="J31" s="5">
        <f t="shared" si="11"/>
        <v>39</v>
      </c>
      <c r="K31" s="5">
        <f t="shared" si="12"/>
        <v>45</v>
      </c>
      <c r="L31" s="9">
        <f t="shared" si="2"/>
        <v>445</v>
      </c>
      <c r="N31" s="8">
        <f t="shared" si="13"/>
        <v>23.25</v>
      </c>
      <c r="O31" s="4">
        <f t="shared" si="14"/>
        <v>27.25</v>
      </c>
      <c r="P31" s="9">
        <f t="shared" si="3"/>
        <v>593.75</v>
      </c>
      <c r="R31" s="8">
        <f t="shared" si="4"/>
        <v>29.5625</v>
      </c>
      <c r="S31" s="4">
        <f t="shared" si="5"/>
        <v>51.25</v>
      </c>
      <c r="T31" s="5">
        <f t="shared" si="15"/>
        <v>34</v>
      </c>
      <c r="U31" s="9">
        <f t="shared" si="6"/>
        <v>470</v>
      </c>
      <c r="W31" s="8">
        <f t="shared" si="7"/>
        <v>32.875</v>
      </c>
      <c r="X31" s="4">
        <f t="shared" si="8"/>
        <v>36.25</v>
      </c>
      <c r="Y31" s="9">
        <f t="shared" si="9"/>
        <v>568.75</v>
      </c>
    </row>
    <row r="32" spans="1:26" x14ac:dyDescent="0.25">
      <c r="A32">
        <f>A31+1</f>
        <v>30</v>
      </c>
      <c r="B32">
        <f t="shared" si="17"/>
        <v>3</v>
      </c>
      <c r="C32">
        <f t="shared" si="18"/>
        <v>81</v>
      </c>
      <c r="D32">
        <f t="shared" si="0"/>
        <v>33</v>
      </c>
      <c r="E32">
        <f t="shared" si="19"/>
        <v>675</v>
      </c>
      <c r="F32">
        <f>IF(Table1[[#This Row],[m_level]]-12&lt;=0, 0, B32*(A32-12)*0.5)</f>
        <v>27</v>
      </c>
      <c r="H32" s="8">
        <f t="shared" si="10"/>
        <v>28</v>
      </c>
      <c r="I32" s="4">
        <f t="shared" si="1"/>
        <v>38</v>
      </c>
      <c r="J32" s="5">
        <f t="shared" si="11"/>
        <v>45.4</v>
      </c>
      <c r="K32" s="5">
        <f t="shared" si="12"/>
        <v>51.4</v>
      </c>
      <c r="L32" s="9">
        <f t="shared" si="2"/>
        <v>550</v>
      </c>
      <c r="N32" s="8">
        <f t="shared" si="13"/>
        <v>29</v>
      </c>
      <c r="O32" s="4">
        <f t="shared" si="14"/>
        <v>34</v>
      </c>
      <c r="P32" s="9">
        <f t="shared" si="3"/>
        <v>725</v>
      </c>
      <c r="R32" s="8">
        <f t="shared" si="4"/>
        <v>36.75</v>
      </c>
      <c r="S32" s="4">
        <f t="shared" si="5"/>
        <v>58</v>
      </c>
      <c r="T32" s="5">
        <f t="shared" si="15"/>
        <v>40.4</v>
      </c>
      <c r="U32" s="9">
        <f t="shared" si="6"/>
        <v>575</v>
      </c>
      <c r="W32" s="8">
        <f t="shared" si="7"/>
        <v>41.5</v>
      </c>
      <c r="X32" s="4">
        <f t="shared" si="8"/>
        <v>43</v>
      </c>
      <c r="Y32" s="9">
        <f t="shared" si="9"/>
        <v>700</v>
      </c>
    </row>
    <row r="33" spans="1:25" x14ac:dyDescent="0.25">
      <c r="A33">
        <f t="shared" ref="A33:A37" si="20">A32+1</f>
        <v>31</v>
      </c>
      <c r="B33">
        <f t="shared" si="17"/>
        <v>3</v>
      </c>
      <c r="C33">
        <f t="shared" si="18"/>
        <v>84</v>
      </c>
      <c r="D33">
        <f t="shared" si="0"/>
        <v>34.5</v>
      </c>
      <c r="E33">
        <f t="shared" si="19"/>
        <v>697.5</v>
      </c>
      <c r="F33">
        <f>IF(Table1[[#This Row],[m_level]]-12&lt;=0, 0, B33*(A33-12)*0.5)</f>
        <v>28.5</v>
      </c>
      <c r="H33" s="8">
        <f t="shared" si="10"/>
        <v>29.5</v>
      </c>
      <c r="I33" s="4">
        <f t="shared" si="1"/>
        <v>39.5</v>
      </c>
      <c r="J33" s="5">
        <f t="shared" si="11"/>
        <v>46.6</v>
      </c>
      <c r="K33" s="5">
        <f t="shared" si="12"/>
        <v>52.6</v>
      </c>
      <c r="L33" s="9">
        <f t="shared" si="2"/>
        <v>568</v>
      </c>
      <c r="N33" s="8">
        <f t="shared" si="13"/>
        <v>30.5</v>
      </c>
      <c r="O33" s="4">
        <f t="shared" si="14"/>
        <v>35.5</v>
      </c>
      <c r="P33" s="9">
        <f t="shared" si="3"/>
        <v>747.5</v>
      </c>
      <c r="R33" s="8">
        <f t="shared" si="4"/>
        <v>38.625</v>
      </c>
      <c r="S33" s="4">
        <f t="shared" si="5"/>
        <v>59.5</v>
      </c>
      <c r="T33" s="5">
        <f t="shared" si="15"/>
        <v>41.6</v>
      </c>
      <c r="U33" s="9">
        <f t="shared" si="6"/>
        <v>593</v>
      </c>
      <c r="W33" s="8">
        <f t="shared" si="7"/>
        <v>43.75</v>
      </c>
      <c r="X33" s="4">
        <f t="shared" si="8"/>
        <v>44.5</v>
      </c>
      <c r="Y33" s="9">
        <f t="shared" si="9"/>
        <v>722.5</v>
      </c>
    </row>
    <row r="34" spans="1:25" x14ac:dyDescent="0.25">
      <c r="A34">
        <f t="shared" si="20"/>
        <v>32</v>
      </c>
      <c r="B34">
        <f t="shared" si="17"/>
        <v>3</v>
      </c>
      <c r="C34">
        <f t="shared" si="18"/>
        <v>87</v>
      </c>
      <c r="D34">
        <f t="shared" si="0"/>
        <v>36</v>
      </c>
      <c r="E34">
        <f t="shared" si="19"/>
        <v>720</v>
      </c>
      <c r="F34">
        <f>IF(Table1[[#This Row],[m_level]]-12&lt;=0, 0, B34*(A34-12)*0.5)</f>
        <v>30</v>
      </c>
      <c r="H34" s="8">
        <f t="shared" si="10"/>
        <v>31</v>
      </c>
      <c r="I34" s="4">
        <f t="shared" si="1"/>
        <v>41</v>
      </c>
      <c r="J34" s="5">
        <f t="shared" si="11"/>
        <v>47.8</v>
      </c>
      <c r="K34" s="5">
        <f t="shared" si="12"/>
        <v>53.8</v>
      </c>
      <c r="L34" s="9">
        <f t="shared" si="2"/>
        <v>586</v>
      </c>
      <c r="N34" s="8">
        <f t="shared" si="13"/>
        <v>32</v>
      </c>
      <c r="O34" s="4">
        <f t="shared" si="14"/>
        <v>37</v>
      </c>
      <c r="P34" s="9">
        <f t="shared" si="3"/>
        <v>770</v>
      </c>
      <c r="R34" s="8">
        <f t="shared" si="4"/>
        <v>40.5</v>
      </c>
      <c r="S34" s="4">
        <f t="shared" si="5"/>
        <v>61</v>
      </c>
      <c r="T34" s="5">
        <f t="shared" si="15"/>
        <v>42.8</v>
      </c>
      <c r="U34" s="9">
        <f t="shared" si="6"/>
        <v>611</v>
      </c>
      <c r="W34" s="8">
        <f t="shared" si="7"/>
        <v>46</v>
      </c>
      <c r="X34" s="4">
        <f t="shared" si="8"/>
        <v>46</v>
      </c>
      <c r="Y34" s="9">
        <f t="shared" si="9"/>
        <v>745</v>
      </c>
    </row>
    <row r="35" spans="1:25" x14ac:dyDescent="0.25">
      <c r="A35">
        <f t="shared" si="20"/>
        <v>33</v>
      </c>
      <c r="B35">
        <f t="shared" si="17"/>
        <v>3</v>
      </c>
      <c r="C35">
        <f t="shared" si="18"/>
        <v>90</v>
      </c>
      <c r="D35">
        <f t="shared" si="0"/>
        <v>37.5</v>
      </c>
      <c r="E35">
        <f t="shared" si="19"/>
        <v>742.5</v>
      </c>
      <c r="F35">
        <f>IF(Table1[[#This Row],[m_level]]-12&lt;=0, 0, B35*(A35-12)*0.5)</f>
        <v>31.5</v>
      </c>
      <c r="H35" s="8">
        <f t="shared" si="10"/>
        <v>32.5</v>
      </c>
      <c r="I35" s="4">
        <f t="shared" si="1"/>
        <v>42.5</v>
      </c>
      <c r="J35" s="5">
        <f t="shared" si="11"/>
        <v>49</v>
      </c>
      <c r="K35" s="5">
        <f t="shared" si="12"/>
        <v>55</v>
      </c>
      <c r="L35" s="9">
        <f t="shared" si="2"/>
        <v>604</v>
      </c>
      <c r="N35" s="8">
        <f t="shared" si="13"/>
        <v>33.5</v>
      </c>
      <c r="O35" s="4">
        <f t="shared" si="14"/>
        <v>38.5</v>
      </c>
      <c r="P35" s="9">
        <f t="shared" si="3"/>
        <v>792.5</v>
      </c>
      <c r="R35" s="8">
        <f t="shared" si="4"/>
        <v>42.375</v>
      </c>
      <c r="S35" s="4">
        <f t="shared" si="5"/>
        <v>62.5</v>
      </c>
      <c r="T35" s="5">
        <f t="shared" si="15"/>
        <v>44</v>
      </c>
      <c r="U35" s="9">
        <f t="shared" si="6"/>
        <v>629</v>
      </c>
      <c r="W35" s="8">
        <f t="shared" si="7"/>
        <v>48.25</v>
      </c>
      <c r="X35" s="4">
        <f t="shared" si="8"/>
        <v>47.5</v>
      </c>
      <c r="Y35" s="9">
        <f t="shared" si="9"/>
        <v>767.5</v>
      </c>
    </row>
    <row r="36" spans="1:25" x14ac:dyDescent="0.25">
      <c r="A36">
        <f t="shared" si="20"/>
        <v>34</v>
      </c>
      <c r="B36">
        <f t="shared" si="17"/>
        <v>3</v>
      </c>
      <c r="C36">
        <f t="shared" si="18"/>
        <v>93</v>
      </c>
      <c r="D36">
        <f t="shared" si="0"/>
        <v>39</v>
      </c>
      <c r="E36">
        <f t="shared" si="19"/>
        <v>765</v>
      </c>
      <c r="F36">
        <f>IF(Table1[[#This Row],[m_level]]-12&lt;=0, 0, B36*(A36-12)*0.5)</f>
        <v>33</v>
      </c>
      <c r="H36" s="8">
        <f t="shared" si="10"/>
        <v>34</v>
      </c>
      <c r="I36" s="4">
        <f t="shared" si="1"/>
        <v>44</v>
      </c>
      <c r="J36" s="5">
        <f t="shared" si="11"/>
        <v>50.2</v>
      </c>
      <c r="K36" s="5">
        <f t="shared" si="12"/>
        <v>56.2</v>
      </c>
      <c r="L36" s="9">
        <f t="shared" si="2"/>
        <v>622</v>
      </c>
      <c r="N36" s="8">
        <f t="shared" si="13"/>
        <v>35</v>
      </c>
      <c r="O36" s="4">
        <f t="shared" si="14"/>
        <v>40</v>
      </c>
      <c r="P36" s="9">
        <f t="shared" si="3"/>
        <v>815</v>
      </c>
      <c r="R36" s="8">
        <f t="shared" si="4"/>
        <v>44.25</v>
      </c>
      <c r="S36" s="4">
        <f t="shared" si="5"/>
        <v>64</v>
      </c>
      <c r="T36" s="5">
        <f t="shared" si="15"/>
        <v>45.2</v>
      </c>
      <c r="U36" s="9">
        <f t="shared" si="6"/>
        <v>647</v>
      </c>
      <c r="W36" s="8">
        <f t="shared" si="7"/>
        <v>50.5</v>
      </c>
      <c r="X36" s="4">
        <f t="shared" si="8"/>
        <v>49</v>
      </c>
      <c r="Y36" s="9">
        <f t="shared" si="9"/>
        <v>790</v>
      </c>
    </row>
    <row r="37" spans="1:25" x14ac:dyDescent="0.25">
      <c r="A37">
        <f t="shared" si="20"/>
        <v>35</v>
      </c>
      <c r="B37">
        <f t="shared" si="17"/>
        <v>3.5</v>
      </c>
      <c r="C37">
        <f t="shared" si="18"/>
        <v>112</v>
      </c>
      <c r="D37">
        <f t="shared" si="0"/>
        <v>47.25</v>
      </c>
      <c r="E37">
        <f t="shared" si="19"/>
        <v>918.75</v>
      </c>
      <c r="F37">
        <f>IF(Table1[[#This Row],[m_level]]-12&lt;=0, 0, B37*(A37-12)*0.5)</f>
        <v>40.25</v>
      </c>
      <c r="H37" s="14">
        <f t="shared" si="10"/>
        <v>41.25</v>
      </c>
      <c r="I37" s="6">
        <f t="shared" si="1"/>
        <v>52.25</v>
      </c>
      <c r="J37" s="7">
        <f t="shared" si="11"/>
        <v>57.8</v>
      </c>
      <c r="K37" s="7">
        <f>19+C37/2.5</f>
        <v>63.8</v>
      </c>
      <c r="L37" s="15">
        <f t="shared" si="2"/>
        <v>745</v>
      </c>
      <c r="N37" s="14">
        <f t="shared" si="13"/>
        <v>42.25</v>
      </c>
      <c r="O37" s="6">
        <f t="shared" si="14"/>
        <v>48.25</v>
      </c>
      <c r="P37" s="15">
        <f t="shared" si="3"/>
        <v>968.75</v>
      </c>
      <c r="R37" s="14">
        <f t="shared" si="4"/>
        <v>53.3125</v>
      </c>
      <c r="S37" s="6">
        <f t="shared" si="5"/>
        <v>72.25</v>
      </c>
      <c r="T37" s="7">
        <f t="shared" si="15"/>
        <v>52.8</v>
      </c>
      <c r="U37" s="15">
        <f t="shared" si="6"/>
        <v>770</v>
      </c>
      <c r="W37" s="14">
        <f t="shared" si="7"/>
        <v>61.375</v>
      </c>
      <c r="X37" s="6">
        <f t="shared" si="8"/>
        <v>57.25</v>
      </c>
      <c r="Y37" s="15">
        <f t="shared" si="9"/>
        <v>943.75</v>
      </c>
    </row>
  </sheetData>
  <pageMargins left="0.7" right="0.7" top="0.75" bottom="0.75" header="0.3" footer="0.3"/>
  <pageSetup paperSize="9" orientation="portrait" horizontalDpi="0" verticalDpi="0" r:id="rId1"/>
  <ignoredErrors>
    <ignoredError sqref="A3:B3" calculatedColumn="1"/>
  </ignoredErrors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workbookViewId="0">
      <selection activeCell="G1" sqref="G1"/>
    </sheetView>
  </sheetViews>
  <sheetFormatPr defaultRowHeight="15" x14ac:dyDescent="0.25"/>
  <cols>
    <col min="1" max="1" width="10.28515625" customWidth="1"/>
    <col min="2" max="2" width="10.42578125" customWidth="1"/>
    <col min="3" max="3" width="11.85546875" customWidth="1"/>
    <col min="4" max="4" width="11" customWidth="1"/>
    <col min="5" max="5" width="11.140625" customWidth="1"/>
    <col min="6" max="6" width="10.140625" customWidth="1"/>
    <col min="7" max="7" width="10.5703125" customWidth="1"/>
    <col min="8" max="8" width="9.5703125" customWidth="1"/>
    <col min="9" max="9" width="8.85546875" customWidth="1"/>
    <col min="10" max="10" width="13.140625" customWidth="1"/>
    <col min="11" max="11" width="12.28515625" customWidth="1"/>
  </cols>
  <sheetData>
    <row r="1" spans="1:25" x14ac:dyDescent="0.25">
      <c r="C1" s="16" t="s">
        <v>17</v>
      </c>
      <c r="H1" t="s">
        <v>11</v>
      </c>
      <c r="N1" t="s">
        <v>10</v>
      </c>
      <c r="R1" t="s">
        <v>12</v>
      </c>
      <c r="W1" t="s">
        <v>13</v>
      </c>
    </row>
    <row r="2" spans="1:25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/>
      <c r="H2" s="10" t="s">
        <v>6</v>
      </c>
      <c r="I2" s="11" t="s">
        <v>7</v>
      </c>
      <c r="J2" s="12" t="s">
        <v>14</v>
      </c>
      <c r="K2" s="12" t="s">
        <v>15</v>
      </c>
      <c r="L2" s="13" t="s">
        <v>9</v>
      </c>
      <c r="M2" s="3"/>
      <c r="N2" s="10" t="s">
        <v>6</v>
      </c>
      <c r="O2" s="11" t="s">
        <v>7</v>
      </c>
      <c r="P2" s="13" t="s">
        <v>9</v>
      </c>
      <c r="Q2" s="3"/>
      <c r="R2" s="10" t="s">
        <v>6</v>
      </c>
      <c r="S2" s="11" t="s">
        <v>7</v>
      </c>
      <c r="T2" s="12" t="s">
        <v>8</v>
      </c>
      <c r="U2" s="13" t="s">
        <v>9</v>
      </c>
      <c r="V2" s="3"/>
      <c r="W2" s="10" t="s">
        <v>6</v>
      </c>
      <c r="X2" s="11" t="s">
        <v>7</v>
      </c>
      <c r="Y2" s="13" t="s">
        <v>9</v>
      </c>
    </row>
    <row r="3" spans="1:25" x14ac:dyDescent="0.25">
      <c r="A3">
        <v>1</v>
      </c>
      <c r="B3">
        <v>0</v>
      </c>
      <c r="C3">
        <f>B3*(A3-3)</f>
        <v>0</v>
      </c>
      <c r="D3">
        <f t="shared" ref="D3:D37" si="0">IF(A3-8&lt;= 0, 0, B3*(A3-8)*0.5)</f>
        <v>0</v>
      </c>
      <c r="E3">
        <f>B3*10*(A3/2)</f>
        <v>0</v>
      </c>
      <c r="F3">
        <f>IF(Table112[[#This Row],[m_level]]-12&lt;=0, 0, B3*(A3-12)*0.5)</f>
        <v>0</v>
      </c>
      <c r="H3" s="8">
        <f t="shared" ref="H3:H37" si="1">1+F3*1.5</f>
        <v>1</v>
      </c>
      <c r="I3" s="4">
        <f t="shared" ref="I3:I37" si="2">10+D3</f>
        <v>10</v>
      </c>
      <c r="J3" s="5">
        <f t="shared" ref="J3:J37" si="3">15+C3/1.5</f>
        <v>15</v>
      </c>
      <c r="K3" s="5">
        <f t="shared" ref="K3:K37" si="4">21+C3/1.5</f>
        <v>21</v>
      </c>
      <c r="L3" s="9">
        <f t="shared" ref="L3:L37" si="5">10+E3/1.25</f>
        <v>10</v>
      </c>
      <c r="N3" s="8">
        <f t="shared" ref="N3:N37" si="6">3+F3*1.5</f>
        <v>3</v>
      </c>
      <c r="O3" s="4">
        <f t="shared" ref="O3:O37" si="7">4+D3</f>
        <v>4</v>
      </c>
      <c r="P3" s="9">
        <f t="shared" ref="P3:P37" si="8">45+E3</f>
        <v>45</v>
      </c>
      <c r="R3" s="8">
        <f t="shared" ref="R3:R37" si="9">4+F3*1.25</f>
        <v>4</v>
      </c>
      <c r="S3" s="4">
        <f t="shared" ref="S3:S37" si="10">25+D3*2</f>
        <v>25</v>
      </c>
      <c r="T3" s="5">
        <f t="shared" ref="T3:T37" si="11">8+C3/2</f>
        <v>8</v>
      </c>
      <c r="U3" s="9">
        <f t="shared" ref="U3:U37" si="12">45+E3/1.25</f>
        <v>45</v>
      </c>
      <c r="W3" s="8">
        <f>2+F3*2</f>
        <v>2</v>
      </c>
      <c r="X3" s="4">
        <f t="shared" ref="X3:X37" si="13">20+D3</f>
        <v>20</v>
      </c>
      <c r="Y3" s="9">
        <f t="shared" ref="Y3:Y37" si="14">20+E3</f>
        <v>20</v>
      </c>
    </row>
    <row r="4" spans="1:25" x14ac:dyDescent="0.25">
      <c r="A4">
        <f>A3+1</f>
        <v>2</v>
      </c>
      <c r="B4">
        <f t="shared" ref="B4:B37" si="15">IF(MOD(A4,5) = 0, B3+0.75, B3)</f>
        <v>0</v>
      </c>
      <c r="C4">
        <f t="shared" ref="C4:C37" si="16">B4*(A4-3)</f>
        <v>0</v>
      </c>
      <c r="D4">
        <f t="shared" si="0"/>
        <v>0</v>
      </c>
      <c r="E4">
        <f t="shared" ref="E4:E37" si="17">B4*15*(A4/2)</f>
        <v>0</v>
      </c>
      <c r="F4">
        <f>IF(Table112[[#This Row],[m_level]]-12&lt;=0, 0, B4*(A4-12)*0.5)</f>
        <v>0</v>
      </c>
      <c r="H4" s="8">
        <f t="shared" si="1"/>
        <v>1</v>
      </c>
      <c r="I4" s="4">
        <f t="shared" si="2"/>
        <v>10</v>
      </c>
      <c r="J4" s="5">
        <f t="shared" si="3"/>
        <v>15</v>
      </c>
      <c r="K4" s="5">
        <f t="shared" si="4"/>
        <v>21</v>
      </c>
      <c r="L4" s="9">
        <f t="shared" si="5"/>
        <v>10</v>
      </c>
      <c r="N4" s="8">
        <f t="shared" si="6"/>
        <v>3</v>
      </c>
      <c r="O4" s="4">
        <f t="shared" si="7"/>
        <v>4</v>
      </c>
      <c r="P4" s="9">
        <f t="shared" si="8"/>
        <v>45</v>
      </c>
      <c r="R4" s="8">
        <f t="shared" si="9"/>
        <v>4</v>
      </c>
      <c r="S4" s="4">
        <f t="shared" si="10"/>
        <v>25</v>
      </c>
      <c r="T4" s="5">
        <f t="shared" si="11"/>
        <v>8</v>
      </c>
      <c r="U4" s="9">
        <f t="shared" si="12"/>
        <v>45</v>
      </c>
      <c r="W4" s="8">
        <f t="shared" ref="W4:W37" si="18">2+F4*2</f>
        <v>2</v>
      </c>
      <c r="X4" s="4">
        <f t="shared" si="13"/>
        <v>20</v>
      </c>
      <c r="Y4" s="9">
        <f t="shared" si="14"/>
        <v>20</v>
      </c>
    </row>
    <row r="5" spans="1:25" x14ac:dyDescent="0.25">
      <c r="A5">
        <f t="shared" ref="A5:A31" si="19">A4+1</f>
        <v>3</v>
      </c>
      <c r="B5">
        <f t="shared" si="15"/>
        <v>0</v>
      </c>
      <c r="C5">
        <f t="shared" si="16"/>
        <v>0</v>
      </c>
      <c r="D5">
        <f t="shared" si="0"/>
        <v>0</v>
      </c>
      <c r="E5">
        <f t="shared" si="17"/>
        <v>0</v>
      </c>
      <c r="F5">
        <f>IF(Table112[[#This Row],[m_level]]-12&lt;=0, 0, B5*(A5-12)*0.5)</f>
        <v>0</v>
      </c>
      <c r="H5" s="8">
        <f t="shared" si="1"/>
        <v>1</v>
      </c>
      <c r="I5" s="4">
        <f t="shared" si="2"/>
        <v>10</v>
      </c>
      <c r="J5" s="5">
        <f t="shared" si="3"/>
        <v>15</v>
      </c>
      <c r="K5" s="5">
        <f t="shared" si="4"/>
        <v>21</v>
      </c>
      <c r="L5" s="9">
        <f t="shared" si="5"/>
        <v>10</v>
      </c>
      <c r="N5" s="8">
        <f t="shared" si="6"/>
        <v>3</v>
      </c>
      <c r="O5" s="4">
        <f t="shared" si="7"/>
        <v>4</v>
      </c>
      <c r="P5" s="9">
        <f t="shared" si="8"/>
        <v>45</v>
      </c>
      <c r="R5" s="8">
        <f t="shared" si="9"/>
        <v>4</v>
      </c>
      <c r="S5" s="4">
        <f t="shared" si="10"/>
        <v>25</v>
      </c>
      <c r="T5" s="5">
        <f t="shared" si="11"/>
        <v>8</v>
      </c>
      <c r="U5" s="9">
        <f t="shared" si="12"/>
        <v>45</v>
      </c>
      <c r="W5" s="8">
        <f t="shared" si="18"/>
        <v>2</v>
      </c>
      <c r="X5" s="4">
        <f t="shared" si="13"/>
        <v>20</v>
      </c>
      <c r="Y5" s="9">
        <f t="shared" si="14"/>
        <v>20</v>
      </c>
    </row>
    <row r="6" spans="1:25" x14ac:dyDescent="0.25">
      <c r="A6">
        <f t="shared" si="19"/>
        <v>4</v>
      </c>
      <c r="B6">
        <f t="shared" si="15"/>
        <v>0</v>
      </c>
      <c r="C6">
        <f t="shared" si="16"/>
        <v>0</v>
      </c>
      <c r="D6">
        <f t="shared" si="0"/>
        <v>0</v>
      </c>
      <c r="E6">
        <f t="shared" si="17"/>
        <v>0</v>
      </c>
      <c r="F6">
        <f>IF(Table112[[#This Row],[m_level]]-12&lt;=0, 0, B6*(A6-12)*0.5)</f>
        <v>0</v>
      </c>
      <c r="H6" s="8">
        <f t="shared" si="1"/>
        <v>1</v>
      </c>
      <c r="I6" s="4">
        <f t="shared" si="2"/>
        <v>10</v>
      </c>
      <c r="J6" s="5">
        <f t="shared" si="3"/>
        <v>15</v>
      </c>
      <c r="K6" s="5">
        <f t="shared" si="4"/>
        <v>21</v>
      </c>
      <c r="L6" s="9">
        <f t="shared" si="5"/>
        <v>10</v>
      </c>
      <c r="N6" s="8">
        <f t="shared" si="6"/>
        <v>3</v>
      </c>
      <c r="O6" s="4">
        <f t="shared" si="7"/>
        <v>4</v>
      </c>
      <c r="P6" s="9">
        <f t="shared" si="8"/>
        <v>45</v>
      </c>
      <c r="R6" s="8">
        <f t="shared" si="9"/>
        <v>4</v>
      </c>
      <c r="S6" s="4">
        <f t="shared" si="10"/>
        <v>25</v>
      </c>
      <c r="T6" s="5">
        <f t="shared" si="11"/>
        <v>8</v>
      </c>
      <c r="U6" s="9">
        <f t="shared" si="12"/>
        <v>45</v>
      </c>
      <c r="W6" s="8">
        <f t="shared" si="18"/>
        <v>2</v>
      </c>
      <c r="X6" s="4">
        <f t="shared" si="13"/>
        <v>20</v>
      </c>
      <c r="Y6" s="9">
        <f t="shared" si="14"/>
        <v>20</v>
      </c>
    </row>
    <row r="7" spans="1:25" x14ac:dyDescent="0.25">
      <c r="A7">
        <f t="shared" si="19"/>
        <v>5</v>
      </c>
      <c r="B7">
        <f>IF(MOD(A7,5) = 0, B6+0.75, B6)</f>
        <v>0.75</v>
      </c>
      <c r="C7">
        <f t="shared" si="16"/>
        <v>1.5</v>
      </c>
      <c r="D7">
        <f t="shared" si="0"/>
        <v>0</v>
      </c>
      <c r="E7">
        <f t="shared" si="17"/>
        <v>28.125</v>
      </c>
      <c r="F7">
        <f>IF(Table112[[#This Row],[m_level]]-12&lt;=0, 0, B7*(A7-12)*0.5)</f>
        <v>0</v>
      </c>
      <c r="H7" s="8">
        <f t="shared" si="1"/>
        <v>1</v>
      </c>
      <c r="I7" s="4">
        <f t="shared" si="2"/>
        <v>10</v>
      </c>
      <c r="J7" s="5">
        <f t="shared" si="3"/>
        <v>16</v>
      </c>
      <c r="K7" s="5">
        <f t="shared" si="4"/>
        <v>22</v>
      </c>
      <c r="L7" s="9">
        <f t="shared" si="5"/>
        <v>32.5</v>
      </c>
      <c r="N7" s="8">
        <f t="shared" si="6"/>
        <v>3</v>
      </c>
      <c r="O7" s="4">
        <f t="shared" si="7"/>
        <v>4</v>
      </c>
      <c r="P7" s="9">
        <f t="shared" si="8"/>
        <v>73.125</v>
      </c>
      <c r="R7" s="8">
        <f t="shared" si="9"/>
        <v>4</v>
      </c>
      <c r="S7" s="4">
        <f t="shared" si="10"/>
        <v>25</v>
      </c>
      <c r="T7" s="5">
        <f t="shared" si="11"/>
        <v>8.75</v>
      </c>
      <c r="U7" s="9">
        <f t="shared" si="12"/>
        <v>67.5</v>
      </c>
      <c r="W7" s="8">
        <f t="shared" si="18"/>
        <v>2</v>
      </c>
      <c r="X7" s="4">
        <f t="shared" si="13"/>
        <v>20</v>
      </c>
      <c r="Y7" s="9">
        <f t="shared" si="14"/>
        <v>48.125</v>
      </c>
    </row>
    <row r="8" spans="1:25" x14ac:dyDescent="0.25">
      <c r="A8">
        <f t="shared" si="19"/>
        <v>6</v>
      </c>
      <c r="B8">
        <f t="shared" si="15"/>
        <v>0.75</v>
      </c>
      <c r="C8">
        <f t="shared" si="16"/>
        <v>2.25</v>
      </c>
      <c r="D8">
        <f t="shared" si="0"/>
        <v>0</v>
      </c>
      <c r="E8">
        <f t="shared" si="17"/>
        <v>33.75</v>
      </c>
      <c r="F8">
        <f>IF(Table112[[#This Row],[m_level]]-12&lt;=0, 0, B8*(A8-12)*0.5)</f>
        <v>0</v>
      </c>
      <c r="H8" s="8">
        <f t="shared" si="1"/>
        <v>1</v>
      </c>
      <c r="I8" s="4">
        <f t="shared" si="2"/>
        <v>10</v>
      </c>
      <c r="J8" s="5">
        <f t="shared" si="3"/>
        <v>16.5</v>
      </c>
      <c r="K8" s="5">
        <f t="shared" si="4"/>
        <v>22.5</v>
      </c>
      <c r="L8" s="9">
        <f t="shared" si="5"/>
        <v>37</v>
      </c>
      <c r="N8" s="8">
        <f t="shared" si="6"/>
        <v>3</v>
      </c>
      <c r="O8" s="4">
        <f t="shared" si="7"/>
        <v>4</v>
      </c>
      <c r="P8" s="9">
        <f t="shared" si="8"/>
        <v>78.75</v>
      </c>
      <c r="R8" s="8">
        <f t="shared" si="9"/>
        <v>4</v>
      </c>
      <c r="S8" s="4">
        <f t="shared" si="10"/>
        <v>25</v>
      </c>
      <c r="T8" s="5">
        <f t="shared" si="11"/>
        <v>9.125</v>
      </c>
      <c r="U8" s="9">
        <f t="shared" si="12"/>
        <v>72</v>
      </c>
      <c r="W8" s="8">
        <f t="shared" si="18"/>
        <v>2</v>
      </c>
      <c r="X8" s="4">
        <f t="shared" si="13"/>
        <v>20</v>
      </c>
      <c r="Y8" s="9">
        <f t="shared" si="14"/>
        <v>53.75</v>
      </c>
    </row>
    <row r="9" spans="1:25" x14ac:dyDescent="0.25">
      <c r="A9">
        <f t="shared" si="19"/>
        <v>7</v>
      </c>
      <c r="B9">
        <f t="shared" si="15"/>
        <v>0.75</v>
      </c>
      <c r="C9">
        <f t="shared" si="16"/>
        <v>3</v>
      </c>
      <c r="D9">
        <f t="shared" si="0"/>
        <v>0</v>
      </c>
      <c r="E9">
        <f t="shared" si="17"/>
        <v>39.375</v>
      </c>
      <c r="F9">
        <f>IF(Table112[[#This Row],[m_level]]-12&lt;=0, 0, B9*(A9-12)*0.5)</f>
        <v>0</v>
      </c>
      <c r="H9" s="8">
        <f t="shared" si="1"/>
        <v>1</v>
      </c>
      <c r="I9" s="4">
        <f t="shared" si="2"/>
        <v>10</v>
      </c>
      <c r="J9" s="5">
        <f t="shared" si="3"/>
        <v>17</v>
      </c>
      <c r="K9" s="5">
        <f t="shared" si="4"/>
        <v>23</v>
      </c>
      <c r="L9" s="9">
        <f t="shared" si="5"/>
        <v>41.5</v>
      </c>
      <c r="N9" s="8">
        <f t="shared" si="6"/>
        <v>3</v>
      </c>
      <c r="O9" s="4">
        <f t="shared" si="7"/>
        <v>4</v>
      </c>
      <c r="P9" s="9">
        <f t="shared" si="8"/>
        <v>84.375</v>
      </c>
      <c r="R9" s="8">
        <f t="shared" si="9"/>
        <v>4</v>
      </c>
      <c r="S9" s="4">
        <f t="shared" si="10"/>
        <v>25</v>
      </c>
      <c r="T9" s="5">
        <f t="shared" si="11"/>
        <v>9.5</v>
      </c>
      <c r="U9" s="9">
        <f t="shared" si="12"/>
        <v>76.5</v>
      </c>
      <c r="W9" s="8">
        <f t="shared" si="18"/>
        <v>2</v>
      </c>
      <c r="X9" s="4">
        <f t="shared" si="13"/>
        <v>20</v>
      </c>
      <c r="Y9" s="9">
        <f t="shared" si="14"/>
        <v>59.375</v>
      </c>
    </row>
    <row r="10" spans="1:25" x14ac:dyDescent="0.25">
      <c r="A10">
        <f t="shared" si="19"/>
        <v>8</v>
      </c>
      <c r="B10">
        <f t="shared" si="15"/>
        <v>0.75</v>
      </c>
      <c r="C10">
        <f t="shared" si="16"/>
        <v>3.75</v>
      </c>
      <c r="D10">
        <f t="shared" si="0"/>
        <v>0</v>
      </c>
      <c r="E10">
        <f t="shared" si="17"/>
        <v>45</v>
      </c>
      <c r="F10">
        <f>IF(Table112[[#This Row],[m_level]]-12&lt;=0, 0, B10*(A10-12)*0.5)</f>
        <v>0</v>
      </c>
      <c r="H10" s="8">
        <f t="shared" si="1"/>
        <v>1</v>
      </c>
      <c r="I10" s="4">
        <f t="shared" si="2"/>
        <v>10</v>
      </c>
      <c r="J10" s="5">
        <f t="shared" si="3"/>
        <v>17.5</v>
      </c>
      <c r="K10" s="5">
        <f t="shared" si="4"/>
        <v>23.5</v>
      </c>
      <c r="L10" s="9">
        <f t="shared" si="5"/>
        <v>46</v>
      </c>
      <c r="N10" s="8">
        <f t="shared" si="6"/>
        <v>3</v>
      </c>
      <c r="O10" s="4">
        <f t="shared" si="7"/>
        <v>4</v>
      </c>
      <c r="P10" s="9">
        <f t="shared" si="8"/>
        <v>90</v>
      </c>
      <c r="R10" s="8">
        <f t="shared" si="9"/>
        <v>4</v>
      </c>
      <c r="S10" s="4">
        <f t="shared" si="10"/>
        <v>25</v>
      </c>
      <c r="T10" s="5">
        <f t="shared" si="11"/>
        <v>9.875</v>
      </c>
      <c r="U10" s="9">
        <f t="shared" si="12"/>
        <v>81</v>
      </c>
      <c r="W10" s="8">
        <f t="shared" si="18"/>
        <v>2</v>
      </c>
      <c r="X10" s="4">
        <f t="shared" si="13"/>
        <v>20</v>
      </c>
      <c r="Y10" s="9">
        <f t="shared" si="14"/>
        <v>65</v>
      </c>
    </row>
    <row r="11" spans="1:25" x14ac:dyDescent="0.25">
      <c r="A11">
        <f t="shared" si="19"/>
        <v>9</v>
      </c>
      <c r="B11">
        <f t="shared" si="15"/>
        <v>0.75</v>
      </c>
      <c r="C11">
        <f t="shared" si="16"/>
        <v>4.5</v>
      </c>
      <c r="D11">
        <f t="shared" si="0"/>
        <v>0.375</v>
      </c>
      <c r="E11">
        <f t="shared" si="17"/>
        <v>50.625</v>
      </c>
      <c r="F11">
        <f>IF(Table112[[#This Row],[m_level]]-12&lt;=0, 0, B11*(A11-12)*0.5)</f>
        <v>0</v>
      </c>
      <c r="H11" s="8">
        <f t="shared" si="1"/>
        <v>1</v>
      </c>
      <c r="I11" s="4">
        <f t="shared" si="2"/>
        <v>10.375</v>
      </c>
      <c r="J11" s="5">
        <f t="shared" si="3"/>
        <v>18</v>
      </c>
      <c r="K11" s="5">
        <f t="shared" si="4"/>
        <v>24</v>
      </c>
      <c r="L11" s="9">
        <f t="shared" si="5"/>
        <v>50.5</v>
      </c>
      <c r="N11" s="8">
        <f t="shared" si="6"/>
        <v>3</v>
      </c>
      <c r="O11" s="4">
        <f t="shared" si="7"/>
        <v>4.375</v>
      </c>
      <c r="P11" s="9">
        <f t="shared" si="8"/>
        <v>95.625</v>
      </c>
      <c r="R11" s="8">
        <f t="shared" si="9"/>
        <v>4</v>
      </c>
      <c r="S11" s="4">
        <f t="shared" si="10"/>
        <v>25.75</v>
      </c>
      <c r="T11" s="5">
        <f t="shared" si="11"/>
        <v>10.25</v>
      </c>
      <c r="U11" s="9">
        <f t="shared" si="12"/>
        <v>85.5</v>
      </c>
      <c r="W11" s="8">
        <f t="shared" si="18"/>
        <v>2</v>
      </c>
      <c r="X11" s="4">
        <f t="shared" si="13"/>
        <v>20.375</v>
      </c>
      <c r="Y11" s="9">
        <f t="shared" si="14"/>
        <v>70.625</v>
      </c>
    </row>
    <row r="12" spans="1:25" x14ac:dyDescent="0.25">
      <c r="A12">
        <f t="shared" si="19"/>
        <v>10</v>
      </c>
      <c r="B12">
        <f t="shared" si="15"/>
        <v>1.5</v>
      </c>
      <c r="C12">
        <f t="shared" si="16"/>
        <v>10.5</v>
      </c>
      <c r="D12">
        <f t="shared" si="0"/>
        <v>1.5</v>
      </c>
      <c r="E12">
        <f t="shared" si="17"/>
        <v>112.5</v>
      </c>
      <c r="F12">
        <f>IF(Table112[[#This Row],[m_level]]-12&lt;=0, 0, B12*(A12-12)*0.5)</f>
        <v>0</v>
      </c>
      <c r="H12" s="8">
        <f t="shared" si="1"/>
        <v>1</v>
      </c>
      <c r="I12" s="4">
        <f t="shared" si="2"/>
        <v>11.5</v>
      </c>
      <c r="J12" s="5">
        <f t="shared" si="3"/>
        <v>22</v>
      </c>
      <c r="K12" s="5">
        <f t="shared" si="4"/>
        <v>28</v>
      </c>
      <c r="L12" s="9">
        <f t="shared" si="5"/>
        <v>100</v>
      </c>
      <c r="N12" s="8">
        <f t="shared" si="6"/>
        <v>3</v>
      </c>
      <c r="O12" s="4">
        <f t="shared" si="7"/>
        <v>5.5</v>
      </c>
      <c r="P12" s="9">
        <f t="shared" si="8"/>
        <v>157.5</v>
      </c>
      <c r="R12" s="8">
        <f t="shared" si="9"/>
        <v>4</v>
      </c>
      <c r="S12" s="4">
        <f t="shared" si="10"/>
        <v>28</v>
      </c>
      <c r="T12" s="5">
        <f t="shared" si="11"/>
        <v>13.25</v>
      </c>
      <c r="U12" s="9">
        <f t="shared" si="12"/>
        <v>135</v>
      </c>
      <c r="W12" s="8">
        <f t="shared" si="18"/>
        <v>2</v>
      </c>
      <c r="X12" s="4">
        <f t="shared" si="13"/>
        <v>21.5</v>
      </c>
      <c r="Y12" s="9">
        <f t="shared" si="14"/>
        <v>132.5</v>
      </c>
    </row>
    <row r="13" spans="1:25" x14ac:dyDescent="0.25">
      <c r="A13">
        <f t="shared" si="19"/>
        <v>11</v>
      </c>
      <c r="B13">
        <f t="shared" si="15"/>
        <v>1.5</v>
      </c>
      <c r="C13">
        <f t="shared" si="16"/>
        <v>12</v>
      </c>
      <c r="D13">
        <f t="shared" si="0"/>
        <v>2.25</v>
      </c>
      <c r="E13">
        <f t="shared" si="17"/>
        <v>123.75</v>
      </c>
      <c r="F13">
        <f>IF(Table112[[#This Row],[m_level]]-12&lt;=0, 0, B13*(A13-12)*0.5)</f>
        <v>0</v>
      </c>
      <c r="H13" s="8">
        <f t="shared" si="1"/>
        <v>1</v>
      </c>
      <c r="I13" s="4">
        <f t="shared" si="2"/>
        <v>12.25</v>
      </c>
      <c r="J13" s="5">
        <f t="shared" si="3"/>
        <v>23</v>
      </c>
      <c r="K13" s="5">
        <f t="shared" si="4"/>
        <v>29</v>
      </c>
      <c r="L13" s="9">
        <f t="shared" si="5"/>
        <v>109</v>
      </c>
      <c r="N13" s="8">
        <f t="shared" si="6"/>
        <v>3</v>
      </c>
      <c r="O13" s="4">
        <f t="shared" si="7"/>
        <v>6.25</v>
      </c>
      <c r="P13" s="9">
        <f t="shared" si="8"/>
        <v>168.75</v>
      </c>
      <c r="R13" s="8">
        <f t="shared" si="9"/>
        <v>4</v>
      </c>
      <c r="S13" s="4">
        <f t="shared" si="10"/>
        <v>29.5</v>
      </c>
      <c r="T13" s="5">
        <f t="shared" si="11"/>
        <v>14</v>
      </c>
      <c r="U13" s="9">
        <f t="shared" si="12"/>
        <v>144</v>
      </c>
      <c r="W13" s="8">
        <f t="shared" si="18"/>
        <v>2</v>
      </c>
      <c r="X13" s="4">
        <f t="shared" si="13"/>
        <v>22.25</v>
      </c>
      <c r="Y13" s="9">
        <f t="shared" si="14"/>
        <v>143.75</v>
      </c>
    </row>
    <row r="14" spans="1:25" x14ac:dyDescent="0.25">
      <c r="A14">
        <f t="shared" si="19"/>
        <v>12</v>
      </c>
      <c r="B14">
        <f t="shared" si="15"/>
        <v>1.5</v>
      </c>
      <c r="C14">
        <f t="shared" si="16"/>
        <v>13.5</v>
      </c>
      <c r="D14">
        <f t="shared" si="0"/>
        <v>3</v>
      </c>
      <c r="E14">
        <f t="shared" si="17"/>
        <v>135</v>
      </c>
      <c r="F14">
        <f>IF(Table112[[#This Row],[m_level]]-12&lt;=0, 0, B14*(A14-12)*0.5)</f>
        <v>0</v>
      </c>
      <c r="H14" s="8">
        <f t="shared" si="1"/>
        <v>1</v>
      </c>
      <c r="I14" s="4">
        <f t="shared" si="2"/>
        <v>13</v>
      </c>
      <c r="J14" s="5">
        <f t="shared" si="3"/>
        <v>24</v>
      </c>
      <c r="K14" s="5">
        <f t="shared" si="4"/>
        <v>30</v>
      </c>
      <c r="L14" s="9">
        <f t="shared" si="5"/>
        <v>118</v>
      </c>
      <c r="N14" s="8">
        <f t="shared" si="6"/>
        <v>3</v>
      </c>
      <c r="O14" s="4">
        <f t="shared" si="7"/>
        <v>7</v>
      </c>
      <c r="P14" s="9">
        <f t="shared" si="8"/>
        <v>180</v>
      </c>
      <c r="R14" s="8">
        <f t="shared" si="9"/>
        <v>4</v>
      </c>
      <c r="S14" s="4">
        <f t="shared" si="10"/>
        <v>31</v>
      </c>
      <c r="T14" s="5">
        <f t="shared" si="11"/>
        <v>14.75</v>
      </c>
      <c r="U14" s="9">
        <f t="shared" si="12"/>
        <v>153</v>
      </c>
      <c r="W14" s="8">
        <f t="shared" si="18"/>
        <v>2</v>
      </c>
      <c r="X14" s="4">
        <f t="shared" si="13"/>
        <v>23</v>
      </c>
      <c r="Y14" s="9">
        <f t="shared" si="14"/>
        <v>155</v>
      </c>
    </row>
    <row r="15" spans="1:25" x14ac:dyDescent="0.25">
      <c r="A15">
        <f t="shared" si="19"/>
        <v>13</v>
      </c>
      <c r="B15">
        <f t="shared" si="15"/>
        <v>1.5</v>
      </c>
      <c r="C15">
        <f t="shared" si="16"/>
        <v>15</v>
      </c>
      <c r="D15">
        <f t="shared" si="0"/>
        <v>3.75</v>
      </c>
      <c r="E15">
        <f t="shared" si="17"/>
        <v>146.25</v>
      </c>
      <c r="F15">
        <f>IF(Table112[[#This Row],[m_level]]-12&lt;=0, 0, B15*(A15-12)*0.5)</f>
        <v>0.75</v>
      </c>
      <c r="H15" s="8">
        <f t="shared" si="1"/>
        <v>2.125</v>
      </c>
      <c r="I15" s="4">
        <f t="shared" si="2"/>
        <v>13.75</v>
      </c>
      <c r="J15" s="5">
        <f t="shared" si="3"/>
        <v>25</v>
      </c>
      <c r="K15" s="5">
        <f t="shared" si="4"/>
        <v>31</v>
      </c>
      <c r="L15" s="9">
        <f t="shared" si="5"/>
        <v>127</v>
      </c>
      <c r="N15" s="8">
        <f t="shared" si="6"/>
        <v>4.125</v>
      </c>
      <c r="O15" s="4">
        <f t="shared" si="7"/>
        <v>7.75</v>
      </c>
      <c r="P15" s="9">
        <f t="shared" si="8"/>
        <v>191.25</v>
      </c>
      <c r="R15" s="8">
        <f t="shared" si="9"/>
        <v>4.9375</v>
      </c>
      <c r="S15" s="4">
        <f t="shared" si="10"/>
        <v>32.5</v>
      </c>
      <c r="T15" s="5">
        <f t="shared" si="11"/>
        <v>15.5</v>
      </c>
      <c r="U15" s="9">
        <f t="shared" si="12"/>
        <v>162</v>
      </c>
      <c r="W15" s="8">
        <f t="shared" si="18"/>
        <v>3.5</v>
      </c>
      <c r="X15" s="4">
        <f t="shared" si="13"/>
        <v>23.75</v>
      </c>
      <c r="Y15" s="9">
        <f t="shared" si="14"/>
        <v>166.25</v>
      </c>
    </row>
    <row r="16" spans="1:25" x14ac:dyDescent="0.25">
      <c r="A16">
        <f t="shared" si="19"/>
        <v>14</v>
      </c>
      <c r="B16">
        <f t="shared" si="15"/>
        <v>1.5</v>
      </c>
      <c r="C16">
        <f t="shared" si="16"/>
        <v>16.5</v>
      </c>
      <c r="D16">
        <f t="shared" si="0"/>
        <v>4.5</v>
      </c>
      <c r="E16">
        <f t="shared" si="17"/>
        <v>157.5</v>
      </c>
      <c r="F16">
        <f>IF(Table112[[#This Row],[m_level]]-12&lt;=0, 0, B16*(A16-12)*0.5)</f>
        <v>1.5</v>
      </c>
      <c r="H16" s="8">
        <f t="shared" si="1"/>
        <v>3.25</v>
      </c>
      <c r="I16" s="4">
        <f t="shared" si="2"/>
        <v>14.5</v>
      </c>
      <c r="J16" s="5">
        <f t="shared" si="3"/>
        <v>26</v>
      </c>
      <c r="K16" s="5">
        <f t="shared" si="4"/>
        <v>32</v>
      </c>
      <c r="L16" s="9">
        <f t="shared" si="5"/>
        <v>136</v>
      </c>
      <c r="N16" s="8">
        <f t="shared" si="6"/>
        <v>5.25</v>
      </c>
      <c r="O16" s="4">
        <f t="shared" si="7"/>
        <v>8.5</v>
      </c>
      <c r="P16" s="9">
        <f t="shared" si="8"/>
        <v>202.5</v>
      </c>
      <c r="R16" s="8">
        <f t="shared" si="9"/>
        <v>5.875</v>
      </c>
      <c r="S16" s="4">
        <f t="shared" si="10"/>
        <v>34</v>
      </c>
      <c r="T16" s="5">
        <f t="shared" si="11"/>
        <v>16.25</v>
      </c>
      <c r="U16" s="9">
        <f t="shared" si="12"/>
        <v>171</v>
      </c>
      <c r="W16" s="8">
        <f t="shared" si="18"/>
        <v>5</v>
      </c>
      <c r="X16" s="4">
        <f t="shared" si="13"/>
        <v>24.5</v>
      </c>
      <c r="Y16" s="9">
        <f t="shared" si="14"/>
        <v>177.5</v>
      </c>
    </row>
    <row r="17" spans="1:26" x14ac:dyDescent="0.25">
      <c r="A17">
        <f t="shared" si="19"/>
        <v>15</v>
      </c>
      <c r="B17">
        <f t="shared" si="15"/>
        <v>2.25</v>
      </c>
      <c r="C17">
        <f t="shared" si="16"/>
        <v>27</v>
      </c>
      <c r="D17">
        <f t="shared" si="0"/>
        <v>7.875</v>
      </c>
      <c r="E17">
        <f t="shared" si="17"/>
        <v>253.125</v>
      </c>
      <c r="F17">
        <f>IF(Table112[[#This Row],[m_level]]-12&lt;=0, 0, B17*(A17-12)*0.5)</f>
        <v>3.375</v>
      </c>
      <c r="G17" s="2"/>
      <c r="H17" s="8">
        <f t="shared" si="1"/>
        <v>6.0625</v>
      </c>
      <c r="I17" s="4">
        <f t="shared" si="2"/>
        <v>17.875</v>
      </c>
      <c r="J17" s="5">
        <f t="shared" si="3"/>
        <v>33</v>
      </c>
      <c r="K17" s="5">
        <f t="shared" si="4"/>
        <v>39</v>
      </c>
      <c r="L17" s="9">
        <f t="shared" si="5"/>
        <v>212.5</v>
      </c>
      <c r="M17" s="2"/>
      <c r="N17" s="8">
        <f t="shared" si="6"/>
        <v>8.0625</v>
      </c>
      <c r="O17" s="4">
        <f t="shared" si="7"/>
        <v>11.875</v>
      </c>
      <c r="P17" s="9">
        <f t="shared" si="8"/>
        <v>298.125</v>
      </c>
      <c r="Q17" s="2"/>
      <c r="R17" s="8">
        <f t="shared" si="9"/>
        <v>8.21875</v>
      </c>
      <c r="S17" s="4">
        <f t="shared" si="10"/>
        <v>40.75</v>
      </c>
      <c r="T17" s="5">
        <f t="shared" si="11"/>
        <v>21.5</v>
      </c>
      <c r="U17" s="9">
        <f t="shared" si="12"/>
        <v>247.5</v>
      </c>
      <c r="V17" s="2"/>
      <c r="W17" s="8">
        <f t="shared" si="18"/>
        <v>8.75</v>
      </c>
      <c r="X17" s="4">
        <f t="shared" si="13"/>
        <v>27.875</v>
      </c>
      <c r="Y17" s="9">
        <f t="shared" si="14"/>
        <v>273.125</v>
      </c>
      <c r="Z17" s="2"/>
    </row>
    <row r="18" spans="1:26" x14ac:dyDescent="0.25">
      <c r="A18">
        <f t="shared" si="19"/>
        <v>16</v>
      </c>
      <c r="B18">
        <f t="shared" si="15"/>
        <v>2.25</v>
      </c>
      <c r="C18">
        <f t="shared" si="16"/>
        <v>29.25</v>
      </c>
      <c r="D18">
        <f t="shared" si="0"/>
        <v>9</v>
      </c>
      <c r="E18">
        <f t="shared" si="17"/>
        <v>270</v>
      </c>
      <c r="F18">
        <f>IF(Table112[[#This Row],[m_level]]-12&lt;=0, 0, B18*(A18-12)*0.5)</f>
        <v>4.5</v>
      </c>
      <c r="H18" s="8">
        <f t="shared" si="1"/>
        <v>7.75</v>
      </c>
      <c r="I18" s="4">
        <f t="shared" si="2"/>
        <v>19</v>
      </c>
      <c r="J18" s="5">
        <f t="shared" si="3"/>
        <v>34.5</v>
      </c>
      <c r="K18" s="5">
        <f t="shared" si="4"/>
        <v>40.5</v>
      </c>
      <c r="L18" s="9">
        <f t="shared" si="5"/>
        <v>226</v>
      </c>
      <c r="N18" s="8">
        <f t="shared" si="6"/>
        <v>9.75</v>
      </c>
      <c r="O18" s="4">
        <f t="shared" si="7"/>
        <v>13</v>
      </c>
      <c r="P18" s="9">
        <f t="shared" si="8"/>
        <v>315</v>
      </c>
      <c r="R18" s="8">
        <f t="shared" si="9"/>
        <v>9.625</v>
      </c>
      <c r="S18" s="4">
        <f t="shared" si="10"/>
        <v>43</v>
      </c>
      <c r="T18" s="5">
        <f t="shared" si="11"/>
        <v>22.625</v>
      </c>
      <c r="U18" s="9">
        <f t="shared" si="12"/>
        <v>261</v>
      </c>
      <c r="W18" s="8">
        <f t="shared" si="18"/>
        <v>11</v>
      </c>
      <c r="X18" s="4">
        <f t="shared" si="13"/>
        <v>29</v>
      </c>
      <c r="Y18" s="9">
        <f t="shared" si="14"/>
        <v>290</v>
      </c>
    </row>
    <row r="19" spans="1:26" x14ac:dyDescent="0.25">
      <c r="A19">
        <f t="shared" si="19"/>
        <v>17</v>
      </c>
      <c r="B19">
        <f t="shared" si="15"/>
        <v>2.25</v>
      </c>
      <c r="C19">
        <f t="shared" si="16"/>
        <v>31.5</v>
      </c>
      <c r="D19">
        <f t="shared" si="0"/>
        <v>10.125</v>
      </c>
      <c r="E19">
        <f t="shared" si="17"/>
        <v>286.875</v>
      </c>
      <c r="F19">
        <f>IF(Table112[[#This Row],[m_level]]-12&lt;=0, 0, B19*(A19-12)*0.5)</f>
        <v>5.625</v>
      </c>
      <c r="H19" s="8">
        <f t="shared" si="1"/>
        <v>9.4375</v>
      </c>
      <c r="I19" s="4">
        <f t="shared" si="2"/>
        <v>20.125</v>
      </c>
      <c r="J19" s="5">
        <f t="shared" si="3"/>
        <v>36</v>
      </c>
      <c r="K19" s="5">
        <f t="shared" si="4"/>
        <v>42</v>
      </c>
      <c r="L19" s="9">
        <f t="shared" si="5"/>
        <v>239.5</v>
      </c>
      <c r="N19" s="8">
        <f t="shared" si="6"/>
        <v>11.4375</v>
      </c>
      <c r="O19" s="4">
        <f t="shared" si="7"/>
        <v>14.125</v>
      </c>
      <c r="P19" s="9">
        <f t="shared" si="8"/>
        <v>331.875</v>
      </c>
      <c r="R19" s="8">
        <f t="shared" si="9"/>
        <v>11.03125</v>
      </c>
      <c r="S19" s="4">
        <f t="shared" si="10"/>
        <v>45.25</v>
      </c>
      <c r="T19" s="5">
        <f t="shared" si="11"/>
        <v>23.75</v>
      </c>
      <c r="U19" s="9">
        <f t="shared" si="12"/>
        <v>274.5</v>
      </c>
      <c r="W19" s="8">
        <f t="shared" si="18"/>
        <v>13.25</v>
      </c>
      <c r="X19" s="4">
        <f t="shared" si="13"/>
        <v>30.125</v>
      </c>
      <c r="Y19" s="9">
        <f t="shared" si="14"/>
        <v>306.875</v>
      </c>
    </row>
    <row r="20" spans="1:26" x14ac:dyDescent="0.25">
      <c r="A20">
        <f t="shared" si="19"/>
        <v>18</v>
      </c>
      <c r="B20">
        <f t="shared" si="15"/>
        <v>2.25</v>
      </c>
      <c r="C20">
        <f t="shared" si="16"/>
        <v>33.75</v>
      </c>
      <c r="D20">
        <f t="shared" si="0"/>
        <v>11.25</v>
      </c>
      <c r="E20">
        <f t="shared" si="17"/>
        <v>303.75</v>
      </c>
      <c r="F20">
        <f>IF(Table112[[#This Row],[m_level]]-12&lt;=0, 0, B20*(A20-12)*0.5)</f>
        <v>6.75</v>
      </c>
      <c r="H20" s="8">
        <f t="shared" si="1"/>
        <v>11.125</v>
      </c>
      <c r="I20" s="4">
        <f t="shared" si="2"/>
        <v>21.25</v>
      </c>
      <c r="J20" s="5">
        <f t="shared" si="3"/>
        <v>37.5</v>
      </c>
      <c r="K20" s="5">
        <f t="shared" si="4"/>
        <v>43.5</v>
      </c>
      <c r="L20" s="9">
        <f t="shared" si="5"/>
        <v>253</v>
      </c>
      <c r="N20" s="8">
        <f t="shared" si="6"/>
        <v>13.125</v>
      </c>
      <c r="O20" s="4">
        <f t="shared" si="7"/>
        <v>15.25</v>
      </c>
      <c r="P20" s="9">
        <f t="shared" si="8"/>
        <v>348.75</v>
      </c>
      <c r="R20" s="8">
        <f t="shared" si="9"/>
        <v>12.4375</v>
      </c>
      <c r="S20" s="4">
        <f t="shared" si="10"/>
        <v>47.5</v>
      </c>
      <c r="T20" s="5">
        <f t="shared" si="11"/>
        <v>24.875</v>
      </c>
      <c r="U20" s="9">
        <f t="shared" si="12"/>
        <v>288</v>
      </c>
      <c r="W20" s="8">
        <f t="shared" si="18"/>
        <v>15.5</v>
      </c>
      <c r="X20" s="4">
        <f t="shared" si="13"/>
        <v>31.25</v>
      </c>
      <c r="Y20" s="9">
        <f t="shared" si="14"/>
        <v>323.75</v>
      </c>
    </row>
    <row r="21" spans="1:26" x14ac:dyDescent="0.25">
      <c r="A21">
        <f t="shared" si="19"/>
        <v>19</v>
      </c>
      <c r="B21">
        <f t="shared" si="15"/>
        <v>2.25</v>
      </c>
      <c r="C21">
        <f t="shared" si="16"/>
        <v>36</v>
      </c>
      <c r="D21">
        <f t="shared" si="0"/>
        <v>12.375</v>
      </c>
      <c r="E21">
        <f t="shared" si="17"/>
        <v>320.625</v>
      </c>
      <c r="F21">
        <f>IF(Table112[[#This Row],[m_level]]-12&lt;=0, 0, B21*(A21-12)*0.5)</f>
        <v>7.875</v>
      </c>
      <c r="H21" s="8">
        <f t="shared" si="1"/>
        <v>12.8125</v>
      </c>
      <c r="I21" s="4">
        <f t="shared" si="2"/>
        <v>22.375</v>
      </c>
      <c r="J21" s="5">
        <f t="shared" si="3"/>
        <v>39</v>
      </c>
      <c r="K21" s="5">
        <f t="shared" si="4"/>
        <v>45</v>
      </c>
      <c r="L21" s="9">
        <f t="shared" si="5"/>
        <v>266.5</v>
      </c>
      <c r="N21" s="8">
        <f t="shared" si="6"/>
        <v>14.8125</v>
      </c>
      <c r="O21" s="4">
        <f t="shared" si="7"/>
        <v>16.375</v>
      </c>
      <c r="P21" s="9">
        <f t="shared" si="8"/>
        <v>365.625</v>
      </c>
      <c r="R21" s="8">
        <f t="shared" si="9"/>
        <v>13.84375</v>
      </c>
      <c r="S21" s="4">
        <f t="shared" si="10"/>
        <v>49.75</v>
      </c>
      <c r="T21" s="5">
        <f t="shared" si="11"/>
        <v>26</v>
      </c>
      <c r="U21" s="9">
        <f t="shared" si="12"/>
        <v>301.5</v>
      </c>
      <c r="W21" s="8">
        <f t="shared" si="18"/>
        <v>17.75</v>
      </c>
      <c r="X21" s="4">
        <f t="shared" si="13"/>
        <v>32.375</v>
      </c>
      <c r="Y21" s="9">
        <f t="shared" si="14"/>
        <v>340.625</v>
      </c>
    </row>
    <row r="22" spans="1:26" x14ac:dyDescent="0.25">
      <c r="A22">
        <f t="shared" si="19"/>
        <v>20</v>
      </c>
      <c r="B22">
        <f t="shared" si="15"/>
        <v>3</v>
      </c>
      <c r="C22">
        <f t="shared" si="16"/>
        <v>51</v>
      </c>
      <c r="D22">
        <f t="shared" si="0"/>
        <v>18</v>
      </c>
      <c r="E22">
        <f t="shared" si="17"/>
        <v>450</v>
      </c>
      <c r="F22">
        <f>IF(Table112[[#This Row],[m_level]]-12&lt;=0, 0, B22*(A22-12)*0.5)</f>
        <v>12</v>
      </c>
      <c r="H22" s="8">
        <f t="shared" si="1"/>
        <v>19</v>
      </c>
      <c r="I22" s="4">
        <f t="shared" si="2"/>
        <v>28</v>
      </c>
      <c r="J22" s="5">
        <f t="shared" si="3"/>
        <v>49</v>
      </c>
      <c r="K22" s="5">
        <f t="shared" si="4"/>
        <v>55</v>
      </c>
      <c r="L22" s="9">
        <f t="shared" si="5"/>
        <v>370</v>
      </c>
      <c r="N22" s="8">
        <f t="shared" si="6"/>
        <v>21</v>
      </c>
      <c r="O22" s="4">
        <f t="shared" si="7"/>
        <v>22</v>
      </c>
      <c r="P22" s="9">
        <f t="shared" si="8"/>
        <v>495</v>
      </c>
      <c r="R22" s="8">
        <f t="shared" si="9"/>
        <v>19</v>
      </c>
      <c r="S22" s="4">
        <f t="shared" si="10"/>
        <v>61</v>
      </c>
      <c r="T22" s="5">
        <f t="shared" si="11"/>
        <v>33.5</v>
      </c>
      <c r="U22" s="9">
        <f t="shared" si="12"/>
        <v>405</v>
      </c>
      <c r="W22" s="8">
        <f t="shared" si="18"/>
        <v>26</v>
      </c>
      <c r="X22" s="4">
        <f t="shared" si="13"/>
        <v>38</v>
      </c>
      <c r="Y22" s="9">
        <f t="shared" si="14"/>
        <v>470</v>
      </c>
    </row>
    <row r="23" spans="1:26" x14ac:dyDescent="0.25">
      <c r="A23">
        <f t="shared" si="19"/>
        <v>21</v>
      </c>
      <c r="B23">
        <f t="shared" si="15"/>
        <v>3</v>
      </c>
      <c r="C23">
        <f t="shared" si="16"/>
        <v>54</v>
      </c>
      <c r="D23">
        <f t="shared" si="0"/>
        <v>19.5</v>
      </c>
      <c r="E23">
        <f t="shared" si="17"/>
        <v>472.5</v>
      </c>
      <c r="F23">
        <f>IF(Table112[[#This Row],[m_level]]-12&lt;=0, 0, B23*(A23-12)*0.5)</f>
        <v>13.5</v>
      </c>
      <c r="H23" s="8">
        <f t="shared" si="1"/>
        <v>21.25</v>
      </c>
      <c r="I23" s="4">
        <f t="shared" si="2"/>
        <v>29.5</v>
      </c>
      <c r="J23" s="5">
        <f t="shared" si="3"/>
        <v>51</v>
      </c>
      <c r="K23" s="5">
        <f t="shared" si="4"/>
        <v>57</v>
      </c>
      <c r="L23" s="9">
        <f t="shared" si="5"/>
        <v>388</v>
      </c>
      <c r="N23" s="8">
        <f t="shared" si="6"/>
        <v>23.25</v>
      </c>
      <c r="O23" s="4">
        <f t="shared" si="7"/>
        <v>23.5</v>
      </c>
      <c r="P23" s="9">
        <f t="shared" si="8"/>
        <v>517.5</v>
      </c>
      <c r="R23" s="8">
        <f t="shared" si="9"/>
        <v>20.875</v>
      </c>
      <c r="S23" s="4">
        <f t="shared" si="10"/>
        <v>64</v>
      </c>
      <c r="T23" s="5">
        <f t="shared" si="11"/>
        <v>35</v>
      </c>
      <c r="U23" s="9">
        <f t="shared" si="12"/>
        <v>423</v>
      </c>
      <c r="W23" s="8">
        <f t="shared" si="18"/>
        <v>29</v>
      </c>
      <c r="X23" s="4">
        <f t="shared" si="13"/>
        <v>39.5</v>
      </c>
      <c r="Y23" s="9">
        <f t="shared" si="14"/>
        <v>492.5</v>
      </c>
    </row>
    <row r="24" spans="1:26" x14ac:dyDescent="0.25">
      <c r="A24">
        <f t="shared" si="19"/>
        <v>22</v>
      </c>
      <c r="B24">
        <f t="shared" si="15"/>
        <v>3</v>
      </c>
      <c r="C24">
        <f t="shared" si="16"/>
        <v>57</v>
      </c>
      <c r="D24">
        <f t="shared" si="0"/>
        <v>21</v>
      </c>
      <c r="E24">
        <f t="shared" si="17"/>
        <v>495</v>
      </c>
      <c r="F24">
        <f>IF(Table112[[#This Row],[m_level]]-12&lt;=0, 0, B24*(A24-12)*0.5)</f>
        <v>15</v>
      </c>
      <c r="H24" s="8">
        <f t="shared" si="1"/>
        <v>23.5</v>
      </c>
      <c r="I24" s="4">
        <f t="shared" si="2"/>
        <v>31</v>
      </c>
      <c r="J24" s="5">
        <f t="shared" si="3"/>
        <v>53</v>
      </c>
      <c r="K24" s="5">
        <f t="shared" si="4"/>
        <v>59</v>
      </c>
      <c r="L24" s="9">
        <f t="shared" si="5"/>
        <v>406</v>
      </c>
      <c r="N24" s="8">
        <f t="shared" si="6"/>
        <v>25.5</v>
      </c>
      <c r="O24" s="4">
        <f t="shared" si="7"/>
        <v>25</v>
      </c>
      <c r="P24" s="9">
        <f t="shared" si="8"/>
        <v>540</v>
      </c>
      <c r="R24" s="8">
        <f t="shared" si="9"/>
        <v>22.75</v>
      </c>
      <c r="S24" s="4">
        <f t="shared" si="10"/>
        <v>67</v>
      </c>
      <c r="T24" s="5">
        <f t="shared" si="11"/>
        <v>36.5</v>
      </c>
      <c r="U24" s="9">
        <f t="shared" si="12"/>
        <v>441</v>
      </c>
      <c r="W24" s="8">
        <f t="shared" si="18"/>
        <v>32</v>
      </c>
      <c r="X24" s="4">
        <f t="shared" si="13"/>
        <v>41</v>
      </c>
      <c r="Y24" s="9">
        <f t="shared" si="14"/>
        <v>515</v>
      </c>
    </row>
    <row r="25" spans="1:26" x14ac:dyDescent="0.25">
      <c r="A25">
        <f t="shared" si="19"/>
        <v>23</v>
      </c>
      <c r="B25">
        <f t="shared" si="15"/>
        <v>3</v>
      </c>
      <c r="C25">
        <f t="shared" si="16"/>
        <v>60</v>
      </c>
      <c r="D25">
        <f t="shared" si="0"/>
        <v>22.5</v>
      </c>
      <c r="E25">
        <f t="shared" si="17"/>
        <v>517.5</v>
      </c>
      <c r="F25">
        <f>IF(Table112[[#This Row],[m_level]]-12&lt;=0, 0, B25*(A25-12)*0.5)</f>
        <v>16.5</v>
      </c>
      <c r="H25" s="8">
        <f t="shared" si="1"/>
        <v>25.75</v>
      </c>
      <c r="I25" s="4">
        <f t="shared" si="2"/>
        <v>32.5</v>
      </c>
      <c r="J25" s="5">
        <f t="shared" si="3"/>
        <v>55</v>
      </c>
      <c r="K25" s="5">
        <f t="shared" si="4"/>
        <v>61</v>
      </c>
      <c r="L25" s="9">
        <f t="shared" si="5"/>
        <v>424</v>
      </c>
      <c r="N25" s="8">
        <f t="shared" si="6"/>
        <v>27.75</v>
      </c>
      <c r="O25" s="4">
        <f t="shared" si="7"/>
        <v>26.5</v>
      </c>
      <c r="P25" s="9">
        <f t="shared" si="8"/>
        <v>562.5</v>
      </c>
      <c r="R25" s="8">
        <f t="shared" si="9"/>
        <v>24.625</v>
      </c>
      <c r="S25" s="4">
        <f t="shared" si="10"/>
        <v>70</v>
      </c>
      <c r="T25" s="5">
        <f t="shared" si="11"/>
        <v>38</v>
      </c>
      <c r="U25" s="9">
        <f t="shared" si="12"/>
        <v>459</v>
      </c>
      <c r="W25" s="8">
        <f t="shared" si="18"/>
        <v>35</v>
      </c>
      <c r="X25" s="4">
        <f t="shared" si="13"/>
        <v>42.5</v>
      </c>
      <c r="Y25" s="9">
        <f t="shared" si="14"/>
        <v>537.5</v>
      </c>
    </row>
    <row r="26" spans="1:26" x14ac:dyDescent="0.25">
      <c r="A26">
        <f t="shared" si="19"/>
        <v>24</v>
      </c>
      <c r="B26">
        <f t="shared" si="15"/>
        <v>3</v>
      </c>
      <c r="C26">
        <f t="shared" si="16"/>
        <v>63</v>
      </c>
      <c r="D26">
        <f t="shared" si="0"/>
        <v>24</v>
      </c>
      <c r="E26">
        <f t="shared" si="17"/>
        <v>540</v>
      </c>
      <c r="F26">
        <f>IF(Table112[[#This Row],[m_level]]-12&lt;=0, 0, B26*(A26-12)*0.5)</f>
        <v>18</v>
      </c>
      <c r="H26" s="8">
        <f t="shared" si="1"/>
        <v>28</v>
      </c>
      <c r="I26" s="4">
        <f t="shared" si="2"/>
        <v>34</v>
      </c>
      <c r="J26" s="5">
        <f t="shared" si="3"/>
        <v>57</v>
      </c>
      <c r="K26" s="5">
        <f t="shared" si="4"/>
        <v>63</v>
      </c>
      <c r="L26" s="9">
        <f t="shared" si="5"/>
        <v>442</v>
      </c>
      <c r="N26" s="8">
        <f t="shared" si="6"/>
        <v>30</v>
      </c>
      <c r="O26" s="4">
        <f t="shared" si="7"/>
        <v>28</v>
      </c>
      <c r="P26" s="9">
        <f t="shared" si="8"/>
        <v>585</v>
      </c>
      <c r="R26" s="8">
        <f t="shared" si="9"/>
        <v>26.5</v>
      </c>
      <c r="S26" s="4">
        <f t="shared" si="10"/>
        <v>73</v>
      </c>
      <c r="T26" s="5">
        <f t="shared" si="11"/>
        <v>39.5</v>
      </c>
      <c r="U26" s="9">
        <f t="shared" si="12"/>
        <v>477</v>
      </c>
      <c r="W26" s="8">
        <f t="shared" si="18"/>
        <v>38</v>
      </c>
      <c r="X26" s="4">
        <f t="shared" si="13"/>
        <v>44</v>
      </c>
      <c r="Y26" s="9">
        <f t="shared" si="14"/>
        <v>560</v>
      </c>
    </row>
    <row r="27" spans="1:26" x14ac:dyDescent="0.25">
      <c r="A27">
        <f t="shared" si="19"/>
        <v>25</v>
      </c>
      <c r="B27">
        <f t="shared" si="15"/>
        <v>3.75</v>
      </c>
      <c r="C27">
        <f t="shared" si="16"/>
        <v>82.5</v>
      </c>
      <c r="D27">
        <f t="shared" si="0"/>
        <v>31.875</v>
      </c>
      <c r="E27">
        <f t="shared" si="17"/>
        <v>703.125</v>
      </c>
      <c r="F27">
        <f>IF(Table112[[#This Row],[m_level]]-12&lt;=0, 0, B27*(A27-12)*0.5)</f>
        <v>24.375</v>
      </c>
      <c r="G27" s="2"/>
      <c r="H27" s="8">
        <f t="shared" si="1"/>
        <v>37.5625</v>
      </c>
      <c r="I27" s="4">
        <f t="shared" si="2"/>
        <v>41.875</v>
      </c>
      <c r="J27" s="5">
        <f t="shared" si="3"/>
        <v>70</v>
      </c>
      <c r="K27" s="5">
        <f t="shared" si="4"/>
        <v>76</v>
      </c>
      <c r="L27" s="9">
        <f t="shared" si="5"/>
        <v>572.5</v>
      </c>
      <c r="M27" s="2"/>
      <c r="N27" s="8">
        <f t="shared" si="6"/>
        <v>39.5625</v>
      </c>
      <c r="O27" s="4">
        <f t="shared" si="7"/>
        <v>35.875</v>
      </c>
      <c r="P27" s="9">
        <f t="shared" si="8"/>
        <v>748.125</v>
      </c>
      <c r="Q27" s="2"/>
      <c r="R27" s="8">
        <f t="shared" si="9"/>
        <v>34.46875</v>
      </c>
      <c r="S27" s="4">
        <f t="shared" si="10"/>
        <v>88.75</v>
      </c>
      <c r="T27" s="5">
        <f t="shared" si="11"/>
        <v>49.25</v>
      </c>
      <c r="U27" s="9">
        <f t="shared" si="12"/>
        <v>607.5</v>
      </c>
      <c r="V27" s="2"/>
      <c r="W27" s="8">
        <f t="shared" si="18"/>
        <v>50.75</v>
      </c>
      <c r="X27" s="4">
        <f t="shared" si="13"/>
        <v>51.875</v>
      </c>
      <c r="Y27" s="9">
        <f t="shared" si="14"/>
        <v>723.125</v>
      </c>
      <c r="Z27" s="2"/>
    </row>
    <row r="28" spans="1:26" x14ac:dyDescent="0.25">
      <c r="A28">
        <f t="shared" si="19"/>
        <v>26</v>
      </c>
      <c r="B28">
        <f t="shared" si="15"/>
        <v>3.75</v>
      </c>
      <c r="C28">
        <f t="shared" si="16"/>
        <v>86.25</v>
      </c>
      <c r="D28">
        <f t="shared" si="0"/>
        <v>33.75</v>
      </c>
      <c r="E28">
        <f t="shared" si="17"/>
        <v>731.25</v>
      </c>
      <c r="F28">
        <f>IF(Table112[[#This Row],[m_level]]-12&lt;=0, 0, B28*(A28-12)*0.5)</f>
        <v>26.25</v>
      </c>
      <c r="H28" s="8">
        <f t="shared" si="1"/>
        <v>40.375</v>
      </c>
      <c r="I28" s="4">
        <f t="shared" si="2"/>
        <v>43.75</v>
      </c>
      <c r="J28" s="5">
        <f t="shared" si="3"/>
        <v>72.5</v>
      </c>
      <c r="K28" s="5">
        <f t="shared" si="4"/>
        <v>78.5</v>
      </c>
      <c r="L28" s="9">
        <f t="shared" si="5"/>
        <v>595</v>
      </c>
      <c r="N28" s="8">
        <f t="shared" si="6"/>
        <v>42.375</v>
      </c>
      <c r="O28" s="4">
        <f t="shared" si="7"/>
        <v>37.75</v>
      </c>
      <c r="P28" s="9">
        <f t="shared" si="8"/>
        <v>776.25</v>
      </c>
      <c r="R28" s="8">
        <f t="shared" si="9"/>
        <v>36.8125</v>
      </c>
      <c r="S28" s="4">
        <f t="shared" si="10"/>
        <v>92.5</v>
      </c>
      <c r="T28" s="5">
        <f t="shared" si="11"/>
        <v>51.125</v>
      </c>
      <c r="U28" s="9">
        <f t="shared" si="12"/>
        <v>630</v>
      </c>
      <c r="W28" s="8">
        <f t="shared" si="18"/>
        <v>54.5</v>
      </c>
      <c r="X28" s="4">
        <f t="shared" si="13"/>
        <v>53.75</v>
      </c>
      <c r="Y28" s="9">
        <f t="shared" si="14"/>
        <v>751.25</v>
      </c>
    </row>
    <row r="29" spans="1:26" x14ac:dyDescent="0.25">
      <c r="A29">
        <f t="shared" si="19"/>
        <v>27</v>
      </c>
      <c r="B29">
        <f t="shared" si="15"/>
        <v>3.75</v>
      </c>
      <c r="C29">
        <f t="shared" si="16"/>
        <v>90</v>
      </c>
      <c r="D29">
        <f t="shared" si="0"/>
        <v>35.625</v>
      </c>
      <c r="E29">
        <f t="shared" si="17"/>
        <v>759.375</v>
      </c>
      <c r="F29">
        <f>IF(Table112[[#This Row],[m_level]]-12&lt;=0, 0, B29*(A29-12)*0.5)</f>
        <v>28.125</v>
      </c>
      <c r="H29" s="8">
        <f t="shared" si="1"/>
        <v>43.1875</v>
      </c>
      <c r="I29" s="4">
        <f t="shared" si="2"/>
        <v>45.625</v>
      </c>
      <c r="J29" s="5">
        <f t="shared" si="3"/>
        <v>75</v>
      </c>
      <c r="K29" s="5">
        <f t="shared" si="4"/>
        <v>81</v>
      </c>
      <c r="L29" s="9">
        <f t="shared" si="5"/>
        <v>617.5</v>
      </c>
      <c r="N29" s="8">
        <f t="shared" si="6"/>
        <v>45.1875</v>
      </c>
      <c r="O29" s="4">
        <f t="shared" si="7"/>
        <v>39.625</v>
      </c>
      <c r="P29" s="9">
        <f t="shared" si="8"/>
        <v>804.375</v>
      </c>
      <c r="R29" s="8">
        <f t="shared" si="9"/>
        <v>39.15625</v>
      </c>
      <c r="S29" s="4">
        <f t="shared" si="10"/>
        <v>96.25</v>
      </c>
      <c r="T29" s="5">
        <f t="shared" si="11"/>
        <v>53</v>
      </c>
      <c r="U29" s="9">
        <f t="shared" si="12"/>
        <v>652.5</v>
      </c>
      <c r="W29" s="8">
        <f t="shared" si="18"/>
        <v>58.25</v>
      </c>
      <c r="X29" s="4">
        <f t="shared" si="13"/>
        <v>55.625</v>
      </c>
      <c r="Y29" s="9">
        <f t="shared" si="14"/>
        <v>779.375</v>
      </c>
    </row>
    <row r="30" spans="1:26" x14ac:dyDescent="0.25">
      <c r="A30">
        <f t="shared" si="19"/>
        <v>28</v>
      </c>
      <c r="B30">
        <f t="shared" si="15"/>
        <v>3.75</v>
      </c>
      <c r="C30">
        <f t="shared" si="16"/>
        <v>93.75</v>
      </c>
      <c r="D30">
        <f t="shared" si="0"/>
        <v>37.5</v>
      </c>
      <c r="E30">
        <f t="shared" si="17"/>
        <v>787.5</v>
      </c>
      <c r="F30">
        <f>IF(Table112[[#This Row],[m_level]]-12&lt;=0, 0, B30*(A30-12)*0.5)</f>
        <v>30</v>
      </c>
      <c r="H30" s="8">
        <f t="shared" si="1"/>
        <v>46</v>
      </c>
      <c r="I30" s="4">
        <f t="shared" si="2"/>
        <v>47.5</v>
      </c>
      <c r="J30" s="5">
        <f t="shared" si="3"/>
        <v>77.5</v>
      </c>
      <c r="K30" s="5">
        <f t="shared" si="4"/>
        <v>83.5</v>
      </c>
      <c r="L30" s="9">
        <f t="shared" si="5"/>
        <v>640</v>
      </c>
      <c r="N30" s="8">
        <f t="shared" si="6"/>
        <v>48</v>
      </c>
      <c r="O30" s="4">
        <f t="shared" si="7"/>
        <v>41.5</v>
      </c>
      <c r="P30" s="9">
        <f t="shared" si="8"/>
        <v>832.5</v>
      </c>
      <c r="R30" s="8">
        <f t="shared" si="9"/>
        <v>41.5</v>
      </c>
      <c r="S30" s="4">
        <f t="shared" si="10"/>
        <v>100</v>
      </c>
      <c r="T30" s="5">
        <f t="shared" si="11"/>
        <v>54.875</v>
      </c>
      <c r="U30" s="9">
        <f t="shared" si="12"/>
        <v>675</v>
      </c>
      <c r="W30" s="8">
        <f t="shared" si="18"/>
        <v>62</v>
      </c>
      <c r="X30" s="4">
        <f t="shared" si="13"/>
        <v>57.5</v>
      </c>
      <c r="Y30" s="9">
        <f t="shared" si="14"/>
        <v>807.5</v>
      </c>
    </row>
    <row r="31" spans="1:26" x14ac:dyDescent="0.25">
      <c r="A31">
        <f t="shared" si="19"/>
        <v>29</v>
      </c>
      <c r="B31">
        <f t="shared" si="15"/>
        <v>3.75</v>
      </c>
      <c r="C31">
        <f t="shared" si="16"/>
        <v>97.5</v>
      </c>
      <c r="D31">
        <f t="shared" si="0"/>
        <v>39.375</v>
      </c>
      <c r="E31">
        <f t="shared" si="17"/>
        <v>815.625</v>
      </c>
      <c r="F31">
        <f>IF(Table112[[#This Row],[m_level]]-12&lt;=0, 0, B31*(A31-12)*0.5)</f>
        <v>31.875</v>
      </c>
      <c r="H31" s="8">
        <f t="shared" si="1"/>
        <v>48.8125</v>
      </c>
      <c r="I31" s="4">
        <f t="shared" si="2"/>
        <v>49.375</v>
      </c>
      <c r="J31" s="5">
        <f t="shared" si="3"/>
        <v>80</v>
      </c>
      <c r="K31" s="5">
        <f t="shared" si="4"/>
        <v>86</v>
      </c>
      <c r="L31" s="9">
        <f t="shared" si="5"/>
        <v>662.5</v>
      </c>
      <c r="N31" s="8">
        <f t="shared" si="6"/>
        <v>50.8125</v>
      </c>
      <c r="O31" s="4">
        <f t="shared" si="7"/>
        <v>43.375</v>
      </c>
      <c r="P31" s="9">
        <f t="shared" si="8"/>
        <v>860.625</v>
      </c>
      <c r="R31" s="8">
        <f t="shared" si="9"/>
        <v>43.84375</v>
      </c>
      <c r="S31" s="4">
        <f t="shared" si="10"/>
        <v>103.75</v>
      </c>
      <c r="T31" s="5">
        <f t="shared" si="11"/>
        <v>56.75</v>
      </c>
      <c r="U31" s="9">
        <f t="shared" si="12"/>
        <v>697.5</v>
      </c>
      <c r="W31" s="8">
        <f t="shared" si="18"/>
        <v>65.75</v>
      </c>
      <c r="X31" s="4">
        <f t="shared" si="13"/>
        <v>59.375</v>
      </c>
      <c r="Y31" s="9">
        <f t="shared" si="14"/>
        <v>835.625</v>
      </c>
    </row>
    <row r="32" spans="1:26" x14ac:dyDescent="0.25">
      <c r="A32">
        <f>A31+1</f>
        <v>30</v>
      </c>
      <c r="B32">
        <f t="shared" si="15"/>
        <v>4.5</v>
      </c>
      <c r="C32">
        <f t="shared" si="16"/>
        <v>121.5</v>
      </c>
      <c r="D32">
        <f t="shared" si="0"/>
        <v>49.5</v>
      </c>
      <c r="E32">
        <f t="shared" si="17"/>
        <v>1012.5</v>
      </c>
      <c r="F32">
        <f>IF(Table112[[#This Row],[m_level]]-12&lt;=0, 0, B32*(A32-12)*0.5)</f>
        <v>40.5</v>
      </c>
      <c r="H32" s="8">
        <f t="shared" si="1"/>
        <v>61.75</v>
      </c>
      <c r="I32" s="4">
        <f t="shared" si="2"/>
        <v>59.5</v>
      </c>
      <c r="J32" s="5">
        <f t="shared" si="3"/>
        <v>96</v>
      </c>
      <c r="K32" s="5">
        <f t="shared" si="4"/>
        <v>102</v>
      </c>
      <c r="L32" s="9">
        <f t="shared" si="5"/>
        <v>820</v>
      </c>
      <c r="N32" s="8">
        <f t="shared" si="6"/>
        <v>63.75</v>
      </c>
      <c r="O32" s="4">
        <f t="shared" si="7"/>
        <v>53.5</v>
      </c>
      <c r="P32" s="9">
        <f t="shared" si="8"/>
        <v>1057.5</v>
      </c>
      <c r="R32" s="8">
        <f t="shared" si="9"/>
        <v>54.625</v>
      </c>
      <c r="S32" s="4">
        <f t="shared" si="10"/>
        <v>124</v>
      </c>
      <c r="T32" s="5">
        <f t="shared" si="11"/>
        <v>68.75</v>
      </c>
      <c r="U32" s="9">
        <f t="shared" si="12"/>
        <v>855</v>
      </c>
      <c r="W32" s="8">
        <f t="shared" si="18"/>
        <v>83</v>
      </c>
      <c r="X32" s="4">
        <f t="shared" si="13"/>
        <v>69.5</v>
      </c>
      <c r="Y32" s="9">
        <f t="shared" si="14"/>
        <v>1032.5</v>
      </c>
    </row>
    <row r="33" spans="1:25" x14ac:dyDescent="0.25">
      <c r="A33">
        <f t="shared" ref="A33:A37" si="20">A32+1</f>
        <v>31</v>
      </c>
      <c r="B33">
        <f t="shared" si="15"/>
        <v>4.5</v>
      </c>
      <c r="C33">
        <f t="shared" si="16"/>
        <v>126</v>
      </c>
      <c r="D33">
        <f t="shared" si="0"/>
        <v>51.75</v>
      </c>
      <c r="E33">
        <f t="shared" si="17"/>
        <v>1046.25</v>
      </c>
      <c r="F33">
        <f>IF(Table112[[#This Row],[m_level]]-12&lt;=0, 0, B33*(A33-12)*0.5)</f>
        <v>42.75</v>
      </c>
      <c r="H33" s="8">
        <f t="shared" si="1"/>
        <v>65.125</v>
      </c>
      <c r="I33" s="4">
        <f t="shared" si="2"/>
        <v>61.75</v>
      </c>
      <c r="J33" s="5">
        <f t="shared" si="3"/>
        <v>99</v>
      </c>
      <c r="K33" s="5">
        <f t="shared" si="4"/>
        <v>105</v>
      </c>
      <c r="L33" s="9">
        <f t="shared" si="5"/>
        <v>847</v>
      </c>
      <c r="N33" s="8">
        <f t="shared" si="6"/>
        <v>67.125</v>
      </c>
      <c r="O33" s="4">
        <f t="shared" si="7"/>
        <v>55.75</v>
      </c>
      <c r="P33" s="9">
        <f t="shared" si="8"/>
        <v>1091.25</v>
      </c>
      <c r="R33" s="8">
        <f t="shared" si="9"/>
        <v>57.4375</v>
      </c>
      <c r="S33" s="4">
        <f t="shared" si="10"/>
        <v>128.5</v>
      </c>
      <c r="T33" s="5">
        <f t="shared" si="11"/>
        <v>71</v>
      </c>
      <c r="U33" s="9">
        <f t="shared" si="12"/>
        <v>882</v>
      </c>
      <c r="W33" s="8">
        <f t="shared" si="18"/>
        <v>87.5</v>
      </c>
      <c r="X33" s="4">
        <f t="shared" si="13"/>
        <v>71.75</v>
      </c>
      <c r="Y33" s="9">
        <f t="shared" si="14"/>
        <v>1066.25</v>
      </c>
    </row>
    <row r="34" spans="1:25" x14ac:dyDescent="0.25">
      <c r="A34">
        <f t="shared" si="20"/>
        <v>32</v>
      </c>
      <c r="B34">
        <f t="shared" si="15"/>
        <v>4.5</v>
      </c>
      <c r="C34">
        <f t="shared" si="16"/>
        <v>130.5</v>
      </c>
      <c r="D34">
        <f t="shared" si="0"/>
        <v>54</v>
      </c>
      <c r="E34">
        <f t="shared" si="17"/>
        <v>1080</v>
      </c>
      <c r="F34">
        <f>IF(Table112[[#This Row],[m_level]]-12&lt;=0, 0, B34*(A34-12)*0.5)</f>
        <v>45</v>
      </c>
      <c r="H34" s="8">
        <f t="shared" si="1"/>
        <v>68.5</v>
      </c>
      <c r="I34" s="4">
        <f t="shared" si="2"/>
        <v>64</v>
      </c>
      <c r="J34" s="5">
        <f t="shared" si="3"/>
        <v>102</v>
      </c>
      <c r="K34" s="5">
        <f t="shared" si="4"/>
        <v>108</v>
      </c>
      <c r="L34" s="9">
        <f t="shared" si="5"/>
        <v>874</v>
      </c>
      <c r="N34" s="8">
        <f t="shared" si="6"/>
        <v>70.5</v>
      </c>
      <c r="O34" s="4">
        <f t="shared" si="7"/>
        <v>58</v>
      </c>
      <c r="P34" s="9">
        <f t="shared" si="8"/>
        <v>1125</v>
      </c>
      <c r="R34" s="8">
        <f t="shared" si="9"/>
        <v>60.25</v>
      </c>
      <c r="S34" s="4">
        <f t="shared" si="10"/>
        <v>133</v>
      </c>
      <c r="T34" s="5">
        <f t="shared" si="11"/>
        <v>73.25</v>
      </c>
      <c r="U34" s="9">
        <f t="shared" si="12"/>
        <v>909</v>
      </c>
      <c r="W34" s="8">
        <f t="shared" si="18"/>
        <v>92</v>
      </c>
      <c r="X34" s="4">
        <f t="shared" si="13"/>
        <v>74</v>
      </c>
      <c r="Y34" s="9">
        <f t="shared" si="14"/>
        <v>1100</v>
      </c>
    </row>
    <row r="35" spans="1:25" x14ac:dyDescent="0.25">
      <c r="A35">
        <f t="shared" si="20"/>
        <v>33</v>
      </c>
      <c r="B35">
        <f t="shared" si="15"/>
        <v>4.5</v>
      </c>
      <c r="C35">
        <f t="shared" si="16"/>
        <v>135</v>
      </c>
      <c r="D35">
        <f t="shared" si="0"/>
        <v>56.25</v>
      </c>
      <c r="E35">
        <f t="shared" si="17"/>
        <v>1113.75</v>
      </c>
      <c r="F35">
        <f>IF(Table112[[#This Row],[m_level]]-12&lt;=0, 0, B35*(A35-12)*0.5)</f>
        <v>47.25</v>
      </c>
      <c r="H35" s="8">
        <f t="shared" si="1"/>
        <v>71.875</v>
      </c>
      <c r="I35" s="4">
        <f t="shared" si="2"/>
        <v>66.25</v>
      </c>
      <c r="J35" s="5">
        <f t="shared" si="3"/>
        <v>105</v>
      </c>
      <c r="K35" s="5">
        <f t="shared" si="4"/>
        <v>111</v>
      </c>
      <c r="L35" s="9">
        <f t="shared" si="5"/>
        <v>901</v>
      </c>
      <c r="N35" s="8">
        <f t="shared" si="6"/>
        <v>73.875</v>
      </c>
      <c r="O35" s="4">
        <f t="shared" si="7"/>
        <v>60.25</v>
      </c>
      <c r="P35" s="9">
        <f t="shared" si="8"/>
        <v>1158.75</v>
      </c>
      <c r="R35" s="8">
        <f t="shared" si="9"/>
        <v>63.0625</v>
      </c>
      <c r="S35" s="4">
        <f t="shared" si="10"/>
        <v>137.5</v>
      </c>
      <c r="T35" s="5">
        <f t="shared" si="11"/>
        <v>75.5</v>
      </c>
      <c r="U35" s="9">
        <f t="shared" si="12"/>
        <v>936</v>
      </c>
      <c r="W35" s="8">
        <f t="shared" si="18"/>
        <v>96.5</v>
      </c>
      <c r="X35" s="4">
        <f t="shared" si="13"/>
        <v>76.25</v>
      </c>
      <c r="Y35" s="9">
        <f t="shared" si="14"/>
        <v>1133.75</v>
      </c>
    </row>
    <row r="36" spans="1:25" x14ac:dyDescent="0.25">
      <c r="A36">
        <f t="shared" si="20"/>
        <v>34</v>
      </c>
      <c r="B36">
        <f t="shared" si="15"/>
        <v>4.5</v>
      </c>
      <c r="C36">
        <f t="shared" si="16"/>
        <v>139.5</v>
      </c>
      <c r="D36">
        <f t="shared" si="0"/>
        <v>58.5</v>
      </c>
      <c r="E36">
        <f t="shared" si="17"/>
        <v>1147.5</v>
      </c>
      <c r="F36">
        <f>IF(Table112[[#This Row],[m_level]]-12&lt;=0, 0, B36*(A36-12)*0.5)</f>
        <v>49.5</v>
      </c>
      <c r="H36" s="8">
        <f t="shared" si="1"/>
        <v>75.25</v>
      </c>
      <c r="I36" s="4">
        <f t="shared" si="2"/>
        <v>68.5</v>
      </c>
      <c r="J36" s="5">
        <f t="shared" si="3"/>
        <v>108</v>
      </c>
      <c r="K36" s="5">
        <f t="shared" si="4"/>
        <v>114</v>
      </c>
      <c r="L36" s="9">
        <f t="shared" si="5"/>
        <v>928</v>
      </c>
      <c r="N36" s="8">
        <f t="shared" si="6"/>
        <v>77.25</v>
      </c>
      <c r="O36" s="4">
        <f t="shared" si="7"/>
        <v>62.5</v>
      </c>
      <c r="P36" s="9">
        <f t="shared" si="8"/>
        <v>1192.5</v>
      </c>
      <c r="R36" s="8">
        <f t="shared" si="9"/>
        <v>65.875</v>
      </c>
      <c r="S36" s="4">
        <f t="shared" si="10"/>
        <v>142</v>
      </c>
      <c r="T36" s="5">
        <f t="shared" si="11"/>
        <v>77.75</v>
      </c>
      <c r="U36" s="9">
        <f t="shared" si="12"/>
        <v>963</v>
      </c>
      <c r="W36" s="8">
        <f t="shared" si="18"/>
        <v>101</v>
      </c>
      <c r="X36" s="4">
        <f t="shared" si="13"/>
        <v>78.5</v>
      </c>
      <c r="Y36" s="9">
        <f t="shared" si="14"/>
        <v>1167.5</v>
      </c>
    </row>
    <row r="37" spans="1:25" x14ac:dyDescent="0.25">
      <c r="A37">
        <f t="shared" si="20"/>
        <v>35</v>
      </c>
      <c r="B37">
        <f t="shared" si="15"/>
        <v>5.25</v>
      </c>
      <c r="C37">
        <f t="shared" si="16"/>
        <v>168</v>
      </c>
      <c r="D37">
        <f t="shared" si="0"/>
        <v>70.875</v>
      </c>
      <c r="E37">
        <f t="shared" si="17"/>
        <v>1378.125</v>
      </c>
      <c r="F37">
        <f>IF(Table112[[#This Row],[m_level]]-12&lt;=0, 0, B37*(A37-12)*0.5)</f>
        <v>60.375</v>
      </c>
      <c r="H37" s="14">
        <f t="shared" si="1"/>
        <v>91.5625</v>
      </c>
      <c r="I37" s="6">
        <f t="shared" si="2"/>
        <v>80.875</v>
      </c>
      <c r="J37" s="7">
        <f t="shared" si="3"/>
        <v>127</v>
      </c>
      <c r="K37" s="7">
        <f t="shared" si="4"/>
        <v>133</v>
      </c>
      <c r="L37" s="15">
        <f t="shared" si="5"/>
        <v>1112.5</v>
      </c>
      <c r="N37" s="14">
        <f t="shared" si="6"/>
        <v>93.5625</v>
      </c>
      <c r="O37" s="6">
        <f t="shared" si="7"/>
        <v>74.875</v>
      </c>
      <c r="P37" s="15">
        <f t="shared" si="8"/>
        <v>1423.125</v>
      </c>
      <c r="R37" s="14">
        <f t="shared" si="9"/>
        <v>79.46875</v>
      </c>
      <c r="S37" s="6">
        <f t="shared" si="10"/>
        <v>166.75</v>
      </c>
      <c r="T37" s="7">
        <f t="shared" si="11"/>
        <v>92</v>
      </c>
      <c r="U37" s="15">
        <f t="shared" si="12"/>
        <v>1147.5</v>
      </c>
      <c r="W37" s="14">
        <f t="shared" si="18"/>
        <v>122.75</v>
      </c>
      <c r="X37" s="6">
        <f t="shared" si="13"/>
        <v>90.875</v>
      </c>
      <c r="Y37" s="15">
        <f t="shared" si="14"/>
        <v>1398.125</v>
      </c>
    </row>
  </sheetData>
  <pageMargins left="0.7" right="0.7" top="0.75" bottom="0.75" header="0.3" footer="0.3"/>
  <ignoredErrors>
    <ignoredError sqref="A3:B3" calculatedColumn="1"/>
  </ignoredErrors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</vt:lpstr>
      <vt:lpstr>Advanced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Genge</dc:creator>
  <cp:lastModifiedBy>Sean Genge</cp:lastModifiedBy>
  <dcterms:created xsi:type="dcterms:W3CDTF">2015-10-16T23:44:58Z</dcterms:created>
  <dcterms:modified xsi:type="dcterms:W3CDTF">2015-10-25T07:01:32Z</dcterms:modified>
</cp:coreProperties>
</file>