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13_ncr:1_{34C53C77-E454-4F9F-963A-DC6112366D3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raft Main" sheetId="2" r:id="rId1"/>
    <sheet name="Conversion" sheetId="6" r:id="rId2"/>
    <sheet name="Ciely Ovr Rankings" sheetId="7" r:id="rId3"/>
    <sheet name="Ringer Rankings" sheetId="5" r:id="rId4"/>
    <sheet name="conversionish" sheetId="11" r:id="rId5"/>
    <sheet name="Ciely Pos Rankings" sheetId="4" r:id="rId6"/>
  </sheets>
  <definedNames>
    <definedName name="_xlnm._FilterDatabase" localSheetId="2" hidden="1">'Ciely Ovr Rankings'!$A$1:$E$321</definedName>
    <definedName name="_xlnm._FilterDatabase" localSheetId="1" hidden="1">Conversion!$C$1:$F$183</definedName>
    <definedName name="_xlnm._FilterDatabase" localSheetId="4" hidden="1">conversionish!$A$1:$E$320</definedName>
    <definedName name="_xlnm._FilterDatabase" localSheetId="0" hidden="1">'Draft Main'!$L$1:$P$195</definedName>
    <definedName name="_xlnm._FilterDatabase" localSheetId="3" hidden="1">'Ringer Rankings'!$A$1:$G$151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5" i="2" s="1"/>
  <c r="S7" i="2" s="1"/>
  <c r="S9" i="2" s="1"/>
  <c r="S11" i="2" s="1"/>
  <c r="S13" i="2" s="1"/>
  <c r="S15" i="2" s="1"/>
  <c r="S2" i="2"/>
  <c r="S4" i="2" s="1"/>
  <c r="S6" i="2" s="1"/>
  <c r="S8" i="2" s="1"/>
  <c r="S10" i="2" s="1"/>
  <c r="S12" i="2" s="1"/>
  <c r="S14" i="2" s="1"/>
  <c r="S16" i="2" s="1"/>
  <c r="M15" i="2"/>
  <c r="M8" i="2"/>
  <c r="M4" i="2"/>
  <c r="M17" i="2"/>
  <c r="M11" i="2"/>
  <c r="M14" i="2"/>
  <c r="M33" i="2"/>
  <c r="M23" i="2"/>
  <c r="M18" i="2"/>
  <c r="M32" i="2"/>
  <c r="M27" i="2"/>
  <c r="M19" i="2"/>
  <c r="M34" i="2"/>
  <c r="M47" i="2"/>
  <c r="M97" i="2"/>
  <c r="M63" i="2"/>
  <c r="M77" i="2"/>
  <c r="M71" i="2"/>
  <c r="M81" i="2"/>
  <c r="M99" i="2"/>
  <c r="M64" i="2"/>
  <c r="M49" i="2"/>
  <c r="M89" i="2"/>
  <c r="M57" i="2"/>
  <c r="M106" i="2"/>
  <c r="M90" i="2"/>
  <c r="M80" i="2"/>
  <c r="M83" i="2"/>
  <c r="M114" i="2"/>
  <c r="M93" i="2"/>
  <c r="M122" i="2"/>
  <c r="M120" i="2"/>
  <c r="M137" i="2"/>
  <c r="M109" i="2"/>
  <c r="M3" i="2"/>
  <c r="M5" i="2"/>
  <c r="M6" i="2"/>
  <c r="M7" i="2"/>
  <c r="M9" i="2"/>
  <c r="M10" i="2"/>
  <c r="M12" i="2"/>
  <c r="M13" i="2"/>
  <c r="M16" i="2"/>
  <c r="M20" i="2"/>
  <c r="M21" i="2"/>
  <c r="M22" i="2"/>
  <c r="M24" i="2"/>
  <c r="M25" i="2"/>
  <c r="M26" i="2"/>
  <c r="M28" i="2"/>
  <c r="M29" i="2"/>
  <c r="M30" i="2"/>
  <c r="M31" i="2"/>
  <c r="M35" i="2"/>
  <c r="M36" i="2"/>
  <c r="M37" i="2"/>
  <c r="M38" i="2"/>
  <c r="M39" i="2"/>
  <c r="M40" i="2"/>
  <c r="M41" i="2"/>
  <c r="M42" i="2"/>
  <c r="M43" i="2"/>
  <c r="M44" i="2"/>
  <c r="M45" i="2"/>
  <c r="M46" i="2"/>
  <c r="M48" i="2"/>
  <c r="M50" i="2"/>
  <c r="M51" i="2"/>
  <c r="M52" i="2"/>
  <c r="M53" i="2"/>
  <c r="M54" i="2"/>
  <c r="M55" i="2"/>
  <c r="M56" i="2"/>
  <c r="M58" i="2"/>
  <c r="M59" i="2"/>
  <c r="M60" i="2"/>
  <c r="M61" i="2"/>
  <c r="M62" i="2"/>
  <c r="M65" i="2"/>
  <c r="M66" i="2"/>
  <c r="M67" i="2"/>
  <c r="M68" i="2"/>
  <c r="M69" i="2"/>
  <c r="M70" i="2"/>
  <c r="M72" i="2"/>
  <c r="M73" i="2"/>
  <c r="M74" i="2"/>
  <c r="M75" i="2"/>
  <c r="M76" i="2"/>
  <c r="M78" i="2"/>
  <c r="M79" i="2"/>
  <c r="M82" i="2"/>
  <c r="M84" i="2"/>
  <c r="M85" i="2"/>
  <c r="M86" i="2"/>
  <c r="M87" i="2"/>
  <c r="M88" i="2"/>
  <c r="M91" i="2"/>
  <c r="M92" i="2"/>
  <c r="M94" i="2"/>
  <c r="M95" i="2"/>
  <c r="M96" i="2"/>
  <c r="M98" i="2"/>
  <c r="M100" i="2"/>
  <c r="M101" i="2"/>
  <c r="M102" i="2"/>
  <c r="M103" i="2"/>
  <c r="M104" i="2"/>
  <c r="M105" i="2"/>
  <c r="M107" i="2"/>
  <c r="M108" i="2"/>
  <c r="M110" i="2"/>
  <c r="M111" i="2"/>
  <c r="M112" i="2"/>
  <c r="M113" i="2"/>
  <c r="M116" i="2"/>
  <c r="M117" i="2"/>
  <c r="M118" i="2"/>
  <c r="M121" i="2"/>
  <c r="M123" i="2"/>
  <c r="M124" i="2"/>
  <c r="M125" i="2"/>
  <c r="M126" i="2"/>
  <c r="M129" i="2"/>
  <c r="M131" i="2"/>
  <c r="M132" i="2"/>
  <c r="M133" i="2"/>
  <c r="M135" i="2"/>
  <c r="M136" i="2"/>
  <c r="M138" i="2"/>
  <c r="M140" i="2"/>
  <c r="M143" i="2"/>
  <c r="M144" i="2"/>
  <c r="M146" i="2"/>
  <c r="M150" i="2"/>
  <c r="M152" i="2"/>
  <c r="M153" i="2"/>
  <c r="M155" i="2"/>
  <c r="M161" i="2"/>
  <c r="M162" i="2"/>
  <c r="M166" i="2"/>
  <c r="M167" i="2"/>
  <c r="M169" i="2"/>
  <c r="M175" i="2"/>
  <c r="M184" i="2"/>
  <c r="M186" i="2"/>
  <c r="M193" i="2"/>
  <c r="M201" i="2"/>
  <c r="M202" i="2"/>
  <c r="M206" i="2"/>
  <c r="M223" i="2"/>
  <c r="M231" i="2"/>
  <c r="M245" i="2"/>
  <c r="M2" i="2"/>
  <c r="L219" i="2"/>
  <c r="M219" i="2" s="1"/>
  <c r="L220" i="2"/>
  <c r="M220" i="2" s="1"/>
  <c r="L221" i="2"/>
  <c r="M221" i="2" s="1"/>
  <c r="L222" i="2"/>
  <c r="M222" i="2" s="1"/>
  <c r="L223" i="2"/>
  <c r="L224" i="2"/>
  <c r="M224" i="2" s="1"/>
  <c r="L225" i="2"/>
  <c r="M225" i="2" s="1"/>
  <c r="L226" i="2"/>
  <c r="M226" i="2" s="1"/>
  <c r="L227" i="2"/>
  <c r="M227" i="2" s="1"/>
  <c r="L228" i="2"/>
  <c r="M228" i="2" s="1"/>
  <c r="L229" i="2"/>
  <c r="M229" i="2" s="1"/>
  <c r="L230" i="2"/>
  <c r="M230" i="2" s="1"/>
  <c r="L231" i="2"/>
  <c r="L232" i="2"/>
  <c r="M232" i="2" s="1"/>
  <c r="L233" i="2"/>
  <c r="M233" i="2" s="1"/>
  <c r="L234" i="2"/>
  <c r="M234" i="2" s="1"/>
  <c r="L235" i="2"/>
  <c r="M235" i="2" s="1"/>
  <c r="L236" i="2"/>
  <c r="M236" i="2" s="1"/>
  <c r="L237" i="2"/>
  <c r="M237" i="2" s="1"/>
  <c r="L238" i="2"/>
  <c r="M238" i="2" s="1"/>
  <c r="L239" i="2"/>
  <c r="M239" i="2" s="1"/>
  <c r="L240" i="2"/>
  <c r="M240" i="2" s="1"/>
  <c r="L241" i="2"/>
  <c r="M241" i="2" s="1"/>
  <c r="L242" i="2"/>
  <c r="M242" i="2" s="1"/>
  <c r="L243" i="2"/>
  <c r="M243" i="2" s="1"/>
  <c r="L244" i="2"/>
  <c r="M244" i="2" s="1"/>
  <c r="L245" i="2"/>
  <c r="L113" i="2"/>
  <c r="L131" i="2"/>
  <c r="L135" i="2"/>
  <c r="L136" i="2"/>
  <c r="L143" i="2"/>
  <c r="L146" i="2"/>
  <c r="L157" i="2"/>
  <c r="M157" i="2" s="1"/>
  <c r="L159" i="2"/>
  <c r="M159" i="2" s="1"/>
  <c r="L165" i="2"/>
  <c r="M165" i="2" s="1"/>
  <c r="L166" i="2"/>
  <c r="L167" i="2"/>
  <c r="L169" i="2"/>
  <c r="L176" i="2"/>
  <c r="M176" i="2" s="1"/>
  <c r="L179" i="2"/>
  <c r="M179" i="2" s="1"/>
  <c r="L180" i="2"/>
  <c r="M180" i="2" s="1"/>
  <c r="L181" i="2"/>
  <c r="M181" i="2" s="1"/>
  <c r="L182" i="2"/>
  <c r="M182" i="2" s="1"/>
  <c r="L187" i="2"/>
  <c r="M187" i="2" s="1"/>
  <c r="L192" i="2"/>
  <c r="M192" i="2" s="1"/>
  <c r="L195" i="2"/>
  <c r="M195" i="2" s="1"/>
  <c r="L196" i="2"/>
  <c r="M196" i="2" s="1"/>
  <c r="L197" i="2"/>
  <c r="M197" i="2" s="1"/>
  <c r="L198" i="2"/>
  <c r="M198" i="2" s="1"/>
  <c r="L87" i="2"/>
  <c r="U16" i="2" l="1"/>
  <c r="B27" i="2"/>
  <c r="I2" i="2"/>
  <c r="G2" i="2" s="1"/>
  <c r="I3" i="2"/>
  <c r="I4" i="2" s="1"/>
  <c r="I5" i="2"/>
  <c r="I6" i="2" s="1"/>
  <c r="G6" i="2" s="1"/>
  <c r="I7" i="2"/>
  <c r="L3" i="2"/>
  <c r="L4" i="2"/>
  <c r="L5" i="2"/>
  <c r="L6" i="2"/>
  <c r="L7" i="2"/>
  <c r="L8" i="2"/>
  <c r="L9" i="2"/>
  <c r="L10" i="2"/>
  <c r="L15" i="2"/>
  <c r="L12" i="2"/>
  <c r="L13" i="2"/>
  <c r="L14" i="2"/>
  <c r="L11" i="2"/>
  <c r="L16" i="2"/>
  <c r="L21" i="2"/>
  <c r="L18" i="2"/>
  <c r="L20" i="2"/>
  <c r="L19" i="2"/>
  <c r="L17" i="2"/>
  <c r="L22" i="2"/>
  <c r="L23" i="2"/>
  <c r="L24" i="2"/>
  <c r="L25" i="2"/>
  <c r="L44" i="2"/>
  <c r="L27" i="2"/>
  <c r="L29" i="2"/>
  <c r="L30" i="2"/>
  <c r="L31" i="2"/>
  <c r="L32" i="2"/>
  <c r="L35" i="2"/>
  <c r="L48" i="2"/>
  <c r="L33" i="2"/>
  <c r="L42" i="2"/>
  <c r="L26" i="2"/>
  <c r="L36" i="2"/>
  <c r="L39" i="2"/>
  <c r="L40" i="2"/>
  <c r="L41" i="2"/>
  <c r="L38" i="2"/>
  <c r="L61" i="2"/>
  <c r="L50" i="2"/>
  <c r="L46" i="2"/>
  <c r="L55" i="2"/>
  <c r="L43" i="2"/>
  <c r="L74" i="2"/>
  <c r="L64" i="2"/>
  <c r="L51" i="2"/>
  <c r="L63" i="2"/>
  <c r="L47" i="2"/>
  <c r="L54" i="2"/>
  <c r="L70" i="2"/>
  <c r="L53" i="2"/>
  <c r="L57" i="2"/>
  <c r="L60" i="2"/>
  <c r="L58" i="2"/>
  <c r="L62" i="2"/>
  <c r="L45" i="2"/>
  <c r="L37" i="2"/>
  <c r="L75" i="2"/>
  <c r="L52" i="2"/>
  <c r="L56" i="2"/>
  <c r="L79" i="2"/>
  <c r="L78" i="2"/>
  <c r="L81" i="2"/>
  <c r="L59" i="2"/>
  <c r="L76" i="2"/>
  <c r="L111" i="2"/>
  <c r="L49" i="2"/>
  <c r="L108" i="2"/>
  <c r="L85" i="2"/>
  <c r="L66" i="2"/>
  <c r="L34" i="2"/>
  <c r="L116" i="2"/>
  <c r="L90" i="2"/>
  <c r="L73" i="2"/>
  <c r="L68" i="2"/>
  <c r="L110" i="2"/>
  <c r="L86" i="2"/>
  <c r="L92" i="2"/>
  <c r="L71" i="2"/>
  <c r="L82" i="2"/>
  <c r="L89" i="2"/>
  <c r="L65" i="2"/>
  <c r="L72" i="2"/>
  <c r="L100" i="2"/>
  <c r="L67" i="2"/>
  <c r="L98" i="2"/>
  <c r="L91" i="2"/>
  <c r="L83" i="2"/>
  <c r="L69" i="2"/>
  <c r="L94" i="2"/>
  <c r="L101" i="2"/>
  <c r="L28" i="2"/>
  <c r="L95" i="2"/>
  <c r="L117" i="2"/>
  <c r="L199" i="2"/>
  <c r="M199" i="2" s="1"/>
  <c r="L80" i="2"/>
  <c r="L140" i="2"/>
  <c r="L97" i="2"/>
  <c r="L211" i="2"/>
  <c r="M211" i="2" s="1"/>
  <c r="L106" i="2"/>
  <c r="L105" i="2"/>
  <c r="L174" i="2"/>
  <c r="M174" i="2" s="1"/>
  <c r="L84" i="2"/>
  <c r="L103" i="2"/>
  <c r="L120" i="2"/>
  <c r="L115" i="2"/>
  <c r="M115" i="2" s="1"/>
  <c r="L118" i="2"/>
  <c r="L99" i="2"/>
  <c r="L119" i="2"/>
  <c r="M119" i="2" s="1"/>
  <c r="L114" i="2"/>
  <c r="L93" i="2"/>
  <c r="L150" i="2"/>
  <c r="L142" i="2"/>
  <c r="M142" i="2" s="1"/>
  <c r="L123" i="2"/>
  <c r="L145" i="2"/>
  <c r="M145" i="2" s="1"/>
  <c r="L128" i="2"/>
  <c r="M128" i="2" s="1"/>
  <c r="L208" i="2"/>
  <c r="M208" i="2" s="1"/>
  <c r="L96" i="2"/>
  <c r="L102" i="2"/>
  <c r="L130" i="2"/>
  <c r="M130" i="2" s="1"/>
  <c r="L104" i="2"/>
  <c r="L218" i="2"/>
  <c r="M218" i="2" s="1"/>
  <c r="L151" i="2"/>
  <c r="M151" i="2" s="1"/>
  <c r="L107" i="2"/>
  <c r="L77" i="2"/>
  <c r="L132" i="2"/>
  <c r="L122" i="2"/>
  <c r="L153" i="2"/>
  <c r="L171" i="2"/>
  <c r="M171" i="2" s="1"/>
  <c r="L156" i="2"/>
  <c r="M156" i="2" s="1"/>
  <c r="L172" i="2"/>
  <c r="M172" i="2" s="1"/>
  <c r="L185" i="2"/>
  <c r="M185" i="2" s="1"/>
  <c r="L148" i="2"/>
  <c r="M148" i="2" s="1"/>
  <c r="L149" i="2"/>
  <c r="M149" i="2" s="1"/>
  <c r="L152" i="2"/>
  <c r="L109" i="2"/>
  <c r="L178" i="2"/>
  <c r="M178" i="2" s="1"/>
  <c r="L144" i="2"/>
  <c r="L173" i="2"/>
  <c r="M173" i="2" s="1"/>
  <c r="L138" i="2"/>
  <c r="L126" i="2"/>
  <c r="L129" i="2"/>
  <c r="L124" i="2"/>
  <c r="L213" i="2"/>
  <c r="M213" i="2" s="1"/>
  <c r="L112" i="2"/>
  <c r="L134" i="2"/>
  <c r="M134" i="2" s="1"/>
  <c r="L133" i="2"/>
  <c r="L137" i="2"/>
  <c r="L158" i="2"/>
  <c r="M158" i="2" s="1"/>
  <c r="L164" i="2"/>
  <c r="M164" i="2" s="1"/>
  <c r="L160" i="2"/>
  <c r="M160" i="2" s="1"/>
  <c r="L210" i="2"/>
  <c r="M210" i="2" s="1"/>
  <c r="L175" i="2"/>
  <c r="L201" i="2"/>
  <c r="L161" i="2"/>
  <c r="L121" i="2"/>
  <c r="L155" i="2"/>
  <c r="L202" i="2"/>
  <c r="L184" i="2"/>
  <c r="L141" i="2"/>
  <c r="M141" i="2" s="1"/>
  <c r="L183" i="2"/>
  <c r="M183" i="2" s="1"/>
  <c r="L147" i="2"/>
  <c r="M147" i="2" s="1"/>
  <c r="L163" i="2"/>
  <c r="M163" i="2" s="1"/>
  <c r="L170" i="2"/>
  <c r="M170" i="2" s="1"/>
  <c r="L217" i="2"/>
  <c r="M217" i="2" s="1"/>
  <c r="L205" i="2"/>
  <c r="M205" i="2" s="1"/>
  <c r="L154" i="2"/>
  <c r="M154" i="2" s="1"/>
  <c r="L88" i="2"/>
  <c r="L190" i="2"/>
  <c r="M190" i="2" s="1"/>
  <c r="L215" i="2"/>
  <c r="M215" i="2" s="1"/>
  <c r="L127" i="2"/>
  <c r="M127" i="2" s="1"/>
  <c r="L191" i="2"/>
  <c r="M191" i="2" s="1"/>
  <c r="L125" i="2"/>
  <c r="L212" i="2"/>
  <c r="M212" i="2" s="1"/>
  <c r="L193" i="2"/>
  <c r="L162" i="2"/>
  <c r="L189" i="2"/>
  <c r="M189" i="2" s="1"/>
  <c r="L206" i="2"/>
  <c r="L209" i="2"/>
  <c r="M209" i="2" s="1"/>
  <c r="L194" i="2"/>
  <c r="M194" i="2" s="1"/>
  <c r="L188" i="2"/>
  <c r="M188" i="2" s="1"/>
  <c r="L186" i="2"/>
  <c r="L214" i="2"/>
  <c r="M214" i="2" s="1"/>
  <c r="L177" i="2"/>
  <c r="M177" i="2" s="1"/>
  <c r="L216" i="2"/>
  <c r="M216" i="2" s="1"/>
  <c r="L203" i="2"/>
  <c r="M203" i="2" s="1"/>
  <c r="L200" i="2"/>
  <c r="M200" i="2" s="1"/>
  <c r="L139" i="2"/>
  <c r="M139" i="2" s="1"/>
  <c r="L207" i="2"/>
  <c r="M207" i="2" s="1"/>
  <c r="L204" i="2"/>
  <c r="M204" i="2" s="1"/>
  <c r="L168" i="2"/>
  <c r="M168" i="2" s="1"/>
  <c r="L2" i="2"/>
  <c r="E2" i="7" l="1"/>
  <c r="E10" i="7"/>
  <c r="E18" i="7"/>
  <c r="E26" i="7"/>
  <c r="E34" i="7"/>
  <c r="E42" i="7"/>
  <c r="E50" i="7"/>
  <c r="E58" i="7"/>
  <c r="E66" i="7"/>
  <c r="E74" i="7"/>
  <c r="E82" i="7"/>
  <c r="E90" i="7"/>
  <c r="E98" i="7"/>
  <c r="E106" i="7"/>
  <c r="E114" i="7"/>
  <c r="E122" i="7"/>
  <c r="E130" i="7"/>
  <c r="E138" i="7"/>
  <c r="E146" i="7"/>
  <c r="E154" i="7"/>
  <c r="E162" i="7"/>
  <c r="E170" i="7"/>
  <c r="E178" i="7"/>
  <c r="E186" i="7"/>
  <c r="E194" i="7"/>
  <c r="E202" i="7"/>
  <c r="E210" i="7"/>
  <c r="E218" i="7"/>
  <c r="E226" i="7"/>
  <c r="E234" i="7"/>
  <c r="E242" i="7"/>
  <c r="E3" i="7"/>
  <c r="E11" i="7"/>
  <c r="E19" i="7"/>
  <c r="E27" i="7"/>
  <c r="E35" i="7"/>
  <c r="E43" i="7"/>
  <c r="E51" i="7"/>
  <c r="E59" i="7"/>
  <c r="E67" i="7"/>
  <c r="E75" i="7"/>
  <c r="E83" i="7"/>
  <c r="E91" i="7"/>
  <c r="E99" i="7"/>
  <c r="E107" i="7"/>
  <c r="E115" i="7"/>
  <c r="E123" i="7"/>
  <c r="E131" i="7"/>
  <c r="E139" i="7"/>
  <c r="E147" i="7"/>
  <c r="E155" i="7"/>
  <c r="E163" i="7"/>
  <c r="E171" i="7"/>
  <c r="E179" i="7"/>
  <c r="E187" i="7"/>
  <c r="E195" i="7"/>
  <c r="E203" i="7"/>
  <c r="E211" i="7"/>
  <c r="E219" i="7"/>
  <c r="E227" i="7"/>
  <c r="E235" i="7"/>
  <c r="E243" i="7"/>
  <c r="E4" i="7"/>
  <c r="E12" i="7"/>
  <c r="E20" i="7"/>
  <c r="E28" i="7"/>
  <c r="E36" i="7"/>
  <c r="E44" i="7"/>
  <c r="E52" i="7"/>
  <c r="E60" i="7"/>
  <c r="E68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5" i="7"/>
  <c r="E13" i="7"/>
  <c r="E21" i="7"/>
  <c r="E29" i="7"/>
  <c r="E37" i="7"/>
  <c r="E45" i="7"/>
  <c r="E53" i="7"/>
  <c r="E61" i="7"/>
  <c r="E69" i="7"/>
  <c r="E77" i="7"/>
  <c r="E85" i="7"/>
  <c r="E93" i="7"/>
  <c r="E101" i="7"/>
  <c r="E109" i="7"/>
  <c r="E117" i="7"/>
  <c r="E125" i="7"/>
  <c r="E133" i="7"/>
  <c r="E141" i="7"/>
  <c r="E149" i="7"/>
  <c r="E157" i="7"/>
  <c r="E165" i="7"/>
  <c r="E173" i="7"/>
  <c r="E181" i="7"/>
  <c r="E189" i="7"/>
  <c r="E197" i="7"/>
  <c r="E205" i="7"/>
  <c r="E213" i="7"/>
  <c r="E221" i="7"/>
  <c r="E229" i="7"/>
  <c r="E237" i="7"/>
  <c r="E245" i="7"/>
  <c r="E6" i="7"/>
  <c r="E14" i="7"/>
  <c r="E22" i="7"/>
  <c r="E30" i="7"/>
  <c r="E38" i="7"/>
  <c r="E46" i="7"/>
  <c r="E54" i="7"/>
  <c r="E62" i="7"/>
  <c r="E70" i="7"/>
  <c r="E78" i="7"/>
  <c r="E86" i="7"/>
  <c r="E94" i="7"/>
  <c r="E102" i="7"/>
  <c r="E110" i="7"/>
  <c r="E118" i="7"/>
  <c r="E126" i="7"/>
  <c r="E134" i="7"/>
  <c r="E142" i="7"/>
  <c r="E150" i="7"/>
  <c r="E158" i="7"/>
  <c r="E166" i="7"/>
  <c r="E174" i="7"/>
  <c r="E182" i="7"/>
  <c r="E190" i="7"/>
  <c r="E198" i="7"/>
  <c r="E206" i="7"/>
  <c r="E214" i="7"/>
  <c r="E222" i="7"/>
  <c r="E230" i="7"/>
  <c r="E238" i="7"/>
  <c r="E7" i="7"/>
  <c r="E15" i="7"/>
  <c r="E23" i="7"/>
  <c r="E31" i="7"/>
  <c r="E39" i="7"/>
  <c r="E47" i="7"/>
  <c r="E55" i="7"/>
  <c r="E63" i="7"/>
  <c r="E71" i="7"/>
  <c r="E79" i="7"/>
  <c r="E87" i="7"/>
  <c r="E95" i="7"/>
  <c r="E103" i="7"/>
  <c r="E111" i="7"/>
  <c r="E119" i="7"/>
  <c r="E127" i="7"/>
  <c r="E135" i="7"/>
  <c r="E143" i="7"/>
  <c r="E151" i="7"/>
  <c r="E159" i="7"/>
  <c r="E167" i="7"/>
  <c r="E175" i="7"/>
  <c r="E183" i="7"/>
  <c r="E191" i="7"/>
  <c r="E199" i="7"/>
  <c r="E207" i="7"/>
  <c r="E215" i="7"/>
  <c r="E223" i="7"/>
  <c r="E231" i="7"/>
  <c r="E239" i="7"/>
  <c r="E8" i="7"/>
  <c r="E16" i="7"/>
  <c r="E24" i="7"/>
  <c r="E32" i="7"/>
  <c r="E40" i="7"/>
  <c r="E48" i="7"/>
  <c r="E56" i="7"/>
  <c r="E64" i="7"/>
  <c r="E72" i="7"/>
  <c r="E80" i="7"/>
  <c r="E88" i="7"/>
  <c r="E96" i="7"/>
  <c r="E104" i="7"/>
  <c r="E112" i="7"/>
  <c r="E120" i="7"/>
  <c r="E128" i="7"/>
  <c r="E136" i="7"/>
  <c r="E144" i="7"/>
  <c r="E152" i="7"/>
  <c r="E160" i="7"/>
  <c r="E168" i="7"/>
  <c r="E176" i="7"/>
  <c r="E184" i="7"/>
  <c r="E192" i="7"/>
  <c r="E200" i="7"/>
  <c r="E208" i="7"/>
  <c r="E216" i="7"/>
  <c r="E224" i="7"/>
  <c r="E232" i="7"/>
  <c r="E240" i="7"/>
  <c r="E9" i="7"/>
  <c r="E17" i="7"/>
  <c r="E25" i="7"/>
  <c r="E33" i="7"/>
  <c r="E41" i="7"/>
  <c r="E49" i="7"/>
  <c r="E57" i="7"/>
  <c r="E65" i="7"/>
  <c r="E73" i="7"/>
  <c r="E81" i="7"/>
  <c r="E89" i="7"/>
  <c r="E97" i="7"/>
  <c r="E105" i="7"/>
  <c r="E113" i="7"/>
  <c r="E121" i="7"/>
  <c r="E129" i="7"/>
  <c r="E137" i="7"/>
  <c r="E145" i="7"/>
  <c r="E153" i="7"/>
  <c r="E161" i="7"/>
  <c r="E169" i="7"/>
  <c r="E177" i="7"/>
  <c r="E185" i="7"/>
  <c r="E193" i="7"/>
  <c r="E201" i="7"/>
  <c r="E209" i="7"/>
  <c r="E217" i="7"/>
  <c r="E225" i="7"/>
  <c r="E233" i="7"/>
  <c r="E241" i="7"/>
  <c r="E6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86" i="11"/>
  <c r="E66" i="11"/>
  <c r="E70" i="11"/>
  <c r="E74" i="11"/>
  <c r="E78" i="11"/>
  <c r="E82" i="11"/>
  <c r="E113" i="11"/>
  <c r="E90" i="11"/>
  <c r="E141" i="11"/>
  <c r="E98" i="11"/>
  <c r="E102" i="11"/>
  <c r="E106" i="11"/>
  <c r="E110" i="11"/>
  <c r="E114" i="11"/>
  <c r="E118" i="11"/>
  <c r="E122" i="11"/>
  <c r="E164" i="11"/>
  <c r="E62" i="11"/>
  <c r="E134" i="11"/>
  <c r="E138" i="11"/>
  <c r="E142" i="11"/>
  <c r="E146" i="11"/>
  <c r="E316" i="11"/>
  <c r="E154" i="11"/>
  <c r="E158" i="11"/>
  <c r="E162" i="11"/>
  <c r="E319" i="11"/>
  <c r="E170" i="11"/>
  <c r="E318" i="11"/>
  <c r="E119" i="11"/>
  <c r="E182" i="11"/>
  <c r="E186" i="11"/>
  <c r="E190" i="11"/>
  <c r="E153" i="11"/>
  <c r="E198" i="11"/>
  <c r="E202" i="11"/>
  <c r="E206" i="11"/>
  <c r="E210" i="11"/>
  <c r="E178" i="11"/>
  <c r="E218" i="11"/>
  <c r="E222" i="11"/>
  <c r="E208" i="11"/>
  <c r="E230" i="11"/>
  <c r="E214" i="11"/>
  <c r="E221" i="11"/>
  <c r="E242" i="11"/>
  <c r="E232" i="11"/>
  <c r="E237" i="11"/>
  <c r="E241" i="11"/>
  <c r="E246" i="11"/>
  <c r="E252" i="11"/>
  <c r="E258" i="11"/>
  <c r="E262" i="11"/>
  <c r="E266" i="11"/>
  <c r="E270" i="11"/>
  <c r="E274" i="11"/>
  <c r="E278" i="11"/>
  <c r="E282" i="11"/>
  <c r="E286" i="11"/>
  <c r="E290" i="11"/>
  <c r="E294" i="11"/>
  <c r="E298" i="11"/>
  <c r="E302" i="11"/>
  <c r="E306" i="11"/>
  <c r="E310" i="11"/>
  <c r="E3" i="11"/>
  <c r="E7" i="11"/>
  <c r="E11" i="11"/>
  <c r="E15" i="11"/>
  <c r="E19" i="11"/>
  <c r="E23" i="11"/>
  <c r="E27" i="11"/>
  <c r="E31" i="11"/>
  <c r="E35" i="11"/>
  <c r="E39" i="11"/>
  <c r="E43" i="11"/>
  <c r="E47" i="11"/>
  <c r="E51" i="11"/>
  <c r="E55" i="11"/>
  <c r="E59" i="11"/>
  <c r="E63" i="11"/>
  <c r="E67" i="11"/>
  <c r="E71" i="11"/>
  <c r="E75" i="11"/>
  <c r="E79" i="11"/>
  <c r="E83" i="11"/>
  <c r="E87" i="11"/>
  <c r="E91" i="11"/>
  <c r="E95" i="11"/>
  <c r="E99" i="11"/>
  <c r="E103" i="11"/>
  <c r="E107" i="11"/>
  <c r="E111" i="11"/>
  <c r="E115" i="11"/>
  <c r="E149" i="11"/>
  <c r="E123" i="11"/>
  <c r="E127" i="11"/>
  <c r="E131" i="11"/>
  <c r="E135" i="11"/>
  <c r="E139" i="11"/>
  <c r="E254" i="11"/>
  <c r="E147" i="11"/>
  <c r="E151" i="11"/>
  <c r="E313" i="11"/>
  <c r="E159" i="11"/>
  <c r="E163" i="11"/>
  <c r="E167" i="11"/>
  <c r="E317" i="11"/>
  <c r="E175" i="11"/>
  <c r="E179" i="11"/>
  <c r="E126" i="11"/>
  <c r="E187" i="11"/>
  <c r="E191" i="11"/>
  <c r="E155" i="11"/>
  <c r="E199" i="11"/>
  <c r="E203" i="11"/>
  <c r="E207" i="11"/>
  <c r="E211" i="11"/>
  <c r="E215" i="11"/>
  <c r="E193" i="11"/>
  <c r="E223" i="11"/>
  <c r="E227" i="11"/>
  <c r="E209" i="11"/>
  <c r="E216" i="11"/>
  <c r="E239" i="11"/>
  <c r="E243" i="11"/>
  <c r="E234" i="11"/>
  <c r="E251" i="11"/>
  <c r="E255" i="11"/>
  <c r="E247" i="11"/>
  <c r="E253" i="11"/>
  <c r="E259" i="11"/>
  <c r="E263" i="11"/>
  <c r="E267" i="11"/>
  <c r="E271" i="11"/>
  <c r="E275" i="11"/>
  <c r="E279" i="11"/>
  <c r="E283" i="11"/>
  <c r="E287" i="11"/>
  <c r="E291" i="11"/>
  <c r="E295" i="11"/>
  <c r="E299" i="11"/>
  <c r="E303" i="11"/>
  <c r="E307" i="11"/>
  <c r="E311" i="11"/>
  <c r="E4" i="11"/>
  <c r="E8" i="11"/>
  <c r="E12" i="11"/>
  <c r="E16" i="11"/>
  <c r="E20" i="11"/>
  <c r="E24" i="11"/>
  <c r="E28" i="1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314" i="11"/>
  <c r="E140" i="11"/>
  <c r="E144" i="11"/>
  <c r="E148" i="11"/>
  <c r="E152" i="11"/>
  <c r="E156" i="11"/>
  <c r="E94" i="11"/>
  <c r="E105" i="11"/>
  <c r="E168" i="11"/>
  <c r="E172" i="11"/>
  <c r="E176" i="11"/>
  <c r="E180" i="11"/>
  <c r="E136" i="11"/>
  <c r="E188" i="11"/>
  <c r="E192" i="11"/>
  <c r="E196" i="11"/>
  <c r="E160" i="11"/>
  <c r="E204" i="11"/>
  <c r="E166" i="11"/>
  <c r="E212" i="11"/>
  <c r="E184" i="11"/>
  <c r="E194" i="11"/>
  <c r="E200" i="11"/>
  <c r="E228" i="11"/>
  <c r="E213" i="11"/>
  <c r="E236" i="11"/>
  <c r="E224" i="11"/>
  <c r="E226" i="11"/>
  <c r="E248" i="11"/>
  <c r="E238" i="11"/>
  <c r="E244" i="11"/>
  <c r="E249" i="11"/>
  <c r="E256" i="11"/>
  <c r="E260" i="11"/>
  <c r="E264" i="11"/>
  <c r="E268" i="11"/>
  <c r="E272" i="11"/>
  <c r="E276" i="11"/>
  <c r="E280" i="11"/>
  <c r="E284" i="11"/>
  <c r="E288" i="11"/>
  <c r="E292" i="11"/>
  <c r="E296" i="11"/>
  <c r="E300" i="11"/>
  <c r="E304" i="11"/>
  <c r="E308" i="11"/>
  <c r="E312" i="11"/>
  <c r="E5" i="11"/>
  <c r="E9" i="11"/>
  <c r="E13" i="11"/>
  <c r="E17" i="11"/>
  <c r="E21" i="11"/>
  <c r="E25" i="11"/>
  <c r="E29" i="11"/>
  <c r="E33" i="11"/>
  <c r="E37" i="11"/>
  <c r="E41" i="11"/>
  <c r="E45" i="11"/>
  <c r="E49" i="11"/>
  <c r="E53" i="11"/>
  <c r="E57" i="11"/>
  <c r="E61" i="11"/>
  <c r="E65" i="11"/>
  <c r="E219" i="11"/>
  <c r="E69" i="11"/>
  <c r="E77" i="11"/>
  <c r="E81" i="11"/>
  <c r="E85" i="11"/>
  <c r="E89" i="11"/>
  <c r="E93" i="11"/>
  <c r="E97" i="11"/>
  <c r="E101" i="11"/>
  <c r="E130" i="11"/>
  <c r="E109" i="11"/>
  <c r="E143" i="11"/>
  <c r="E117" i="11"/>
  <c r="E121" i="11"/>
  <c r="E125" i="11"/>
  <c r="E129" i="11"/>
  <c r="E133" i="11"/>
  <c r="E137" i="11"/>
  <c r="E174" i="11"/>
  <c r="E145" i="11"/>
  <c r="E183" i="11"/>
  <c r="E73" i="11"/>
  <c r="E157" i="11"/>
  <c r="E315" i="11"/>
  <c r="E165" i="11"/>
  <c r="E169" i="11"/>
  <c r="E173" i="11"/>
  <c r="E320" i="11"/>
  <c r="E181" i="11"/>
  <c r="E185" i="11"/>
  <c r="E189" i="11"/>
  <c r="E150" i="11"/>
  <c r="E197" i="11"/>
  <c r="E201" i="11"/>
  <c r="E161" i="11"/>
  <c r="E171" i="11"/>
  <c r="E177" i="11"/>
  <c r="E217" i="11"/>
  <c r="E195" i="11"/>
  <c r="E205" i="11"/>
  <c r="E229" i="11"/>
  <c r="E233" i="11"/>
  <c r="E220" i="11"/>
  <c r="E225" i="11"/>
  <c r="E231" i="11"/>
  <c r="E235" i="11"/>
  <c r="E240" i="11"/>
  <c r="E245" i="11"/>
  <c r="E250" i="11"/>
  <c r="E257" i="11"/>
  <c r="E261" i="11"/>
  <c r="E265" i="11"/>
  <c r="E269" i="11"/>
  <c r="E273" i="11"/>
  <c r="E277" i="11"/>
  <c r="E281" i="11"/>
  <c r="E285" i="11"/>
  <c r="E289" i="11"/>
  <c r="E293" i="11"/>
  <c r="E297" i="11"/>
  <c r="E301" i="11"/>
  <c r="E305" i="11"/>
  <c r="E309" i="11"/>
  <c r="E2" i="11"/>
  <c r="G4" i="2"/>
  <c r="G7" i="2"/>
  <c r="G3" i="2"/>
  <c r="G5" i="2"/>
  <c r="I8" i="2"/>
  <c r="G8" i="2" l="1"/>
  <c r="I10" i="2"/>
  <c r="H10" i="2" l="1"/>
  <c r="G10" i="2"/>
  <c r="I11" i="2"/>
  <c r="H11" i="2" l="1"/>
  <c r="G11" i="2"/>
  <c r="I12" i="2"/>
  <c r="H12" i="2" l="1"/>
  <c r="G12" i="2"/>
  <c r="I13" i="2"/>
  <c r="H13" i="2" l="1"/>
  <c r="G13" i="2"/>
  <c r="I14" i="2"/>
  <c r="H14" i="2" l="1"/>
  <c r="G14" i="2"/>
  <c r="I15" i="2"/>
  <c r="H15" i="2" l="1"/>
  <c r="G15" i="2"/>
  <c r="I16" i="2"/>
  <c r="H16" i="2" l="1"/>
  <c r="G16" i="2"/>
  <c r="I17" i="2"/>
  <c r="J17" i="2" l="1"/>
  <c r="H17" i="2"/>
  <c r="G17" i="2"/>
  <c r="C11" i="2" l="1"/>
  <c r="C24" i="2" s="1"/>
  <c r="C6" i="2"/>
  <c r="A6" i="2" s="1"/>
  <c r="C5" i="2"/>
  <c r="A5" i="2" s="1"/>
  <c r="C3" i="2"/>
  <c r="A3" i="2" s="1"/>
  <c r="C4" i="2"/>
  <c r="A4" i="2" s="1"/>
  <c r="I26" i="2" a="1"/>
  <c r="I26" i="2" s="1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20" i="2"/>
  <c r="T20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I29" i="2" a="1"/>
  <c r="I29" i="2" s="1"/>
  <c r="G20" i="2" a="1"/>
  <c r="G20" i="2" s="1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G23" i="2" a="1"/>
  <c r="G23" i="2" s="1"/>
  <c r="G26" i="2" a="1"/>
  <c r="G26" i="2" s="1"/>
  <c r="G29" i="2" a="1"/>
  <c r="G29" i="2" s="1"/>
  <c r="T2" i="2"/>
  <c r="U13" i="2"/>
  <c r="AG2" i="2"/>
  <c r="AI1" i="2"/>
  <c r="AB2" i="2" s="1"/>
  <c r="U12" i="2" l="1"/>
  <c r="C16" i="2"/>
  <c r="A16" i="2" s="1"/>
  <c r="C19" i="2"/>
  <c r="A19" i="2" s="1"/>
  <c r="C18" i="2"/>
  <c r="A18" i="2" s="1"/>
  <c r="C17" i="2"/>
  <c r="A17" i="2" s="1"/>
  <c r="U2" i="2"/>
  <c r="U14" i="2"/>
  <c r="U10" i="2"/>
  <c r="U3" i="2"/>
  <c r="V2" i="2"/>
  <c r="U7" i="2" l="1"/>
  <c r="U5" i="2"/>
  <c r="U9" i="2"/>
  <c r="U11" i="2"/>
  <c r="U15" i="2"/>
  <c r="U6" i="2"/>
  <c r="U8" i="2"/>
  <c r="U4" i="2"/>
  <c r="A24" i="2"/>
  <c r="A11" i="2"/>
  <c r="W2" i="2"/>
  <c r="V20" i="2" s="1"/>
  <c r="C9" i="2"/>
  <c r="C10" i="2"/>
  <c r="C23" i="2" s="1"/>
  <c r="C12" i="2"/>
  <c r="J29" i="2" a="1"/>
  <c r="J29" i="2" s="1"/>
  <c r="X2" i="2"/>
  <c r="V3" i="2"/>
  <c r="W3" i="2"/>
  <c r="AB3" i="2"/>
  <c r="Y2" i="2" l="1"/>
  <c r="X3" i="2"/>
  <c r="V21" i="2"/>
  <c r="A9" i="2"/>
  <c r="C22" i="2"/>
  <c r="A22" i="2" s="1"/>
  <c r="A12" i="2"/>
  <c r="C25" i="2"/>
  <c r="A25" i="2" s="1"/>
  <c r="A10" i="2"/>
  <c r="A23" i="2"/>
  <c r="Y3" i="2"/>
  <c r="AB4" i="2"/>
  <c r="V4" i="2"/>
  <c r="W4" i="2"/>
  <c r="V22" i="2" l="1"/>
  <c r="X4" i="2"/>
  <c r="AB5" i="2"/>
  <c r="Y4" i="2"/>
  <c r="V5" i="2"/>
  <c r="W5" i="2"/>
  <c r="V23" i="2" l="1"/>
  <c r="AB6" i="2"/>
  <c r="Y5" i="2"/>
  <c r="X5" i="2"/>
  <c r="V6" i="2"/>
  <c r="W6" i="2"/>
  <c r="Y6" i="2" s="1"/>
  <c r="J5" i="2" l="1"/>
  <c r="V24" i="2"/>
  <c r="X6" i="2"/>
  <c r="V7" i="2"/>
  <c r="W7" i="2"/>
  <c r="AB7" i="2"/>
  <c r="J8" i="2" l="1"/>
  <c r="X7" i="2"/>
  <c r="V25" i="2"/>
  <c r="Y7" i="2"/>
  <c r="AB8" i="2"/>
  <c r="V8" i="2"/>
  <c r="W8" i="2"/>
  <c r="Y8" i="2" s="1"/>
  <c r="J3" i="2" l="1"/>
  <c r="J6" i="2"/>
  <c r="V26" i="2"/>
  <c r="X8" i="2"/>
  <c r="V9" i="2"/>
  <c r="W9" i="2"/>
  <c r="Y9" i="2" s="1"/>
  <c r="AB9" i="2"/>
  <c r="J10" i="2" l="1"/>
  <c r="J4" i="2"/>
  <c r="J7" i="2"/>
  <c r="X9" i="2"/>
  <c r="V27" i="2"/>
  <c r="AB10" i="2"/>
  <c r="V10" i="2"/>
  <c r="W10" i="2"/>
  <c r="Y10" i="2" s="1"/>
  <c r="V28" i="2" l="1"/>
  <c r="AB11" i="2"/>
  <c r="X10" i="2"/>
  <c r="V11" i="2"/>
  <c r="W11" i="2"/>
  <c r="Y11" i="2" s="1"/>
  <c r="J2" i="2" l="1"/>
  <c r="J11" i="2"/>
  <c r="J12" i="2"/>
  <c r="X11" i="2"/>
  <c r="V29" i="2"/>
  <c r="AB12" i="2"/>
  <c r="V12" i="2"/>
  <c r="W12" i="2"/>
  <c r="Y12" i="2" s="1"/>
  <c r="J13" i="2" l="1"/>
  <c r="X12" i="2"/>
  <c r="V30" i="2"/>
  <c r="V13" i="2"/>
  <c r="W13" i="2"/>
  <c r="Y13" i="2" s="1"/>
  <c r="AB13" i="2"/>
  <c r="J14" i="2" l="1"/>
  <c r="X13" i="2"/>
  <c r="V31" i="2"/>
  <c r="AB14" i="2"/>
  <c r="V14" i="2"/>
  <c r="W14" i="2"/>
  <c r="Y14" i="2" s="1"/>
  <c r="J15" i="2" l="1"/>
  <c r="X14" i="2"/>
  <c r="V32" i="2"/>
  <c r="AB15" i="2"/>
  <c r="J26" i="2" s="1"/>
  <c r="B29" i="2"/>
  <c r="V15" i="2"/>
  <c r="W15" i="2"/>
  <c r="Y15" i="2" s="1"/>
  <c r="J21" i="2" s="1"/>
  <c r="E25" i="2" l="1"/>
  <c r="D25" i="2"/>
  <c r="E24" i="2"/>
  <c r="E11" i="2"/>
  <c r="E18" i="2"/>
  <c r="E5" i="2"/>
  <c r="D24" i="2"/>
  <c r="D18" i="2"/>
  <c r="D11" i="2"/>
  <c r="D5" i="2"/>
  <c r="E23" i="2"/>
  <c r="E12" i="2"/>
  <c r="E17" i="2"/>
  <c r="E6" i="2"/>
  <c r="D23" i="2"/>
  <c r="D17" i="2"/>
  <c r="D10" i="2"/>
  <c r="D6" i="2"/>
  <c r="E22" i="2"/>
  <c r="E9" i="2"/>
  <c r="E16" i="2"/>
  <c r="E3" i="2"/>
  <c r="D22" i="2"/>
  <c r="D16" i="2"/>
  <c r="D9" i="2"/>
  <c r="D3" i="2"/>
  <c r="E10" i="2"/>
  <c r="E19" i="2"/>
  <c r="E4" i="2"/>
  <c r="D19" i="2"/>
  <c r="D12" i="2"/>
  <c r="D4" i="2"/>
  <c r="J16" i="2"/>
  <c r="X15" i="2"/>
  <c r="J19" i="2" s="1"/>
  <c r="V33" i="2"/>
  <c r="AB16" i="2"/>
  <c r="V16" i="2"/>
  <c r="W16" i="2"/>
  <c r="Y16" i="2" s="1"/>
  <c r="X16" i="2" l="1"/>
  <c r="V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<sst xmlns="http://schemas.openxmlformats.org/spreadsheetml/2006/main" count="4507" uniqueCount="1208">
  <si>
    <t>Christian McCaffrey CAR (13)</t>
  </si>
  <si>
    <t>RB</t>
  </si>
  <si>
    <t>Patrick Mahomes II KC (12)</t>
  </si>
  <si>
    <t>QB</t>
  </si>
  <si>
    <t>Josh Allen BUF (7)</t>
  </si>
  <si>
    <t>Dalvin Cook MIN (7)</t>
  </si>
  <si>
    <t>Derrick Henry TEN (13)</t>
  </si>
  <si>
    <t>Alvin Kamara NO (6)</t>
  </si>
  <si>
    <t>Kyler Murray ARI (12)</t>
  </si>
  <si>
    <t>Ezekiel Elliott DAL (7)</t>
  </si>
  <si>
    <t>Saquon Barkley NYG (10)</t>
  </si>
  <si>
    <t>Lamar Jackson BAL (8)</t>
  </si>
  <si>
    <t>Davante Adams GB (13)</t>
  </si>
  <si>
    <t>WR</t>
  </si>
  <si>
    <t>Austin Ekeler LAC (7)</t>
  </si>
  <si>
    <t>Aaron Jones GB (13)</t>
  </si>
  <si>
    <t>Dak Prescott DAL (7)</t>
  </si>
  <si>
    <t>Nick Chubb CLE (13)</t>
  </si>
  <si>
    <t>Tyreek Hill KC (12)</t>
  </si>
  <si>
    <t>Aaron Rodgers GB (13)</t>
  </si>
  <si>
    <t>Stefon Diggs BUF (7)</t>
  </si>
  <si>
    <t>Calvin Ridley ATL (6)</t>
  </si>
  <si>
    <t>Joe Mixon CIN (10)</t>
  </si>
  <si>
    <t>DeAndre Hopkins ARI (12)</t>
  </si>
  <si>
    <t>Justin Jefferson MIN (7)</t>
  </si>
  <si>
    <t>Travis Kelce KC (12)</t>
  </si>
  <si>
    <t>TE</t>
  </si>
  <si>
    <t>Jonathan Taylor IND (14)</t>
  </si>
  <si>
    <t>Najee Harris PIT (7)</t>
  </si>
  <si>
    <t>Russell Wilson SEA (9)</t>
  </si>
  <si>
    <t>D.K. Metcalf SEA (9)</t>
  </si>
  <si>
    <t>George Kittle SF (6)</t>
  </si>
  <si>
    <t>Antonio Gibson WAS (9)</t>
  </si>
  <si>
    <t>Justin Herbert LAC (7)</t>
  </si>
  <si>
    <t>A.J. Brown TEN (13)</t>
  </si>
  <si>
    <t>Joe Burrow CIN (10)</t>
  </si>
  <si>
    <t>Allen Robinson II CHI (10)</t>
  </si>
  <si>
    <t>J.K. Dobbins BAL (8)</t>
  </si>
  <si>
    <t>Darrell Henderson LAR (11)</t>
  </si>
  <si>
    <t>Jalen Hurts PHI (14)</t>
  </si>
  <si>
    <t>Clyde Edwards-Helaire KC (12)</t>
  </si>
  <si>
    <t>Keenan Allen LAC (7)</t>
  </si>
  <si>
    <t>Terry McLaurin WAS (9)</t>
  </si>
  <si>
    <t>Tom Brady TB (9)</t>
  </si>
  <si>
    <t>Mike Davis ATL (6)</t>
  </si>
  <si>
    <t>Amari Cooper DAL (7)</t>
  </si>
  <si>
    <t>Chris Godwin TB (9)</t>
  </si>
  <si>
    <t>D'Andre Swift DET (9)</t>
  </si>
  <si>
    <t>Ryan Tannehill TEN (13)</t>
  </si>
  <si>
    <t>CeeDee Lamb DAL (7)</t>
  </si>
  <si>
    <t>Mike Evans TB (9)</t>
  </si>
  <si>
    <t>Chris Carson SEA (9)</t>
  </si>
  <si>
    <t>Diontae Johnson PIT (7)</t>
  </si>
  <si>
    <t>Trevor Lawrence JAC (7)</t>
  </si>
  <si>
    <t>Josh Jacobs LV (8)</t>
  </si>
  <si>
    <t>Julio Jones TEN (13)</t>
  </si>
  <si>
    <t>David Montgomery CHI (10)</t>
  </si>
  <si>
    <t>Matthew Stafford LAR (11)</t>
  </si>
  <si>
    <t>Robert Woods LAR (11)</t>
  </si>
  <si>
    <t>Myles Gaskin MIA (14)</t>
  </si>
  <si>
    <t>Tyler Lockett SEA (9)</t>
  </si>
  <si>
    <t>Darren Waller LV (8)</t>
  </si>
  <si>
    <t>Matt Ryan ATL (6)</t>
  </si>
  <si>
    <t>Kareem Hunt CLE (13)</t>
  </si>
  <si>
    <t>Tua Tagovailoa MIA (14)</t>
  </si>
  <si>
    <t>Adam Thielen MIN (7)</t>
  </si>
  <si>
    <t>Ja'Marr Chase CIN (10)</t>
  </si>
  <si>
    <t>Kirk Cousins MIN (7)</t>
  </si>
  <si>
    <t>Miles Sanders PHI (14)</t>
  </si>
  <si>
    <t>Kyle Pitts ATL (6)</t>
  </si>
  <si>
    <t>Travis Etienne JAC (7)</t>
  </si>
  <si>
    <t>Daniel Jones NYG (10)</t>
  </si>
  <si>
    <t>T.J. Hockenson DET (9)</t>
  </si>
  <si>
    <t>Javonte Williams DEN (11)</t>
  </si>
  <si>
    <t>Cooper Kupp LAR (11)</t>
  </si>
  <si>
    <t>Jameis Winston NO (6)</t>
  </si>
  <si>
    <t>Raheem Mostert SF (6)</t>
  </si>
  <si>
    <t>Michael Carter NYJ (6)</t>
  </si>
  <si>
    <t>Tee Higgins CIN (10)</t>
  </si>
  <si>
    <t>Damien Harris NE (14)</t>
  </si>
  <si>
    <t>Derek Carr LV (8)</t>
  </si>
  <si>
    <t>James Conner ARI (12)</t>
  </si>
  <si>
    <t>Mark Andrews BAL (8)</t>
  </si>
  <si>
    <t>D.J. Moore CAR (13)</t>
  </si>
  <si>
    <t>Chase Claypool PIT (7)</t>
  </si>
  <si>
    <t>Leonard Fournette TB (9)</t>
  </si>
  <si>
    <t>Chase Edmonds ARI (12)</t>
  </si>
  <si>
    <t>Noah Fant DEN (11)</t>
  </si>
  <si>
    <t>Ryan Fitzpatrick WAS (9)</t>
  </si>
  <si>
    <t>David Johnson HOU (10)</t>
  </si>
  <si>
    <t>Brandin Cooks HOU (10)</t>
  </si>
  <si>
    <t>D.J. Chark Jr. JAC (7)</t>
  </si>
  <si>
    <t>JuJu Smith-Schuster PIT (7)</t>
  </si>
  <si>
    <t>Baker Mayfield CLE (13)</t>
  </si>
  <si>
    <t>James Robinson JAC (7)</t>
  </si>
  <si>
    <t>Dallas Goedert PHI (14)</t>
  </si>
  <si>
    <t>Trey Lance SF (6)</t>
  </si>
  <si>
    <t>Brandon Aiyuk SF (6)</t>
  </si>
  <si>
    <t>Melvin Gordon III DEN (11)</t>
  </si>
  <si>
    <t>Zach Wilson NYJ (6)</t>
  </si>
  <si>
    <t>Curtis Samuel WAS (9)</t>
  </si>
  <si>
    <t>Robby Anderson CAR (13)</t>
  </si>
  <si>
    <t>Zack Moss BUF (7)</t>
  </si>
  <si>
    <t>Trey Sermon SF (6)</t>
  </si>
  <si>
    <t>Kenyan Drake LV (8)</t>
  </si>
  <si>
    <t>Odell Beckham Jr. CLE (13)</t>
  </si>
  <si>
    <t>Courtland Sutton DEN (11)</t>
  </si>
  <si>
    <t>Justin Fields CHI (10)</t>
  </si>
  <si>
    <t>Jamaal Williams DET (9)</t>
  </si>
  <si>
    <t>Deebo Samuel SF (6)</t>
  </si>
  <si>
    <t>Logan Thomas WAS (9)</t>
  </si>
  <si>
    <t>Ronald Jones II TB (9)</t>
  </si>
  <si>
    <t>Tyler Higbee LAR (11)</t>
  </si>
  <si>
    <t>Kenny Golladay NYG (10)</t>
  </si>
  <si>
    <t>DeVonta Smith PHI (14)</t>
  </si>
  <si>
    <t>Ben Roethlisberger PIT (7)</t>
  </si>
  <si>
    <t>Gus Edwards BAL (8)</t>
  </si>
  <si>
    <t>Tyler Boyd CIN (10)</t>
  </si>
  <si>
    <t>Latavius Murray NO (6)</t>
  </si>
  <si>
    <t>Marvin Jones Jr. JAC (7)</t>
  </si>
  <si>
    <t>Laviska Shenault Jr. JAC (7)</t>
  </si>
  <si>
    <t>Sam Darnold CAR (13)</t>
  </si>
  <si>
    <t>Nyheim Hines IND (14)</t>
  </si>
  <si>
    <t>Adam Trautman NO (6)</t>
  </si>
  <si>
    <t>Antonio Brown TB (9)</t>
  </si>
  <si>
    <t>Robert Tonyan GB (13)</t>
  </si>
  <si>
    <t>Michael Thomas NO (6)</t>
  </si>
  <si>
    <t>AJ Dillon GB (13)</t>
  </si>
  <si>
    <t>Jared Goff DET (9)</t>
  </si>
  <si>
    <t>Will Fuller V MIA (14)</t>
  </si>
  <si>
    <t>Rashaad Penny SEA (9)</t>
  </si>
  <si>
    <t>Darnell Mooney CHI (10)</t>
  </si>
  <si>
    <t>Devin Singletary BUF (7)</t>
  </si>
  <si>
    <t>James White NE (14)</t>
  </si>
  <si>
    <t>Tony Pollard DAL (7)</t>
  </si>
  <si>
    <t>Jonnu Smith NE (14)</t>
  </si>
  <si>
    <t>Michael Gallup DAL (7)</t>
  </si>
  <si>
    <t>J.D. McKissic WAS (9)</t>
  </si>
  <si>
    <t>Tyrod Taylor HOU (10)</t>
  </si>
  <si>
    <t>Mecole Hardman KC (12)</t>
  </si>
  <si>
    <t>Darrel Williams KC (12)</t>
  </si>
  <si>
    <t>Irv Smith Jr. MIN (7)</t>
  </si>
  <si>
    <t>Jerry Jeudy DEN (11)</t>
  </si>
  <si>
    <t>Cam Newton NE (14)</t>
  </si>
  <si>
    <t>Jarvis Landry CLE (13)</t>
  </si>
  <si>
    <t>Carson Wentz IND (14)</t>
  </si>
  <si>
    <t>Tevin Coleman NYJ (6)</t>
  </si>
  <si>
    <t>Tarik Cohen CHI (10)</t>
  </si>
  <si>
    <t>Rob Gronkowski TB (9)</t>
  </si>
  <si>
    <t>Corey Davis NYJ (6)</t>
  </si>
  <si>
    <t>Cole Kmet CHI (10)</t>
  </si>
  <si>
    <t>Drew Lock DEN (11)</t>
  </si>
  <si>
    <t>Teddy Bridgewater DEN (11)</t>
  </si>
  <si>
    <t>Mike Gesicki MIA (14)</t>
  </si>
  <si>
    <t>Cole Beasley BUF (7)</t>
  </si>
  <si>
    <t>Jalen Reagor PHI (14)</t>
  </si>
  <si>
    <t>Evan Engram NYG (10)</t>
  </si>
  <si>
    <t>Mac Jones NE (14)</t>
  </si>
  <si>
    <t>Tre'Quan Smith NO (6)</t>
  </si>
  <si>
    <t>Gerald Everett SEA (9)</t>
  </si>
  <si>
    <t>Alexander Mattison MIN (7)</t>
  </si>
  <si>
    <t>Phillip Lindsay HOU (10)</t>
  </si>
  <si>
    <t>Xavier Jones LAR (11)</t>
  </si>
  <si>
    <t>Taysom Hill NO (6)</t>
  </si>
  <si>
    <t>Emmanuel Sanders BUF (7)</t>
  </si>
  <si>
    <t>Jaylen Waddle MIA (14)</t>
  </si>
  <si>
    <t>Rex Burkhead HOU (10)</t>
  </si>
  <si>
    <t>Mike Williams LAC (7)</t>
  </si>
  <si>
    <t>Jacob Eason IND (14)</t>
  </si>
  <si>
    <t>Blake Jarwin DAL (7)</t>
  </si>
  <si>
    <t>Henry Ruggs III LV (8)</t>
  </si>
  <si>
    <t>Joshua Kelley LAC (7)</t>
  </si>
  <si>
    <t>Michael Pittman Jr. IND (14)</t>
  </si>
  <si>
    <t>Jimmy Garoppolo SF (6)</t>
  </si>
  <si>
    <t>DeVante Parker MIA (14)</t>
  </si>
  <si>
    <t>Hunter Henry NE (14)</t>
  </si>
  <si>
    <t>Andy Dalton CHI (10)</t>
  </si>
  <si>
    <t>Austin Hooper CLE (13)</t>
  </si>
  <si>
    <t>Nelson Agholor NE (14)</t>
  </si>
  <si>
    <t>Davis Mills HOU (10)</t>
  </si>
  <si>
    <t>Sterling Shepard NYG (10)</t>
  </si>
  <si>
    <t>Salvon Ahmed MIA (14)</t>
  </si>
  <si>
    <t>Anthony Firkser TEN (13)</t>
  </si>
  <si>
    <t>Russell Gage ATL (6)</t>
  </si>
  <si>
    <t>T.Y. Hilton IND (14)</t>
  </si>
  <si>
    <t>Giovani Bernard TB (9)</t>
  </si>
  <si>
    <t>Jared Cook LAC (7)</t>
  </si>
  <si>
    <t>Kenneth Gainwell PHI (14)</t>
  </si>
  <si>
    <t>Justin Jackson LAC (7)</t>
  </si>
  <si>
    <t>John Brown LV (8)</t>
  </si>
  <si>
    <t>Kyle Trask TB (9)</t>
  </si>
  <si>
    <t>Darrynton Evans TEN (13)</t>
  </si>
  <si>
    <t>Randall Cobb GB (13)</t>
  </si>
  <si>
    <t>Marquise Brown BAL (8)</t>
  </si>
  <si>
    <t>Jakobi Meyers NE (14)</t>
  </si>
  <si>
    <t>Breshad Perriman DET (9)</t>
  </si>
  <si>
    <t>Malcolm Brown MIA (14)</t>
  </si>
  <si>
    <t>Dawson Knox BUF (7)</t>
  </si>
  <si>
    <t>Chuba Hubbard CAR (13)</t>
  </si>
  <si>
    <t>Rondale Moore ARI (12)</t>
  </si>
  <si>
    <t>Sony Michel NE (14)</t>
  </si>
  <si>
    <t>Christian Kirk ARI (12)</t>
  </si>
  <si>
    <t>Rashod Bateman BAL (8)</t>
  </si>
  <si>
    <t>Damien Williams CHI (10)</t>
  </si>
  <si>
    <t>Jamison Crowder NYJ (6)</t>
  </si>
  <si>
    <t>Tyrell Williams DET (9)</t>
  </si>
  <si>
    <t>Parris Campbell IND (14)</t>
  </si>
  <si>
    <t>Nico Collins HOU (10)</t>
  </si>
  <si>
    <t>Eric Ebron PIT (7)</t>
  </si>
  <si>
    <t>Elijah Moore NYJ (6)</t>
  </si>
  <si>
    <t>Sammy Watkins BAL (8)</t>
  </si>
  <si>
    <t>Byron Pringle KC (12)</t>
  </si>
  <si>
    <t>A.J. Green ARI (12)</t>
  </si>
  <si>
    <t>Javian Hawkins ATL (6)</t>
  </si>
  <si>
    <t>Hunter Renfrow LV (8)</t>
  </si>
  <si>
    <t>Gabriel Davis BUF (7)</t>
  </si>
  <si>
    <t>Amon-Ra St. Brown DET (9)</t>
  </si>
  <si>
    <t>Terrace Marshall Jr. CAR (13)</t>
  </si>
  <si>
    <t>Marlon Mack IND (14)</t>
  </si>
  <si>
    <t>Olamide Zaccheaus ATL (6)</t>
  </si>
  <si>
    <t>Quintez Cephus DET (9)</t>
  </si>
  <si>
    <t>C.J. Uzomah CIN (10)</t>
  </si>
  <si>
    <t>Samaje Perine CIN (10)</t>
  </si>
  <si>
    <t>Hayden Hurst ATL (6)</t>
  </si>
  <si>
    <t>Boston Scott PHI (14)</t>
  </si>
  <si>
    <t>Brian Hill TEN (13)</t>
  </si>
  <si>
    <t>Rank</t>
  </si>
  <si>
    <t>Player</t>
  </si>
  <si>
    <t>Position</t>
  </si>
  <si>
    <t>Vs. ECR</t>
  </si>
  <si>
    <t>Picked?</t>
  </si>
  <si>
    <t>WR Count</t>
  </si>
  <si>
    <t>RB Count</t>
  </si>
  <si>
    <t>8, 17, 32, 41, 56, 65, 80</t>
  </si>
  <si>
    <t>TE Count</t>
  </si>
  <si>
    <t>QB Count</t>
  </si>
  <si>
    <t>Choices Made</t>
  </si>
  <si>
    <t>Goal</t>
  </si>
  <si>
    <t>Ciely Rank</t>
  </si>
  <si>
    <t>Ringer Rank</t>
  </si>
  <si>
    <t>IND</t>
  </si>
  <si>
    <t>ATL</t>
  </si>
  <si>
    <t>CIN</t>
  </si>
  <si>
    <t>PIT</t>
  </si>
  <si>
    <t>WAS</t>
  </si>
  <si>
    <t>SEA</t>
  </si>
  <si>
    <t>TEN</t>
  </si>
  <si>
    <t>MIN</t>
  </si>
  <si>
    <t>LAC</t>
  </si>
  <si>
    <t>LV</t>
  </si>
  <si>
    <t>KC</t>
  </si>
  <si>
    <t>CHI</t>
  </si>
  <si>
    <t>DAL</t>
  </si>
  <si>
    <t>DET</t>
  </si>
  <si>
    <t>SF</t>
  </si>
  <si>
    <t>TB</t>
  </si>
  <si>
    <t>PHI</t>
  </si>
  <si>
    <t>BAL</t>
  </si>
  <si>
    <t>LAR</t>
  </si>
  <si>
    <t>CAR</t>
  </si>
  <si>
    <t>BUF</t>
  </si>
  <si>
    <t>ARI</t>
  </si>
  <si>
    <t>CLE</t>
  </si>
  <si>
    <t>NYG</t>
  </si>
  <si>
    <t>MIA</t>
  </si>
  <si>
    <t>NE</t>
  </si>
  <si>
    <t>DEN</t>
  </si>
  <si>
    <t>NYJ</t>
  </si>
  <si>
    <t>GB</t>
  </si>
  <si>
    <t>HOU</t>
  </si>
  <si>
    <t>NO</t>
  </si>
  <si>
    <t>Ciely Format</t>
  </si>
  <si>
    <t>Christian</t>
  </si>
  <si>
    <t>Dalvin</t>
  </si>
  <si>
    <t>Derrick</t>
  </si>
  <si>
    <t>Alvin</t>
  </si>
  <si>
    <t>Ezekiel</t>
  </si>
  <si>
    <t>Saquon</t>
  </si>
  <si>
    <t>Davante</t>
  </si>
  <si>
    <t>Austin</t>
  </si>
  <si>
    <t>Aaron</t>
  </si>
  <si>
    <t>Nick</t>
  </si>
  <si>
    <t>Tyreek</t>
  </si>
  <si>
    <t>Stefon</t>
  </si>
  <si>
    <t>Calvin</t>
  </si>
  <si>
    <t>Joe</t>
  </si>
  <si>
    <t>DeAndre</t>
  </si>
  <si>
    <t>Justin</t>
  </si>
  <si>
    <t>Travis</t>
  </si>
  <si>
    <t>Jonathan</t>
  </si>
  <si>
    <t>Najee</t>
  </si>
  <si>
    <t>D.K.</t>
  </si>
  <si>
    <t>George</t>
  </si>
  <si>
    <t>Antonio</t>
  </si>
  <si>
    <t>A.J.</t>
  </si>
  <si>
    <t>Allen</t>
  </si>
  <si>
    <t>Robinson</t>
  </si>
  <si>
    <t>J.K.</t>
  </si>
  <si>
    <t>Darrell</t>
  </si>
  <si>
    <t>Clyde</t>
  </si>
  <si>
    <t>Keenan</t>
  </si>
  <si>
    <t>Terry</t>
  </si>
  <si>
    <t>Mike</t>
  </si>
  <si>
    <t>Amari</t>
  </si>
  <si>
    <t>Chris</t>
  </si>
  <si>
    <t>D'Andre</t>
  </si>
  <si>
    <t>CeeDee</t>
  </si>
  <si>
    <t>Diontae</t>
  </si>
  <si>
    <t>Josh</t>
  </si>
  <si>
    <t>Julio</t>
  </si>
  <si>
    <t>David</t>
  </si>
  <si>
    <t>Robert</t>
  </si>
  <si>
    <t>Myles</t>
  </si>
  <si>
    <t>Tyler</t>
  </si>
  <si>
    <t>Darren</t>
  </si>
  <si>
    <t>Kareem</t>
  </si>
  <si>
    <t>Adam</t>
  </si>
  <si>
    <t>Ja'Marr</t>
  </si>
  <si>
    <t>Miles</t>
  </si>
  <si>
    <t>Kyle</t>
  </si>
  <si>
    <t>T.J.</t>
  </si>
  <si>
    <t>Javonte</t>
  </si>
  <si>
    <t>Cooper</t>
  </si>
  <si>
    <t>Raheem</t>
  </si>
  <si>
    <t>Michael</t>
  </si>
  <si>
    <t>Tee</t>
  </si>
  <si>
    <t>Damien</t>
  </si>
  <si>
    <t>James</t>
  </si>
  <si>
    <t>Mark</t>
  </si>
  <si>
    <t>D.J.</t>
  </si>
  <si>
    <t>Chase</t>
  </si>
  <si>
    <t>Leonard</t>
  </si>
  <si>
    <t>Noah</t>
  </si>
  <si>
    <t>Brandin</t>
  </si>
  <si>
    <t>Chark</t>
  </si>
  <si>
    <t>JuJu</t>
  </si>
  <si>
    <t>Dallas</t>
  </si>
  <si>
    <t>Brandon</t>
  </si>
  <si>
    <t>Melvin</t>
  </si>
  <si>
    <t>Gordon</t>
  </si>
  <si>
    <t>Curtis</t>
  </si>
  <si>
    <t>Robby</t>
  </si>
  <si>
    <t>Zack</t>
  </si>
  <si>
    <t>Trey</t>
  </si>
  <si>
    <t>Kenyan</t>
  </si>
  <si>
    <t>Odell</t>
  </si>
  <si>
    <t>Beckham</t>
  </si>
  <si>
    <t>Courtland</t>
  </si>
  <si>
    <t>Jamaal</t>
  </si>
  <si>
    <t>Deebo</t>
  </si>
  <si>
    <t>Logan</t>
  </si>
  <si>
    <t>Ronald</t>
  </si>
  <si>
    <t>Jones</t>
  </si>
  <si>
    <t>Kenny</t>
  </si>
  <si>
    <t>DeVonta</t>
  </si>
  <si>
    <t>Gus</t>
  </si>
  <si>
    <t>Latavius</t>
  </si>
  <si>
    <t>Marvin</t>
  </si>
  <si>
    <t>Laviska</t>
  </si>
  <si>
    <t>Shenault</t>
  </si>
  <si>
    <t>Nyheim</t>
  </si>
  <si>
    <t>AJ</t>
  </si>
  <si>
    <t>Will</t>
  </si>
  <si>
    <t>Fuller</t>
  </si>
  <si>
    <t>Rashaad</t>
  </si>
  <si>
    <t>Darnell</t>
  </si>
  <si>
    <t>Devin</t>
  </si>
  <si>
    <t>Tony</t>
  </si>
  <si>
    <t>Jonnu</t>
  </si>
  <si>
    <t>J.D.</t>
  </si>
  <si>
    <t>Mecole</t>
  </si>
  <si>
    <t>Darrel</t>
  </si>
  <si>
    <t>Irv</t>
  </si>
  <si>
    <t>Smith</t>
  </si>
  <si>
    <t>Jerry</t>
  </si>
  <si>
    <t>Jarvis</t>
  </si>
  <si>
    <t>Tevin</t>
  </si>
  <si>
    <t>Tarik</t>
  </si>
  <si>
    <t>Rob</t>
  </si>
  <si>
    <t>Corey</t>
  </si>
  <si>
    <t>Cole</t>
  </si>
  <si>
    <t>Jalen</t>
  </si>
  <si>
    <t>Evan</t>
  </si>
  <si>
    <t>Tre'Quan</t>
  </si>
  <si>
    <t>Gerald</t>
  </si>
  <si>
    <t>Alexander</t>
  </si>
  <si>
    <t>Phillip</t>
  </si>
  <si>
    <t>Xavier</t>
  </si>
  <si>
    <t>Emmanuel</t>
  </si>
  <si>
    <t>Jaylen</t>
  </si>
  <si>
    <t>Rex</t>
  </si>
  <si>
    <t>Blake</t>
  </si>
  <si>
    <t>Henry</t>
  </si>
  <si>
    <t>Ruggs</t>
  </si>
  <si>
    <t>Joshua</t>
  </si>
  <si>
    <t>Pittman</t>
  </si>
  <si>
    <t>DeVante</t>
  </si>
  <si>
    <t>Hunter</t>
  </si>
  <si>
    <t>Nelson</t>
  </si>
  <si>
    <t>Sterling</t>
  </si>
  <si>
    <t>Salvon</t>
  </si>
  <si>
    <t>Anthony</t>
  </si>
  <si>
    <t>Russell</t>
  </si>
  <si>
    <t>T.Y.</t>
  </si>
  <si>
    <t>Giovani</t>
  </si>
  <si>
    <t>Jared</t>
  </si>
  <si>
    <t>Kenneth</t>
  </si>
  <si>
    <t>John</t>
  </si>
  <si>
    <t>Darrynton</t>
  </si>
  <si>
    <t>Randall</t>
  </si>
  <si>
    <t>Marquise</t>
  </si>
  <si>
    <t>Jakobi</t>
  </si>
  <si>
    <t>Breshad</t>
  </si>
  <si>
    <t>Malcolm</t>
  </si>
  <si>
    <t>Dawson</t>
  </si>
  <si>
    <t>Chuba</t>
  </si>
  <si>
    <t>Rondale</t>
  </si>
  <si>
    <t>Sony</t>
  </si>
  <si>
    <t>Rashod</t>
  </si>
  <si>
    <t>Jamison</t>
  </si>
  <si>
    <t>Tyrell</t>
  </si>
  <si>
    <t>Parris</t>
  </si>
  <si>
    <t>Nico</t>
  </si>
  <si>
    <t>Eric</t>
  </si>
  <si>
    <t>Elijah</t>
  </si>
  <si>
    <t>Sammy</t>
  </si>
  <si>
    <t>Byron</t>
  </si>
  <si>
    <t>Javian</t>
  </si>
  <si>
    <t>Gabriel</t>
  </si>
  <si>
    <t>Amon-Ra</t>
  </si>
  <si>
    <t>St.</t>
  </si>
  <si>
    <t>Terrace</t>
  </si>
  <si>
    <t>Marshall</t>
  </si>
  <si>
    <t>Marlon</t>
  </si>
  <si>
    <t>Olamide</t>
  </si>
  <si>
    <t>Quintez</t>
  </si>
  <si>
    <t>C.J.</t>
  </si>
  <si>
    <t>Samaje</t>
  </si>
  <si>
    <t>Hayden</t>
  </si>
  <si>
    <t>Boston</t>
  </si>
  <si>
    <t>Brian</t>
  </si>
  <si>
    <t>McCaffrey</t>
  </si>
  <si>
    <t>Cook</t>
  </si>
  <si>
    <t>Kamara</t>
  </si>
  <si>
    <t>Elliott</t>
  </si>
  <si>
    <t>Barkley</t>
  </si>
  <si>
    <t>Adams</t>
  </si>
  <si>
    <t>Ekeler</t>
  </si>
  <si>
    <t>Chubb</t>
  </si>
  <si>
    <t>Hill</t>
  </si>
  <si>
    <t>Diggs</t>
  </si>
  <si>
    <t>Ridley</t>
  </si>
  <si>
    <t>Mixon</t>
  </si>
  <si>
    <t>Hopkins</t>
  </si>
  <si>
    <t>Jefferson</t>
  </si>
  <si>
    <t>Kelce</t>
  </si>
  <si>
    <t>Taylor</t>
  </si>
  <si>
    <t>Harris</t>
  </si>
  <si>
    <t>Metcalf</t>
  </si>
  <si>
    <t>Kittle</t>
  </si>
  <si>
    <t>Gibson</t>
  </si>
  <si>
    <t>Brown</t>
  </si>
  <si>
    <t>Dobbins</t>
  </si>
  <si>
    <t>Henderson</t>
  </si>
  <si>
    <t>Edwards-Helaire</t>
  </si>
  <si>
    <t>McLaurin</t>
  </si>
  <si>
    <t>Davis</t>
  </si>
  <si>
    <t>Godwin</t>
  </si>
  <si>
    <t>Swift</t>
  </si>
  <si>
    <t>Lamb</t>
  </si>
  <si>
    <t>Evans</t>
  </si>
  <si>
    <t>Carson</t>
  </si>
  <si>
    <t>Johnson</t>
  </si>
  <si>
    <t>Jacobs</t>
  </si>
  <si>
    <t>Montgomery</t>
  </si>
  <si>
    <t>Woods</t>
  </si>
  <si>
    <t>Gaskin</t>
  </si>
  <si>
    <t>Lockett</t>
  </si>
  <si>
    <t>Waller</t>
  </si>
  <si>
    <t>Hunt</t>
  </si>
  <si>
    <t>Thielen</t>
  </si>
  <si>
    <t>Sanders</t>
  </si>
  <si>
    <t>Pitts</t>
  </si>
  <si>
    <t>Etienne</t>
  </si>
  <si>
    <t>Hockenson</t>
  </si>
  <si>
    <t>Williams</t>
  </si>
  <si>
    <t>Kupp</t>
  </si>
  <si>
    <t>Mostert</t>
  </si>
  <si>
    <t>Carter</t>
  </si>
  <si>
    <t>Higgins</t>
  </si>
  <si>
    <t>Conner</t>
  </si>
  <si>
    <t>Andrews</t>
  </si>
  <si>
    <t>Moore</t>
  </si>
  <si>
    <t>Claypool</t>
  </si>
  <si>
    <t>Fournette</t>
  </si>
  <si>
    <t>Edmonds</t>
  </si>
  <si>
    <t>Fant</t>
  </si>
  <si>
    <t>Cooks</t>
  </si>
  <si>
    <t>Smith-Schuster</t>
  </si>
  <si>
    <t>Goedert</t>
  </si>
  <si>
    <t>Aiyuk</t>
  </si>
  <si>
    <t>Samuel</t>
  </si>
  <si>
    <t>Anderson</t>
  </si>
  <si>
    <t>Moss</t>
  </si>
  <si>
    <t>Sermon</t>
  </si>
  <si>
    <t>Drake</t>
  </si>
  <si>
    <t>Sutton</t>
  </si>
  <si>
    <t>Thomas</t>
  </si>
  <si>
    <t>Higbee</t>
  </si>
  <si>
    <t>Golladay</t>
  </si>
  <si>
    <t>Edwards</t>
  </si>
  <si>
    <t>Boyd</t>
  </si>
  <si>
    <t>Murray</t>
  </si>
  <si>
    <t>Hines</t>
  </si>
  <si>
    <t>Trautman</t>
  </si>
  <si>
    <t>Tonyan</t>
  </si>
  <si>
    <t>Dillon</t>
  </si>
  <si>
    <t>Penny</t>
  </si>
  <si>
    <t>Mooney</t>
  </si>
  <si>
    <t>Singletary</t>
  </si>
  <si>
    <t>White</t>
  </si>
  <si>
    <t>Pollard</t>
  </si>
  <si>
    <t>Gallup</t>
  </si>
  <si>
    <t>McKissic</t>
  </si>
  <si>
    <t>Hardman</t>
  </si>
  <si>
    <t>Jeudy</t>
  </si>
  <si>
    <t>Landry</t>
  </si>
  <si>
    <t>Coleman</t>
  </si>
  <si>
    <t>Cohen</t>
  </si>
  <si>
    <t>Gronkowski</t>
  </si>
  <si>
    <t>Kmet</t>
  </si>
  <si>
    <t>Gesicki</t>
  </si>
  <si>
    <t>Beasley</t>
  </si>
  <si>
    <t>Reagor</t>
  </si>
  <si>
    <t>Engram</t>
  </si>
  <si>
    <t>Everett</t>
  </si>
  <si>
    <t>Mattison</t>
  </si>
  <si>
    <t>Lindsay</t>
  </si>
  <si>
    <t>Waddle</t>
  </si>
  <si>
    <t>Burkhead</t>
  </si>
  <si>
    <t>Jarwin</t>
  </si>
  <si>
    <t>Kelley</t>
  </si>
  <si>
    <t>Parker</t>
  </si>
  <si>
    <t>Hooper</t>
  </si>
  <si>
    <t>Agholor</t>
  </si>
  <si>
    <t>Shepard</t>
  </si>
  <si>
    <t>Ahmed</t>
  </si>
  <si>
    <t>Firkser</t>
  </si>
  <si>
    <t>Gage</t>
  </si>
  <si>
    <t>Hilton</t>
  </si>
  <si>
    <t>Bernard</t>
  </si>
  <si>
    <t>Gainwell</t>
  </si>
  <si>
    <t>Jackson</t>
  </si>
  <si>
    <t>Cobb</t>
  </si>
  <si>
    <t>Meyers</t>
  </si>
  <si>
    <t>Perriman</t>
  </si>
  <si>
    <t>Knox</t>
  </si>
  <si>
    <t>Hubbard</t>
  </si>
  <si>
    <t>Michel</t>
  </si>
  <si>
    <t>Kirk</t>
  </si>
  <si>
    <t>Bateman</t>
  </si>
  <si>
    <t>Crowder</t>
  </si>
  <si>
    <t>Campbell</t>
  </si>
  <si>
    <t>Collins</t>
  </si>
  <si>
    <t>Ebron</t>
  </si>
  <si>
    <t>Watkins</t>
  </si>
  <si>
    <t>Pringle</t>
  </si>
  <si>
    <t>Green</t>
  </si>
  <si>
    <t>Hawkins</t>
  </si>
  <si>
    <t>Renfrow</t>
  </si>
  <si>
    <t>Mack</t>
  </si>
  <si>
    <t>Zaccheaus</t>
  </si>
  <si>
    <t>Cephus</t>
  </si>
  <si>
    <t>Uzomah</t>
  </si>
  <si>
    <t>Perine</t>
  </si>
  <si>
    <t>Hurst</t>
  </si>
  <si>
    <t>Scott</t>
  </si>
  <si>
    <t>Converted</t>
  </si>
  <si>
    <t>Team</t>
  </si>
  <si>
    <t>Pos</t>
  </si>
  <si>
    <t>BYE</t>
  </si>
  <si>
    <t>Value</t>
  </si>
  <si>
    <t>Ciely</t>
  </si>
  <si>
    <t>Ringer</t>
  </si>
  <si>
    <t>Draft Position</t>
  </si>
  <si>
    <t>Round</t>
  </si>
  <si>
    <t>Ciely Grade</t>
  </si>
  <si>
    <t>Ringer Grade</t>
  </si>
  <si>
    <t>Ciely Cumulative</t>
  </si>
  <si>
    <t>Ringer Cumulative</t>
  </si>
  <si>
    <t>My Player</t>
  </si>
  <si>
    <t>Next Selection</t>
  </si>
  <si>
    <t>BEST AVAILABLE</t>
  </si>
  <si>
    <t>NEXT BEST AVAILABLE</t>
  </si>
  <si>
    <t>Grade</t>
  </si>
  <si>
    <t>OVERALL PLAYER</t>
  </si>
  <si>
    <t>POS RK</t>
  </si>
  <si>
    <t>FPS</t>
  </si>
  <si>
    <t>Ceily2 Format</t>
  </si>
  <si>
    <t>Patrick</t>
  </si>
  <si>
    <t>Mahomes</t>
  </si>
  <si>
    <t>Lamar</t>
  </si>
  <si>
    <t>Kyler</t>
  </si>
  <si>
    <t>Dak</t>
  </si>
  <si>
    <t>Prescott</t>
  </si>
  <si>
    <t>Wilson</t>
  </si>
  <si>
    <t>Herbert</t>
  </si>
  <si>
    <t>Rodgers</t>
  </si>
  <si>
    <t>Hurts</t>
  </si>
  <si>
    <t>Ryan</t>
  </si>
  <si>
    <t>Tannehill</t>
  </si>
  <si>
    <t>Matt</t>
  </si>
  <si>
    <t>Stafford</t>
  </si>
  <si>
    <t>Tom</t>
  </si>
  <si>
    <t>Brady</t>
  </si>
  <si>
    <t>Trevor</t>
  </si>
  <si>
    <t>Lawrence</t>
  </si>
  <si>
    <t>Burrow</t>
  </si>
  <si>
    <t>Fields</t>
  </si>
  <si>
    <t>Lance</t>
  </si>
  <si>
    <t>Cousins</t>
  </si>
  <si>
    <t>Baker</t>
  </si>
  <si>
    <t>Mayfield</t>
  </si>
  <si>
    <t>Christian McCaffrey</t>
  </si>
  <si>
    <t>Derrick Henry</t>
  </si>
  <si>
    <t>Dalvin Cook</t>
  </si>
  <si>
    <t>Travis Kelce</t>
  </si>
  <si>
    <t>Alvin Kamara</t>
  </si>
  <si>
    <t>Davante Adams</t>
  </si>
  <si>
    <t>Ezekiel Elliott</t>
  </si>
  <si>
    <t>Saquon Barkley</t>
  </si>
  <si>
    <t>Tyreek Hill</t>
  </si>
  <si>
    <t>Austin Ekeler</t>
  </si>
  <si>
    <t>Aaron Jones</t>
  </si>
  <si>
    <t>Stefon Diggs</t>
  </si>
  <si>
    <t>George Kittle</t>
  </si>
  <si>
    <t>Joe Mixon</t>
  </si>
  <si>
    <t>Jonathan Taylor</t>
  </si>
  <si>
    <t>Darren Waller</t>
  </si>
  <si>
    <t>Calvin Ridley</t>
  </si>
  <si>
    <t>Najee Harris</t>
  </si>
  <si>
    <t>DeAndre Hopkins</t>
  </si>
  <si>
    <t>Nick Chubb</t>
  </si>
  <si>
    <t>Antonio Gibson</t>
  </si>
  <si>
    <t>Clyde Edwards-Helaire</t>
  </si>
  <si>
    <t>Justin Jefferson</t>
  </si>
  <si>
    <t>A.J. Brown</t>
  </si>
  <si>
    <t>Chris Carson</t>
  </si>
  <si>
    <t>Mike Davis</t>
  </si>
  <si>
    <t>Allen Robinson II</t>
  </si>
  <si>
    <t>David Montgomery</t>
  </si>
  <si>
    <t>Josh Jacobs</t>
  </si>
  <si>
    <t>D'Andre Swift</t>
  </si>
  <si>
    <t>Keenan Allen</t>
  </si>
  <si>
    <t>Amari Cooper</t>
  </si>
  <si>
    <t>Chris Godwin</t>
  </si>
  <si>
    <t>CeeDee Lamb</t>
  </si>
  <si>
    <t>Kyle Pitts</t>
  </si>
  <si>
    <t>Patrick Mahomes</t>
  </si>
  <si>
    <t>QB1</t>
  </si>
  <si>
    <t>Terry McLaurin</t>
  </si>
  <si>
    <t>Josh Allen</t>
  </si>
  <si>
    <t>QB2</t>
  </si>
  <si>
    <t>Julio Jones</t>
  </si>
  <si>
    <t>Miles Sanders</t>
  </si>
  <si>
    <t>Diontae Johnson</t>
  </si>
  <si>
    <t>Tyler Lockett</t>
  </si>
  <si>
    <t>Kareem Hunt</t>
  </si>
  <si>
    <t>Ja'Marr Chase</t>
  </si>
  <si>
    <t>Robert Woods</t>
  </si>
  <si>
    <t>T.J. Hockenson</t>
  </si>
  <si>
    <t>Adam Thielen</t>
  </si>
  <si>
    <t>Mike Evans</t>
  </si>
  <si>
    <t>Kyler Murray</t>
  </si>
  <si>
    <t>QB3</t>
  </si>
  <si>
    <t>Tee Higgins</t>
  </si>
  <si>
    <t>Mark Andrews</t>
  </si>
  <si>
    <t>Brandin Cooks</t>
  </si>
  <si>
    <t>Cooper Kupp</t>
  </si>
  <si>
    <t>Michael Carter</t>
  </si>
  <si>
    <t>James Conner</t>
  </si>
  <si>
    <t>Brandon Aiyuk</t>
  </si>
  <si>
    <t>Aaron Rodgers</t>
  </si>
  <si>
    <t>QB4</t>
  </si>
  <si>
    <t>Chase Claypool</t>
  </si>
  <si>
    <t>JuJu Smith-Schuster</t>
  </si>
  <si>
    <t>Javonte Williams</t>
  </si>
  <si>
    <t>Lamar Jackson</t>
  </si>
  <si>
    <t>QB5</t>
  </si>
  <si>
    <t>Raheem Mostert</t>
  </si>
  <si>
    <t>Dak Prescott</t>
  </si>
  <si>
    <t>QB6</t>
  </si>
  <si>
    <t>Robby Anderson</t>
  </si>
  <si>
    <t>Deebo Samuel</t>
  </si>
  <si>
    <t>Russell Wilson</t>
  </si>
  <si>
    <t>QB7</t>
  </si>
  <si>
    <t>Justin Herbert</t>
  </si>
  <si>
    <t>QB8</t>
  </si>
  <si>
    <t>Odell Beckham Jr.</t>
  </si>
  <si>
    <t>Courtland Sutton</t>
  </si>
  <si>
    <t>Marvin Jones Jr.</t>
  </si>
  <si>
    <t>Curtis Samuel</t>
  </si>
  <si>
    <t>Joe Burrow</t>
  </si>
  <si>
    <t>QB9</t>
  </si>
  <si>
    <t>Jalen Hurts</t>
  </si>
  <si>
    <t>QB10</t>
  </si>
  <si>
    <t>Damien Harris</t>
  </si>
  <si>
    <t>Tom Brady</t>
  </si>
  <si>
    <t>QB11</t>
  </si>
  <si>
    <t>Kenny Golladay</t>
  </si>
  <si>
    <t>DeVonta Smith</t>
  </si>
  <si>
    <t>Tyler Boyd</t>
  </si>
  <si>
    <t>Noah Fant</t>
  </si>
  <si>
    <t>Laviska Shenault Jr.</t>
  </si>
  <si>
    <t>Tyler Higbee</t>
  </si>
  <si>
    <t>Trevor Lawrence</t>
  </si>
  <si>
    <t>QB12</t>
  </si>
  <si>
    <t>Ryan Tannehill</t>
  </si>
  <si>
    <t>QB13</t>
  </si>
  <si>
    <t>Antonio Brown</t>
  </si>
  <si>
    <t>Leonard Fournette</t>
  </si>
  <si>
    <t>Chase Edmonds</t>
  </si>
  <si>
    <t>Matt Ryan</t>
  </si>
  <si>
    <t>QB14</t>
  </si>
  <si>
    <t>Jerry Jeudy</t>
  </si>
  <si>
    <t>James Robinson</t>
  </si>
  <si>
    <t>Corey Davis</t>
  </si>
  <si>
    <t>Michael Gallup</t>
  </si>
  <si>
    <t>Myles Gaskin</t>
  </si>
  <si>
    <t>Daniel Jones</t>
  </si>
  <si>
    <t>QB15</t>
  </si>
  <si>
    <t>Jamaal Williams</t>
  </si>
  <si>
    <t>Mecole Hardman</t>
  </si>
  <si>
    <t>Matthew Stafford</t>
  </si>
  <si>
    <t>QB16</t>
  </si>
  <si>
    <t>Kenyan Drake</t>
  </si>
  <si>
    <t>Robert Tonyan</t>
  </si>
  <si>
    <t>Tua Tagovailoa</t>
  </si>
  <si>
    <t>QB17</t>
  </si>
  <si>
    <t>Cole Beasley</t>
  </si>
  <si>
    <t>Logan Thomas</t>
  </si>
  <si>
    <t>Jonnu Smith</t>
  </si>
  <si>
    <t>Darnell Mooney</t>
  </si>
  <si>
    <t>Kirk Cousins</t>
  </si>
  <si>
    <t>QB18</t>
  </si>
  <si>
    <t>Melvin Gordon III</t>
  </si>
  <si>
    <t>Jarvis Landry</t>
  </si>
  <si>
    <t>Dallas Goedert</t>
  </si>
  <si>
    <t>Justin Fields</t>
  </si>
  <si>
    <t>QB19</t>
  </si>
  <si>
    <t>Derek Carr</t>
  </si>
  <si>
    <t>QB20</t>
  </si>
  <si>
    <t>Tyrell Williams</t>
  </si>
  <si>
    <t>Adam Trautman</t>
  </si>
  <si>
    <t>Ryan Fitzpatrick</t>
  </si>
  <si>
    <t>QB21</t>
  </si>
  <si>
    <t>Baker Mayfield</t>
  </si>
  <si>
    <t>QB22</t>
  </si>
  <si>
    <t>Emmanuel Sanders</t>
  </si>
  <si>
    <t>Jaylen Waddle</t>
  </si>
  <si>
    <t>Mike Williams</t>
  </si>
  <si>
    <t>Henry Ruggs III</t>
  </si>
  <si>
    <t>Zach Wilson</t>
  </si>
  <si>
    <t>QB23</t>
  </si>
  <si>
    <t>Jalen Reagor</t>
  </si>
  <si>
    <t>DeVante Parker</t>
  </si>
  <si>
    <t>Michael Pittman Jr.</t>
  </si>
  <si>
    <t>Trey Lance</t>
  </si>
  <si>
    <t>QB24</t>
  </si>
  <si>
    <t>Irv Smith Jr.</t>
  </si>
  <si>
    <t>Sam Darnold</t>
  </si>
  <si>
    <t>QB25</t>
  </si>
  <si>
    <t>Ben Roethlisberger</t>
  </si>
  <si>
    <t>QB26</t>
  </si>
  <si>
    <t>Michael Thomas</t>
  </si>
  <si>
    <t>Trey Sermon</t>
  </si>
  <si>
    <t>Nelson Agholor</t>
  </si>
  <si>
    <t>Rob Gronkowski</t>
  </si>
  <si>
    <t>Ronald Jones II</t>
  </si>
  <si>
    <t>Russell Gage</t>
  </si>
  <si>
    <t>Jakobi Meyers</t>
  </si>
  <si>
    <t>David Johnson</t>
  </si>
  <si>
    <t>Mike Gesicki</t>
  </si>
  <si>
    <t>Gus Edwards</t>
  </si>
  <si>
    <t>T.Y. Hilton</t>
  </si>
  <si>
    <t>Cole Kmet</t>
  </si>
  <si>
    <t>Jared Goff</t>
  </si>
  <si>
    <t>QB27</t>
  </si>
  <si>
    <t>Zack Moss</t>
  </si>
  <si>
    <t>Tre'Quan Smith</t>
  </si>
  <si>
    <t>Marquise Brown</t>
  </si>
  <si>
    <t>Randall Cobb</t>
  </si>
  <si>
    <t>Gerald Everett</t>
  </si>
  <si>
    <t>Rondale Moore</t>
  </si>
  <si>
    <t>Tyrod Taylor</t>
  </si>
  <si>
    <t>QB28</t>
  </si>
  <si>
    <t>Latavius Murray</t>
  </si>
  <si>
    <t>Blake Jarwin</t>
  </si>
  <si>
    <t>Evan Engram</t>
  </si>
  <si>
    <t>Christian Kirk</t>
  </si>
  <si>
    <t>Austin Hooper</t>
  </si>
  <si>
    <t>Hunter Henry</t>
  </si>
  <si>
    <t>C.J. Uzomah</t>
  </si>
  <si>
    <t>Jared Cook</t>
  </si>
  <si>
    <t>Nyheim Hines</t>
  </si>
  <si>
    <t>Anthony Firkser</t>
  </si>
  <si>
    <t>Jameis Winston</t>
  </si>
  <si>
    <t>QB29</t>
  </si>
  <si>
    <t>Marquez Callaway</t>
  </si>
  <si>
    <t>Dawson Knox</t>
  </si>
  <si>
    <t>Eric Ebron</t>
  </si>
  <si>
    <t>Jamison Crowder</t>
  </si>
  <si>
    <t>Sterling Shepard</t>
  </si>
  <si>
    <t>Malcolm Brown</t>
  </si>
  <si>
    <t>Rashaad Penny</t>
  </si>
  <si>
    <t>Zach Ertz</t>
  </si>
  <si>
    <t>Sammy Watkins</t>
  </si>
  <si>
    <t>Parris Campbell</t>
  </si>
  <si>
    <t>Elijah Moore</t>
  </si>
  <si>
    <t>Hayden Hurst</t>
  </si>
  <si>
    <t>Phillip Lindsay</t>
  </si>
  <si>
    <t>Devin Singletary</t>
  </si>
  <si>
    <t>James White</t>
  </si>
  <si>
    <t>Tony Pollard</t>
  </si>
  <si>
    <t>J.D. McKissic</t>
  </si>
  <si>
    <t>A.J. Green</t>
  </si>
  <si>
    <t>Jordan Akins</t>
  </si>
  <si>
    <t>Terrace Marshall Jr.</t>
  </si>
  <si>
    <t>Carson Wentz</t>
  </si>
  <si>
    <t>QB30</t>
  </si>
  <si>
    <t>Gabriel Davis</t>
  </si>
  <si>
    <t>Bryan Edwards</t>
  </si>
  <si>
    <t>Chris Conley</t>
  </si>
  <si>
    <t>Cam Newton</t>
  </si>
  <si>
    <t>QB31</t>
  </si>
  <si>
    <t>Byron Pringle</t>
  </si>
  <si>
    <t>Tevin Coleman</t>
  </si>
  <si>
    <t>Nico Collins</t>
  </si>
  <si>
    <t>Darrel Williams</t>
  </si>
  <si>
    <t>Olamide Zaccheaus</t>
  </si>
  <si>
    <t>O.J. Howard</t>
  </si>
  <si>
    <t>Demarcus Robinson</t>
  </si>
  <si>
    <t>Drew Lock</t>
  </si>
  <si>
    <t>QB32</t>
  </si>
  <si>
    <t>Jack Doyle</t>
  </si>
  <si>
    <t>Van Jefferson</t>
  </si>
  <si>
    <t>Alexander Mattison</t>
  </si>
  <si>
    <t>DeSean Jackson</t>
  </si>
  <si>
    <t>Giovani Bernard</t>
  </si>
  <si>
    <t>Tyler Conklin</t>
  </si>
  <si>
    <t>Dalton Schultz</t>
  </si>
  <si>
    <t>Darius Slayton</t>
  </si>
  <si>
    <t>Rex Burkhead</t>
  </si>
  <si>
    <t>D'Wayne Eskridge</t>
  </si>
  <si>
    <t>Darrynton Evans</t>
  </si>
  <si>
    <t>Rashod Bateman</t>
  </si>
  <si>
    <t>Boston Scott</t>
  </si>
  <si>
    <t>Allen Lazard</t>
  </si>
  <si>
    <t>James Washington</t>
  </si>
  <si>
    <t>Sony Michel</t>
  </si>
  <si>
    <t>Damien Williams</t>
  </si>
  <si>
    <t>Amon-Ra St. Brown</t>
  </si>
  <si>
    <t>Dyami Brown</t>
  </si>
  <si>
    <t>Hunter Renfrow</t>
  </si>
  <si>
    <t>Justin Jackson</t>
  </si>
  <si>
    <t>Jimmy Graham</t>
  </si>
  <si>
    <t>Dan Arnold</t>
  </si>
  <si>
    <t>Mo Alie-Cox</t>
  </si>
  <si>
    <t>Matt Breida</t>
  </si>
  <si>
    <t>Marquez Valdes-Scantling</t>
  </si>
  <si>
    <t>Quintez Cephus</t>
  </si>
  <si>
    <t>Donovan Peoples-Jones</t>
  </si>
  <si>
    <t>Denzel Mims</t>
  </si>
  <si>
    <t>Tarik Cohen</t>
  </si>
  <si>
    <t>Joshua Kelley</t>
  </si>
  <si>
    <t>Will Dissly</t>
  </si>
  <si>
    <t>Kyle Rudolph</t>
  </si>
  <si>
    <t>David Moore</t>
  </si>
  <si>
    <t>Donald Parham Jr.</t>
  </si>
  <si>
    <t>Adam Humphries</t>
  </si>
  <si>
    <t>Cordarrelle Patterson</t>
  </si>
  <si>
    <t>Kadarius Toney</t>
  </si>
  <si>
    <t>Salvon Ahmed</t>
  </si>
  <si>
    <t>Tim Patrick</t>
  </si>
  <si>
    <t>Pat Freiermuth</t>
  </si>
  <si>
    <t>Damiere Byrd</t>
  </si>
  <si>
    <t>Chuba Hubbard</t>
  </si>
  <si>
    <t>Zach Pascal</t>
  </si>
  <si>
    <t>James O'Shaughnessy</t>
  </si>
  <si>
    <t>Marlon Mack</t>
  </si>
  <si>
    <t>Auden Tate</t>
  </si>
  <si>
    <t>Tutu Atwell</t>
  </si>
  <si>
    <t>Samaje Perine</t>
  </si>
  <si>
    <t>Qadree Ollison</t>
  </si>
  <si>
    <t>David Njoku</t>
  </si>
  <si>
    <t>Andy Isabella</t>
  </si>
  <si>
    <t>Mac Jones</t>
  </si>
  <si>
    <t>QB33</t>
  </si>
  <si>
    <t>Devontae Booker</t>
  </si>
  <si>
    <t>Maxx Williams</t>
  </si>
  <si>
    <t>Mark Ingram II</t>
  </si>
  <si>
    <t>Harrison Bryant</t>
  </si>
  <si>
    <t>Taysom Hill</t>
  </si>
  <si>
    <t>QB34</t>
  </si>
  <si>
    <t>Jerick McKinnon</t>
  </si>
  <si>
    <t>Teddy Bridgewater</t>
  </si>
  <si>
    <t>QB35</t>
  </si>
  <si>
    <t>DeeJay Dallas</t>
  </si>
  <si>
    <t>Carlos Hyde</t>
  </si>
  <si>
    <t>Benny Snell Jr.</t>
  </si>
  <si>
    <t>Jacob Eason</t>
  </si>
  <si>
    <t>QB36</t>
  </si>
  <si>
    <t>Jalen Richard</t>
  </si>
  <si>
    <t>Rhamondre Stevenson</t>
  </si>
  <si>
    <t>La'Mical Perine</t>
  </si>
  <si>
    <t>Elijah Mitchell</t>
  </si>
  <si>
    <t>Jaret Patterson</t>
  </si>
  <si>
    <t>Chris Evans</t>
  </si>
  <si>
    <t>Ty Johnson</t>
  </si>
  <si>
    <t>Mike Boone</t>
  </si>
  <si>
    <t>Jimmy Garoppolo</t>
  </si>
  <si>
    <t>QB37</t>
  </si>
  <si>
    <t>Anthony McFarland Jr.</t>
  </si>
  <si>
    <t>Jermar Jefferson</t>
  </si>
  <si>
    <t>Kene Nwangwu</t>
  </si>
  <si>
    <t>Justice Hill</t>
  </si>
  <si>
    <t>Travis Homer</t>
  </si>
  <si>
    <t>J.J. Taylor</t>
  </si>
  <si>
    <t>Jordan Wilkins</t>
  </si>
  <si>
    <t>Andy Dalton</t>
  </si>
  <si>
    <t>QB38</t>
  </si>
  <si>
    <t>Davis Mills</t>
  </si>
  <si>
    <t>QB39</t>
  </si>
  <si>
    <t>QB40</t>
  </si>
  <si>
    <t>D.K. Metcalf</t>
  </si>
  <si>
    <t>Darrell Henderson</t>
  </si>
  <si>
    <t>D.J. Moore</t>
  </si>
  <si>
    <t>AJ Dillon</t>
  </si>
  <si>
    <t>Kenneth Gainwell</t>
  </si>
  <si>
    <t>FLEX</t>
  </si>
  <si>
    <t>Roster</t>
  </si>
  <si>
    <t>Round Drafted</t>
  </si>
  <si>
    <t>Ciely Result</t>
  </si>
  <si>
    <t>Ringer Result</t>
  </si>
  <si>
    <t>Choices EV</t>
  </si>
  <si>
    <t>Next Round</t>
  </si>
  <si>
    <t>Pick</t>
  </si>
  <si>
    <t>Ty'Son Williams</t>
  </si>
  <si>
    <t>Jalen Guyton</t>
  </si>
  <si>
    <t>Tyler Kroft</t>
  </si>
  <si>
    <t>Rashard Higgins</t>
  </si>
  <si>
    <t>Dare Ogunbowale</t>
  </si>
  <si>
    <t>Larry Rountree III</t>
  </si>
  <si>
    <t>Taylor Heinicke</t>
  </si>
  <si>
    <t>Sony Michel LAR (11)</t>
  </si>
  <si>
    <t>Carlos Hyde JAC (7)</t>
  </si>
  <si>
    <t>Ty'Son Williams BAL (8)</t>
  </si>
  <si>
    <t>Marquez Callaway NO (6)</t>
  </si>
  <si>
    <t>Tyler Conklin MIN (7)</t>
  </si>
  <si>
    <t>Taylor Heinicke WAS (9)</t>
  </si>
  <si>
    <t>Justice Hill BAL (8)</t>
  </si>
  <si>
    <t>Matt Breida BUF (7)</t>
  </si>
  <si>
    <t>Tony Jones Jr. NO (6)</t>
  </si>
  <si>
    <t>Bryan Edwards LV (8)</t>
  </si>
  <si>
    <t>J.J. Taylor NE (14)</t>
  </si>
  <si>
    <t>Zach Pascal IND (14)</t>
  </si>
  <si>
    <t>Chris Conley HOU (10)</t>
  </si>
  <si>
    <t>Ty Johnson NYJ (6)</t>
  </si>
  <si>
    <t>Demarcus Robinson KC (12)</t>
  </si>
  <si>
    <t>Zach Ertz PHI (14)</t>
  </si>
  <si>
    <t>Jerick McKinnon KC (12)</t>
  </si>
  <si>
    <t>Qadree Ollison ATL (6)</t>
  </si>
  <si>
    <t>Darius Slayton NYG (10)</t>
  </si>
  <si>
    <t>Van Jefferson LAR (11)</t>
  </si>
  <si>
    <t>DeSean Jackson LAR (11)</t>
  </si>
  <si>
    <t>Dyami Brown WAS (9)</t>
  </si>
  <si>
    <t>Allen Lazard GB (13)</t>
  </si>
  <si>
    <t>Jordan Akins HOU (10)</t>
  </si>
  <si>
    <t>Devontae Booker NYG (10)</t>
  </si>
  <si>
    <t>Will Dissly SEA (9)</t>
  </si>
  <si>
    <t>Mark Ingram II HOU (10)</t>
  </si>
  <si>
    <t>Jack Doyle IND (14)</t>
  </si>
  <si>
    <t>KJ Hamler DEN (11)</t>
  </si>
  <si>
    <t>Rhamondre Stevenson NE (14)</t>
  </si>
  <si>
    <t>O.J. Howard TB (9)</t>
  </si>
  <si>
    <t>D'Wayne Eskridge SEA (9)</t>
  </si>
  <si>
    <t>Marquez Valdes-Scantling GB (13)</t>
  </si>
  <si>
    <t>DeeJay Dallas SEA (9)</t>
  </si>
  <si>
    <t>Dalton Schultz DAL (7)</t>
  </si>
  <si>
    <t>Anthony McFarland Jr. PIT (7)</t>
  </si>
  <si>
    <t>Josh Palmer LAC (7)</t>
  </si>
  <si>
    <t>Donovan Peoples-Jones CLE (13)</t>
  </si>
  <si>
    <t>Adam Humphries WAS (9)</t>
  </si>
  <si>
    <t>Dan Arnold CAR (13)</t>
  </si>
  <si>
    <t>Jalen Guyton LAC (7)</t>
  </si>
  <si>
    <t>Pat Freiermuth PIT (7)</t>
  </si>
  <si>
    <t>Keelan Cole Sr. NYJ (6)</t>
  </si>
  <si>
    <t>Jaret Patterson WAS (9)</t>
  </si>
  <si>
    <t>James Washington PIT (7)</t>
  </si>
  <si>
    <t>Tim Patrick DEN (11)</t>
  </si>
  <si>
    <t>Jimmy Graham CHI (10)</t>
  </si>
  <si>
    <t>Cordarrelle Patterson ATL (6)</t>
  </si>
  <si>
    <t>Kadarius Toney NYG (10)</t>
  </si>
  <si>
    <t>Mo Alie-Cox IND (14)</t>
  </si>
  <si>
    <t>Dare Ogunbowale JAC (7)</t>
  </si>
  <si>
    <t>Auden Tate CIN (10)</t>
  </si>
  <si>
    <t>Jalen Richard LV (8)</t>
  </si>
  <si>
    <t>Chris Evans CIN (10)</t>
  </si>
  <si>
    <t>Denzel Mims NYJ (6)</t>
  </si>
  <si>
    <t>Elijah Mitchell SF (6)</t>
  </si>
  <si>
    <t>Tutu Atwell LAR (11)</t>
  </si>
  <si>
    <t>Kyle Rudolph NYG (10)</t>
  </si>
  <si>
    <t>Mike Boone DEN (11)</t>
  </si>
  <si>
    <t>Benny Snell Jr. PIT (7)</t>
  </si>
  <si>
    <t>Tyler Kroft NYJ (6)</t>
  </si>
  <si>
    <t>Jermar Jefferson DET (9)</t>
  </si>
  <si>
    <t>Andy Isabella ARI (12)</t>
  </si>
  <si>
    <t>Kene Nwangwu MIN (7)</t>
  </si>
  <si>
    <t>Rashard Higgins CLE (13)</t>
  </si>
  <si>
    <t>Donald Parham Jr. LAC (7)</t>
  </si>
  <si>
    <t>Travis Homer SEA (9)</t>
  </si>
  <si>
    <t>Damiere Byrd CHI (10)</t>
  </si>
  <si>
    <t>David Moore CAR (13)</t>
  </si>
  <si>
    <t>James O'Shaughnessy JAC (7)</t>
  </si>
  <si>
    <t>Josh Reynolds TEN (13)</t>
  </si>
  <si>
    <t>David Njoku CLE (13)</t>
  </si>
  <si>
    <t>Kalif Raymond DET (9)</t>
  </si>
  <si>
    <t>Maxx Williams ARI (12)</t>
  </si>
  <si>
    <t>Harrison Bryant CLE (13)</t>
  </si>
  <si>
    <t>Larry Rountree III LAC (7)</t>
  </si>
  <si>
    <t>La'Mical Perine NYJ (6)</t>
  </si>
  <si>
    <t>Isaiah McKenzie BUF (7)</t>
  </si>
  <si>
    <t>Jordan Wilkins IND (14)</t>
  </si>
  <si>
    <t>Deonte Harris NO (6)</t>
  </si>
  <si>
    <t>Amari Rodgers GB (13)</t>
  </si>
  <si>
    <t>Scotty Miller TB (9)</t>
  </si>
  <si>
    <t>Albert Wilson MIA (14)</t>
  </si>
  <si>
    <t>Quez Watkins PHI (14)</t>
  </si>
  <si>
    <t>Marquise Goodwin CHI (10)</t>
  </si>
  <si>
    <t>Anthony Miller HOU (10)</t>
  </si>
  <si>
    <t>Cam Sims WAS (9)</t>
  </si>
  <si>
    <t>Christian Blake ATL (6)</t>
  </si>
  <si>
    <t>Daniel</t>
  </si>
  <si>
    <t>Tua</t>
  </si>
  <si>
    <t>Tagovailoa</t>
  </si>
  <si>
    <t>Carlos</t>
  </si>
  <si>
    <t>Derek</t>
  </si>
  <si>
    <t>Carr</t>
  </si>
  <si>
    <t>Fitzpatrick</t>
  </si>
  <si>
    <t>Zach</t>
  </si>
  <si>
    <t>Ben</t>
  </si>
  <si>
    <t>Roethlisberger</t>
  </si>
  <si>
    <t>Sam</t>
  </si>
  <si>
    <t>Darnold</t>
  </si>
  <si>
    <t>Ty'Son</t>
  </si>
  <si>
    <t>Marquez</t>
  </si>
  <si>
    <t>Wentz</t>
  </si>
  <si>
    <t>Goff</t>
  </si>
  <si>
    <t>Justice</t>
  </si>
  <si>
    <t>Bryan</t>
  </si>
  <si>
    <t>Demarcus</t>
  </si>
  <si>
    <t>Qadree</t>
  </si>
  <si>
    <t>Ingram</t>
  </si>
  <si>
    <t>Rhamondre</t>
  </si>
  <si>
    <t>Hyde</t>
  </si>
  <si>
    <t>Callaway</t>
  </si>
  <si>
    <t>Conklin</t>
  </si>
  <si>
    <t>Pascal</t>
  </si>
  <si>
    <t>Ertz</t>
  </si>
  <si>
    <t>Ollison</t>
  </si>
  <si>
    <t>Dissly</t>
  </si>
  <si>
    <t>Stevenson</t>
  </si>
  <si>
    <t>Will Fuller V</t>
  </si>
  <si>
    <t>D.J. Chark Jr.</t>
  </si>
  <si>
    <t>Tony Jones Jr.</t>
  </si>
  <si>
    <t>KJ Hamler</t>
  </si>
  <si>
    <t>Josh Palmer</t>
  </si>
  <si>
    <t>Keelan Cole Sr.</t>
  </si>
  <si>
    <t>Chris Herndon IV</t>
  </si>
  <si>
    <t>Josh Reynolds</t>
  </si>
  <si>
    <t>Kalif Raymond</t>
  </si>
  <si>
    <t>Isaiah McKenzie</t>
  </si>
  <si>
    <t>Deonte Harris</t>
  </si>
  <si>
    <t>Amari Rodgers</t>
  </si>
  <si>
    <t>Scotty Miller</t>
  </si>
  <si>
    <t>Albert Wilson</t>
  </si>
  <si>
    <t>Quez Watkins</t>
  </si>
  <si>
    <t>Marquise Goodwin</t>
  </si>
  <si>
    <t>Anthony Miller</t>
  </si>
  <si>
    <t>Cam Sims</t>
  </si>
  <si>
    <t>Christian Blake</t>
  </si>
  <si>
    <t>Ciely P. Grad.</t>
  </si>
  <si>
    <t>Ringer P. Grade</t>
  </si>
  <si>
    <t>Jamal Agnew JAC (7)</t>
  </si>
  <si>
    <t>Jake Funk LAR (11)</t>
  </si>
  <si>
    <t>Tylan Wallace BAL (8)</t>
  </si>
  <si>
    <t>Jeff Wilson Jr. SF (6)</t>
  </si>
  <si>
    <t>Kendrick Bourne NE (14)</t>
  </si>
  <si>
    <t>Juwan Johnson NO (6)</t>
  </si>
  <si>
    <t>Kylin Hill GB (13)</t>
  </si>
  <si>
    <t>Khari Blasingame TEN (13)</t>
  </si>
  <si>
    <t>Trevon Wesco NYJ (6)</t>
  </si>
  <si>
    <t>Chris Herndon IV MIN (7)</t>
  </si>
  <si>
    <t>Marcedes Lewis GB (13)</t>
  </si>
  <si>
    <t>Eno Benjamin ARI (12)</t>
  </si>
  <si>
    <t>Gary Brightwell NYG (10)</t>
  </si>
  <si>
    <t>Khalil Herbert CHI (10)</t>
  </si>
  <si>
    <t>Marcus Johnson TEN (13)</t>
  </si>
  <si>
    <t>Tavon Austin JAC (7)</t>
  </si>
  <si>
    <t>Andre Roberts HOU (10)</t>
  </si>
  <si>
    <t>Trinity Benson DET (9)</t>
  </si>
  <si>
    <t>Lil'Jordan Humphrey NO (6)</t>
  </si>
  <si>
    <t>Jeff Wilson Jr.</t>
  </si>
  <si>
    <t>Jamal Agnew</t>
  </si>
  <si>
    <t>Jake Funk</t>
  </si>
  <si>
    <t>Tylan Wallace</t>
  </si>
  <si>
    <t>Kendrick Bourne</t>
  </si>
  <si>
    <t>Juwan Johnson</t>
  </si>
  <si>
    <t>Kylin Hill</t>
  </si>
  <si>
    <t>Khari Blasingame</t>
  </si>
  <si>
    <t>Trevon Wesco</t>
  </si>
  <si>
    <t>Marcedes Lewis</t>
  </si>
  <si>
    <t>Eno Benjamin</t>
  </si>
  <si>
    <t>Gary Brightwell</t>
  </si>
  <si>
    <t>Khalil Herbert</t>
  </si>
  <si>
    <t>Marcus Johnson</t>
  </si>
  <si>
    <t>Tavon Austin</t>
  </si>
  <si>
    <t>Andre Roberts</t>
  </si>
  <si>
    <t>Trinity Benson</t>
  </si>
  <si>
    <t>Lil'Jordan Humphrey</t>
  </si>
  <si>
    <t>Player2</t>
  </si>
  <si>
    <t>there?</t>
  </si>
  <si>
    <t>X</t>
  </si>
  <si>
    <t>Cam Akers</t>
  </si>
  <si>
    <t>DJ Moore</t>
  </si>
  <si>
    <t>Travis Etienne Jr.</t>
  </si>
  <si>
    <t>JAC</t>
  </si>
  <si>
    <t>Dameon Pierce</t>
  </si>
  <si>
    <t>DK Metcalf</t>
  </si>
  <si>
    <t>Patrick Mahomes II</t>
  </si>
  <si>
    <t>Breece Hall</t>
  </si>
  <si>
    <t>Drake London</t>
  </si>
  <si>
    <t>J.K. Dobbins</t>
  </si>
  <si>
    <t>George Pickens</t>
  </si>
  <si>
    <t>Darrell Henderson Jr.</t>
  </si>
  <si>
    <t>Ken Walker III</t>
  </si>
  <si>
    <t>Tyler Allgeier</t>
  </si>
  <si>
    <t>Garrett Wilson</t>
  </si>
  <si>
    <t>DJ Chark Jr.</t>
  </si>
  <si>
    <t>Alec Pierce</t>
  </si>
  <si>
    <t>Jahan Dotson</t>
  </si>
  <si>
    <t>Treylon Burks</t>
  </si>
  <si>
    <t>Chris Olave</t>
  </si>
  <si>
    <t>James Cook</t>
  </si>
  <si>
    <t>Brevin Jordan</t>
  </si>
  <si>
    <t>Jameson Williams</t>
  </si>
  <si>
    <t>Joshua Palmer</t>
  </si>
  <si>
    <t>Rachaad White</t>
  </si>
  <si>
    <t>Buffalo Bills</t>
  </si>
  <si>
    <t>DST</t>
  </si>
  <si>
    <t>Tampa Bay Buccaneers</t>
  </si>
  <si>
    <t>Brian Robinson Jr.</t>
  </si>
  <si>
    <t>San Francisco 49ers</t>
  </si>
  <si>
    <t>Indianapolis Colts</t>
  </si>
  <si>
    <t>Denver Broncos</t>
  </si>
  <si>
    <t>Los Angeles Rams</t>
  </si>
  <si>
    <t>New Orleans Saints</t>
  </si>
  <si>
    <t>Zamir White</t>
  </si>
  <si>
    <t>Isiah Pacheco</t>
  </si>
  <si>
    <t>New England Patriots</t>
  </si>
  <si>
    <t>Ty Montgomery</t>
  </si>
  <si>
    <t>Jalen Tolbert</t>
  </si>
  <si>
    <t>Robbie Anderson</t>
  </si>
  <si>
    <t>Dontrell Hilliard</t>
  </si>
  <si>
    <t>Dallas Cowboys</t>
  </si>
  <si>
    <t>Los Angeles Chargers</t>
  </si>
  <si>
    <t>Christian Watson</t>
  </si>
  <si>
    <t>Romeo Doubs</t>
  </si>
  <si>
    <t>Wan'Dale Robinson</t>
  </si>
  <si>
    <t>Green Bay Packers</t>
  </si>
  <si>
    <t>K.J. Osborn</t>
  </si>
  <si>
    <t>Cameron Brate</t>
  </si>
  <si>
    <t>Skyy Moore</t>
  </si>
  <si>
    <t>Kansas City Chiefs</t>
  </si>
  <si>
    <t>Zay Jones</t>
  </si>
  <si>
    <t>Miami Dolphins</t>
  </si>
  <si>
    <t>Cedrick Wilson Jr.</t>
  </si>
  <si>
    <t>Cleveland Browns</t>
  </si>
  <si>
    <t>David Bell</t>
  </si>
  <si>
    <t>Baltimore Ravens</t>
  </si>
  <si>
    <t>Isaiah Spiller</t>
  </si>
  <si>
    <t>Cincinnati Bengals</t>
  </si>
  <si>
    <t>Nick Westbrook-Ikhine</t>
  </si>
  <si>
    <t>Albert Okwuegbunam</t>
  </si>
  <si>
    <t>Arizona Cardinals</t>
  </si>
  <si>
    <t>Brandon Bolden</t>
  </si>
  <si>
    <t>Velus Jones Jr.</t>
  </si>
  <si>
    <t>Daniel Bellinger</t>
  </si>
  <si>
    <t>Philadelphia Eagles</t>
  </si>
  <si>
    <t>Pittsburgh Steelers</t>
  </si>
  <si>
    <t>Isaiah Likely</t>
  </si>
  <si>
    <t>Ameer Abdullah</t>
  </si>
  <si>
    <t>Tommy Tremble</t>
  </si>
  <si>
    <t>Juju Smith-Schuster</t>
  </si>
  <si>
    <t>Wan'dale Robinson</t>
  </si>
  <si>
    <t>Devonta Smith</t>
  </si>
  <si>
    <t>Teams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</si>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</sst>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EAF3FA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0" borderId="10" xfId="0" applyBorder="1"/>
    <xf numFmtId="9" fontId="0" fillId="0" borderId="10" xfId="1" applyFont="1" applyBorder="1"/>
    <xf numFmtId="9" fontId="0" fillId="0" borderId="10" xfId="0" applyNumberFormat="1" applyBorder="1"/>
    <xf numFmtId="0" fontId="0" fillId="0" borderId="0" xfId="0" applyBorder="1"/>
    <xf numFmtId="9" fontId="0" fillId="0" borderId="0" xfId="0" applyNumberFormat="1" applyBorder="1"/>
    <xf numFmtId="164" fontId="0" fillId="0" borderId="10" xfId="1" applyNumberFormat="1" applyFont="1" applyBorder="1"/>
    <xf numFmtId="0" fontId="0" fillId="0" borderId="0" xfId="0" applyFill="1" applyBorder="1"/>
    <xf numFmtId="0" fontId="16" fillId="0" borderId="0" xfId="0" applyFont="1"/>
    <xf numFmtId="0" fontId="16" fillId="0" borderId="10" xfId="0" applyFont="1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11" xfId="0" applyFont="1" applyBorder="1"/>
    <xf numFmtId="0" fontId="19" fillId="34" borderId="11" xfId="0" applyFont="1" applyFill="1" applyBorder="1"/>
    <xf numFmtId="0" fontId="19" fillId="0" borderId="13" xfId="0" applyFont="1" applyBorder="1"/>
    <xf numFmtId="0" fontId="19" fillId="34" borderId="13" xfId="0" applyFont="1" applyFill="1" applyBorder="1"/>
    <xf numFmtId="9" fontId="0" fillId="0" borderId="0" xfId="1" applyFont="1"/>
    <xf numFmtId="9" fontId="0" fillId="0" borderId="0" xfId="0" applyNumberFormat="1" applyFill="1" applyBorder="1"/>
    <xf numFmtId="0" fontId="16" fillId="0" borderId="14" xfId="0" applyFont="1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0" fillId="0" borderId="19" xfId="0" applyBorder="1"/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16" fillId="0" borderId="22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9" fontId="0" fillId="0" borderId="18" xfId="1" applyFont="1" applyBorder="1"/>
    <xf numFmtId="9" fontId="0" fillId="0" borderId="23" xfId="1" applyFont="1" applyBorder="1"/>
    <xf numFmtId="44" fontId="0" fillId="0" borderId="0" xfId="43" applyFont="1"/>
    <xf numFmtId="9" fontId="16" fillId="0" borderId="10" xfId="1" applyFont="1" applyBorder="1"/>
    <xf numFmtId="0" fontId="16" fillId="0" borderId="28" xfId="0" applyFont="1" applyBorder="1"/>
    <xf numFmtId="9" fontId="16" fillId="0" borderId="27" xfId="1" applyFont="1" applyBorder="1"/>
    <xf numFmtId="0" fontId="18" fillId="33" borderId="0" xfId="0" applyFont="1" applyFill="1" applyBorder="1" applyAlignment="1">
      <alignment horizontal="center"/>
    </xf>
    <xf numFmtId="0" fontId="19" fillId="0" borderId="0" xfId="0" applyFont="1" applyBorder="1"/>
    <xf numFmtId="0" fontId="0" fillId="0" borderId="28" xfId="0" applyFill="1" applyBorder="1"/>
    <xf numFmtId="0" fontId="0" fillId="35" borderId="10" xfId="0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5"/>
  <sheetViews>
    <sheetView tabSelected="1" zoomScale="95" zoomScaleNormal="95" workbookViewId="0">
      <selection activeCell="M11" sqref="M11"/>
    </sheetView>
  </sheetViews>
  <sheetFormatPr defaultColWidth="8.796875" defaultRowHeight="14.25" x14ac:dyDescent="0.45"/>
  <cols>
    <col min="1" max="1" width="22.33203125" bestFit="1" customWidth="1"/>
    <col min="2" max="2" width="4.46484375" customWidth="1"/>
    <col min="3" max="3" width="10.1328125" bestFit="1" customWidth="1"/>
    <col min="4" max="4" width="11" customWidth="1"/>
    <col min="5" max="5" width="13" bestFit="1" customWidth="1"/>
    <col min="6" max="6" width="1.6640625" customWidth="1"/>
    <col min="7" max="7" width="21.46484375" customWidth="1"/>
    <col min="8" max="8" width="10.1328125" customWidth="1"/>
    <col min="9" max="9" width="12.33203125" bestFit="1" customWidth="1"/>
    <col min="10" max="10" width="11.1328125" bestFit="1" customWidth="1"/>
    <col min="11" max="11" width="1.33203125" style="1" customWidth="1"/>
    <col min="12" max="12" width="11" bestFit="1" customWidth="1"/>
    <col min="13" max="13" width="12.33203125" bestFit="1" customWidth="1"/>
    <col min="14" max="14" width="8.796875" bestFit="1" customWidth="1"/>
    <col min="15" max="15" width="24.6640625" bestFit="1" customWidth="1"/>
    <col min="16" max="16" width="9.33203125" bestFit="1" customWidth="1"/>
    <col min="17" max="17" width="9.796875" customWidth="1"/>
    <col min="18" max="18" width="5.796875" bestFit="1" customWidth="1"/>
    <col min="19" max="19" width="20" bestFit="1" customWidth="1"/>
    <col min="20" max="20" width="23.6640625" bestFit="1" customWidth="1"/>
    <col min="21" max="22" width="10.1328125" bestFit="1" customWidth="1"/>
    <col min="23" max="26" width="12.33203125" customWidth="1"/>
  </cols>
  <sheetData>
    <row r="1" spans="1:35" x14ac:dyDescent="0.45">
      <c r="A1" s="20" t="s">
        <v>592</v>
      </c>
      <c r="B1" s="21"/>
      <c r="C1" s="21"/>
      <c r="D1" s="21"/>
      <c r="E1" s="22"/>
      <c r="F1" s="1"/>
      <c r="G1" s="29" t="s">
        <v>940</v>
      </c>
      <c r="H1" s="30" t="s">
        <v>228</v>
      </c>
      <c r="I1" s="30" t="s">
        <v>941</v>
      </c>
      <c r="J1" s="31" t="s">
        <v>594</v>
      </c>
      <c r="L1" s="3" t="s">
        <v>238</v>
      </c>
      <c r="M1" s="3" t="s">
        <v>239</v>
      </c>
      <c r="N1" s="3" t="s">
        <v>230</v>
      </c>
      <c r="O1" s="3" t="s">
        <v>227</v>
      </c>
      <c r="P1" s="3" t="s">
        <v>228</v>
      </c>
      <c r="R1" t="s">
        <v>585</v>
      </c>
      <c r="S1" t="s">
        <v>584</v>
      </c>
      <c r="T1" t="s">
        <v>238</v>
      </c>
      <c r="U1" t="s">
        <v>239</v>
      </c>
      <c r="V1" s="10" t="s">
        <v>586</v>
      </c>
      <c r="W1" s="10" t="s">
        <v>587</v>
      </c>
      <c r="X1" t="s">
        <v>588</v>
      </c>
      <c r="Y1" t="s">
        <v>589</v>
      </c>
      <c r="AG1" t="s">
        <v>233</v>
      </c>
      <c r="AI1">
        <f>8-15</f>
        <v>-7</v>
      </c>
    </row>
    <row r="2" spans="1:35" x14ac:dyDescent="0.45">
      <c r="A2" s="3" t="s">
        <v>582</v>
      </c>
      <c r="B2" s="3" t="s">
        <v>579</v>
      </c>
      <c r="C2" s="3" t="s">
        <v>238</v>
      </c>
      <c r="D2" s="2" t="s">
        <v>1091</v>
      </c>
      <c r="E2" s="2" t="s">
        <v>1092</v>
      </c>
      <c r="G2" s="23" t="str">
        <f t="shared" ref="G2:G8" si="0">IFERROR(INDEX(O:O,MATCH(I2,N:N,0)),"")</f>
        <v/>
      </c>
      <c r="H2" s="11" t="s">
        <v>3</v>
      </c>
      <c r="I2" s="11">
        <f xml:space="preserve"> _xlfn.MINIFS($N$2:$N$195,$P$2:$P$195,"="&amp;$H2)</f>
        <v>0</v>
      </c>
      <c r="J2" s="32" t="str">
        <f t="shared" ref="J2:J8" si="1">IF(ISERROR((VLOOKUP(I2,R:V,5,0)+VLOOKUP(I2,R:W,6,0))/2),"N/A",(VLOOKUP(I2,R:V,5,0)+VLOOKUP(I2,R:W,6,0))/2)</f>
        <v>N/A</v>
      </c>
      <c r="L2" s="40">
        <f>VLOOKUP(VLOOKUP(O2,Conversion!C:G,5,0),'Ciely Ovr Rankings'!B:C,2,0)</f>
        <v>1</v>
      </c>
      <c r="M2" s="2">
        <f>VLOOKUP(VLOOKUP(O2,Conversion!C:F,4,0),'Ringer Rankings'!B:G,6,0)</f>
        <v>1</v>
      </c>
      <c r="N2" s="3" t="s">
        <v>1207</v>
      </c>
      <c r="O2" t="s">
        <v>623</v>
      </c>
      <c r="P2" t="s">
        <v>1</v>
      </c>
      <c r="R2">
        <v>1</v>
      </c>
      <c r="S2">
        <f>D28</f>
        <v>9</v>
      </c>
      <c r="T2">
        <f t="shared" ref="T2:T16" si="2">IFERROR(INDEX($L$2:$L$179,MATCH($R2,$N$2:$N$179,0)),0)</f>
        <v>8</v>
      </c>
      <c r="U2">
        <f t="shared" ref="U2:U16" si="3">IFERROR(INDEX($M$2:$M$195,MATCH($R2,$N$2:$N$195,0)),0)</f>
        <v>3</v>
      </c>
      <c r="V2" s="18">
        <f t="shared" ref="V2:V16" si="4">(S2-T2)/S2</f>
        <v>0.1111111111111111</v>
      </c>
      <c r="W2" s="18">
        <f t="shared" ref="W2:W16" si="5">(S2-U2)/S2</f>
        <v>0.66666666666666663</v>
      </c>
      <c r="X2">
        <f>SUM(V$2:V2)/$R2</f>
        <v>0.1111111111111111</v>
      </c>
      <c r="Y2">
        <f>SUM(W$2:W2)/$R2</f>
        <v>0.66666666666666663</v>
      </c>
      <c r="AA2">
        <v>1</v>
      </c>
      <c r="AB2">
        <f>S2</f>
        <v>9</v>
      </c>
      <c r="AG2">
        <f>COUNTIF(N2:N179,"&lt;&gt;''")</f>
        <v>178</v>
      </c>
    </row>
    <row r="3" spans="1:35" x14ac:dyDescent="0.45">
      <c r="A3" s="11" t="str">
        <f>VLOOKUP(C3,$L:$O,4,0)</f>
        <v>Deebo Samuel</v>
      </c>
      <c r="B3" s="11" t="s">
        <v>13</v>
      </c>
      <c r="C3" s="36">
        <f>_xlfn.MINIFS($L$2:$L$195,$P$2:$P$195,$B3,$N$2:$N$195,"")</f>
        <v>20</v>
      </c>
      <c r="D3" s="37">
        <f>($B$29-C3)/$B$29</f>
        <v>0.39393939393939392</v>
      </c>
      <c r="E3" s="35">
        <f>($B$29-INDEX(M:M,MATCH(A3,O:O,0)))/$B$29</f>
        <v>0.33333333333333331</v>
      </c>
      <c r="G3" s="23" t="str">
        <f t="shared" si="0"/>
        <v/>
      </c>
      <c r="H3" s="11" t="s">
        <v>1</v>
      </c>
      <c r="I3" s="11">
        <f xml:space="preserve"> _xlfn.MINIFS($N$2:$N$195,$P$2:$P$195,"="&amp;$H3)</f>
        <v>0</v>
      </c>
      <c r="J3" s="32" t="str">
        <f t="shared" si="1"/>
        <v>N/A</v>
      </c>
      <c r="L3" s="2">
        <f>VLOOKUP(VLOOKUP(O3,Conversion!C:G,5,0),'Ciely Ovr Rankings'!B:C,2,0)</f>
        <v>2</v>
      </c>
      <c r="M3" s="2">
        <f>IFERROR(VLOOKUP(VLOOKUP(O3,Conversion!C:F,4,0),'Ringer Rankings'!B:G,6,0),L3)</f>
        <v>2</v>
      </c>
      <c r="N3" s="3" t="s">
        <v>1207</v>
      </c>
      <c r="O3" t="s">
        <v>637</v>
      </c>
      <c r="P3" t="s">
        <v>1</v>
      </c>
      <c r="R3">
        <v>2</v>
      </c>
      <c r="S3">
        <f>(2*D31)+1-D28</f>
        <v>16</v>
      </c>
      <c r="T3">
        <f t="shared" si="2"/>
        <v>17</v>
      </c>
      <c r="U3">
        <f t="shared" si="3"/>
        <v>23</v>
      </c>
      <c r="V3" s="18">
        <f t="shared" si="4"/>
        <v>-6.25E-2</v>
      </c>
      <c r="W3" s="18">
        <f t="shared" si="5"/>
        <v>-0.4375</v>
      </c>
      <c r="X3">
        <f>SUM(V$2:V3)/$R3</f>
        <v>2.4305555555555552E-2</v>
      </c>
      <c r="Y3">
        <f>SUM(W$2:W3)/$R3</f>
        <v>0.11458333333333331</v>
      </c>
      <c r="AA3">
        <v>2</v>
      </c>
      <c r="AB3">
        <f t="shared" ref="AB3:AB16" si="6">AB2+S3</f>
        <v>25</v>
      </c>
    </row>
    <row r="4" spans="1:35" x14ac:dyDescent="0.45">
      <c r="A4" s="11" t="str">
        <f>VLOOKUP(C4,$L:$O,4,0)</f>
        <v>Nick Chubb</v>
      </c>
      <c r="B4" s="11" t="s">
        <v>1</v>
      </c>
      <c r="C4" s="36">
        <f>_xlfn.MINIFS($L$2:$L$195,$P$2:$P$195,$B4,$N$2:$N$195,"")</f>
        <v>18</v>
      </c>
      <c r="D4" s="37">
        <f>($B$29-C4)/$B$29</f>
        <v>0.45454545454545453</v>
      </c>
      <c r="E4" s="35">
        <f>($B$29-INDEX(M:M,MATCH(A4,O:O,0)))/$B$29</f>
        <v>6.0606060606060608E-2</v>
      </c>
      <c r="G4" s="23" t="str">
        <f t="shared" si="0"/>
        <v/>
      </c>
      <c r="H4" s="11" t="s">
        <v>1</v>
      </c>
      <c r="I4" s="11">
        <f xml:space="preserve"> _xlfn.MINIFS($N$2:$N$195,$P$2:$P$195,"="&amp;$H4,$N$2:$N$195,"&lt;&gt;"&amp;I3)</f>
        <v>0</v>
      </c>
      <c r="J4" s="32" t="str">
        <f t="shared" si="1"/>
        <v>N/A</v>
      </c>
      <c r="L4" s="2">
        <f>VLOOKUP(VLOOKUP(O4,Conversion!C:G,5,0),'Ciely Ovr Rankings'!B:C,2,0)</f>
        <v>3</v>
      </c>
      <c r="M4" s="2">
        <f>IFERROR(VLOOKUP(VLOOKUP(O4,Conversion!C:F,4,0),'Ringer Rankings'!B:G,6,0),L4)</f>
        <v>8</v>
      </c>
      <c r="N4" s="3" t="s">
        <v>1207</v>
      </c>
      <c r="O4" t="s">
        <v>624</v>
      </c>
      <c r="P4" t="s">
        <v>1</v>
      </c>
      <c r="R4">
        <v>3</v>
      </c>
      <c r="S4">
        <f>S2+(2*D$31)</f>
        <v>33</v>
      </c>
      <c r="T4">
        <f t="shared" si="2"/>
        <v>0</v>
      </c>
      <c r="U4">
        <f t="shared" si="3"/>
        <v>0</v>
      </c>
      <c r="V4" s="18">
        <f t="shared" si="4"/>
        <v>1</v>
      </c>
      <c r="W4" s="18">
        <f t="shared" si="5"/>
        <v>1</v>
      </c>
      <c r="X4">
        <f>SUM(V$2:V4)/$R4</f>
        <v>0.34953703703703703</v>
      </c>
      <c r="Y4">
        <f>SUM(W$2:W4)/$R4</f>
        <v>0.40972222222222215</v>
      </c>
      <c r="AA4">
        <v>3</v>
      </c>
      <c r="AB4">
        <f t="shared" si="6"/>
        <v>58</v>
      </c>
    </row>
    <row r="5" spans="1:35" x14ac:dyDescent="0.45">
      <c r="A5" s="11" t="str">
        <f>VLOOKUP(C5,$L:$O,4,0)</f>
        <v>Josh Allen</v>
      </c>
      <c r="B5" s="11" t="s">
        <v>3</v>
      </c>
      <c r="C5" s="36">
        <f>_xlfn.MINIFS($L$2:$L$195,$P$2:$P$195,$B5,$N$2:$N$195,"")</f>
        <v>36</v>
      </c>
      <c r="D5" s="37">
        <f>($B$29-C5)/$B$29</f>
        <v>-9.0909090909090912E-2</v>
      </c>
      <c r="E5" s="35">
        <f>($B$29-INDEX(M:M,MATCH(A5,O:O,0)))/$B$29</f>
        <v>-0.24242424242424243</v>
      </c>
      <c r="G5" s="23" t="str">
        <f t="shared" si="0"/>
        <v>Justin Jefferson</v>
      </c>
      <c r="H5" s="11" t="s">
        <v>13</v>
      </c>
      <c r="I5" s="11">
        <f xml:space="preserve"> _xlfn.MINIFS($N$2:$N$195,$P$2:$P$195,"="&amp;$H5)</f>
        <v>1</v>
      </c>
      <c r="J5" s="32">
        <f t="shared" si="1"/>
        <v>0.38888888888888884</v>
      </c>
      <c r="L5" s="2">
        <f>VLOOKUP(VLOOKUP(O5,Conversion!C:G,5,0),'Ciely Ovr Rankings'!B:C,2,0)</f>
        <v>4</v>
      </c>
      <c r="M5" s="2">
        <f>IFERROR(VLOOKUP(VLOOKUP(O5,Conversion!C:F,4,0),'Ringer Rankings'!B:G,6,0),L5)</f>
        <v>4</v>
      </c>
      <c r="N5" s="3" t="s">
        <v>1207</v>
      </c>
      <c r="O5" t="s">
        <v>678</v>
      </c>
      <c r="P5" t="s">
        <v>13</v>
      </c>
      <c r="R5">
        <v>4</v>
      </c>
      <c r="S5">
        <f t="shared" ref="S5:S16" si="7">S3+(2*D$31)</f>
        <v>40</v>
      </c>
      <c r="T5">
        <f t="shared" si="2"/>
        <v>0</v>
      </c>
      <c r="U5">
        <f t="shared" si="3"/>
        <v>0</v>
      </c>
      <c r="V5" s="18">
        <f t="shared" si="4"/>
        <v>1</v>
      </c>
      <c r="W5" s="18">
        <f t="shared" si="5"/>
        <v>1</v>
      </c>
      <c r="X5">
        <f>SUM(V$2:V5)/$R5</f>
        <v>0.51215277777777779</v>
      </c>
      <c r="Y5">
        <f>SUM(W$2:W5)/$R5</f>
        <v>0.55729166666666663</v>
      </c>
      <c r="AA5">
        <v>4</v>
      </c>
      <c r="AB5">
        <f t="shared" si="6"/>
        <v>98</v>
      </c>
    </row>
    <row r="6" spans="1:35" x14ac:dyDescent="0.45">
      <c r="A6" s="11" t="str">
        <f>VLOOKUP(C6,$L:$O,4,0)</f>
        <v>Travis Kelce</v>
      </c>
      <c r="B6" s="11" t="s">
        <v>26</v>
      </c>
      <c r="C6" s="36">
        <f>_xlfn.MINIFS($L$2:$L$195,$P$2:$P$195,$B6,$N$2:$N$195,"")</f>
        <v>19</v>
      </c>
      <c r="D6" s="37">
        <f>($B$29-C6)/$B$29</f>
        <v>0.42424242424242425</v>
      </c>
      <c r="E6" s="35">
        <f>($B$29-INDEX(M:M,MATCH(A6,O:O,0)))/$B$29</f>
        <v>0.60606060606060608</v>
      </c>
      <c r="G6" s="23" t="str">
        <f t="shared" si="0"/>
        <v/>
      </c>
      <c r="H6" s="11" t="s">
        <v>13</v>
      </c>
      <c r="I6" s="11">
        <f xml:space="preserve"> _xlfn.MINIFS($N$2:$N$195,$P$2:$P$195,"="&amp;$H6,$N$2:$N$195,"&lt;&gt;"&amp;I5)</f>
        <v>0</v>
      </c>
      <c r="J6" s="32" t="str">
        <f t="shared" si="1"/>
        <v>N/A</v>
      </c>
      <c r="L6" s="2">
        <f>VLOOKUP(VLOOKUP(O6,Conversion!C:G,5,0),'Ciely Ovr Rankings'!B:C,2,0)</f>
        <v>5</v>
      </c>
      <c r="M6" s="2">
        <f>IFERROR(VLOOKUP(VLOOKUP(O6,Conversion!C:F,4,0),'Ringer Rankings'!B:G,6,0),L6)</f>
        <v>5</v>
      </c>
      <c r="N6" s="3" t="s">
        <v>1207</v>
      </c>
      <c r="O6" t="s">
        <v>632</v>
      </c>
      <c r="P6" t="s">
        <v>1</v>
      </c>
      <c r="R6">
        <v>5</v>
      </c>
      <c r="S6">
        <f t="shared" si="7"/>
        <v>57</v>
      </c>
      <c r="T6">
        <f t="shared" si="2"/>
        <v>0</v>
      </c>
      <c r="U6">
        <f t="shared" si="3"/>
        <v>0</v>
      </c>
      <c r="V6" s="18">
        <f t="shared" si="4"/>
        <v>1</v>
      </c>
      <c r="W6" s="18">
        <f t="shared" si="5"/>
        <v>1</v>
      </c>
      <c r="X6">
        <f>SUM(V$2:V6)/$R6</f>
        <v>0.60972222222222228</v>
      </c>
      <c r="Y6">
        <f>SUM(W$2:W6)/$R6</f>
        <v>0.64583333333333326</v>
      </c>
      <c r="AA6">
        <v>5</v>
      </c>
      <c r="AB6">
        <f t="shared" si="6"/>
        <v>155</v>
      </c>
    </row>
    <row r="7" spans="1:35" x14ac:dyDescent="0.45">
      <c r="A7" s="24"/>
      <c r="B7" s="6"/>
      <c r="C7" s="6"/>
      <c r="D7" s="6"/>
      <c r="E7" s="25"/>
      <c r="G7" s="23" t="str">
        <f t="shared" si="0"/>
        <v>Mark Andrews</v>
      </c>
      <c r="H7" s="11" t="s">
        <v>26</v>
      </c>
      <c r="I7" s="11">
        <f xml:space="preserve"> _xlfn.MINIFS($N$2:$N$195,$P$2:$P$195,"="&amp;$H7)</f>
        <v>2</v>
      </c>
      <c r="J7" s="32">
        <f t="shared" si="1"/>
        <v>-0.25</v>
      </c>
      <c r="L7" s="2">
        <f>VLOOKUP(VLOOKUP(O7,Conversion!C:G,5,0),'Ciely Ovr Rankings'!B:C,2,0)</f>
        <v>6</v>
      </c>
      <c r="M7" s="2">
        <f>IFERROR(VLOOKUP(VLOOKUP(O7,Conversion!C:F,4,0),'Ringer Rankings'!B:G,6,0),L7)</f>
        <v>11</v>
      </c>
      <c r="N7" s="3" t="s">
        <v>1207</v>
      </c>
      <c r="O7" t="s">
        <v>640</v>
      </c>
      <c r="P7" t="s">
        <v>1</v>
      </c>
      <c r="R7">
        <v>6</v>
      </c>
      <c r="S7">
        <f t="shared" si="7"/>
        <v>64</v>
      </c>
      <c r="T7">
        <f t="shared" si="2"/>
        <v>0</v>
      </c>
      <c r="U7">
        <f t="shared" si="3"/>
        <v>0</v>
      </c>
      <c r="V7" s="18">
        <f t="shared" si="4"/>
        <v>1</v>
      </c>
      <c r="W7" s="18">
        <f t="shared" si="5"/>
        <v>1</v>
      </c>
      <c r="X7">
        <f>SUM(V$2:V7)/$R7</f>
        <v>0.67476851851851849</v>
      </c>
      <c r="Y7">
        <f>SUM(W$2:W7)/$R7</f>
        <v>0.70486111111111105</v>
      </c>
      <c r="AA7">
        <v>6</v>
      </c>
      <c r="AB7">
        <f t="shared" si="6"/>
        <v>219</v>
      </c>
    </row>
    <row r="8" spans="1:35" x14ac:dyDescent="0.45">
      <c r="A8" s="3" t="s">
        <v>583</v>
      </c>
      <c r="B8" s="3" t="s">
        <v>579</v>
      </c>
      <c r="C8" s="3" t="s">
        <v>239</v>
      </c>
      <c r="D8" s="2" t="s">
        <v>1092</v>
      </c>
      <c r="E8" s="2" t="s">
        <v>1091</v>
      </c>
      <c r="G8" s="23" t="str">
        <f t="shared" si="0"/>
        <v/>
      </c>
      <c r="H8" s="11" t="s">
        <v>939</v>
      </c>
      <c r="I8" s="11">
        <f xml:space="preserve"> _xlfn.MINIFS($N$2:$N$195,$P$2:$P$195,"&lt;&gt;QB",$N$2:$N$195,"&lt;&gt;"&amp;I5,$N$2:$N$195,"&lt;&gt;"&amp;I3,$N$2:$N$195,"&lt;&gt;"&amp;I4,$N$2:$N$195,"&lt;&gt;"&amp;I6,$N$2:$N$195,"&lt;&gt;"&amp;I7)</f>
        <v>0</v>
      </c>
      <c r="J8" s="32" t="str">
        <f t="shared" si="1"/>
        <v>N/A</v>
      </c>
      <c r="L8" s="2">
        <f>VLOOKUP(VLOOKUP(O8,Conversion!C:G,5,0),'Ciely Ovr Rankings'!B:C,2,0)</f>
        <v>7</v>
      </c>
      <c r="M8" s="2">
        <f>IFERROR(VLOOKUP(VLOOKUP(O8,Conversion!C:F,4,0),'Ringer Rankings'!B:G,6,0),L8)</f>
        <v>7</v>
      </c>
      <c r="N8" s="3" t="s">
        <v>1207</v>
      </c>
      <c r="O8" t="s">
        <v>668</v>
      </c>
      <c r="P8" t="s">
        <v>13</v>
      </c>
      <c r="R8">
        <v>7</v>
      </c>
      <c r="S8">
        <f t="shared" si="7"/>
        <v>81</v>
      </c>
      <c r="T8">
        <f t="shared" si="2"/>
        <v>0</v>
      </c>
      <c r="U8">
        <f t="shared" si="3"/>
        <v>0</v>
      </c>
      <c r="V8" s="18">
        <f t="shared" si="4"/>
        <v>1</v>
      </c>
      <c r="W8" s="18">
        <f t="shared" si="5"/>
        <v>1</v>
      </c>
      <c r="X8">
        <f>SUM(V$2:V8)/$R8</f>
        <v>0.72123015873015872</v>
      </c>
      <c r="Y8">
        <f>SUM(W$2:W8)/$R8</f>
        <v>0.74702380952380942</v>
      </c>
      <c r="AA8">
        <v>7</v>
      </c>
      <c r="AB8">
        <f t="shared" si="6"/>
        <v>300</v>
      </c>
    </row>
    <row r="9" spans="1:35" x14ac:dyDescent="0.45">
      <c r="A9" s="11" t="str">
        <f>VLOOKUP(C9,$M:$O,3,0)</f>
        <v>Tyreek Hill</v>
      </c>
      <c r="B9" s="11" t="s">
        <v>13</v>
      </c>
      <c r="C9" s="36">
        <f>_xlfn.MINIFS($M$2:$M$195,$P$2:$P$195,$B9,$N$2:$N$195,"")</f>
        <v>20</v>
      </c>
      <c r="D9" s="37">
        <f>($B$29-C9)/$B$29</f>
        <v>0.39393939393939392</v>
      </c>
      <c r="E9" s="35">
        <f>($B$29-INDEX(L:L,MATCH(A9,O:O,0)))/$B$29</f>
        <v>0.33333333333333331</v>
      </c>
      <c r="G9" s="23"/>
      <c r="H9" s="11"/>
      <c r="I9" s="11"/>
      <c r="J9" s="32"/>
      <c r="L9" s="2">
        <f>VLOOKUP(VLOOKUP(O9,Conversion!C:G,5,0),'Ciely Ovr Rankings'!B:C,2,0)</f>
        <v>8</v>
      </c>
      <c r="M9" s="2">
        <f>IFERROR(VLOOKUP(VLOOKUP(O9,Conversion!C:F,4,0),'Ringer Rankings'!B:G,6,0),L9)</f>
        <v>3</v>
      </c>
      <c r="N9" s="3">
        <v>1</v>
      </c>
      <c r="O9" t="s">
        <v>645</v>
      </c>
      <c r="P9" t="s">
        <v>13</v>
      </c>
      <c r="R9">
        <v>8</v>
      </c>
      <c r="S9">
        <f t="shared" si="7"/>
        <v>88</v>
      </c>
      <c r="T9">
        <f t="shared" si="2"/>
        <v>0</v>
      </c>
      <c r="U9">
        <f t="shared" si="3"/>
        <v>0</v>
      </c>
      <c r="V9" s="18">
        <f t="shared" si="4"/>
        <v>1</v>
      </c>
      <c r="W9" s="18">
        <f t="shared" si="5"/>
        <v>1</v>
      </c>
      <c r="X9">
        <f>SUM(V$2:V9)/$R9</f>
        <v>0.75607638888888884</v>
      </c>
      <c r="Y9">
        <f>SUM(W$2:W9)/$R9</f>
        <v>0.77864583333333326</v>
      </c>
      <c r="AA9">
        <v>8</v>
      </c>
      <c r="AB9">
        <f t="shared" si="6"/>
        <v>388</v>
      </c>
    </row>
    <row r="10" spans="1:35" x14ac:dyDescent="0.45">
      <c r="A10" s="11" t="str">
        <f>VLOOKUP(C10,$M:$O,3,0)</f>
        <v>Leonard Fournette</v>
      </c>
      <c r="B10" s="11" t="s">
        <v>1</v>
      </c>
      <c r="C10" s="36">
        <f>_xlfn.MINIFS($M$2:$M$195,$P$2:$P$195,$B10,$N$2:$N$195,"")</f>
        <v>16</v>
      </c>
      <c r="D10" s="37">
        <f>($B$29-C10)/$B$29</f>
        <v>0.51515151515151514</v>
      </c>
      <c r="E10" s="35">
        <f>($B$29-INDEX(L:L,MATCH(A10,O:O,0)))/$B$29</f>
        <v>3.0303030303030304E-2</v>
      </c>
      <c r="G10" s="23" t="str">
        <f t="shared" ref="G10:G17" si="8">IFERROR(INDEX(O:O,MATCH(I10,N:N,0)),"")</f>
        <v/>
      </c>
      <c r="H10" s="11" t="str">
        <f t="shared" ref="H10:H17" si="9">"Bench" &amp; " (" &amp; IFERROR(VLOOKUP(I10,N:P,3,0),"")&amp;")"</f>
        <v>Bench ()</v>
      </c>
      <c r="I10" s="11">
        <f xml:space="preserve"> _xlfn.MINIFS($N$2:$N$195,$N$2:$N$195,"&lt;&gt;"&amp;I2,$N$2:$N$195,"&lt;&gt;"&amp;I5,$N$2:$N$195,"&lt;&gt;"&amp;I3,$N$2:$N$195,"&lt;&gt;"&amp;I4,$N$2:$N$195,"&lt;&gt;"&amp;I6,$N$2:$N$195,"&lt;&gt;"&amp;I7,$N$2:$N$195,"&lt;&gt;"&amp;I8)</f>
        <v>0</v>
      </c>
      <c r="J10" s="32" t="str">
        <f t="shared" ref="J10:J17" si="10">IF(ISERROR((VLOOKUP(I10,R:V,5,0)+VLOOKUP(I10,R:W,6,0))/2),"N/A",(VLOOKUP(I10,R:V,5,0)+VLOOKUP(I10,R:W,6,0))/2)</f>
        <v>N/A</v>
      </c>
      <c r="L10" s="2">
        <f>VLOOKUP(VLOOKUP(O10,Conversion!C:G,5,0),'Ciely Ovr Rankings'!B:C,2,0)</f>
        <v>9</v>
      </c>
      <c r="M10" s="2">
        <f>IFERROR(VLOOKUP(VLOOKUP(O10,Conversion!C:F,4,0),'Ringer Rankings'!B:G,6,0),L10)</f>
        <v>10</v>
      </c>
      <c r="N10" s="3" t="s">
        <v>1207</v>
      </c>
      <c r="O10" t="s">
        <v>636</v>
      </c>
      <c r="P10" t="s">
        <v>1</v>
      </c>
      <c r="R10">
        <v>9</v>
      </c>
      <c r="S10">
        <f t="shared" si="7"/>
        <v>105</v>
      </c>
      <c r="T10">
        <f t="shared" si="2"/>
        <v>0</v>
      </c>
      <c r="U10">
        <f t="shared" si="3"/>
        <v>0</v>
      </c>
      <c r="V10" s="18">
        <f t="shared" si="4"/>
        <v>1</v>
      </c>
      <c r="W10" s="18">
        <f t="shared" si="5"/>
        <v>1</v>
      </c>
      <c r="X10">
        <f>SUM(V$2:V10)/$R10</f>
        <v>0.78317901234567899</v>
      </c>
      <c r="Y10">
        <f>SUM(W$2:W10)/$R10</f>
        <v>0.8032407407407407</v>
      </c>
      <c r="AA10">
        <v>9</v>
      </c>
      <c r="AB10">
        <f t="shared" si="6"/>
        <v>493</v>
      </c>
    </row>
    <row r="11" spans="1:35" x14ac:dyDescent="0.45">
      <c r="A11" s="11" t="str">
        <f>VLOOKUP(C11,$M:$O,3,0)</f>
        <v>Josh Allen</v>
      </c>
      <c r="B11" s="11" t="s">
        <v>3</v>
      </c>
      <c r="C11" s="36">
        <f>_xlfn.MINIFS($M$2:$M$195,$P$2:$P$195,$B11,$N$2:$N$195,"")</f>
        <v>41</v>
      </c>
      <c r="D11" s="37">
        <f>($B$29-C11)/$B$29</f>
        <v>-0.24242424242424243</v>
      </c>
      <c r="E11" s="35">
        <f>($B$29-INDEX(L:L,MATCH(A11,O:O,0)))/$B$29</f>
        <v>-9.0909090909090912E-2</v>
      </c>
      <c r="G11" s="23" t="str">
        <f t="shared" si="8"/>
        <v/>
      </c>
      <c r="H11" s="11" t="str">
        <f t="shared" si="9"/>
        <v>Bench ()</v>
      </c>
      <c r="I11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_xlfn.MINIFS($N$2:$N$195,$N$2:$N$195,"&lt;&gt;"&amp;I2,$N$2:$N$195,"&lt;&gt;"&amp;I5,$N$2:$N$195,"&lt;&gt;"&amp;I3,$N$2:$N$195,"&lt;&gt;"&amp;I4,$N$2:$N$195,"&lt;&gt;"&amp;I6,$N$2:$N$195,"&lt;&gt;"&amp;I7,$N$2:$N$195,"&lt;&gt;"&amp;I8,$N$2:$N$195,"&lt;&gt;"&amp;I10)</f>
        <v>0</v>
      </c>
      <c r="J11" s="32" t="str">
        <f t="shared" si="10"/>
        <v>N/A</v>
      </c>
      <c r="L11" s="2">
        <f>VLOOKUP(VLOOKUP(O11,Conversion!C:G,5,0),'Ciely Ovr Rankings'!B:C,2,0)</f>
        <v>10</v>
      </c>
      <c r="M11" s="2">
        <f>IFERROR(VLOOKUP(VLOOKUP(O11,Conversion!C:F,4,0),'Ringer Rankings'!B:G,6,0),L11)</f>
        <v>14</v>
      </c>
      <c r="N11" s="3" t="s">
        <v>1207</v>
      </c>
      <c r="O11" t="s">
        <v>627</v>
      </c>
      <c r="P11" t="s">
        <v>1</v>
      </c>
      <c r="R11">
        <v>10</v>
      </c>
      <c r="S11">
        <f t="shared" si="7"/>
        <v>112</v>
      </c>
      <c r="T11">
        <f t="shared" si="2"/>
        <v>0</v>
      </c>
      <c r="U11">
        <f t="shared" si="3"/>
        <v>0</v>
      </c>
      <c r="V11" s="18">
        <f t="shared" si="4"/>
        <v>1</v>
      </c>
      <c r="W11" s="18">
        <f t="shared" si="5"/>
        <v>1</v>
      </c>
      <c r="X11">
        <f>SUM(V$2:V11)/$R11</f>
        <v>0.80486111111111103</v>
      </c>
      <c r="Y11">
        <f>SUM(W$2:W11)/$R11</f>
        <v>0.82291666666666663</v>
      </c>
      <c r="AA11">
        <v>10</v>
      </c>
      <c r="AB11">
        <f t="shared" si="6"/>
        <v>605</v>
      </c>
    </row>
    <row r="12" spans="1:35" x14ac:dyDescent="0.45">
      <c r="A12" s="11" t="str">
        <f>VLOOKUP(C12,$M:$O,3,0)</f>
        <v>Travis Kelce</v>
      </c>
      <c r="B12" s="11" t="s">
        <v>26</v>
      </c>
      <c r="C12" s="36">
        <f>_xlfn.MINIFS($M$2:$M$195,$P$2:$P$195,$B12,$N$2:$N$195,"")</f>
        <v>13</v>
      </c>
      <c r="D12" s="37">
        <f>($B$29-C12)/$B$29</f>
        <v>0.60606060606060608</v>
      </c>
      <c r="E12" s="35">
        <f>($B$29-INDEX(L:L,MATCH(A12,O:O,0)))/$B$29</f>
        <v>0.42424242424242425</v>
      </c>
      <c r="G12" s="23" t="str">
        <f t="shared" si="8"/>
        <v/>
      </c>
      <c r="H12" s="11" t="str">
        <f t="shared" si="9"/>
        <v>Bench ()</v>
      </c>
      <c r="I12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11)</f>
        <v>0</v>
      </c>
      <c r="J12" s="32" t="str">
        <f t="shared" si="10"/>
        <v>N/A</v>
      </c>
      <c r="L12" s="2">
        <f>VLOOKUP(VLOOKUP(O12,Conversion!C:G,5,0),'Ciely Ovr Rankings'!B:C,2,0)</f>
        <v>11</v>
      </c>
      <c r="M12" s="2">
        <f>IFERROR(VLOOKUP(VLOOKUP(O12,Conversion!C:F,4,0),'Ringer Rankings'!B:G,6,0),L12)</f>
        <v>9</v>
      </c>
      <c r="N12" s="3" t="s">
        <v>1207</v>
      </c>
      <c r="O12" t="s">
        <v>630</v>
      </c>
      <c r="P12" t="s">
        <v>1</v>
      </c>
      <c r="R12">
        <v>11</v>
      </c>
      <c r="S12">
        <f t="shared" si="7"/>
        <v>129</v>
      </c>
      <c r="T12">
        <f t="shared" si="2"/>
        <v>0</v>
      </c>
      <c r="U12">
        <f t="shared" si="3"/>
        <v>0</v>
      </c>
      <c r="V12" s="18">
        <f t="shared" si="4"/>
        <v>1</v>
      </c>
      <c r="W12" s="18">
        <f t="shared" si="5"/>
        <v>1</v>
      </c>
      <c r="X12">
        <f>SUM(V$2:V12)/$R12</f>
        <v>0.82260101010101006</v>
      </c>
      <c r="Y12">
        <f>SUM(W$2:W12)/$R12</f>
        <v>0.83901515151515149</v>
      </c>
      <c r="AA12">
        <v>11</v>
      </c>
      <c r="AB12">
        <f t="shared" si="6"/>
        <v>734</v>
      </c>
    </row>
    <row r="13" spans="1:35" x14ac:dyDescent="0.45">
      <c r="A13" s="24"/>
      <c r="B13" s="6"/>
      <c r="C13" s="6"/>
      <c r="D13" s="6"/>
      <c r="E13" s="25"/>
      <c r="G13" s="23" t="str">
        <f t="shared" si="8"/>
        <v/>
      </c>
      <c r="H13" s="11" t="str">
        <f t="shared" si="9"/>
        <v>Bench ()</v>
      </c>
      <c r="I13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,$N$2:$N$195,"&lt;&gt;"&amp;I12)</f>
        <v>0</v>
      </c>
      <c r="J13" s="32" t="str">
        <f t="shared" si="10"/>
        <v>N/A</v>
      </c>
      <c r="L13" s="2">
        <f>VLOOKUP(VLOOKUP(O13,Conversion!C:G,5,0),'Ciely Ovr Rankings'!B:C,2,0)</f>
        <v>12</v>
      </c>
      <c r="M13" s="2">
        <f>IFERROR(VLOOKUP(VLOOKUP(O13,Conversion!C:F,4,0),'Ringer Rankings'!B:G,6,0),L13)</f>
        <v>17</v>
      </c>
      <c r="N13" s="3" t="s">
        <v>1207</v>
      </c>
      <c r="O13" t="s">
        <v>628</v>
      </c>
      <c r="P13" t="s">
        <v>13</v>
      </c>
      <c r="R13">
        <v>12</v>
      </c>
      <c r="S13">
        <f t="shared" si="7"/>
        <v>136</v>
      </c>
      <c r="T13">
        <f t="shared" si="2"/>
        <v>0</v>
      </c>
      <c r="U13">
        <f t="shared" si="3"/>
        <v>0</v>
      </c>
      <c r="V13" s="18">
        <f t="shared" si="4"/>
        <v>1</v>
      </c>
      <c r="W13" s="18">
        <f t="shared" si="5"/>
        <v>1</v>
      </c>
      <c r="X13">
        <f>SUM(V$2:V13)/$R13</f>
        <v>0.83738425925925919</v>
      </c>
      <c r="Y13">
        <f>SUM(W$2:W13)/$R13</f>
        <v>0.85243055555555547</v>
      </c>
      <c r="AA13">
        <v>12</v>
      </c>
      <c r="AB13">
        <f t="shared" si="6"/>
        <v>870</v>
      </c>
    </row>
    <row r="14" spans="1:35" x14ac:dyDescent="0.45">
      <c r="A14" s="26" t="s">
        <v>593</v>
      </c>
      <c r="B14" s="6"/>
      <c r="C14" s="6"/>
      <c r="D14" s="6"/>
      <c r="E14" s="25"/>
      <c r="G14" s="23" t="str">
        <f t="shared" si="8"/>
        <v/>
      </c>
      <c r="H14" s="11" t="str">
        <f t="shared" si="9"/>
        <v>Bench ()</v>
      </c>
      <c r="I14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,$N$2:$N$195,"&lt;&gt;"&amp;I12,$N$2:$N$195,"&lt;&gt;"&amp;I13)</f>
        <v>0</v>
      </c>
      <c r="J14" s="32" t="str">
        <f t="shared" si="10"/>
        <v>N/A</v>
      </c>
      <c r="L14" s="2">
        <f>VLOOKUP(VLOOKUP(O14,Conversion!C:G,5,0),'Ciely Ovr Rankings'!B:C,2,0)</f>
        <v>13</v>
      </c>
      <c r="M14" s="2">
        <f>IFERROR(VLOOKUP(VLOOKUP(O14,Conversion!C:F,4,0),'Ringer Rankings'!B:G,6,0),L14)</f>
        <v>15</v>
      </c>
      <c r="N14" s="3" t="s">
        <v>1207</v>
      </c>
      <c r="O14" t="s">
        <v>656</v>
      </c>
      <c r="P14" t="s">
        <v>13</v>
      </c>
      <c r="R14">
        <v>13</v>
      </c>
      <c r="S14">
        <f t="shared" si="7"/>
        <v>153</v>
      </c>
      <c r="T14">
        <f t="shared" si="2"/>
        <v>0</v>
      </c>
      <c r="U14">
        <f t="shared" si="3"/>
        <v>0</v>
      </c>
      <c r="V14" s="18">
        <f t="shared" si="4"/>
        <v>1</v>
      </c>
      <c r="W14" s="18">
        <f t="shared" si="5"/>
        <v>1</v>
      </c>
      <c r="X14">
        <f>SUM(V$2:V14)/$R14</f>
        <v>0.84989316239316237</v>
      </c>
      <c r="Y14">
        <f>SUM(W$2:W14)/$R14</f>
        <v>0.86378205128205121</v>
      </c>
      <c r="AA14">
        <v>13</v>
      </c>
      <c r="AB14">
        <f t="shared" si="6"/>
        <v>1023</v>
      </c>
    </row>
    <row r="15" spans="1:35" x14ac:dyDescent="0.45">
      <c r="A15" s="3" t="s">
        <v>582</v>
      </c>
      <c r="B15" s="3" t="s">
        <v>579</v>
      </c>
      <c r="C15" s="3" t="s">
        <v>238</v>
      </c>
      <c r="D15" s="2" t="s">
        <v>1091</v>
      </c>
      <c r="E15" s="2" t="s">
        <v>1092</v>
      </c>
      <c r="G15" s="23" t="str">
        <f t="shared" si="8"/>
        <v/>
      </c>
      <c r="H15" s="11" t="str">
        <f t="shared" si="9"/>
        <v>Bench ()</v>
      </c>
      <c r="I15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,$N$2:$N$195,"&lt;&gt;"&amp;I12,$N$2:$N$195,"&lt;&gt;"&amp;I13,$N$2:$N$195,"&lt;&gt;"&amp;I14)</f>
        <v>0</v>
      </c>
      <c r="J15" s="32" t="str">
        <f t="shared" si="10"/>
        <v>N/A</v>
      </c>
      <c r="L15" s="2">
        <f>VLOOKUP(VLOOKUP(O15,Conversion!C:G,5,0),'Ciely Ovr Rankings'!B:C,2,0)</f>
        <v>14</v>
      </c>
      <c r="M15" s="2">
        <f>IFERROR(VLOOKUP(VLOOKUP(O15,Conversion!C:F,4,0),'Ringer Rankings'!B:G,6,0),L15)</f>
        <v>6</v>
      </c>
      <c r="N15" s="3" t="s">
        <v>1207</v>
      </c>
      <c r="O15" t="s">
        <v>625</v>
      </c>
      <c r="P15" t="s">
        <v>1</v>
      </c>
      <c r="R15">
        <v>14</v>
      </c>
      <c r="S15">
        <f t="shared" si="7"/>
        <v>160</v>
      </c>
      <c r="T15">
        <f t="shared" si="2"/>
        <v>0</v>
      </c>
      <c r="U15">
        <f t="shared" si="3"/>
        <v>0</v>
      </c>
      <c r="V15" s="18">
        <f t="shared" si="4"/>
        <v>1</v>
      </c>
      <c r="W15" s="18">
        <f t="shared" si="5"/>
        <v>1</v>
      </c>
      <c r="X15">
        <f>SUM(V$2:V15)/$R15</f>
        <v>0.86061507936507931</v>
      </c>
      <c r="Y15">
        <f>SUM(W$2:W15)/$R15</f>
        <v>0.87351190476190477</v>
      </c>
      <c r="AA15">
        <v>14</v>
      </c>
      <c r="AB15">
        <f t="shared" si="6"/>
        <v>1183</v>
      </c>
    </row>
    <row r="16" spans="1:35" x14ac:dyDescent="0.45">
      <c r="A16" s="11" t="str">
        <f>VLOOKUP(C16,$L:$O,4,0)</f>
        <v>Tyreek Hill</v>
      </c>
      <c r="B16" s="11" t="s">
        <v>13</v>
      </c>
      <c r="C16" s="11">
        <f>_xlfn.MINIFS($L$2:$L$195,$P$2:$P$195,$B3,$N$2:$N$195,"",$L$2:$L$195,"&lt;&gt;"&amp;$C3)</f>
        <v>22</v>
      </c>
      <c r="D16" s="37">
        <f>($B$29-C16)/$B$29</f>
        <v>0.33333333333333331</v>
      </c>
      <c r="E16" s="35">
        <f>($B$29-INDEX(M:M,MATCH(A16,O:O,0)))/$B$29</f>
        <v>0.39393939393939392</v>
      </c>
      <c r="G16" s="23" t="str">
        <f t="shared" si="8"/>
        <v/>
      </c>
      <c r="H16" s="11" t="str">
        <f t="shared" si="9"/>
        <v>Bench ()</v>
      </c>
      <c r="I16" s="11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,$N$2:$N$195,"&lt;&gt;"&amp;I12,$N$2:$N$195,"&lt;&gt;"&amp;I13,$N$2:$N$195,"&lt;&gt;"&amp;I14,$N$2:$N$195,"&lt;&gt;"&amp;I15)</f>
        <v>0</v>
      </c>
      <c r="J16" s="32" t="str">
        <f t="shared" si="10"/>
        <v>N/A</v>
      </c>
      <c r="L16" s="2">
        <f>VLOOKUP(VLOOKUP(O16,Conversion!C:G,5,0),'Ciely Ovr Rankings'!B:C,2,0)</f>
        <v>15</v>
      </c>
      <c r="M16" s="2">
        <f>IFERROR(VLOOKUP(VLOOKUP(O16,Conversion!C:F,4,0),'Ringer Rankings'!B:G,6,0),L16)</f>
        <v>18</v>
      </c>
      <c r="N16" s="3" t="s">
        <v>1207</v>
      </c>
      <c r="O16" t="s">
        <v>633</v>
      </c>
      <c r="P16" t="s">
        <v>1</v>
      </c>
      <c r="R16">
        <v>15</v>
      </c>
      <c r="S16">
        <f t="shared" si="7"/>
        <v>177</v>
      </c>
      <c r="T16">
        <f t="shared" si="2"/>
        <v>0</v>
      </c>
      <c r="U16">
        <f t="shared" si="3"/>
        <v>0</v>
      </c>
      <c r="V16" s="18">
        <f t="shared" si="4"/>
        <v>1</v>
      </c>
      <c r="W16" s="18">
        <f t="shared" si="5"/>
        <v>1</v>
      </c>
      <c r="X16">
        <f>SUM(V$2:V16)/$R16</f>
        <v>0.86990740740740735</v>
      </c>
      <c r="Y16">
        <f>SUM(W$2:W16)/$R16</f>
        <v>0.88194444444444442</v>
      </c>
      <c r="AA16">
        <v>15</v>
      </c>
      <c r="AB16">
        <f t="shared" si="6"/>
        <v>1360</v>
      </c>
    </row>
    <row r="17" spans="1:22" ht="14.65" thickBot="1" x14ac:dyDescent="0.5">
      <c r="A17" s="11" t="str">
        <f>VLOOKUP(C17,$L:$O,4,0)</f>
        <v>D'Andre Swift</v>
      </c>
      <c r="B17" s="11" t="s">
        <v>1</v>
      </c>
      <c r="C17" s="11">
        <f>_xlfn.MINIFS($L$2:$L$195,$P$2:$P$195,$B4,$N$2:$N$195,"",$L$2:$L$195,"&lt;&gt;"&amp;$C4)</f>
        <v>21</v>
      </c>
      <c r="D17" s="37">
        <f>($B$29-C17)/$B$29</f>
        <v>0.36363636363636365</v>
      </c>
      <c r="E17" s="35">
        <f>($B$29-INDEX(M:M,MATCH(A17,O:O,0)))/$B$29</f>
        <v>0.42424242424242425</v>
      </c>
      <c r="G17" s="27" t="str">
        <f t="shared" si="8"/>
        <v/>
      </c>
      <c r="H17" s="28" t="str">
        <f t="shared" si="9"/>
        <v>Bench ()</v>
      </c>
      <c r="I17" s="28">
        <f xml:space="preserve"> _xlfn.MINIFS($N$2:$N$195,$N$2:$N$195,"&lt;&gt;"&amp;I2,$N$2:$N$195,"&lt;&gt;"&amp;I5,$N$2:$N$195,"&lt;&gt;"&amp;I3,$N$2:$N$195,"&lt;&gt;"&amp;I4,$N$2:$N$195,"&lt;&gt;"&amp;I6,$N$2:$N$195,"&lt;&gt;"&amp;I7,$N$2:$N$195,"&lt;&gt;"&amp;I8,$N$2:$N$195,"&lt;&gt;"&amp;I10,$N$2:$N$195,"&lt;&gt;"&amp;I11,$N$2:$N$195,"&lt;&gt;"&amp;I12,$N$2:$N$195,"&lt;&gt;"&amp;I13,$N$2:$N$195,"&lt;&gt;"&amp;I14,$N$2:$N$195,"&lt;&gt;"&amp;I15,$N$2:$N$195,"&lt;&gt;"&amp;I16)</f>
        <v>0</v>
      </c>
      <c r="J17" s="33" t="str">
        <f t="shared" si="10"/>
        <v>N/A</v>
      </c>
      <c r="L17" s="2">
        <f>VLOOKUP(VLOOKUP(O17,Conversion!C:G,5,0),'Ciely Ovr Rankings'!B:C,2,0)</f>
        <v>16</v>
      </c>
      <c r="M17" s="2">
        <f>IFERROR(VLOOKUP(VLOOKUP(O17,Conversion!C:F,4,0),'Ringer Rankings'!B:G,6,0),L17)</f>
        <v>12</v>
      </c>
      <c r="N17" s="3" t="s">
        <v>1207</v>
      </c>
      <c r="O17" t="s">
        <v>634</v>
      </c>
      <c r="P17" t="s">
        <v>13</v>
      </c>
    </row>
    <row r="18" spans="1:22" x14ac:dyDescent="0.45">
      <c r="A18" s="11" t="str">
        <f>VLOOKUP(C18,$L:$O,4,0)</f>
        <v>Lamar Jackson</v>
      </c>
      <c r="B18" s="11" t="s">
        <v>3</v>
      </c>
      <c r="C18" s="11">
        <f>_xlfn.MINIFS($L$2:$L$195,$P$2:$P$195,$B5,$N$2:$N$195,"",$L$2:$L$195,"&lt;&gt;"&amp;$C5)</f>
        <v>40</v>
      </c>
      <c r="D18" s="37">
        <f>($B$29-C18)/$B$29</f>
        <v>-0.21212121212121213</v>
      </c>
      <c r="E18" s="35">
        <f>($B$29-INDEX(M:M,MATCH(A18,O:O,0)))/$B$29</f>
        <v>-0.48484848484848486</v>
      </c>
      <c r="L18" s="2">
        <f>VLOOKUP(VLOOKUP(O18,Conversion!C:G,5,0),'Ciely Ovr Rankings'!B:C,2,0)</f>
        <v>17</v>
      </c>
      <c r="M18" s="2">
        <f>IFERROR(VLOOKUP(VLOOKUP(O18,Conversion!C:F,4,0),'Ringer Rankings'!B:G,6,0),L18)</f>
        <v>23</v>
      </c>
      <c r="N18" s="3">
        <v>2</v>
      </c>
      <c r="O18" t="s">
        <v>676</v>
      </c>
      <c r="P18" t="s">
        <v>26</v>
      </c>
    </row>
    <row r="19" spans="1:22" x14ac:dyDescent="0.45">
      <c r="A19" s="11" t="str">
        <f>VLOOKUP(C19,$L:$O,4,0)</f>
        <v>Kyle Pitts</v>
      </c>
      <c r="B19" s="11" t="s">
        <v>26</v>
      </c>
      <c r="C19" s="11">
        <f>_xlfn.MINIFS($L$2:$L$195,$P$2:$P$195,$B6,$N$2:$N$195,"",$L$2:$L$195,"&lt;&gt;"&amp;$C6)</f>
        <v>30</v>
      </c>
      <c r="D19" s="37">
        <f>($B$29-C19)/$B$29</f>
        <v>9.0909090909090912E-2</v>
      </c>
      <c r="E19" s="35">
        <f>($B$29-INDEX(M:M,MATCH(A19,O:O,0)))/$B$29</f>
        <v>0.12121212121212122</v>
      </c>
      <c r="G19" s="2" t="s">
        <v>231</v>
      </c>
      <c r="I19" s="3" t="s">
        <v>586</v>
      </c>
      <c r="J19" s="8">
        <f>VLOOKUP(MAX(N2:N195),R:Y,7,0)</f>
        <v>2.4305555555555552E-2</v>
      </c>
      <c r="L19" s="2">
        <f>VLOOKUP(VLOOKUP(O19,Conversion!C:G,5,0),'Ciely Ovr Rankings'!B:C,2,0)</f>
        <v>18</v>
      </c>
      <c r="M19" s="2">
        <f>IFERROR(VLOOKUP(VLOOKUP(O19,Conversion!C:F,4,0),'Ringer Rankings'!B:G,6,0),L19)</f>
        <v>31</v>
      </c>
      <c r="N19" s="3"/>
      <c r="O19" t="s">
        <v>642</v>
      </c>
      <c r="P19" t="s">
        <v>1</v>
      </c>
      <c r="S19" s="2" t="s">
        <v>585</v>
      </c>
      <c r="T19" s="2" t="s">
        <v>590</v>
      </c>
      <c r="U19" s="2" t="s">
        <v>228</v>
      </c>
      <c r="V19" s="2" t="s">
        <v>594</v>
      </c>
    </row>
    <row r="20" spans="1:22" x14ac:dyDescent="0.45">
      <c r="A20" s="24"/>
      <c r="B20" s="6"/>
      <c r="C20" s="6"/>
      <c r="D20" s="6"/>
      <c r="E20" s="25"/>
      <c r="G20" s="3" cm="1">
        <f t="array" ref="G20">SUMPRODUCT(--($P$2:$P$195="WR"),--(ISNUMBER($N$2:$N$195)))</f>
        <v>1</v>
      </c>
      <c r="L20" s="2">
        <f>VLOOKUP(VLOOKUP(O20,Conversion!C:G,5,0),'Ciely Ovr Rankings'!B:C,2,0)</f>
        <v>19</v>
      </c>
      <c r="M20" s="2">
        <f>IFERROR(VLOOKUP(VLOOKUP(O20,Conversion!C:F,4,0),'Ringer Rankings'!B:G,6,0),L20)</f>
        <v>13</v>
      </c>
      <c r="N20" s="3"/>
      <c r="O20" t="s">
        <v>626</v>
      </c>
      <c r="P20" t="s">
        <v>26</v>
      </c>
      <c r="S20" s="3">
        <v>1</v>
      </c>
      <c r="T20" s="3" t="str">
        <f>IFERROR(VLOOKUP(S20,N:P,2,0),"No Pick Yet!")</f>
        <v>Justin Jefferson</v>
      </c>
      <c r="U20" s="3" t="str">
        <f t="shared" ref="U20:U34" si="11">IFERROR(VLOOKUP(S20,N:P,3,0),"No Pick Yet!")</f>
        <v>WR</v>
      </c>
      <c r="V20" s="4">
        <f t="shared" ref="V20:V34" si="12">IF((VLOOKUP(S20,R:V,5,0)+VLOOKUP(S20,R:W,6,0))/2=1,"N/A",(VLOOKUP(S20,R:V,5,0)+VLOOKUP(S20,R:W,6,0))/2)</f>
        <v>0.38888888888888884</v>
      </c>
    </row>
    <row r="21" spans="1:22" x14ac:dyDescent="0.45">
      <c r="A21" s="3" t="s">
        <v>583</v>
      </c>
      <c r="B21" s="3" t="s">
        <v>579</v>
      </c>
      <c r="C21" s="3" t="s">
        <v>239</v>
      </c>
      <c r="D21" s="2" t="s">
        <v>1092</v>
      </c>
      <c r="E21" s="2" t="s">
        <v>1091</v>
      </c>
      <c r="I21" s="3" t="s">
        <v>587</v>
      </c>
      <c r="J21" s="8">
        <f>VLOOKUP(MAX(N2:N195),R:Y,8,0)</f>
        <v>0.11458333333333331</v>
      </c>
      <c r="L21" s="2">
        <f>VLOOKUP(VLOOKUP(O21,Conversion!C:G,5,0),'Ciely Ovr Rankings'!B:C,2,0)</f>
        <v>20</v>
      </c>
      <c r="M21" s="2">
        <f>IFERROR(VLOOKUP(VLOOKUP(O21,Conversion!C:F,4,0),'Ringer Rankings'!B:G,6,0),L21)</f>
        <v>22</v>
      </c>
      <c r="N21" s="3"/>
      <c r="O21" t="s">
        <v>693</v>
      </c>
      <c r="P21" t="s">
        <v>13</v>
      </c>
      <c r="S21" s="3">
        <v>2</v>
      </c>
      <c r="T21" s="3" t="str">
        <f t="shared" ref="T21:T34" si="13">IFERROR(VLOOKUP(S21,N:O,2,0),"No Pick Yet!")</f>
        <v>Mark Andrews</v>
      </c>
      <c r="U21" s="3" t="str">
        <f t="shared" si="11"/>
        <v>TE</v>
      </c>
      <c r="V21" s="4">
        <f t="shared" si="12"/>
        <v>-0.25</v>
      </c>
    </row>
    <row r="22" spans="1:22" x14ac:dyDescent="0.45">
      <c r="A22" s="11" t="str">
        <f>VLOOKUP(C22,$M:$O,3,0)</f>
        <v>Mike Evans</v>
      </c>
      <c r="B22" s="11" t="s">
        <v>13</v>
      </c>
      <c r="C22" s="11">
        <f>_xlfn.MINIFS($M$2:$M$195,$P$2:$P$195,$B9,$N$2:$N$195,"",$M$2:$M$195,"&lt;&gt;"&amp;$C9)</f>
        <v>21</v>
      </c>
      <c r="D22" s="37">
        <f>($B$29-C22)/$B$29</f>
        <v>0.36363636363636365</v>
      </c>
      <c r="E22" s="35">
        <f>($B$29-INDEX(L:L,MATCH(A22,O:O,0)))/$B$29</f>
        <v>0.30303030303030304</v>
      </c>
      <c r="G22" s="3" t="s">
        <v>232</v>
      </c>
      <c r="L22" s="2">
        <f>VLOOKUP(VLOOKUP(O22,Conversion!C:G,5,0),'Ciely Ovr Rankings'!B:C,2,0)</f>
        <v>21</v>
      </c>
      <c r="M22" s="2">
        <f>IFERROR(VLOOKUP(VLOOKUP(O22,Conversion!C:F,4,0),'Ringer Rankings'!B:G,6,0),L22)</f>
        <v>19</v>
      </c>
      <c r="N22" s="3"/>
      <c r="O22" t="s">
        <v>652</v>
      </c>
      <c r="P22" t="s">
        <v>1</v>
      </c>
      <c r="S22" s="3">
        <v>3</v>
      </c>
      <c r="T22" s="3" t="str">
        <f t="shared" si="13"/>
        <v>No Pick Yet!</v>
      </c>
      <c r="U22" s="3" t="str">
        <f t="shared" si="11"/>
        <v>No Pick Yet!</v>
      </c>
      <c r="V22" s="4" t="str">
        <f t="shared" si="12"/>
        <v>N/A</v>
      </c>
    </row>
    <row r="23" spans="1:22" x14ac:dyDescent="0.45">
      <c r="A23" s="11" t="str">
        <f>VLOOKUP(C23,$M:$O,3,0)</f>
        <v>D'Andre Swift</v>
      </c>
      <c r="B23" s="11" t="s">
        <v>1</v>
      </c>
      <c r="C23" s="11">
        <f>_xlfn.MINIFS($M$2:$M$195,$P$2:$P$195,$B10,$N$2:$N$195,"",$M$2:$M$195,"&lt;&gt;"&amp;$C10)</f>
        <v>19</v>
      </c>
      <c r="D23" s="37">
        <f>($B$29-C23)/$B$29</f>
        <v>0.42424242424242425</v>
      </c>
      <c r="E23" s="35">
        <f>($B$29-INDEX(L:L,MATCH(A23,O:O,0)))/$B$29</f>
        <v>0.36363636363636365</v>
      </c>
      <c r="G23" s="3" cm="1">
        <f t="array" ref="G23">SUMPRODUCT(--($P$2:$P$179="RB"),--(ISNUMBER($N$2:$N$179)))</f>
        <v>0</v>
      </c>
      <c r="I23" s="3" t="s">
        <v>237</v>
      </c>
      <c r="J23" s="5">
        <v>0.1</v>
      </c>
      <c r="L23" s="2">
        <f>VLOOKUP(VLOOKUP(O23,Conversion!C:G,5,0),'Ciely Ovr Rankings'!B:C,2,0)</f>
        <v>22</v>
      </c>
      <c r="M23" s="2">
        <f>IFERROR(VLOOKUP(VLOOKUP(O23,Conversion!C:F,4,0),'Ringer Rankings'!B:G,6,0),L23)</f>
        <v>20</v>
      </c>
      <c r="N23" s="3"/>
      <c r="O23" t="s">
        <v>631</v>
      </c>
      <c r="P23" t="s">
        <v>13</v>
      </c>
      <c r="S23" s="3">
        <v>4</v>
      </c>
      <c r="T23" s="3" t="str">
        <f t="shared" si="13"/>
        <v>No Pick Yet!</v>
      </c>
      <c r="U23" s="3" t="str">
        <f t="shared" si="11"/>
        <v>No Pick Yet!</v>
      </c>
      <c r="V23" s="4" t="str">
        <f t="shared" si="12"/>
        <v>N/A</v>
      </c>
    </row>
    <row r="24" spans="1:22" x14ac:dyDescent="0.45">
      <c r="A24" s="11" t="str">
        <f>VLOOKUP(C24,$M:$O,3,0)</f>
        <v>Lamar Jackson</v>
      </c>
      <c r="B24" s="11" t="s">
        <v>3</v>
      </c>
      <c r="C24" s="11">
        <f>_xlfn.MINIFS($M$2:$M$195,$P$2:$P$195,$B11,$N$2:$N$195,"",$M$2:$M$195,"&lt;&gt;"&amp;$C11)</f>
        <v>49</v>
      </c>
      <c r="D24" s="37">
        <f>($B$29-C24)/$B$29</f>
        <v>-0.48484848484848486</v>
      </c>
      <c r="E24" s="35">
        <f>($B$29-INDEX(L:L,MATCH(A24,O:O,0)))/$B$29</f>
        <v>-0.21212121212121213</v>
      </c>
      <c r="K24" s="9"/>
      <c r="L24" s="2">
        <f>VLOOKUP(VLOOKUP(O24,Conversion!C:G,5,0),'Ciely Ovr Rankings'!B:C,2,0)</f>
        <v>23</v>
      </c>
      <c r="M24" s="2">
        <f>IFERROR(VLOOKUP(VLOOKUP(O24,Conversion!C:F,4,0),'Ringer Rankings'!B:G,6,0),L24)</f>
        <v>21</v>
      </c>
      <c r="N24" s="3"/>
      <c r="O24" t="s">
        <v>672</v>
      </c>
      <c r="P24" t="s">
        <v>13</v>
      </c>
      <c r="R24" s="6"/>
      <c r="S24" s="3">
        <v>5</v>
      </c>
      <c r="T24" s="3" t="str">
        <f t="shared" si="13"/>
        <v>No Pick Yet!</v>
      </c>
      <c r="U24" s="3" t="str">
        <f t="shared" si="11"/>
        <v>No Pick Yet!</v>
      </c>
      <c r="V24" s="4" t="str">
        <f t="shared" si="12"/>
        <v>N/A</v>
      </c>
    </row>
    <row r="25" spans="1:22" x14ac:dyDescent="0.45">
      <c r="A25" s="11" t="str">
        <f>VLOOKUP(C25,$M:$O,3,0)</f>
        <v>Kyle Pitts</v>
      </c>
      <c r="B25" s="11" t="s">
        <v>26</v>
      </c>
      <c r="C25" s="11">
        <f>_xlfn.MINIFS($M$2:$M$195,$P$2:$P$195,$B12,$N$2:$N$195,"",$M$2:$M$195,"&lt;&gt;"&amp;$C12)</f>
        <v>29</v>
      </c>
      <c r="D25" s="37">
        <f>($B$29-C25)/$B$29</f>
        <v>0.12121212121212122</v>
      </c>
      <c r="E25" s="35">
        <f>($B$29-INDEX(L:L,MATCH(A25,O:O,0)))/$B$29</f>
        <v>9.0909090909090912E-2</v>
      </c>
      <c r="G25" s="3" t="s">
        <v>234</v>
      </c>
      <c r="I25" s="3" t="s">
        <v>236</v>
      </c>
      <c r="J25" s="3" t="s">
        <v>944</v>
      </c>
      <c r="K25" s="19"/>
      <c r="L25" s="2">
        <f>VLOOKUP(VLOOKUP(O25,Conversion!C:G,5,0),'Ciely Ovr Rankings'!B:C,2,0)</f>
        <v>24</v>
      </c>
      <c r="M25" s="2">
        <f>IFERROR(VLOOKUP(VLOOKUP(O25,Conversion!C:F,4,0),'Ringer Rankings'!B:G,6,0),L25)</f>
        <v>26</v>
      </c>
      <c r="N25" s="3"/>
      <c r="O25" t="s">
        <v>675</v>
      </c>
      <c r="P25" t="s">
        <v>13</v>
      </c>
      <c r="R25" s="7"/>
      <c r="S25" s="3">
        <v>6</v>
      </c>
      <c r="T25" s="3" t="str">
        <f t="shared" si="13"/>
        <v>No Pick Yet!</v>
      </c>
      <c r="U25" s="3" t="str">
        <f t="shared" si="11"/>
        <v>No Pick Yet!</v>
      </c>
      <c r="V25" s="4" t="str">
        <f t="shared" si="12"/>
        <v>N/A</v>
      </c>
    </row>
    <row r="26" spans="1:22" x14ac:dyDescent="0.45">
      <c r="G26" s="3" cm="1">
        <f t="array" ref="G26">SUMPRODUCT(--($P$2:$P$179="TE"),--(ISNUMBER($N$2:$N$179)))</f>
        <v>1</v>
      </c>
      <c r="I26" s="3" cm="1">
        <f t="array" ref="I26">SUMPRODUCT(--(ISNUMBER(N2:N195)))</f>
        <v>2</v>
      </c>
      <c r="J26" s="3">
        <f>VLOOKUP(MAX(N2:N195),AA:AB,2,0)</f>
        <v>25</v>
      </c>
      <c r="L26" s="2">
        <f>VLOOKUP(VLOOKUP(O26,Conversion!C:G,5,0),'Ciely Ovr Rankings'!B:C,2,0)</f>
        <v>25</v>
      </c>
      <c r="M26" s="2">
        <f>IFERROR(VLOOKUP(VLOOKUP(O26,Conversion!C:F,4,0),'Ringer Rankings'!B:G,6,0),L26)</f>
        <v>65</v>
      </c>
      <c r="N26" s="3"/>
      <c r="O26" t="s">
        <v>1133</v>
      </c>
      <c r="P26" t="s">
        <v>1</v>
      </c>
      <c r="S26" s="3">
        <v>7</v>
      </c>
      <c r="T26" s="3" t="str">
        <f t="shared" si="13"/>
        <v>No Pick Yet!</v>
      </c>
      <c r="U26" s="3" t="str">
        <f t="shared" si="11"/>
        <v>No Pick Yet!</v>
      </c>
      <c r="V26" s="4" t="str">
        <f t="shared" si="12"/>
        <v>N/A</v>
      </c>
    </row>
    <row r="27" spans="1:22" x14ac:dyDescent="0.45">
      <c r="A27" s="3" t="s">
        <v>945</v>
      </c>
      <c r="B27" s="3">
        <f>MAX(N2:N195)+1</f>
        <v>3</v>
      </c>
      <c r="D27" s="3" t="s">
        <v>946</v>
      </c>
      <c r="L27" s="2">
        <f>VLOOKUP(VLOOKUP(O27,Conversion!C:G,5,0),'Ciely Ovr Rankings'!B:C,2,0)</f>
        <v>26</v>
      </c>
      <c r="M27" s="2">
        <f>IFERROR(VLOOKUP(VLOOKUP(O27,Conversion!C:F,4,0),'Ringer Rankings'!B:G,6,0),L27)</f>
        <v>30</v>
      </c>
      <c r="N27" s="3"/>
      <c r="O27" t="s">
        <v>646</v>
      </c>
      <c r="P27" t="s">
        <v>13</v>
      </c>
      <c r="S27" s="3">
        <v>8</v>
      </c>
      <c r="T27" s="3" t="str">
        <f t="shared" si="13"/>
        <v>No Pick Yet!</v>
      </c>
      <c r="U27" s="3" t="str">
        <f t="shared" si="11"/>
        <v>No Pick Yet!</v>
      </c>
      <c r="V27" s="4" t="str">
        <f t="shared" si="12"/>
        <v>N/A</v>
      </c>
    </row>
    <row r="28" spans="1:22" x14ac:dyDescent="0.45">
      <c r="D28" s="41">
        <v>9</v>
      </c>
      <c r="G28" s="3" t="s">
        <v>235</v>
      </c>
      <c r="I28" s="3" t="s">
        <v>942</v>
      </c>
      <c r="J28" s="3" t="s">
        <v>943</v>
      </c>
      <c r="K28" s="9"/>
      <c r="L28" s="2">
        <f>VLOOKUP(VLOOKUP(O28,Conversion!C:G,5,0),'Ciely Ovr Rankings'!B:C,2,0)</f>
        <v>27</v>
      </c>
      <c r="M28" s="2">
        <f>IFERROR(VLOOKUP(VLOOKUP(O28,Conversion!C:F,4,0),'Ringer Rankings'!B:G,6,0),L28)</f>
        <v>25</v>
      </c>
      <c r="N28" s="3"/>
      <c r="O28" t="s">
        <v>686</v>
      </c>
      <c r="P28" t="s">
        <v>1</v>
      </c>
      <c r="R28" s="6"/>
      <c r="S28" s="3">
        <v>9</v>
      </c>
      <c r="T28" s="3" t="str">
        <f t="shared" si="13"/>
        <v>No Pick Yet!</v>
      </c>
      <c r="U28" s="3" t="str">
        <f t="shared" si="11"/>
        <v>No Pick Yet!</v>
      </c>
      <c r="V28" s="4" t="str">
        <f t="shared" si="12"/>
        <v>N/A</v>
      </c>
    </row>
    <row r="29" spans="1:22" x14ac:dyDescent="0.45">
      <c r="A29" s="2" t="s">
        <v>591</v>
      </c>
      <c r="B29" s="3">
        <f>VLOOKUP(I26+1,R:S,2,0)</f>
        <v>33</v>
      </c>
      <c r="G29" s="3" cm="1">
        <f t="array" ref="G29">SUMPRODUCT(--($P$2:$P$179="QB"),--(ISNUMBER($N$2:$N$179)))</f>
        <v>0</v>
      </c>
      <c r="I29" s="3" cm="1">
        <f t="array" ref="I29">SUMPRODUCT(--(ISNUMBER(N2:N195))*L2:L195)</f>
        <v>25</v>
      </c>
      <c r="J29" s="3" cm="1">
        <f t="array" ref="J29">SUMPRODUCT(--(ISNUMBER(N2:N195))*M2:M195)</f>
        <v>26</v>
      </c>
      <c r="K29" s="19"/>
      <c r="L29" s="2">
        <f>VLOOKUP(VLOOKUP(O29,Conversion!C:G,5,0),'Ciely Ovr Rankings'!B:C,2,0)</f>
        <v>28</v>
      </c>
      <c r="M29" s="2">
        <f>IFERROR(VLOOKUP(VLOOKUP(O29,Conversion!C:F,4,0),'Ringer Rankings'!B:G,6,0),L29)</f>
        <v>28</v>
      </c>
      <c r="N29" s="3"/>
      <c r="O29" t="s">
        <v>653</v>
      </c>
      <c r="P29" t="s">
        <v>13</v>
      </c>
      <c r="R29" s="7"/>
      <c r="S29" s="3">
        <v>10</v>
      </c>
      <c r="T29" s="3" t="str">
        <f t="shared" si="13"/>
        <v>No Pick Yet!</v>
      </c>
      <c r="U29" s="3" t="str">
        <f t="shared" si="11"/>
        <v>No Pick Yet!</v>
      </c>
      <c r="V29" s="4" t="str">
        <f t="shared" si="12"/>
        <v>N/A</v>
      </c>
    </row>
    <row r="30" spans="1:22" x14ac:dyDescent="0.45">
      <c r="D30" s="3" t="s">
        <v>1206</v>
      </c>
      <c r="L30" s="2">
        <f>VLOOKUP(VLOOKUP(O30,Conversion!C:G,5,0),'Ciely Ovr Rankings'!B:C,2,0)</f>
        <v>29</v>
      </c>
      <c r="M30" s="2">
        <f>IFERROR(VLOOKUP(VLOOKUP(O30,Conversion!C:F,4,0),'Ringer Rankings'!B:G,6,0),L30)</f>
        <v>33</v>
      </c>
      <c r="N30" s="3"/>
      <c r="O30" t="s">
        <v>1134</v>
      </c>
      <c r="P30" t="s">
        <v>13</v>
      </c>
      <c r="S30" s="3">
        <v>11</v>
      </c>
      <c r="T30" s="3" t="str">
        <f t="shared" si="13"/>
        <v>No Pick Yet!</v>
      </c>
      <c r="U30" s="3" t="str">
        <f t="shared" si="11"/>
        <v>No Pick Yet!</v>
      </c>
      <c r="V30" s="4" t="str">
        <f t="shared" si="12"/>
        <v>N/A</v>
      </c>
    </row>
    <row r="31" spans="1:22" x14ac:dyDescent="0.45">
      <c r="D31" s="41">
        <v>12</v>
      </c>
      <c r="L31" s="2">
        <f>VLOOKUP(VLOOKUP(O31,Conversion!C:G,5,0),'Ciely Ovr Rankings'!B:C,2,0)</f>
        <v>30</v>
      </c>
      <c r="M31" s="2">
        <f>IFERROR(VLOOKUP(VLOOKUP(O31,Conversion!C:F,4,0),'Ringer Rankings'!B:G,6,0),L31)</f>
        <v>29</v>
      </c>
      <c r="N31" s="3"/>
      <c r="O31" t="s">
        <v>657</v>
      </c>
      <c r="P31" t="s">
        <v>26</v>
      </c>
      <c r="S31" s="3">
        <v>12</v>
      </c>
      <c r="T31" s="3" t="str">
        <f t="shared" si="13"/>
        <v>No Pick Yet!</v>
      </c>
      <c r="U31" s="3" t="str">
        <f t="shared" si="11"/>
        <v>No Pick Yet!</v>
      </c>
      <c r="V31" s="4" t="str">
        <f t="shared" si="12"/>
        <v>N/A</v>
      </c>
    </row>
    <row r="32" spans="1:22" x14ac:dyDescent="0.45">
      <c r="L32" s="2">
        <f>VLOOKUP(VLOOKUP(O32,Conversion!C:G,5,0),'Ciely Ovr Rankings'!B:C,2,0)</f>
        <v>31</v>
      </c>
      <c r="M32" s="2">
        <f>IFERROR(VLOOKUP(VLOOKUP(O32,Conversion!C:F,4,0),'Ringer Rankings'!B:G,6,0),L32)</f>
        <v>24</v>
      </c>
      <c r="N32" s="3"/>
      <c r="O32" t="s">
        <v>680</v>
      </c>
      <c r="P32" t="s">
        <v>1</v>
      </c>
      <c r="S32" s="3">
        <v>13</v>
      </c>
      <c r="T32" s="3" t="str">
        <f t="shared" si="13"/>
        <v>No Pick Yet!</v>
      </c>
      <c r="U32" s="3" t="str">
        <f t="shared" si="11"/>
        <v>No Pick Yet!</v>
      </c>
      <c r="V32" s="4" t="str">
        <f t="shared" si="12"/>
        <v>N/A</v>
      </c>
    </row>
    <row r="33" spans="12:22" x14ac:dyDescent="0.45">
      <c r="L33" s="2">
        <f>VLOOKUP(VLOOKUP(O33,Conversion!C:G,5,0),'Ciely Ovr Rankings'!B:C,2,0)</f>
        <v>32</v>
      </c>
      <c r="M33" s="2">
        <f>IFERROR(VLOOKUP(VLOOKUP(O33,Conversion!C:F,4,0),'Ringer Rankings'!B:G,6,0),L33)</f>
        <v>16</v>
      </c>
      <c r="N33" s="3"/>
      <c r="O33" t="s">
        <v>720</v>
      </c>
      <c r="P33" t="s">
        <v>1</v>
      </c>
      <c r="S33" s="3">
        <v>14</v>
      </c>
      <c r="T33" s="3" t="str">
        <f t="shared" si="13"/>
        <v>No Pick Yet!</v>
      </c>
      <c r="U33" s="3" t="str">
        <f t="shared" si="11"/>
        <v>No Pick Yet!</v>
      </c>
      <c r="V33" s="4" t="str">
        <f t="shared" si="12"/>
        <v>N/A</v>
      </c>
    </row>
    <row r="34" spans="12:22" x14ac:dyDescent="0.45">
      <c r="L34" s="2">
        <f>VLOOKUP(VLOOKUP(O34,Conversion!C:G,5,0),'Ciely Ovr Rankings'!B:C,2,0)</f>
        <v>33</v>
      </c>
      <c r="M34" s="2">
        <f>IFERROR(VLOOKUP(VLOOKUP(O34,Conversion!C:F,4,0),'Ringer Rankings'!B:G,6,0),L34)</f>
        <v>32</v>
      </c>
      <c r="N34" s="3"/>
      <c r="O34" t="s">
        <v>766</v>
      </c>
      <c r="P34" t="s">
        <v>13</v>
      </c>
      <c r="S34" s="3">
        <v>15</v>
      </c>
      <c r="T34" s="3" t="str">
        <f t="shared" si="13"/>
        <v>No Pick Yet!</v>
      </c>
      <c r="U34" s="3" t="str">
        <f t="shared" si="11"/>
        <v>No Pick Yet!</v>
      </c>
      <c r="V34" s="4" t="str">
        <f t="shared" si="12"/>
        <v>N/A</v>
      </c>
    </row>
    <row r="35" spans="12:22" x14ac:dyDescent="0.45">
      <c r="L35" s="2">
        <f>VLOOKUP(VLOOKUP(O35,Conversion!C:G,5,0),'Ciely Ovr Rankings'!B:C,2,0)</f>
        <v>34</v>
      </c>
      <c r="M35" s="2">
        <f>IFERROR(VLOOKUP(VLOOKUP(O35,Conversion!C:F,4,0),'Ringer Rankings'!B:G,6,0),L35)</f>
        <v>37</v>
      </c>
      <c r="N35" s="3"/>
      <c r="O35" t="s">
        <v>699</v>
      </c>
      <c r="P35" t="s">
        <v>13</v>
      </c>
    </row>
    <row r="36" spans="12:22" x14ac:dyDescent="0.45">
      <c r="L36" s="2">
        <f>VLOOKUP(VLOOKUP(O36,Conversion!C:G,5,0),'Ciely Ovr Rankings'!B:C,2,0)</f>
        <v>35</v>
      </c>
      <c r="M36" s="2">
        <f>IFERROR(VLOOKUP(VLOOKUP(O36,Conversion!C:F,4,0),'Ringer Rankings'!B:G,6,0),L36)</f>
        <v>27</v>
      </c>
      <c r="N36" s="3"/>
      <c r="O36" t="s">
        <v>629</v>
      </c>
      <c r="P36" t="s">
        <v>1</v>
      </c>
    </row>
    <row r="37" spans="12:22" x14ac:dyDescent="0.45">
      <c r="L37" s="2">
        <f>VLOOKUP(VLOOKUP(O37,Conversion!C:G,5,0),'Ciely Ovr Rankings'!B:C,2,0)</f>
        <v>36</v>
      </c>
      <c r="M37" s="2">
        <f>IFERROR(VLOOKUP(VLOOKUP(O37,Conversion!C:F,4,0),'Ringer Rankings'!B:G,6,0),L37)</f>
        <v>41</v>
      </c>
      <c r="N37" s="3"/>
      <c r="O37" t="s">
        <v>661</v>
      </c>
      <c r="P37" t="s">
        <v>3</v>
      </c>
    </row>
    <row r="38" spans="12:22" x14ac:dyDescent="0.45">
      <c r="L38" s="2">
        <f>VLOOKUP(VLOOKUP(O38,Conversion!C:G,5,0),'Ciely Ovr Rankings'!B:C,2,0)</f>
        <v>37</v>
      </c>
      <c r="M38" s="2">
        <f>IFERROR(VLOOKUP(VLOOKUP(O38,Conversion!C:F,4,0),'Ringer Rankings'!B:G,6,0),L38)</f>
        <v>35</v>
      </c>
      <c r="N38" s="3"/>
      <c r="O38" t="s">
        <v>649</v>
      </c>
      <c r="P38" t="s">
        <v>13</v>
      </c>
    </row>
    <row r="39" spans="12:22" x14ac:dyDescent="0.45">
      <c r="L39" s="2">
        <f>VLOOKUP(VLOOKUP(O39,Conversion!C:G,5,0),'Ciely Ovr Rankings'!B:C,2,0)</f>
        <v>38</v>
      </c>
      <c r="M39" s="2">
        <f>IFERROR(VLOOKUP(VLOOKUP(O39,Conversion!C:F,4,0),'Ringer Rankings'!B:G,6,0),L39)</f>
        <v>43</v>
      </c>
      <c r="N39" s="3"/>
      <c r="O39" t="s">
        <v>1135</v>
      </c>
      <c r="P39" t="s">
        <v>1</v>
      </c>
    </row>
    <row r="40" spans="12:22" x14ac:dyDescent="0.45">
      <c r="L40" s="2">
        <f>VLOOKUP(VLOOKUP(O40,Conversion!C:G,5,0),'Ciely Ovr Rankings'!B:C,2,0)</f>
        <v>39</v>
      </c>
      <c r="M40" s="2">
        <f>IFERROR(VLOOKUP(VLOOKUP(O40,Conversion!C:F,4,0),'Ringer Rankings'!B:G,6,0),L40)</f>
        <v>50</v>
      </c>
      <c r="N40" s="3"/>
      <c r="O40" t="s">
        <v>677</v>
      </c>
      <c r="P40" t="s">
        <v>13</v>
      </c>
    </row>
    <row r="41" spans="12:22" x14ac:dyDescent="0.45">
      <c r="L41" s="2">
        <f>VLOOKUP(VLOOKUP(O41,Conversion!C:G,5,0),'Ciely Ovr Rankings'!B:C,2,0)</f>
        <v>40</v>
      </c>
      <c r="M41" s="2">
        <f>IFERROR(VLOOKUP(VLOOKUP(O41,Conversion!C:F,4,0),'Ringer Rankings'!B:G,6,0),L41)</f>
        <v>49</v>
      </c>
      <c r="N41" s="3"/>
      <c r="O41" t="s">
        <v>687</v>
      </c>
      <c r="P41" t="s">
        <v>3</v>
      </c>
    </row>
    <row r="42" spans="12:22" x14ac:dyDescent="0.45">
      <c r="L42" s="2">
        <f>VLOOKUP(VLOOKUP(O42,Conversion!C:G,5,0),'Ciely Ovr Rankings'!B:C,2,0)</f>
        <v>41</v>
      </c>
      <c r="M42" s="2">
        <f>IFERROR(VLOOKUP(VLOOKUP(O42,Conversion!C:F,4,0),'Ringer Rankings'!B:G,6,0),L42)</f>
        <v>86</v>
      </c>
      <c r="N42" s="3"/>
      <c r="O42" t="s">
        <v>1137</v>
      </c>
      <c r="P42" t="s">
        <v>1</v>
      </c>
    </row>
    <row r="43" spans="12:22" x14ac:dyDescent="0.45">
      <c r="L43" s="2">
        <f>VLOOKUP(VLOOKUP(O43,Conversion!C:G,5,0),'Ciely Ovr Rankings'!B:C,2,0)</f>
        <v>42</v>
      </c>
      <c r="M43" s="2">
        <f>IFERROR(VLOOKUP(VLOOKUP(O43,Conversion!C:F,4,0),'Ringer Rankings'!B:G,6,0),L43)</f>
        <v>39</v>
      </c>
      <c r="N43" s="3"/>
      <c r="O43" t="s">
        <v>1138</v>
      </c>
      <c r="P43" t="s">
        <v>13</v>
      </c>
    </row>
    <row r="44" spans="12:22" x14ac:dyDescent="0.45">
      <c r="L44" s="2">
        <f>VLOOKUP(VLOOKUP(O44,Conversion!C:G,5,0),'Ciely Ovr Rankings'!B:C,2,0)</f>
        <v>43</v>
      </c>
      <c r="M44" s="2">
        <f>IFERROR(VLOOKUP(VLOOKUP(O44,Conversion!C:F,4,0),'Ringer Rankings'!B:G,6,0),L44)</f>
        <v>40</v>
      </c>
      <c r="N44" s="3"/>
      <c r="O44" t="s">
        <v>665</v>
      </c>
      <c r="P44" t="s">
        <v>13</v>
      </c>
    </row>
    <row r="45" spans="12:22" x14ac:dyDescent="0.45">
      <c r="L45" s="2">
        <f>VLOOKUP(VLOOKUP(O45,Conversion!C:G,5,0),'Ciely Ovr Rankings'!B:C,2,0)</f>
        <v>44</v>
      </c>
      <c r="M45" s="2">
        <f>IFERROR(VLOOKUP(VLOOKUP(O45,Conversion!C:F,4,0),'Ringer Rankings'!B:G,6,0),L45)</f>
        <v>62</v>
      </c>
      <c r="N45" s="3"/>
      <c r="O45" t="s">
        <v>915</v>
      </c>
      <c r="P45" t="s">
        <v>1</v>
      </c>
    </row>
    <row r="46" spans="12:22" x14ac:dyDescent="0.45">
      <c r="L46" s="2">
        <f>VLOOKUP(VLOOKUP(O46,Conversion!C:G,5,0),'Ciely Ovr Rankings'!B:C,2,0)</f>
        <v>45</v>
      </c>
      <c r="M46" s="2">
        <f>IFERROR(VLOOKUP(VLOOKUP(O46,Conversion!C:F,4,0),'Ringer Rankings'!B:G,6,0),L46)</f>
        <v>67</v>
      </c>
      <c r="N46" s="3"/>
      <c r="O46" t="s">
        <v>704</v>
      </c>
      <c r="P46" t="s">
        <v>3</v>
      </c>
    </row>
    <row r="47" spans="12:22" x14ac:dyDescent="0.45">
      <c r="L47" s="2">
        <f>VLOOKUP(VLOOKUP(O47,Conversion!C:G,5,0),'Ciely Ovr Rankings'!B:C,2,0)</f>
        <v>46</v>
      </c>
      <c r="M47" s="2">
        <f>IFERROR(VLOOKUP(VLOOKUP(O47,Conversion!C:F,4,0),'Ringer Rankings'!B:G,6,0),L47)</f>
        <v>46</v>
      </c>
      <c r="N47" s="3"/>
      <c r="O47" t="s">
        <v>774</v>
      </c>
      <c r="P47" t="s">
        <v>13</v>
      </c>
    </row>
    <row r="48" spans="12:22" x14ac:dyDescent="0.45">
      <c r="L48" s="2">
        <f>VLOOKUP(VLOOKUP(O48,Conversion!C:G,5,0),'Ciely Ovr Rankings'!B:C,2,0)</f>
        <v>47</v>
      </c>
      <c r="M48" s="2">
        <f>IFERROR(VLOOKUP(VLOOKUP(O48,Conversion!C:F,4,0),'Ringer Rankings'!B:G,6,0),L48)</f>
        <v>34</v>
      </c>
      <c r="N48" s="3"/>
      <c r="O48" t="s">
        <v>760</v>
      </c>
      <c r="P48" t="s">
        <v>13</v>
      </c>
    </row>
    <row r="49" spans="12:16" x14ac:dyDescent="0.45">
      <c r="L49" s="2">
        <f>VLOOKUP(VLOOKUP(O49,Conversion!C:G,5,0),'Ciely Ovr Rankings'!B:C,2,0)</f>
        <v>48</v>
      </c>
      <c r="M49" s="2">
        <f>IFERROR(VLOOKUP(VLOOKUP(O49,Conversion!C:F,4,0),'Ringer Rankings'!B:G,6,0),L49)</f>
        <v>80</v>
      </c>
      <c r="N49" s="3"/>
      <c r="O49" t="s">
        <v>651</v>
      </c>
      <c r="P49" t="s">
        <v>1</v>
      </c>
    </row>
    <row r="50" spans="12:16" x14ac:dyDescent="0.45">
      <c r="L50" s="2">
        <f>VLOOKUP(VLOOKUP(O50,Conversion!C:G,5,0),'Ciely Ovr Rankings'!B:C,2,0)</f>
        <v>49</v>
      </c>
      <c r="M50" s="2">
        <f>IFERROR(VLOOKUP(VLOOKUP(O50,Conversion!C:F,4,0),'Ringer Rankings'!B:G,6,0),L50)</f>
        <v>73</v>
      </c>
      <c r="N50" s="3"/>
      <c r="O50" t="s">
        <v>643</v>
      </c>
      <c r="P50" t="s">
        <v>1</v>
      </c>
    </row>
    <row r="51" spans="12:16" x14ac:dyDescent="0.45">
      <c r="L51" s="2">
        <f>VLOOKUP(VLOOKUP(O51,Conversion!C:G,5,0),'Ciely Ovr Rankings'!B:C,2,0)</f>
        <v>50</v>
      </c>
      <c r="M51" s="2">
        <f>IFERROR(VLOOKUP(VLOOKUP(O51,Conversion!C:F,4,0),'Ringer Rankings'!B:G,6,0),L51)</f>
        <v>53</v>
      </c>
      <c r="N51" s="3"/>
      <c r="O51" t="s">
        <v>1139</v>
      </c>
      <c r="P51" t="s">
        <v>3</v>
      </c>
    </row>
    <row r="52" spans="12:16" x14ac:dyDescent="0.45">
      <c r="L52" s="2">
        <f>VLOOKUP(VLOOKUP(O52,Conversion!C:G,5,0),'Ciely Ovr Rankings'!B:C,2,0)</f>
        <v>51</v>
      </c>
      <c r="M52" s="2">
        <f>IFERROR(VLOOKUP(VLOOKUP(O52,Conversion!C:F,4,0),'Ringer Rankings'!B:G,6,0),L52)</f>
        <v>83</v>
      </c>
      <c r="N52" s="3"/>
      <c r="O52" t="s">
        <v>850</v>
      </c>
      <c r="P52" t="s">
        <v>26</v>
      </c>
    </row>
    <row r="53" spans="12:16" x14ac:dyDescent="0.45">
      <c r="L53" s="2">
        <f>VLOOKUP(VLOOKUP(O53,Conversion!C:G,5,0),'Ciely Ovr Rankings'!B:C,2,0)</f>
        <v>52</v>
      </c>
      <c r="M53" s="2">
        <f>IFERROR(VLOOKUP(VLOOKUP(O53,Conversion!C:F,4,0),'Ringer Rankings'!B:G,6,0),L53)</f>
        <v>51</v>
      </c>
      <c r="N53" s="3"/>
      <c r="O53" t="s">
        <v>638</v>
      </c>
      <c r="P53" t="s">
        <v>26</v>
      </c>
    </row>
    <row r="54" spans="12:16" x14ac:dyDescent="0.45">
      <c r="L54" s="2">
        <f>VLOOKUP(VLOOKUP(O54,Conversion!C:G,5,0),'Ciely Ovr Rankings'!B:C,2,0)</f>
        <v>53</v>
      </c>
      <c r="M54" s="2">
        <f>IFERROR(VLOOKUP(VLOOKUP(O54,Conversion!C:F,4,0),'Ringer Rankings'!B:G,6,0),L54)</f>
        <v>72</v>
      </c>
      <c r="N54" s="3"/>
      <c r="O54" t="s">
        <v>685</v>
      </c>
      <c r="P54" t="s">
        <v>13</v>
      </c>
    </row>
    <row r="55" spans="12:16" x14ac:dyDescent="0.45">
      <c r="L55" s="2">
        <f>VLOOKUP(VLOOKUP(O55,Conversion!C:G,5,0),'Ciely Ovr Rankings'!B:C,2,0)</f>
        <v>54</v>
      </c>
      <c r="M55" s="2">
        <f>IFERROR(VLOOKUP(VLOOKUP(O55,Conversion!C:F,4,0),'Ringer Rankings'!B:G,6,0),L55)</f>
        <v>42</v>
      </c>
      <c r="N55" s="3"/>
      <c r="O55" t="s">
        <v>759</v>
      </c>
      <c r="P55" t="s">
        <v>13</v>
      </c>
    </row>
    <row r="56" spans="12:16" x14ac:dyDescent="0.45">
      <c r="L56" s="2">
        <f>VLOOKUP(VLOOKUP(O56,Conversion!C:G,5,0),'Ciely Ovr Rankings'!B:C,2,0)</f>
        <v>55</v>
      </c>
      <c r="M56" s="2">
        <f>IFERROR(VLOOKUP(VLOOKUP(O56,Conversion!C:F,4,0),'Ringer Rankings'!B:G,6,0),L56)</f>
        <v>58</v>
      </c>
      <c r="N56" s="3"/>
      <c r="O56" t="s">
        <v>937</v>
      </c>
      <c r="P56" t="s">
        <v>1</v>
      </c>
    </row>
    <row r="57" spans="12:16" x14ac:dyDescent="0.45">
      <c r="L57" s="2">
        <f>VLOOKUP(VLOOKUP(O57,Conversion!C:G,5,0),'Ciely Ovr Rankings'!B:C,2,0)</f>
        <v>56</v>
      </c>
      <c r="M57" s="2">
        <f>IFERROR(VLOOKUP(VLOOKUP(O57,Conversion!C:F,4,0),'Ringer Rankings'!B:G,6,0),L57)</f>
        <v>88</v>
      </c>
      <c r="N57" s="3"/>
      <c r="O57" t="s">
        <v>913</v>
      </c>
      <c r="P57" t="s">
        <v>1</v>
      </c>
    </row>
    <row r="58" spans="12:16" x14ac:dyDescent="0.45">
      <c r="L58" s="2">
        <f>VLOOKUP(VLOOKUP(O58,Conversion!C:G,5,0),'Ciely Ovr Rankings'!B:C,2,0)</f>
        <v>57</v>
      </c>
      <c r="M58" s="2">
        <f>IFERROR(VLOOKUP(VLOOKUP(O58,Conversion!C:F,4,0),'Ringer Rankings'!B:G,6,0),L58)</f>
        <v>56</v>
      </c>
      <c r="N58" s="3"/>
      <c r="O58" t="s">
        <v>830</v>
      </c>
      <c r="P58" t="s">
        <v>13</v>
      </c>
    </row>
    <row r="59" spans="12:16" x14ac:dyDescent="0.45">
      <c r="L59" s="2">
        <f>VLOOKUP(VLOOKUP(O59,Conversion!C:G,5,0),'Ciely Ovr Rankings'!B:C,2,0)</f>
        <v>58</v>
      </c>
      <c r="M59" s="2">
        <f>IFERROR(VLOOKUP(VLOOKUP(O59,Conversion!C:F,4,0),'Ringer Rankings'!B:G,6,0),L59)</f>
        <v>61</v>
      </c>
      <c r="N59" s="3"/>
      <c r="O59" t="s">
        <v>655</v>
      </c>
      <c r="P59" t="s">
        <v>13</v>
      </c>
    </row>
    <row r="60" spans="12:16" x14ac:dyDescent="0.45">
      <c r="L60" s="2">
        <f>VLOOKUP(VLOOKUP(O60,Conversion!C:G,5,0),'Ciely Ovr Rankings'!B:C,2,0)</f>
        <v>59</v>
      </c>
      <c r="M60" s="2">
        <f>IFERROR(VLOOKUP(VLOOKUP(O60,Conversion!C:F,4,0),'Ringer Rankings'!B:G,6,0),L60)</f>
        <v>54</v>
      </c>
      <c r="N60" s="3"/>
      <c r="O60" t="s">
        <v>654</v>
      </c>
      <c r="P60" t="s">
        <v>13</v>
      </c>
    </row>
    <row r="61" spans="12:16" x14ac:dyDescent="0.45">
      <c r="L61" s="2">
        <f>VLOOKUP(VLOOKUP(O61,Conversion!C:G,5,0),'Ciely Ovr Rankings'!B:C,2,0)</f>
        <v>60</v>
      </c>
      <c r="M61" s="2">
        <f>IFERROR(VLOOKUP(VLOOKUP(O61,Conversion!C:F,4,0),'Ringer Rankings'!B:G,6,0),L61)</f>
        <v>90</v>
      </c>
      <c r="N61" s="3"/>
      <c r="O61" t="s">
        <v>706</v>
      </c>
      <c r="P61" t="s">
        <v>1</v>
      </c>
    </row>
    <row r="62" spans="12:16" x14ac:dyDescent="0.45">
      <c r="L62" s="2">
        <f>VLOOKUP(VLOOKUP(O62,Conversion!C:G,5,0),'Ciely Ovr Rankings'!B:C,2,0)</f>
        <v>61</v>
      </c>
      <c r="M62" s="2">
        <f>IFERROR(VLOOKUP(VLOOKUP(O62,Conversion!C:F,4,0),'Ringer Rankings'!B:G,6,0),L62)</f>
        <v>36</v>
      </c>
      <c r="N62" s="3"/>
      <c r="O62" t="s">
        <v>660</v>
      </c>
      <c r="P62" t="s">
        <v>13</v>
      </c>
    </row>
    <row r="63" spans="12:16" x14ac:dyDescent="0.45">
      <c r="L63" s="2">
        <f>VLOOKUP(VLOOKUP(O63,Conversion!C:G,5,0),'Ciely Ovr Rankings'!B:C,2,0)</f>
        <v>62</v>
      </c>
      <c r="M63" s="2">
        <f>IFERROR(VLOOKUP(VLOOKUP(O63,Conversion!C:F,4,0),'Ringer Rankings'!B:G,6,0),L63)</f>
        <v>48</v>
      </c>
      <c r="N63" s="3"/>
      <c r="O63" t="s">
        <v>650</v>
      </c>
      <c r="P63" t="s">
        <v>1</v>
      </c>
    </row>
    <row r="64" spans="12:16" x14ac:dyDescent="0.45">
      <c r="L64" s="2">
        <f>VLOOKUP(VLOOKUP(O64,Conversion!C:G,5,0),'Ciely Ovr Rankings'!B:C,2,0)</f>
        <v>63</v>
      </c>
      <c r="M64" s="2">
        <f>IFERROR(VLOOKUP(VLOOKUP(O64,Conversion!C:F,4,0),'Ringer Rankings'!B:G,6,0),L64)</f>
        <v>76</v>
      </c>
      <c r="N64" s="3"/>
      <c r="O64" t="s">
        <v>799</v>
      </c>
      <c r="P64" t="s">
        <v>13</v>
      </c>
    </row>
    <row r="65" spans="12:16" x14ac:dyDescent="0.45">
      <c r="L65" s="2">
        <f>VLOOKUP(VLOOKUP(O65,Conversion!C:G,5,0),'Ciely Ovr Rankings'!B:C,2,0)</f>
        <v>64</v>
      </c>
      <c r="M65" s="2">
        <f>IFERROR(VLOOKUP(VLOOKUP(O65,Conversion!C:F,4,0),'Ringer Rankings'!B:G,6,0),L65)</f>
        <v>69</v>
      </c>
      <c r="N65" s="3"/>
      <c r="O65" t="s">
        <v>814</v>
      </c>
      <c r="P65" t="s">
        <v>1</v>
      </c>
    </row>
    <row r="66" spans="12:16" x14ac:dyDescent="0.45">
      <c r="L66" s="2">
        <f>VLOOKUP(VLOOKUP(O66,Conversion!C:G,5,0),'Ciely Ovr Rankings'!B:C,2,0)</f>
        <v>65</v>
      </c>
      <c r="M66" s="2">
        <f>IFERROR(VLOOKUP(VLOOKUP(O66,Conversion!C:F,4,0),'Ringer Rankings'!B:G,6,0),L66)</f>
        <v>66</v>
      </c>
      <c r="N66" s="3"/>
      <c r="O66" t="s">
        <v>855</v>
      </c>
      <c r="P66" t="s">
        <v>13</v>
      </c>
    </row>
    <row r="67" spans="12:16" x14ac:dyDescent="0.45">
      <c r="L67" s="2">
        <f>VLOOKUP(VLOOKUP(O67,Conversion!C:G,5,0),'Ciely Ovr Rankings'!B:C,2,0)</f>
        <v>66</v>
      </c>
      <c r="M67" s="2">
        <f>IFERROR(VLOOKUP(VLOOKUP(O67,Conversion!C:F,4,0),'Ringer Rankings'!B:G,6,0),L67)</f>
        <v>59</v>
      </c>
      <c r="N67" s="3"/>
      <c r="O67" t="s">
        <v>742</v>
      </c>
      <c r="P67" t="s">
        <v>13</v>
      </c>
    </row>
    <row r="68" spans="12:16" x14ac:dyDescent="0.45">
      <c r="L68" s="2">
        <f>VLOOKUP(VLOOKUP(O68,Conversion!C:G,5,0),'Ciely Ovr Rankings'!B:C,2,0)</f>
        <v>67</v>
      </c>
      <c r="M68" s="2">
        <f>IFERROR(VLOOKUP(VLOOKUP(O68,Conversion!C:F,4,0),'Ringer Rankings'!B:G,6,0),L68)</f>
        <v>44</v>
      </c>
      <c r="N68" s="3"/>
      <c r="O68" t="s">
        <v>635</v>
      </c>
      <c r="P68" t="s">
        <v>26</v>
      </c>
    </row>
    <row r="69" spans="12:16" x14ac:dyDescent="0.45">
      <c r="L69" s="2">
        <f>VLOOKUP(VLOOKUP(O69,Conversion!C:G,5,0),'Ciely Ovr Rankings'!B:C,2,0)</f>
        <v>68</v>
      </c>
      <c r="M69" s="2">
        <f>IFERROR(VLOOKUP(VLOOKUP(O69,Conversion!C:F,4,0),'Ringer Rankings'!B:G,6,0),L69)</f>
        <v>52</v>
      </c>
      <c r="N69" s="3"/>
      <c r="O69" t="s">
        <v>696</v>
      </c>
      <c r="P69" t="s">
        <v>3</v>
      </c>
    </row>
    <row r="70" spans="12:16" x14ac:dyDescent="0.45">
      <c r="L70" s="2">
        <f>VLOOKUP(VLOOKUP(O70,Conversion!C:G,5,0),'Ciely Ovr Rankings'!B:C,2,0)</f>
        <v>69</v>
      </c>
      <c r="M70" s="2">
        <f>IFERROR(VLOOKUP(VLOOKUP(O70,Conversion!C:F,4,0),'Ringer Rankings'!B:G,6,0),L70)</f>
        <v>57</v>
      </c>
      <c r="N70" s="3"/>
      <c r="O70" t="s">
        <v>673</v>
      </c>
      <c r="P70" t="s">
        <v>3</v>
      </c>
    </row>
    <row r="71" spans="12:16" x14ac:dyDescent="0.45">
      <c r="L71" s="2">
        <f>VLOOKUP(VLOOKUP(O71,Conversion!C:G,5,0),'Ciely Ovr Rankings'!B:C,2,0)</f>
        <v>70</v>
      </c>
      <c r="M71" s="2">
        <f>IFERROR(VLOOKUP(VLOOKUP(O71,Conversion!C:F,4,0),'Ringer Rankings'!B:G,6,0),L71)</f>
        <v>63</v>
      </c>
      <c r="N71" s="3"/>
      <c r="O71" t="s">
        <v>1140</v>
      </c>
      <c r="P71" t="s">
        <v>1</v>
      </c>
    </row>
    <row r="72" spans="12:16" x14ac:dyDescent="0.45">
      <c r="L72" s="2">
        <f>VLOOKUP(VLOOKUP(O72,Conversion!C:G,5,0),'Ciely Ovr Rankings'!B:C,2,0)</f>
        <v>71</v>
      </c>
      <c r="M72" s="2">
        <f>IFERROR(VLOOKUP(VLOOKUP(O72,Conversion!C:F,4,0),'Ringer Rankings'!B:G,6,0),L72)</f>
        <v>82</v>
      </c>
      <c r="N72" s="3"/>
      <c r="O72" t="s">
        <v>747</v>
      </c>
      <c r="P72" t="s">
        <v>26</v>
      </c>
    </row>
    <row r="73" spans="12:16" x14ac:dyDescent="0.45">
      <c r="L73" s="2">
        <f>VLOOKUP(VLOOKUP(O73,Conversion!C:G,5,0),'Ciely Ovr Rankings'!B:C,2,0)</f>
        <v>72</v>
      </c>
      <c r="M73" s="2">
        <f>IFERROR(VLOOKUP(VLOOKUP(O73,Conversion!C:F,4,0),'Ringer Rankings'!B:G,6,0),L73)</f>
        <v>68</v>
      </c>
      <c r="N73" s="3"/>
      <c r="O73" t="s">
        <v>818</v>
      </c>
      <c r="P73" t="s">
        <v>13</v>
      </c>
    </row>
    <row r="74" spans="12:16" x14ac:dyDescent="0.45">
      <c r="L74" s="2">
        <f>VLOOKUP(VLOOKUP(O74,Conversion!C:G,5,0),'Ciely Ovr Rankings'!B:C,2,0)</f>
        <v>73</v>
      </c>
      <c r="M74" s="2">
        <f>IFERROR(VLOOKUP(VLOOKUP(O74,Conversion!C:F,4,0),'Ringer Rankings'!B:G,6,0),L74)</f>
        <v>60</v>
      </c>
      <c r="N74" s="3"/>
      <c r="O74" t="s">
        <v>644</v>
      </c>
      <c r="P74" t="s">
        <v>1</v>
      </c>
    </row>
    <row r="75" spans="12:16" x14ac:dyDescent="0.45">
      <c r="L75" s="2">
        <f>VLOOKUP(VLOOKUP(O75,Conversion!C:G,5,0),'Ciely Ovr Rankings'!B:C,2,0)</f>
        <v>74</v>
      </c>
      <c r="M75" s="2">
        <f>IFERROR(VLOOKUP(VLOOKUP(O75,Conversion!C:F,4,0),'Ringer Rankings'!B:G,6,0),L75)</f>
        <v>77</v>
      </c>
      <c r="N75" s="3"/>
      <c r="O75" t="s">
        <v>821</v>
      </c>
      <c r="P75" t="s">
        <v>1</v>
      </c>
    </row>
    <row r="76" spans="12:16" x14ac:dyDescent="0.45">
      <c r="L76" s="2">
        <f>VLOOKUP(VLOOKUP(O76,Conversion!C:G,5,0),'Ciely Ovr Rankings'!B:C,2,0)</f>
        <v>75</v>
      </c>
      <c r="M76" s="2">
        <f>IFERROR(VLOOKUP(VLOOKUP(O76,Conversion!C:F,4,0),'Ringer Rankings'!B:G,6,0),L76)</f>
        <v>38</v>
      </c>
      <c r="N76" s="3"/>
      <c r="O76" t="s">
        <v>790</v>
      </c>
      <c r="P76" t="s">
        <v>13</v>
      </c>
    </row>
    <row r="77" spans="12:16" x14ac:dyDescent="0.45">
      <c r="L77" s="2">
        <f>VLOOKUP(VLOOKUP(O77,Conversion!C:G,5,0),'Ciely Ovr Rankings'!B:C,2,0)</f>
        <v>76</v>
      </c>
      <c r="M77" s="2">
        <f>IFERROR(VLOOKUP(VLOOKUP(O77,Conversion!C:F,4,0),'Ringer Rankings'!B:G,6,0),L77)</f>
        <v>55</v>
      </c>
      <c r="N77" s="3"/>
      <c r="O77" t="s">
        <v>861</v>
      </c>
      <c r="P77" t="s">
        <v>13</v>
      </c>
    </row>
    <row r="78" spans="12:16" x14ac:dyDescent="0.45">
      <c r="L78" s="2">
        <f>VLOOKUP(VLOOKUP(O78,Conversion!C:G,5,0),'Ciely Ovr Rankings'!B:C,2,0)</f>
        <v>77</v>
      </c>
      <c r="M78" s="2">
        <f>IFERROR(VLOOKUP(VLOOKUP(O78,Conversion!C:F,4,0),'Ringer Rankings'!B:G,6,0),L78)</f>
        <v>81</v>
      </c>
      <c r="N78" s="3"/>
      <c r="O78" t="s">
        <v>857</v>
      </c>
      <c r="P78" t="s">
        <v>13</v>
      </c>
    </row>
    <row r="79" spans="12:16" x14ac:dyDescent="0.45">
      <c r="L79" s="2">
        <f>VLOOKUP(VLOOKUP(O79,Conversion!C:G,5,0),'Ciely Ovr Rankings'!B:C,2,0)</f>
        <v>78</v>
      </c>
      <c r="M79" s="2">
        <f>IFERROR(VLOOKUP(VLOOKUP(O79,Conversion!C:F,4,0),'Ringer Rankings'!B:G,6,0),L79)</f>
        <v>91</v>
      </c>
      <c r="N79" s="3"/>
      <c r="O79" t="s">
        <v>707</v>
      </c>
      <c r="P79" t="s">
        <v>3</v>
      </c>
    </row>
    <row r="80" spans="12:16" x14ac:dyDescent="0.45">
      <c r="L80" s="2">
        <f>VLOOKUP(VLOOKUP(O80,Conversion!C:G,5,0),'Ciely Ovr Rankings'!B:C,2,0)</f>
        <v>79</v>
      </c>
      <c r="M80" s="2">
        <f>IFERROR(VLOOKUP(VLOOKUP(O80,Conversion!C:F,4,0),'Ringer Rankings'!B:G,6,0),L80)</f>
        <v>104</v>
      </c>
      <c r="N80" s="3"/>
      <c r="O80" t="s">
        <v>702</v>
      </c>
      <c r="P80" t="s">
        <v>3</v>
      </c>
    </row>
    <row r="81" spans="12:16" x14ac:dyDescent="0.45">
      <c r="L81" s="2">
        <f>VLOOKUP(VLOOKUP(O81,Conversion!C:G,5,0),'Ciely Ovr Rankings'!B:C,2,0)</f>
        <v>80</v>
      </c>
      <c r="M81" s="2">
        <f>IFERROR(VLOOKUP(VLOOKUP(O81,Conversion!C:F,4,0),'Ringer Rankings'!B:G,6,0),L81)</f>
        <v>64</v>
      </c>
      <c r="N81" s="3"/>
      <c r="O81" t="s">
        <v>1141</v>
      </c>
      <c r="P81" t="s">
        <v>13</v>
      </c>
    </row>
    <row r="82" spans="12:16" x14ac:dyDescent="0.45">
      <c r="L82" s="2">
        <f>VLOOKUP(VLOOKUP(O82,Conversion!C:G,5,0),'Ciely Ovr Rankings'!B:C,2,0)</f>
        <v>81</v>
      </c>
      <c r="M82" s="2">
        <f>IFERROR(VLOOKUP(VLOOKUP(O82,Conversion!C:F,4,0),'Ringer Rankings'!B:G,6,0),L82)</f>
        <v>70</v>
      </c>
      <c r="N82" s="3"/>
      <c r="O82" t="s">
        <v>721</v>
      </c>
      <c r="P82" t="s">
        <v>1</v>
      </c>
    </row>
    <row r="83" spans="12:16" x14ac:dyDescent="0.45">
      <c r="L83" s="2">
        <f>VLOOKUP(VLOOKUP(O83,Conversion!C:G,5,0),'Ciely Ovr Rankings'!B:C,2,0)</f>
        <v>82</v>
      </c>
      <c r="M83" s="2">
        <f>IFERROR(VLOOKUP(VLOOKUP(O83,Conversion!C:F,4,0),'Ringer Rankings'!B:G,6,0),L83)</f>
        <v>111</v>
      </c>
      <c r="N83" s="3"/>
      <c r="O83" t="s">
        <v>679</v>
      </c>
      <c r="P83" t="s">
        <v>1</v>
      </c>
    </row>
    <row r="84" spans="12:16" x14ac:dyDescent="0.45">
      <c r="L84" s="2">
        <f>VLOOKUP(VLOOKUP(O84,Conversion!C:G,5,0),'Ciely Ovr Rankings'!B:C,2,0)</f>
        <v>83</v>
      </c>
      <c r="M84" s="2">
        <f>IFERROR(VLOOKUP(VLOOKUP(O84,Conversion!C:F,4,0),'Ringer Rankings'!B:G,6,0),L84)</f>
        <v>75</v>
      </c>
      <c r="N84" s="3"/>
      <c r="O84" t="s">
        <v>1142</v>
      </c>
      <c r="P84" t="s">
        <v>1</v>
      </c>
    </row>
    <row r="85" spans="12:16" x14ac:dyDescent="0.45">
      <c r="L85" s="2">
        <f>VLOOKUP(VLOOKUP(O85,Conversion!C:G,5,0),'Ciely Ovr Rankings'!B:C,2,0)</f>
        <v>84</v>
      </c>
      <c r="M85" s="2">
        <f>IFERROR(VLOOKUP(VLOOKUP(O85,Conversion!C:F,4,0),'Ringer Rankings'!B:G,6,0),L85)</f>
        <v>99</v>
      </c>
      <c r="N85" s="3"/>
      <c r="O85" t="s">
        <v>745</v>
      </c>
      <c r="P85" t="s">
        <v>1</v>
      </c>
    </row>
    <row r="86" spans="12:16" x14ac:dyDescent="0.45">
      <c r="L86" s="2">
        <f>VLOOKUP(VLOOKUP(O86,Conversion!C:G,5,0),'Ciely Ovr Rankings'!B:C,2,0)</f>
        <v>85</v>
      </c>
      <c r="M86" s="2">
        <f>IFERROR(VLOOKUP(VLOOKUP(O86,Conversion!C:F,4,0),'Ringer Rankings'!B:G,6,0),L86)</f>
        <v>84</v>
      </c>
      <c r="N86" s="3"/>
      <c r="O86" t="s">
        <v>767</v>
      </c>
      <c r="P86" t="s">
        <v>3</v>
      </c>
    </row>
    <row r="87" spans="12:16" x14ac:dyDescent="0.45">
      <c r="L87" s="2">
        <f>VLOOKUP(VLOOKUP(O87,Conversion!C:G,5,0),'Ciely Ovr Rankings'!B:C,2,0)</f>
        <v>86</v>
      </c>
      <c r="M87" s="2">
        <f>IFERROR(VLOOKUP(VLOOKUP(O87,Conversion!C:F,4,0),'Ringer Rankings'!B:G,6,0),L87)</f>
        <v>93</v>
      </c>
      <c r="N87" s="3"/>
      <c r="O87" t="s">
        <v>666</v>
      </c>
      <c r="P87" t="s">
        <v>13</v>
      </c>
    </row>
    <row r="88" spans="12:16" x14ac:dyDescent="0.45">
      <c r="L88" s="2">
        <f>VLOOKUP(VLOOKUP(O88,Conversion!C:G,5,0),'Ciely Ovr Rankings'!B:C,2,0)</f>
        <v>87</v>
      </c>
      <c r="M88" s="2">
        <f>IFERROR(VLOOKUP(VLOOKUP(O88,Conversion!C:F,4,0),'Ringer Rankings'!B:G,6,0),L88)</f>
        <v>106</v>
      </c>
      <c r="N88" s="3"/>
      <c r="O88" t="s">
        <v>733</v>
      </c>
      <c r="P88" t="s">
        <v>3</v>
      </c>
    </row>
    <row r="89" spans="12:16" x14ac:dyDescent="0.45">
      <c r="L89" s="2">
        <f>VLOOKUP(VLOOKUP(O89,Conversion!C:G,5,0),'Ciely Ovr Rankings'!B:C,2,0)</f>
        <v>88</v>
      </c>
      <c r="M89" s="2">
        <f>IFERROR(VLOOKUP(VLOOKUP(O89,Conversion!C:F,4,0),'Ringer Rankings'!B:G,6,0),L89)</f>
        <v>87</v>
      </c>
      <c r="N89" s="3"/>
      <c r="O89" t="s">
        <v>880</v>
      </c>
      <c r="P89" t="s">
        <v>1</v>
      </c>
    </row>
    <row r="90" spans="12:16" x14ac:dyDescent="0.45">
      <c r="L90" s="2">
        <f>VLOOKUP(VLOOKUP(O90,Conversion!C:G,5,0),'Ciely Ovr Rankings'!B:C,2,0)</f>
        <v>89</v>
      </c>
      <c r="M90" s="2">
        <f>IFERROR(VLOOKUP(VLOOKUP(O90,Conversion!C:F,4,0),'Ringer Rankings'!B:G,6,0),L90)</f>
        <v>96</v>
      </c>
      <c r="N90" s="3"/>
      <c r="O90" t="s">
        <v>670</v>
      </c>
      <c r="P90" t="s">
        <v>26</v>
      </c>
    </row>
    <row r="91" spans="12:16" x14ac:dyDescent="0.45">
      <c r="L91" s="2">
        <f>VLOOKUP(VLOOKUP(O91,Conversion!C:G,5,0),'Ciely Ovr Rankings'!B:C,2,0)</f>
        <v>90</v>
      </c>
      <c r="M91" s="2">
        <f>IFERROR(VLOOKUP(VLOOKUP(O91,Conversion!C:F,4,0),'Ringer Rankings'!B:G,6,0),L91)</f>
        <v>85</v>
      </c>
      <c r="N91" s="3"/>
      <c r="O91" t="s">
        <v>823</v>
      </c>
      <c r="P91" t="s">
        <v>1</v>
      </c>
    </row>
    <row r="92" spans="12:16" x14ac:dyDescent="0.45">
      <c r="L92" s="2">
        <f>VLOOKUP(VLOOKUP(O92,Conversion!C:G,5,0),'Ciely Ovr Rankings'!B:C,2,0)</f>
        <v>91</v>
      </c>
      <c r="M92" s="2">
        <f>IFERROR(VLOOKUP(VLOOKUP(O92,Conversion!C:F,4,0),'Ringer Rankings'!B:G,6,0),L92)</f>
        <v>78</v>
      </c>
      <c r="N92" s="3"/>
      <c r="O92" t="s">
        <v>664</v>
      </c>
      <c r="P92" t="s">
        <v>1</v>
      </c>
    </row>
    <row r="93" spans="12:16" x14ac:dyDescent="0.45">
      <c r="L93" s="2">
        <f>VLOOKUP(VLOOKUP(O93,Conversion!C:G,5,0),'Ciely Ovr Rankings'!B:C,2,0)</f>
        <v>92</v>
      </c>
      <c r="M93" s="2">
        <f>IFERROR(VLOOKUP(VLOOKUP(O93,Conversion!C:F,4,0),'Ringer Rankings'!B:G,6,0),L93)</f>
        <v>132</v>
      </c>
      <c r="N93" s="3"/>
      <c r="O93" t="s">
        <v>938</v>
      </c>
      <c r="P93" t="s">
        <v>1</v>
      </c>
    </row>
    <row r="94" spans="12:16" x14ac:dyDescent="0.45">
      <c r="L94" s="2">
        <f>VLOOKUP(VLOOKUP(O94,Conversion!C:G,5,0),'Ciely Ovr Rankings'!B:C,2,0)</f>
        <v>93</v>
      </c>
      <c r="M94" s="2">
        <f>IFERROR(VLOOKUP(VLOOKUP(O94,Conversion!C:F,4,0),'Ringer Rankings'!B:G,6,0),L94)</f>
        <v>138</v>
      </c>
      <c r="N94" s="3"/>
      <c r="O94" t="s">
        <v>769</v>
      </c>
      <c r="P94" t="s">
        <v>26</v>
      </c>
    </row>
    <row r="95" spans="12:16" x14ac:dyDescent="0.45">
      <c r="L95" s="2">
        <f>VLOOKUP(VLOOKUP(O95,Conversion!C:G,5,0),'Ciely Ovr Rankings'!B:C,2,0)</f>
        <v>94</v>
      </c>
      <c r="M95" s="2">
        <f>IFERROR(VLOOKUP(VLOOKUP(O95,Conversion!C:F,4,0),'Ringer Rankings'!B:G,6,0),L95)</f>
        <v>79</v>
      </c>
      <c r="N95" s="3"/>
      <c r="O95" t="s">
        <v>667</v>
      </c>
      <c r="P95" t="s">
        <v>1</v>
      </c>
    </row>
    <row r="96" spans="12:16" x14ac:dyDescent="0.45">
      <c r="L96" s="2">
        <f>VLOOKUP(VLOOKUP(O96,Conversion!C:G,5,0),'Ciely Ovr Rankings'!B:C,2,0)</f>
        <v>95</v>
      </c>
      <c r="M96" s="2">
        <f>IFERROR(VLOOKUP(VLOOKUP(O96,Conversion!C:F,4,0),'Ringer Rankings'!B:G,6,0),L96)</f>
        <v>105</v>
      </c>
      <c r="N96" s="2"/>
      <c r="O96" t="s">
        <v>815</v>
      </c>
      <c r="P96" t="s">
        <v>26</v>
      </c>
    </row>
    <row r="97" spans="12:16" x14ac:dyDescent="0.45">
      <c r="L97" s="2">
        <f>VLOOKUP(VLOOKUP(O97,Conversion!C:G,5,0),'Ciely Ovr Rankings'!B:C,2,0)</f>
        <v>96</v>
      </c>
      <c r="M97" s="2">
        <f>IFERROR(VLOOKUP(VLOOKUP(O97,Conversion!C:F,4,0),'Ringer Rankings'!B:G,6,0),L97)</f>
        <v>47</v>
      </c>
      <c r="N97" s="3"/>
      <c r="O97" t="s">
        <v>724</v>
      </c>
      <c r="P97" t="s">
        <v>13</v>
      </c>
    </row>
    <row r="98" spans="12:16" x14ac:dyDescent="0.45">
      <c r="L98" s="2">
        <f>VLOOKUP(VLOOKUP(O98,Conversion!C:G,5,0),'Ciely Ovr Rankings'!B:C,2,0)</f>
        <v>97</v>
      </c>
      <c r="M98" s="2">
        <f>IFERROR(VLOOKUP(VLOOKUP(O98,Conversion!C:F,4,0),'Ringer Rankings'!B:G,6,0),L98)</f>
        <v>94</v>
      </c>
      <c r="N98" s="3"/>
      <c r="O98" t="s">
        <v>669</v>
      </c>
      <c r="P98" t="s">
        <v>13</v>
      </c>
    </row>
    <row r="99" spans="12:16" x14ac:dyDescent="0.45">
      <c r="L99" s="2">
        <f>VLOOKUP(VLOOKUP(O99,Conversion!C:G,5,0),'Ciely Ovr Rankings'!B:C,2,0)</f>
        <v>98</v>
      </c>
      <c r="M99" s="2">
        <f>IFERROR(VLOOKUP(VLOOKUP(O99,Conversion!C:F,4,0),'Ringer Rankings'!B:G,6,0),L99)</f>
        <v>71</v>
      </c>
      <c r="N99" s="3"/>
      <c r="O99" t="s">
        <v>710</v>
      </c>
      <c r="P99" t="s">
        <v>13</v>
      </c>
    </row>
    <row r="100" spans="12:16" x14ac:dyDescent="0.45">
      <c r="L100" s="2">
        <f>VLOOKUP(VLOOKUP(O100,Conversion!C:G,5,0),'Ciely Ovr Rankings'!B:C,2,0)</f>
        <v>99</v>
      </c>
      <c r="M100" s="2">
        <f>IFERROR(VLOOKUP(VLOOKUP(O100,Conversion!C:F,4,0),'Ringer Rankings'!B:G,6,0),L100)</f>
        <v>100</v>
      </c>
      <c r="N100" s="3"/>
      <c r="O100" t="s">
        <v>682</v>
      </c>
      <c r="P100" t="s">
        <v>3</v>
      </c>
    </row>
    <row r="101" spans="12:16" x14ac:dyDescent="0.45">
      <c r="L101" s="2">
        <f>VLOOKUP(VLOOKUP(O101,Conversion!C:G,5,0),'Ciely Ovr Rankings'!B:C,2,0)</f>
        <v>100</v>
      </c>
      <c r="M101" s="2">
        <f>IFERROR(VLOOKUP(VLOOKUP(O101,Conversion!C:F,4,0),'Ringer Rankings'!B:G,6,0),L101)</f>
        <v>97</v>
      </c>
      <c r="N101" s="3"/>
      <c r="O101" t="s">
        <v>690</v>
      </c>
      <c r="P101" t="s">
        <v>3</v>
      </c>
    </row>
    <row r="102" spans="12:16" x14ac:dyDescent="0.45">
      <c r="L102" s="2">
        <f>VLOOKUP(VLOOKUP(O102,Conversion!C:G,5,0),'Ciely Ovr Rankings'!B:C,2,0)</f>
        <v>101</v>
      </c>
      <c r="M102" s="2">
        <f>IFERROR(VLOOKUP(VLOOKUP(O102,Conversion!C:F,4,0),'Ringer Rankings'!B:G,6,0),L102)</f>
        <v>89</v>
      </c>
      <c r="N102" s="3"/>
      <c r="O102" t="s">
        <v>694</v>
      </c>
      <c r="P102" t="s">
        <v>3</v>
      </c>
    </row>
    <row r="103" spans="12:16" x14ac:dyDescent="0.45">
      <c r="L103" s="2">
        <f>VLOOKUP(VLOOKUP(O103,Conversion!C:G,5,0),'Ciely Ovr Rankings'!B:C,2,0)</f>
        <v>102</v>
      </c>
      <c r="M103" s="2">
        <f>IFERROR(VLOOKUP(VLOOKUP(O103,Conversion!C:F,4,0),'Ringer Rankings'!B:G,6,0),L103)</f>
        <v>115</v>
      </c>
      <c r="N103" s="3"/>
      <c r="O103" t="s">
        <v>884</v>
      </c>
      <c r="P103" t="s">
        <v>26</v>
      </c>
    </row>
    <row r="104" spans="12:16" x14ac:dyDescent="0.45">
      <c r="L104" s="2">
        <f>VLOOKUP(VLOOKUP(O104,Conversion!C:G,5,0),'Ciely Ovr Rankings'!B:C,2,0)</f>
        <v>103</v>
      </c>
      <c r="M104" s="2">
        <f>IFERROR(VLOOKUP(VLOOKUP(O104,Conversion!C:F,4,0),'Ringer Rankings'!B:G,6,0),L104)</f>
        <v>45</v>
      </c>
      <c r="N104" s="3"/>
      <c r="O104" t="s">
        <v>671</v>
      </c>
      <c r="P104" t="s">
        <v>13</v>
      </c>
    </row>
    <row r="105" spans="12:16" x14ac:dyDescent="0.45">
      <c r="L105" s="2">
        <f>VLOOKUP(VLOOKUP(O105,Conversion!C:G,5,0),'Ciely Ovr Rankings'!B:C,2,0)</f>
        <v>104</v>
      </c>
      <c r="M105" s="2">
        <f>IFERROR(VLOOKUP(VLOOKUP(O105,Conversion!C:F,4,0),'Ringer Rankings'!B:G,6,0),L105)</f>
        <v>109</v>
      </c>
      <c r="N105" s="3"/>
      <c r="O105" t="s">
        <v>809</v>
      </c>
      <c r="P105" t="s">
        <v>26</v>
      </c>
    </row>
    <row r="106" spans="12:16" x14ac:dyDescent="0.45">
      <c r="L106" s="2">
        <f>VLOOKUP(VLOOKUP(O106,Conversion!C:G,5,0),'Ciely Ovr Rankings'!B:C,2,0)</f>
        <v>105</v>
      </c>
      <c r="M106" s="2">
        <f>IFERROR(VLOOKUP(VLOOKUP(O106,Conversion!C:F,4,0),'Ringer Rankings'!B:G,6,0),L106)</f>
        <v>95</v>
      </c>
      <c r="N106" s="3"/>
      <c r="O106" t="s">
        <v>881</v>
      </c>
      <c r="P106" t="s">
        <v>13</v>
      </c>
    </row>
    <row r="107" spans="12:16" x14ac:dyDescent="0.45">
      <c r="L107" s="2">
        <f>VLOOKUP(VLOOKUP(O107,Conversion!C:G,5,0),'Ciely Ovr Rankings'!B:C,2,0)</f>
        <v>106</v>
      </c>
      <c r="M107" s="2">
        <f>IFERROR(VLOOKUP(VLOOKUP(O107,Conversion!C:F,4,0),'Ringer Rankings'!B:G,6,0),L107)</f>
        <v>141</v>
      </c>
      <c r="N107" s="3"/>
      <c r="O107" t="s">
        <v>727</v>
      </c>
      <c r="P107" t="s">
        <v>13</v>
      </c>
    </row>
    <row r="108" spans="12:16" x14ac:dyDescent="0.45">
      <c r="L108" s="2">
        <f>VLOOKUP(VLOOKUP(O108,Conversion!C:G,5,0),'Ciely Ovr Rankings'!B:C,2,0)</f>
        <v>107</v>
      </c>
      <c r="M108" s="2">
        <f>IFERROR(VLOOKUP(VLOOKUP(O108,Conversion!C:F,4,0),'Ringer Rankings'!B:G,6,0),L108)</f>
        <v>74</v>
      </c>
      <c r="N108" s="3"/>
      <c r="O108" t="s">
        <v>681</v>
      </c>
      <c r="P108" t="s">
        <v>13</v>
      </c>
    </row>
    <row r="109" spans="12:16" x14ac:dyDescent="0.45">
      <c r="L109" s="2">
        <f>VLOOKUP(VLOOKUP(O109,Conversion!C:G,5,0),'Ciely Ovr Rankings'!B:C,2,0)</f>
        <v>108</v>
      </c>
      <c r="M109" s="2">
        <f>IFERROR(VLOOKUP(VLOOKUP(O109,Conversion!C:F,4,0),'Ringer Rankings'!B:G,6,0),L109)</f>
        <v>147</v>
      </c>
      <c r="N109" s="3"/>
      <c r="O109" t="s">
        <v>689</v>
      </c>
      <c r="P109" t="s">
        <v>1</v>
      </c>
    </row>
    <row r="110" spans="12:16" x14ac:dyDescent="0.45">
      <c r="L110" s="2">
        <f>VLOOKUP(VLOOKUP(O110,Conversion!C:G,5,0),'Ciely Ovr Rankings'!B:C,2,0)</f>
        <v>109</v>
      </c>
      <c r="M110" s="2">
        <f>IFERROR(VLOOKUP(VLOOKUP(O110,Conversion!C:F,4,0),'Ringer Rankings'!B:G,6,0),L110)</f>
        <v>107</v>
      </c>
      <c r="N110" s="3"/>
      <c r="O110" t="s">
        <v>1143</v>
      </c>
      <c r="P110" t="s">
        <v>13</v>
      </c>
    </row>
    <row r="111" spans="12:16" x14ac:dyDescent="0.45">
      <c r="L111" s="2">
        <f>VLOOKUP(VLOOKUP(O111,Conversion!C:G,5,0),'Ciely Ovr Rankings'!B:C,2,0)</f>
        <v>110</v>
      </c>
      <c r="M111" s="2">
        <f>IFERROR(VLOOKUP(VLOOKUP(O111,Conversion!C:F,4,0),'Ringer Rankings'!B:G,6,0),L111)</f>
        <v>131</v>
      </c>
      <c r="N111" s="3"/>
      <c r="O111" t="s">
        <v>869</v>
      </c>
      <c r="P111" t="s">
        <v>13</v>
      </c>
    </row>
    <row r="112" spans="12:16" x14ac:dyDescent="0.45">
      <c r="L112" s="2">
        <f>VLOOKUP(VLOOKUP(O112,Conversion!C:G,5,0),'Ciely Ovr Rankings'!B:C,2,0)</f>
        <v>111</v>
      </c>
      <c r="M112" s="2">
        <f>IFERROR(VLOOKUP(VLOOKUP(O112,Conversion!C:F,4,0),'Ringer Rankings'!B:G,6,0),L112)</f>
        <v>101</v>
      </c>
      <c r="N112" s="3"/>
      <c r="O112" t="s">
        <v>863</v>
      </c>
      <c r="P112" t="s">
        <v>13</v>
      </c>
    </row>
    <row r="113" spans="12:16" x14ac:dyDescent="0.45">
      <c r="L113" s="2">
        <f>VLOOKUP(VLOOKUP(O113,Conversion!C:G,5,0),'Ciely Ovr Rankings'!B:C,2,0)</f>
        <v>112</v>
      </c>
      <c r="M113" s="2">
        <f>IFERROR(VLOOKUP(VLOOKUP(O113,Conversion!C:F,4,0),'Ringer Rankings'!B:G,6,0),L113)</f>
        <v>114</v>
      </c>
      <c r="N113" s="3"/>
      <c r="O113" t="s">
        <v>711</v>
      </c>
      <c r="P113" t="s">
        <v>13</v>
      </c>
    </row>
    <row r="114" spans="12:16" x14ac:dyDescent="0.45">
      <c r="L114" s="2">
        <f>VLOOKUP(VLOOKUP(O114,Conversion!C:G,5,0),'Ciely Ovr Rankings'!B:C,2,0)</f>
        <v>113</v>
      </c>
      <c r="M114" s="2">
        <f>IFERROR(VLOOKUP(VLOOKUP(O114,Conversion!C:F,4,0),'Ringer Rankings'!B:G,6,0),L114)</f>
        <v>119</v>
      </c>
      <c r="N114" s="3"/>
      <c r="O114" t="s">
        <v>663</v>
      </c>
      <c r="P114" t="s">
        <v>13</v>
      </c>
    </row>
    <row r="115" spans="12:16" x14ac:dyDescent="0.45">
      <c r="L115" s="2">
        <f>VLOOKUP(VLOOKUP(O115,Conversion!C:G,5,0),'Ciely Ovr Rankings'!B:C,2,0)</f>
        <v>114</v>
      </c>
      <c r="M115" s="2">
        <f>IFERROR(VLOOKUP(VLOOKUP(O115,Conversion!C:F,4,0),'Ringer Rankings'!B:G,6,0),L115)</f>
        <v>114</v>
      </c>
      <c r="N115" s="3"/>
      <c r="O115" t="s">
        <v>1124</v>
      </c>
      <c r="P115" t="s">
        <v>1</v>
      </c>
    </row>
    <row r="116" spans="12:16" x14ac:dyDescent="0.45">
      <c r="L116" s="2">
        <f>VLOOKUP(VLOOKUP(O116,Conversion!C:G,5,0),'Ciely Ovr Rankings'!B:C,2,0)</f>
        <v>115</v>
      </c>
      <c r="M116" s="2">
        <f>IFERROR(VLOOKUP(VLOOKUP(O116,Conversion!C:F,4,0),'Ringer Rankings'!B:G,6,0),L116)</f>
        <v>98</v>
      </c>
      <c r="N116" s="3"/>
      <c r="O116" t="s">
        <v>1144</v>
      </c>
      <c r="P116" t="s">
        <v>1</v>
      </c>
    </row>
    <row r="117" spans="12:16" x14ac:dyDescent="0.45">
      <c r="L117" s="2">
        <f>VLOOKUP(VLOOKUP(O117,Conversion!C:G,5,0),'Ciely Ovr Rankings'!B:C,2,0)</f>
        <v>116</v>
      </c>
      <c r="M117" s="2">
        <f>IFERROR(VLOOKUP(VLOOKUP(O117,Conversion!C:F,4,0),'Ringer Rankings'!B:G,6,0),L117)</f>
        <v>116</v>
      </c>
      <c r="N117" s="3"/>
      <c r="O117" t="s">
        <v>1145</v>
      </c>
      <c r="P117" t="s">
        <v>1</v>
      </c>
    </row>
    <row r="118" spans="12:16" x14ac:dyDescent="0.45">
      <c r="L118" s="2">
        <f>VLOOKUP(VLOOKUP(O118,Conversion!C:G,5,0),'Ciely Ovr Rankings'!B:C,2,0)</f>
        <v>117</v>
      </c>
      <c r="M118" s="2">
        <f>IFERROR(VLOOKUP(VLOOKUP(O118,Conversion!C:F,4,0),'Ringer Rankings'!B:G,6,0),L118)</f>
        <v>146</v>
      </c>
      <c r="N118" s="3"/>
      <c r="O118" t="s">
        <v>1146</v>
      </c>
      <c r="P118" t="s">
        <v>1</v>
      </c>
    </row>
    <row r="119" spans="12:16" x14ac:dyDescent="0.45">
      <c r="L119" s="2">
        <f>VLOOKUP(VLOOKUP(O119,Conversion!C:G,5,0),'Ciely Ovr Rankings'!B:C,2,0)</f>
        <v>118</v>
      </c>
      <c r="M119" s="2">
        <f>IFERROR(VLOOKUP(VLOOKUP(O119,Conversion!C:F,4,0),'Ringer Rankings'!B:G,6,0),L119)</f>
        <v>118</v>
      </c>
      <c r="N119" s="3"/>
      <c r="O119" t="s">
        <v>732</v>
      </c>
      <c r="P119" t="s">
        <v>13</v>
      </c>
    </row>
    <row r="120" spans="12:16" x14ac:dyDescent="0.45">
      <c r="L120" s="2">
        <f>VLOOKUP(VLOOKUP(O120,Conversion!C:G,5,0),'Ciely Ovr Rankings'!B:C,2,0)</f>
        <v>119</v>
      </c>
      <c r="M120" s="2">
        <f>IFERROR(VLOOKUP(VLOOKUP(O120,Conversion!C:F,4,0),'Ringer Rankings'!B:G,6,0),L120)</f>
        <v>136</v>
      </c>
      <c r="N120" s="3"/>
      <c r="O120" t="s">
        <v>715</v>
      </c>
      <c r="P120" t="s">
        <v>3</v>
      </c>
    </row>
    <row r="121" spans="12:16" x14ac:dyDescent="0.45">
      <c r="L121" s="2">
        <f>VLOOKUP(VLOOKUP(O121,Conversion!C:G,5,0),'Ciely Ovr Rankings'!B:C,2,0)</f>
        <v>120</v>
      </c>
      <c r="M121" s="2">
        <f>IFERROR(VLOOKUP(VLOOKUP(O121,Conversion!C:F,4,0),'Ringer Rankings'!B:G,6,0),L121)</f>
        <v>120</v>
      </c>
      <c r="N121" s="3"/>
      <c r="O121" t="s">
        <v>804</v>
      </c>
      <c r="P121" t="s">
        <v>1</v>
      </c>
    </row>
    <row r="122" spans="12:16" x14ac:dyDescent="0.45">
      <c r="L122" s="2">
        <f>VLOOKUP(VLOOKUP(O122,Conversion!C:G,5,0),'Ciely Ovr Rankings'!B:C,2,0)</f>
        <v>121</v>
      </c>
      <c r="M122" s="2">
        <f>IFERROR(VLOOKUP(VLOOKUP(O122,Conversion!C:F,4,0),'Ringer Rankings'!B:G,6,0),L122)</f>
        <v>135</v>
      </c>
      <c r="N122" s="3"/>
      <c r="O122" t="s">
        <v>1147</v>
      </c>
      <c r="P122" t="s">
        <v>13</v>
      </c>
    </row>
    <row r="123" spans="12:16" x14ac:dyDescent="0.45">
      <c r="L123" s="2">
        <f>VLOOKUP(VLOOKUP(O123,Conversion!C:G,5,0),'Ciely Ovr Rankings'!B:C,2,0)</f>
        <v>122</v>
      </c>
      <c r="M123" s="2">
        <f>IFERROR(VLOOKUP(VLOOKUP(O123,Conversion!C:F,4,0),'Ringer Rankings'!B:G,6,0),L123)</f>
        <v>92</v>
      </c>
      <c r="N123" s="3"/>
      <c r="O123" t="s">
        <v>641</v>
      </c>
      <c r="P123" t="s">
        <v>13</v>
      </c>
    </row>
    <row r="124" spans="12:16" x14ac:dyDescent="0.45">
      <c r="L124" s="2">
        <f>VLOOKUP(VLOOKUP(O124,Conversion!C:G,5,0),'Ciely Ovr Rankings'!B:C,2,0)</f>
        <v>123</v>
      </c>
      <c r="M124" s="2">
        <f>IFERROR(VLOOKUP(VLOOKUP(O124,Conversion!C:F,4,0),'Ringer Rankings'!B:G,6,0),L124)</f>
        <v>130</v>
      </c>
      <c r="N124" s="3"/>
      <c r="O124" t="s">
        <v>1148</v>
      </c>
      <c r="P124" t="s">
        <v>13</v>
      </c>
    </row>
    <row r="125" spans="12:16" x14ac:dyDescent="0.45">
      <c r="L125" s="2">
        <f>VLOOKUP(VLOOKUP(O125,Conversion!C:G,5,0),'Ciely Ovr Rankings'!B:C,2,0)</f>
        <v>124</v>
      </c>
      <c r="M125" s="2">
        <f>IFERROR(VLOOKUP(VLOOKUP(O125,Conversion!C:F,4,0),'Ringer Rankings'!B:G,6,0),L125)</f>
        <v>110</v>
      </c>
      <c r="N125" s="3"/>
      <c r="O125" t="s">
        <v>750</v>
      </c>
      <c r="P125" t="s">
        <v>3</v>
      </c>
    </row>
    <row r="126" spans="12:16" x14ac:dyDescent="0.45">
      <c r="L126" s="2">
        <f>VLOOKUP(VLOOKUP(O126,Conversion!C:G,5,0),'Ciely Ovr Rankings'!B:C,2,0)</f>
        <v>125</v>
      </c>
      <c r="M126" s="2">
        <f>IFERROR(VLOOKUP(VLOOKUP(O126,Conversion!C:F,4,0),'Ringer Rankings'!B:G,6,0),L126)</f>
        <v>108</v>
      </c>
      <c r="N126" s="3"/>
      <c r="O126" t="s">
        <v>743</v>
      </c>
      <c r="P126" t="s">
        <v>3</v>
      </c>
    </row>
    <row r="127" spans="12:16" x14ac:dyDescent="0.45">
      <c r="L127" s="2">
        <f>VLOOKUP(VLOOKUP(O127,Conversion!C:G,5,0),'Ciely Ovr Rankings'!B:C,2,0)</f>
        <v>126</v>
      </c>
      <c r="M127" s="2">
        <f>IFERROR(VLOOKUP(VLOOKUP(O127,Conversion!C:F,4,0),'Ringer Rankings'!B:G,6,0),L127)</f>
        <v>126</v>
      </c>
      <c r="N127" s="3"/>
      <c r="O127" t="s">
        <v>737</v>
      </c>
      <c r="P127" t="s">
        <v>3</v>
      </c>
    </row>
    <row r="128" spans="12:16" x14ac:dyDescent="0.45">
      <c r="L128" s="2">
        <f>VLOOKUP(VLOOKUP(O128,Conversion!C:G,5,0),'Ciely Ovr Rankings'!B:C,2,0)</f>
        <v>127</v>
      </c>
      <c r="M128" s="2">
        <f>IFERROR(VLOOKUP(VLOOKUP(O128,Conversion!C:F,4,0),'Ringer Rankings'!B:G,6,0),L128)</f>
        <v>127</v>
      </c>
      <c r="N128" s="3"/>
      <c r="O128" t="s">
        <v>735</v>
      </c>
      <c r="P128" t="s">
        <v>1</v>
      </c>
    </row>
    <row r="129" spans="12:16" x14ac:dyDescent="0.45">
      <c r="L129" s="2">
        <f>VLOOKUP(VLOOKUP(O129,Conversion!C:G,5,0),'Ciely Ovr Rankings'!B:C,2,0)</f>
        <v>128</v>
      </c>
      <c r="M129" s="2">
        <f>IFERROR(VLOOKUP(VLOOKUP(O129,Conversion!C:F,4,0),'Ringer Rankings'!B:G,6,0),L129)</f>
        <v>121</v>
      </c>
      <c r="N129" s="3"/>
      <c r="O129" t="s">
        <v>785</v>
      </c>
      <c r="P129" t="s">
        <v>26</v>
      </c>
    </row>
    <row r="130" spans="12:16" x14ac:dyDescent="0.45">
      <c r="L130" s="2">
        <f>VLOOKUP(VLOOKUP(O130,Conversion!C:G,5,0),'Ciely Ovr Rankings'!B:C,2,0)</f>
        <v>129</v>
      </c>
      <c r="M130" s="2">
        <f>IFERROR(VLOOKUP(VLOOKUP(O130,Conversion!C:F,4,0),'Ringer Rankings'!B:G,6,0),L130)</f>
        <v>129</v>
      </c>
      <c r="N130" s="3"/>
      <c r="O130" t="s">
        <v>1149</v>
      </c>
      <c r="P130" t="s">
        <v>13</v>
      </c>
    </row>
    <row r="131" spans="12:16" x14ac:dyDescent="0.45">
      <c r="L131" s="2">
        <f>VLOOKUP(VLOOKUP(O131,Conversion!C:G,5,0),'Ciely Ovr Rankings'!B:C,2,0)</f>
        <v>130</v>
      </c>
      <c r="M131" s="2">
        <f>IFERROR(VLOOKUP(VLOOKUP(O131,Conversion!C:F,4,0),'Ringer Rankings'!B:G,6,0),L131)</f>
        <v>128</v>
      </c>
      <c r="N131" s="3"/>
      <c r="O131" t="s">
        <v>1150</v>
      </c>
      <c r="P131" t="s">
        <v>13</v>
      </c>
    </row>
    <row r="132" spans="12:16" x14ac:dyDescent="0.45">
      <c r="L132" s="2">
        <f>VLOOKUP(VLOOKUP(O132,Conversion!C:G,5,0),'Ciely Ovr Rankings'!B:C,2,0)</f>
        <v>131</v>
      </c>
      <c r="M132" s="2">
        <f>IFERROR(VLOOKUP(VLOOKUP(O132,Conversion!C:F,4,0),'Ringer Rankings'!B:G,6,0),L132)</f>
        <v>127</v>
      </c>
      <c r="N132" s="3"/>
      <c r="O132" t="s">
        <v>846</v>
      </c>
      <c r="P132" t="s">
        <v>1</v>
      </c>
    </row>
    <row r="133" spans="12:16" x14ac:dyDescent="0.45">
      <c r="L133" s="2">
        <f>VLOOKUP(VLOOKUP(O133,Conversion!C:G,5,0),'Ciely Ovr Rankings'!B:C,2,0)</f>
        <v>132</v>
      </c>
      <c r="M133" s="2">
        <f>IFERROR(VLOOKUP(VLOOKUP(O133,Conversion!C:F,4,0),'Ringer Rankings'!B:G,6,0),L133)</f>
        <v>122</v>
      </c>
      <c r="N133" s="3"/>
      <c r="O133" t="s">
        <v>731</v>
      </c>
      <c r="P133" t="s">
        <v>1</v>
      </c>
    </row>
    <row r="134" spans="12:16" x14ac:dyDescent="0.45">
      <c r="L134" s="2">
        <f>VLOOKUP(VLOOKUP(O134,Conversion!C:G,5,0),'Ciely Ovr Rankings'!B:C,2,0)</f>
        <v>133</v>
      </c>
      <c r="M134" s="2">
        <f>IFERROR(VLOOKUP(VLOOKUP(O134,Conversion!C:F,4,0),'Ringer Rankings'!B:G,6,0),L134)</f>
        <v>133</v>
      </c>
      <c r="N134" s="3"/>
      <c r="O134" t="s">
        <v>700</v>
      </c>
      <c r="P134" t="s">
        <v>13</v>
      </c>
    </row>
    <row r="135" spans="12:16" x14ac:dyDescent="0.45">
      <c r="L135" s="2">
        <f>VLOOKUP(VLOOKUP(O135,Conversion!C:G,5,0),'Ciely Ovr Rankings'!B:C,2,0)</f>
        <v>134</v>
      </c>
      <c r="M135" s="2">
        <f>IFERROR(VLOOKUP(VLOOKUP(O135,Conversion!C:F,4,0),'Ringer Rankings'!B:G,6,0),L135)</f>
        <v>123</v>
      </c>
      <c r="N135" s="3"/>
      <c r="O135" t="s">
        <v>837</v>
      </c>
      <c r="P135" t="s">
        <v>13</v>
      </c>
    </row>
    <row r="136" spans="12:16" x14ac:dyDescent="0.45">
      <c r="L136" s="2">
        <f>VLOOKUP(VLOOKUP(O136,Conversion!C:G,5,0),'Ciely Ovr Rankings'!B:C,2,0)</f>
        <v>135</v>
      </c>
      <c r="M136" s="2">
        <f>IFERROR(VLOOKUP(VLOOKUP(O136,Conversion!C:F,4,0),'Ringer Rankings'!B:G,6,0),L136)</f>
        <v>113</v>
      </c>
      <c r="N136" s="3"/>
      <c r="O136" t="s">
        <v>894</v>
      </c>
      <c r="P136" t="s">
        <v>26</v>
      </c>
    </row>
    <row r="137" spans="12:16" x14ac:dyDescent="0.45">
      <c r="L137" s="2">
        <f>VLOOKUP(VLOOKUP(O137,Conversion!C:G,5,0),'Ciely Ovr Rankings'!B:C,2,0)</f>
        <v>136</v>
      </c>
      <c r="M137" s="2">
        <f>IFERROR(VLOOKUP(VLOOKUP(O137,Conversion!C:F,4,0),'Ringer Rankings'!B:G,6,0),L137)</f>
        <v>143</v>
      </c>
      <c r="N137" s="3"/>
      <c r="O137" t="s">
        <v>1151</v>
      </c>
      <c r="P137" t="s">
        <v>13</v>
      </c>
    </row>
    <row r="138" spans="12:16" x14ac:dyDescent="0.45">
      <c r="L138" s="2">
        <f>VLOOKUP(VLOOKUP(O138,Conversion!C:G,5,0),'Ciely Ovr Rankings'!B:C,2,0)</f>
        <v>137</v>
      </c>
      <c r="M138" s="2">
        <f>IFERROR(VLOOKUP(VLOOKUP(O138,Conversion!C:F,4,0),'Ringer Rankings'!B:G,6,0),L138)</f>
        <v>103</v>
      </c>
      <c r="N138" s="3"/>
      <c r="O138" t="s">
        <v>1152</v>
      </c>
      <c r="P138" t="s">
        <v>13</v>
      </c>
    </row>
    <row r="139" spans="12:16" x14ac:dyDescent="0.45">
      <c r="L139" s="2">
        <f>VLOOKUP(VLOOKUP(O139,Conversion!C:G,5,0),'Ciely Ovr Rankings'!B:C,2,0)</f>
        <v>138</v>
      </c>
      <c r="M139" s="2">
        <f>IFERROR(VLOOKUP(VLOOKUP(O139,Conversion!C:F,4,0),'Ringer Rankings'!B:G,6,0),L139)</f>
        <v>138</v>
      </c>
      <c r="N139" s="3"/>
      <c r="O139" t="s">
        <v>1112</v>
      </c>
      <c r="P139" t="s">
        <v>1</v>
      </c>
    </row>
    <row r="140" spans="12:16" x14ac:dyDescent="0.45">
      <c r="L140" s="2">
        <f>VLOOKUP(VLOOKUP(O140,Conversion!C:G,5,0),'Ciely Ovr Rankings'!B:C,2,0)</f>
        <v>139</v>
      </c>
      <c r="M140" s="2">
        <f>IFERROR(VLOOKUP(VLOOKUP(O140,Conversion!C:F,4,0),'Ringer Rankings'!B:G,6,0),L140)</f>
        <v>112</v>
      </c>
      <c r="N140" s="3"/>
      <c r="O140" t="s">
        <v>1153</v>
      </c>
      <c r="P140" t="s">
        <v>1</v>
      </c>
    </row>
    <row r="141" spans="12:16" x14ac:dyDescent="0.45">
      <c r="L141" s="2">
        <f>VLOOKUP(VLOOKUP(O141,Conversion!C:G,5,0),'Ciely Ovr Rankings'!B:C,2,0)</f>
        <v>140</v>
      </c>
      <c r="M141" s="2">
        <f>IFERROR(VLOOKUP(VLOOKUP(O141,Conversion!C:F,4,0),'Ringer Rankings'!B:G,6,0),L141)</f>
        <v>140</v>
      </c>
      <c r="N141" s="3"/>
      <c r="O141" t="s">
        <v>798</v>
      </c>
      <c r="P141" t="s">
        <v>26</v>
      </c>
    </row>
    <row r="142" spans="12:16" x14ac:dyDescent="0.45">
      <c r="L142" s="2">
        <f>VLOOKUP(VLOOKUP(O142,Conversion!C:G,5,0),'Ciely Ovr Rankings'!B:C,2,0)</f>
        <v>141</v>
      </c>
      <c r="M142" s="2">
        <f>IFERROR(VLOOKUP(VLOOKUP(O142,Conversion!C:F,4,0),'Ringer Rankings'!B:G,6,0),L142)</f>
        <v>141</v>
      </c>
      <c r="N142" s="3"/>
      <c r="O142" t="s">
        <v>800</v>
      </c>
      <c r="P142" t="s">
        <v>26</v>
      </c>
    </row>
    <row r="143" spans="12:16" x14ac:dyDescent="0.45">
      <c r="L143" s="2">
        <f>VLOOKUP(VLOOKUP(O143,Conversion!C:G,5,0),'Ciely Ovr Rankings'!B:C,2,0)</f>
        <v>142</v>
      </c>
      <c r="M143" s="2">
        <f>IFERROR(VLOOKUP(VLOOKUP(O143,Conversion!C:F,4,0),'Ringer Rankings'!B:G,6,0),L143)</f>
        <v>142</v>
      </c>
      <c r="N143" s="3"/>
      <c r="O143" t="s">
        <v>801</v>
      </c>
      <c r="P143" t="s">
        <v>26</v>
      </c>
    </row>
    <row r="144" spans="12:16" x14ac:dyDescent="0.45">
      <c r="L144" s="2">
        <f>VLOOKUP(VLOOKUP(O144,Conversion!C:G,5,0),'Ciely Ovr Rankings'!B:C,2,0)</f>
        <v>143</v>
      </c>
      <c r="M144" s="2">
        <f>IFERROR(VLOOKUP(VLOOKUP(O144,Conversion!C:F,4,0),'Ringer Rankings'!B:G,6,0),L144)</f>
        <v>142</v>
      </c>
      <c r="N144" s="3"/>
      <c r="O144" t="s">
        <v>824</v>
      </c>
      <c r="P144" t="s">
        <v>1</v>
      </c>
    </row>
    <row r="145" spans="12:16" x14ac:dyDescent="0.45">
      <c r="L145" s="2">
        <f>VLOOKUP(VLOOKUP(O145,Conversion!C:G,5,0),'Ciely Ovr Rankings'!B:C,2,0)</f>
        <v>144</v>
      </c>
      <c r="M145" s="2">
        <f>IFERROR(VLOOKUP(VLOOKUP(O145,Conversion!C:F,4,0),'Ringer Rankings'!B:G,6,0),L145)</f>
        <v>144</v>
      </c>
      <c r="N145" s="3"/>
      <c r="O145" t="s">
        <v>1154</v>
      </c>
      <c r="P145" t="s">
        <v>26</v>
      </c>
    </row>
    <row r="146" spans="12:16" x14ac:dyDescent="0.45">
      <c r="L146" s="2">
        <f>VLOOKUP(VLOOKUP(O146,Conversion!C:G,5,0),'Ciely Ovr Rankings'!B:C,2,0)</f>
        <v>145</v>
      </c>
      <c r="M146" s="2">
        <f>IFERROR(VLOOKUP(VLOOKUP(O146,Conversion!C:F,4,0),'Ringer Rankings'!B:G,6,0),L146)</f>
        <v>125</v>
      </c>
      <c r="N146" s="3"/>
      <c r="O146" t="s">
        <v>780</v>
      </c>
      <c r="P146" t="s">
        <v>13</v>
      </c>
    </row>
    <row r="147" spans="12:16" x14ac:dyDescent="0.45">
      <c r="L147" s="2">
        <f>VLOOKUP(VLOOKUP(O147,Conversion!C:G,5,0),'Ciely Ovr Rankings'!B:C,2,0)</f>
        <v>146</v>
      </c>
      <c r="M147" s="2">
        <f>IFERROR(VLOOKUP(VLOOKUP(O147,Conversion!C:F,4,0),'Ringer Rankings'!B:G,6,0),L147)</f>
        <v>146</v>
      </c>
      <c r="N147" s="3"/>
      <c r="O147" t="s">
        <v>1075</v>
      </c>
      <c r="P147" t="s">
        <v>13</v>
      </c>
    </row>
    <row r="148" spans="12:16" x14ac:dyDescent="0.45">
      <c r="L148" s="2">
        <f>VLOOKUP(VLOOKUP(O148,Conversion!C:G,5,0),'Ciely Ovr Rankings'!B:C,2,0)</f>
        <v>147</v>
      </c>
      <c r="M148" s="2">
        <f>IFERROR(VLOOKUP(VLOOKUP(O148,Conversion!C:F,4,0),'Ringer Rankings'!B:G,6,0),L148)</f>
        <v>147</v>
      </c>
      <c r="N148" s="3"/>
      <c r="O148" t="s">
        <v>900</v>
      </c>
      <c r="P148" t="s">
        <v>1</v>
      </c>
    </row>
    <row r="149" spans="12:16" x14ac:dyDescent="0.45">
      <c r="L149" s="2">
        <f>VLOOKUP(VLOOKUP(O149,Conversion!C:G,5,0),'Ciely Ovr Rankings'!B:C,2,0)</f>
        <v>148</v>
      </c>
      <c r="M149" s="2">
        <f>IFERROR(VLOOKUP(VLOOKUP(O149,Conversion!C:F,4,0),'Ringer Rankings'!B:G,6,0),L149)</f>
        <v>148</v>
      </c>
      <c r="N149" s="3"/>
      <c r="O149" t="s">
        <v>1155</v>
      </c>
      <c r="P149" t="s">
        <v>13</v>
      </c>
    </row>
    <row r="150" spans="12:16" x14ac:dyDescent="0.45">
      <c r="L150" s="2">
        <f>VLOOKUP(VLOOKUP(O150,Conversion!C:G,5,0),'Ciely Ovr Rankings'!B:C,2,0)</f>
        <v>149</v>
      </c>
      <c r="M150" s="2">
        <f>IFERROR(VLOOKUP(VLOOKUP(O150,Conversion!C:F,4,0),'Ringer Rankings'!B:G,6,0),L150)</f>
        <v>134</v>
      </c>
      <c r="N150" s="3"/>
      <c r="O150" t="s">
        <v>765</v>
      </c>
      <c r="P150" t="s">
        <v>13</v>
      </c>
    </row>
    <row r="151" spans="12:16" x14ac:dyDescent="0.45">
      <c r="L151" s="2">
        <f>VLOOKUP(VLOOKUP(O151,Conversion!C:G,5,0),'Ciely Ovr Rankings'!B:C,2,0)</f>
        <v>150</v>
      </c>
      <c r="M151" s="2">
        <f>IFERROR(VLOOKUP(VLOOKUP(O151,Conversion!C:F,4,0),'Ringer Rankings'!B:G,6,0),L151)</f>
        <v>150</v>
      </c>
      <c r="N151" s="3"/>
      <c r="O151" t="s">
        <v>709</v>
      </c>
      <c r="P151" t="s">
        <v>13</v>
      </c>
    </row>
    <row r="152" spans="12:16" x14ac:dyDescent="0.45">
      <c r="L152" s="2">
        <f>VLOOKUP(VLOOKUP(O152,Conversion!C:G,5,0),'Ciely Ovr Rankings'!B:C,2,0)</f>
        <v>151</v>
      </c>
      <c r="M152" s="2">
        <f>IFERROR(VLOOKUP(VLOOKUP(O152,Conversion!C:F,4,0),'Ringer Rankings'!B:G,6,0),L152)</f>
        <v>144</v>
      </c>
      <c r="N152" s="3"/>
      <c r="O152" t="s">
        <v>1156</v>
      </c>
      <c r="P152" t="s">
        <v>13</v>
      </c>
    </row>
    <row r="153" spans="12:16" x14ac:dyDescent="0.45">
      <c r="L153" s="2">
        <f>VLOOKUP(VLOOKUP(O153,Conversion!C:G,5,0),'Ciely Ovr Rankings'!B:C,2,0)</f>
        <v>152</v>
      </c>
      <c r="M153" s="2">
        <f>IFERROR(VLOOKUP(VLOOKUP(O153,Conversion!C:F,4,0),'Ringer Rankings'!B:G,6,0),L153)</f>
        <v>139</v>
      </c>
      <c r="N153" s="3"/>
      <c r="O153" t="s">
        <v>746</v>
      </c>
      <c r="P153" t="s">
        <v>13</v>
      </c>
    </row>
    <row r="154" spans="12:16" x14ac:dyDescent="0.45">
      <c r="L154" s="2">
        <f>VLOOKUP(VLOOKUP(O154,Conversion!C:G,5,0),'Ciely Ovr Rankings'!B:C,2,0)</f>
        <v>153</v>
      </c>
      <c r="M154" s="2">
        <f>IFERROR(VLOOKUP(VLOOKUP(O154,Conversion!C:F,4,0),'Ringer Rankings'!B:G,6,0),L154)</f>
        <v>153</v>
      </c>
      <c r="N154" s="3"/>
      <c r="O154" t="s">
        <v>714</v>
      </c>
      <c r="P154" t="s">
        <v>26</v>
      </c>
    </row>
    <row r="155" spans="12:16" x14ac:dyDescent="0.45">
      <c r="L155" s="2">
        <f>VLOOKUP(VLOOKUP(O155,Conversion!C:G,5,0),'Ciely Ovr Rankings'!B:C,2,0)</f>
        <v>154</v>
      </c>
      <c r="M155" s="2">
        <f>IFERROR(VLOOKUP(VLOOKUP(O155,Conversion!C:F,4,0),'Ringer Rankings'!B:G,6,0),L155)</f>
        <v>148</v>
      </c>
      <c r="N155" s="3"/>
      <c r="O155" t="s">
        <v>1157</v>
      </c>
      <c r="P155" t="s">
        <v>1</v>
      </c>
    </row>
    <row r="156" spans="12:16" x14ac:dyDescent="0.45">
      <c r="L156" s="2">
        <f>VLOOKUP(VLOOKUP(O156,Conversion!C:G,5,0),'Ciely Ovr Rankings'!B:C,2,0)</f>
        <v>155</v>
      </c>
      <c r="M156" s="2">
        <f>IFERROR(VLOOKUP(VLOOKUP(O156,Conversion!C:F,4,0),'Ringer Rankings'!B:G,6,0),L156)</f>
        <v>155</v>
      </c>
      <c r="N156" s="3"/>
      <c r="O156" t="s">
        <v>1158</v>
      </c>
      <c r="P156" t="s">
        <v>1159</v>
      </c>
    </row>
    <row r="157" spans="12:16" x14ac:dyDescent="0.45">
      <c r="L157" s="2">
        <f>VLOOKUP(VLOOKUP(O157,Conversion!C:G,5,0),'Ciely Ovr Rankings'!B:C,2,0)</f>
        <v>156</v>
      </c>
      <c r="M157" s="2">
        <f>IFERROR(VLOOKUP(VLOOKUP(O157,Conversion!C:F,4,0),'Ringer Rankings'!B:G,6,0),L157)</f>
        <v>156</v>
      </c>
      <c r="N157" s="3"/>
      <c r="O157" t="s">
        <v>1160</v>
      </c>
      <c r="P157" t="s">
        <v>1159</v>
      </c>
    </row>
    <row r="158" spans="12:16" x14ac:dyDescent="0.45">
      <c r="L158" s="2">
        <f>VLOOKUP(VLOOKUP(O158,Conversion!C:G,5,0),'Ciely Ovr Rankings'!B:C,2,0)</f>
        <v>157</v>
      </c>
      <c r="M158" s="2">
        <f>IFERROR(VLOOKUP(VLOOKUP(O158,Conversion!C:F,4,0),'Ringer Rankings'!B:G,6,0),L158)</f>
        <v>157</v>
      </c>
      <c r="N158" s="3"/>
      <c r="O158" t="s">
        <v>1161</v>
      </c>
      <c r="P158" t="s">
        <v>1</v>
      </c>
    </row>
    <row r="159" spans="12:16" x14ac:dyDescent="0.45">
      <c r="L159" s="2">
        <f>VLOOKUP(VLOOKUP(O159,Conversion!C:G,5,0),'Ciely Ovr Rankings'!B:C,2,0)</f>
        <v>158</v>
      </c>
      <c r="M159" s="2">
        <f>IFERROR(VLOOKUP(VLOOKUP(O159,Conversion!C:F,4,0),'Ringer Rankings'!B:G,6,0),L159)</f>
        <v>158</v>
      </c>
      <c r="N159" s="3"/>
      <c r="O159" t="s">
        <v>852</v>
      </c>
      <c r="P159" t="s">
        <v>1</v>
      </c>
    </row>
    <row r="160" spans="12:16" x14ac:dyDescent="0.45">
      <c r="L160" s="2">
        <f>VLOOKUP(VLOOKUP(O160,Conversion!C:G,5,0),'Ciely Ovr Rankings'!B:C,2,0)</f>
        <v>159</v>
      </c>
      <c r="M160" s="2">
        <f>IFERROR(VLOOKUP(VLOOKUP(O160,Conversion!C:F,4,0),'Ringer Rankings'!B:G,6,0),L160)</f>
        <v>159</v>
      </c>
      <c r="N160" s="3"/>
      <c r="O160" t="s">
        <v>1162</v>
      </c>
      <c r="P160" t="s">
        <v>1159</v>
      </c>
    </row>
    <row r="161" spans="12:16" x14ac:dyDescent="0.45">
      <c r="L161" s="2">
        <f>VLOOKUP(VLOOKUP(O161,Conversion!C:G,5,0),'Ciely Ovr Rankings'!B:C,2,0)</f>
        <v>160</v>
      </c>
      <c r="M161" s="2">
        <f>IFERROR(VLOOKUP(VLOOKUP(O161,Conversion!C:F,4,0),'Ringer Rankings'!B:G,6,0),L161)</f>
        <v>126</v>
      </c>
      <c r="N161" s="3"/>
      <c r="O161" t="s">
        <v>748</v>
      </c>
      <c r="P161" t="s">
        <v>3</v>
      </c>
    </row>
    <row r="162" spans="12:16" x14ac:dyDescent="0.45">
      <c r="L162" s="2">
        <f>VLOOKUP(VLOOKUP(O162,Conversion!C:G,5,0),'Ciely Ovr Rankings'!B:C,2,0)</f>
        <v>161</v>
      </c>
      <c r="M162" s="2">
        <f>IFERROR(VLOOKUP(VLOOKUP(O162,Conversion!C:F,4,0),'Ringer Rankings'!B:G,6,0),L162)</f>
        <v>118</v>
      </c>
      <c r="N162" s="3"/>
      <c r="O162" t="s">
        <v>725</v>
      </c>
      <c r="P162" t="s">
        <v>1</v>
      </c>
    </row>
    <row r="163" spans="12:16" x14ac:dyDescent="0.45">
      <c r="L163" s="2">
        <f>VLOOKUP(VLOOKUP(O163,Conversion!C:G,5,0),'Ciely Ovr Rankings'!B:C,2,0)</f>
        <v>162</v>
      </c>
      <c r="M163" s="2">
        <f>IFERROR(VLOOKUP(VLOOKUP(O163,Conversion!C:F,4,0),'Ringer Rankings'!B:G,6,0),L163)</f>
        <v>162</v>
      </c>
      <c r="N163" s="3"/>
      <c r="O163" t="s">
        <v>1122</v>
      </c>
      <c r="P163" t="s">
        <v>1</v>
      </c>
    </row>
    <row r="164" spans="12:16" x14ac:dyDescent="0.45">
      <c r="L164" s="2">
        <f>VLOOKUP(VLOOKUP(O164,Conversion!C:G,5,0),'Ciely Ovr Rankings'!B:C,2,0)</f>
        <v>163</v>
      </c>
      <c r="M164" s="2">
        <f>IFERROR(VLOOKUP(VLOOKUP(O164,Conversion!C:F,4,0),'Ringer Rankings'!B:G,6,0),L164)</f>
        <v>163</v>
      </c>
      <c r="N164" s="2"/>
      <c r="O164" t="s">
        <v>806</v>
      </c>
      <c r="P164" t="s">
        <v>3</v>
      </c>
    </row>
    <row r="165" spans="12:16" x14ac:dyDescent="0.45">
      <c r="L165" s="2">
        <f>VLOOKUP(VLOOKUP(O165,Conversion!C:G,5,0),'Ciely Ovr Rankings'!B:C,2,0)</f>
        <v>164</v>
      </c>
      <c r="M165" s="2">
        <f>IFERROR(VLOOKUP(VLOOKUP(O165,Conversion!C:F,4,0),'Ringer Rankings'!B:G,6,0),L165)</f>
        <v>164</v>
      </c>
      <c r="N165" s="3"/>
      <c r="O165" t="s">
        <v>1163</v>
      </c>
      <c r="P165" t="s">
        <v>1159</v>
      </c>
    </row>
    <row r="166" spans="12:16" x14ac:dyDescent="0.45">
      <c r="L166" s="2">
        <f>VLOOKUP(VLOOKUP(O166,Conversion!C:G,5,0),'Ciely Ovr Rankings'!B:C,2,0)</f>
        <v>165</v>
      </c>
      <c r="M166" s="2">
        <f>IFERROR(VLOOKUP(VLOOKUP(O166,Conversion!C:F,4,0),'Ringer Rankings'!B:G,6,0),L166)</f>
        <v>165</v>
      </c>
      <c r="N166" s="3"/>
      <c r="O166" t="s">
        <v>736</v>
      </c>
      <c r="P166" t="s">
        <v>26</v>
      </c>
    </row>
    <row r="167" spans="12:16" x14ac:dyDescent="0.45">
      <c r="L167" s="2">
        <f>VLOOKUP(VLOOKUP(O167,Conversion!C:G,5,0),'Ciely Ovr Rankings'!B:C,2,0)</f>
        <v>166</v>
      </c>
      <c r="M167" s="2">
        <f>IFERROR(VLOOKUP(VLOOKUP(O167,Conversion!C:F,4,0),'Ringer Rankings'!B:G,6,0),L167)</f>
        <v>166</v>
      </c>
      <c r="N167" s="3"/>
      <c r="O167" t="s">
        <v>741</v>
      </c>
      <c r="P167" t="s">
        <v>26</v>
      </c>
    </row>
    <row r="168" spans="12:16" x14ac:dyDescent="0.45">
      <c r="L168" s="2">
        <f>VLOOKUP(VLOOKUP(O168,Conversion!C:G,5,0),'Ciely Ovr Rankings'!B:C,2,0)</f>
        <v>167</v>
      </c>
      <c r="M168" s="2">
        <f>IFERROR(VLOOKUP(VLOOKUP(O168,Conversion!C:F,4,0),'Ringer Rankings'!B:G,6,0),L168)</f>
        <v>167</v>
      </c>
      <c r="N168" s="3"/>
      <c r="O168" t="s">
        <v>782</v>
      </c>
      <c r="P168" t="s">
        <v>26</v>
      </c>
    </row>
    <row r="169" spans="12:16" x14ac:dyDescent="0.45">
      <c r="L169" s="2">
        <f>VLOOKUP(VLOOKUP(O169,Conversion!C:G,5,0),'Ciely Ovr Rankings'!B:C,2,0)</f>
        <v>168</v>
      </c>
      <c r="M169" s="2">
        <f>IFERROR(VLOOKUP(VLOOKUP(O169,Conversion!C:F,4,0),'Ringer Rankings'!B:G,6,0),L169)</f>
        <v>168</v>
      </c>
      <c r="N169" s="3"/>
      <c r="O169" t="s">
        <v>717</v>
      </c>
      <c r="P169" t="s">
        <v>3</v>
      </c>
    </row>
    <row r="170" spans="12:16" x14ac:dyDescent="0.45">
      <c r="L170" s="2">
        <f>VLOOKUP(VLOOKUP(O170,Conversion!C:G,5,0),'Ciely Ovr Rankings'!B:C,2,0)</f>
        <v>169</v>
      </c>
      <c r="M170" s="2">
        <f>IFERROR(VLOOKUP(VLOOKUP(O170,Conversion!C:F,4,0),'Ringer Rankings'!B:G,6,0),L170)</f>
        <v>169</v>
      </c>
      <c r="N170" s="3"/>
      <c r="O170" t="s">
        <v>1164</v>
      </c>
      <c r="P170" t="s">
        <v>1159</v>
      </c>
    </row>
    <row r="171" spans="12:16" x14ac:dyDescent="0.45">
      <c r="L171" s="2">
        <f>VLOOKUP(VLOOKUP(O171,Conversion!C:G,5,0),'Ciely Ovr Rankings'!B:C,2,0)</f>
        <v>170</v>
      </c>
      <c r="M171" s="2">
        <f>IFERROR(VLOOKUP(VLOOKUP(O171,Conversion!C:F,4,0),'Ringer Rankings'!B:G,6,0),L171)</f>
        <v>170</v>
      </c>
      <c r="N171" s="3"/>
      <c r="O171" t="s">
        <v>1165</v>
      </c>
      <c r="P171" t="s">
        <v>1159</v>
      </c>
    </row>
    <row r="172" spans="12:16" x14ac:dyDescent="0.45">
      <c r="L172" s="2">
        <f>VLOOKUP(VLOOKUP(O172,Conversion!C:G,5,0),'Ciely Ovr Rankings'!B:C,2,0)</f>
        <v>171</v>
      </c>
      <c r="M172" s="2">
        <f>IFERROR(VLOOKUP(VLOOKUP(O172,Conversion!C:F,4,0),'Ringer Rankings'!B:G,6,0),L172)</f>
        <v>171</v>
      </c>
      <c r="N172" s="3"/>
      <c r="O172" t="s">
        <v>1166</v>
      </c>
      <c r="P172" t="s">
        <v>1159</v>
      </c>
    </row>
    <row r="173" spans="12:16" x14ac:dyDescent="0.45">
      <c r="L173" s="2">
        <f>VLOOKUP(VLOOKUP(O173,Conversion!C:G,5,0),'Ciely Ovr Rankings'!B:C,2,0)</f>
        <v>172</v>
      </c>
      <c r="M173" s="2">
        <f>IFERROR(VLOOKUP(VLOOKUP(O173,Conversion!C:F,4,0),'Ringer Rankings'!B:G,6,0),L173)</f>
        <v>172</v>
      </c>
      <c r="N173" s="3"/>
      <c r="O173" t="s">
        <v>722</v>
      </c>
      <c r="P173" t="s">
        <v>3</v>
      </c>
    </row>
    <row r="174" spans="12:16" x14ac:dyDescent="0.45">
      <c r="L174" s="2">
        <f>VLOOKUP(VLOOKUP(O174,Conversion!C:G,5,0),'Ciely Ovr Rankings'!B:C,2,0)</f>
        <v>173</v>
      </c>
      <c r="M174" s="2">
        <f>IFERROR(VLOOKUP(VLOOKUP(O174,Conversion!C:F,4,0),'Ringer Rankings'!B:G,6,0),L174)</f>
        <v>173</v>
      </c>
      <c r="N174" s="3"/>
      <c r="O174" t="s">
        <v>845</v>
      </c>
      <c r="P174" t="s">
        <v>13</v>
      </c>
    </row>
    <row r="175" spans="12:16" x14ac:dyDescent="0.45">
      <c r="L175" s="2">
        <f>VLOOKUP(VLOOKUP(O175,Conversion!C:G,5,0),'Ciely Ovr Rankings'!B:C,2,0)</f>
        <v>174</v>
      </c>
      <c r="M175" s="2">
        <f>IFERROR(VLOOKUP(VLOOKUP(O175,Conversion!C:F,4,0),'Ringer Rankings'!B:G,6,0),L175)</f>
        <v>149</v>
      </c>
      <c r="N175" s="3"/>
      <c r="O175" t="s">
        <v>1167</v>
      </c>
      <c r="P175" t="s">
        <v>1</v>
      </c>
    </row>
    <row r="176" spans="12:16" x14ac:dyDescent="0.45">
      <c r="L176" s="2">
        <f>VLOOKUP(VLOOKUP(O176,Conversion!C:G,5,0),'Ciely Ovr Rankings'!B:C,2,0)</f>
        <v>175</v>
      </c>
      <c r="M176" s="2">
        <f>IFERROR(VLOOKUP(VLOOKUP(O176,Conversion!C:F,4,0),'Ringer Rankings'!B:G,6,0),L176)</f>
        <v>175</v>
      </c>
      <c r="N176" s="3"/>
      <c r="O176" t="s">
        <v>860</v>
      </c>
      <c r="P176" t="s">
        <v>1</v>
      </c>
    </row>
    <row r="177" spans="12:16" x14ac:dyDescent="0.45">
      <c r="L177" s="2">
        <f>VLOOKUP(VLOOKUP(O177,Conversion!C:G,5,0),'Ciely Ovr Rankings'!B:C,2,0)</f>
        <v>176</v>
      </c>
      <c r="M177" s="2">
        <f>IFERROR(VLOOKUP(VLOOKUP(O177,Conversion!C:F,4,0),'Ringer Rankings'!B:G,6,0),L177)</f>
        <v>176</v>
      </c>
      <c r="N177" s="3"/>
      <c r="O177" t="s">
        <v>1168</v>
      </c>
      <c r="P177" t="s">
        <v>1</v>
      </c>
    </row>
    <row r="178" spans="12:16" x14ac:dyDescent="0.45">
      <c r="L178" s="2">
        <f>VLOOKUP(VLOOKUP(O178,Conversion!C:G,5,0),'Ciely Ovr Rankings'!B:C,2,0)</f>
        <v>177</v>
      </c>
      <c r="M178" s="2">
        <f>IFERROR(VLOOKUP(VLOOKUP(O178,Conversion!C:F,4,0),'Ringer Rankings'!B:G,6,0),L178)</f>
        <v>177</v>
      </c>
      <c r="N178" s="3"/>
      <c r="O178" t="s">
        <v>828</v>
      </c>
      <c r="P178" t="s">
        <v>3</v>
      </c>
    </row>
    <row r="179" spans="12:16" x14ac:dyDescent="0.45">
      <c r="L179" s="2">
        <f>VLOOKUP(VLOOKUP(O179,Conversion!C:G,5,0),'Ciely Ovr Rankings'!B:C,2,0)</f>
        <v>178</v>
      </c>
      <c r="M179" s="2">
        <f>IFERROR(VLOOKUP(VLOOKUP(O179,Conversion!C:F,4,0),'Ringer Rankings'!B:G,6,0),L179)</f>
        <v>178</v>
      </c>
      <c r="N179" s="3"/>
      <c r="O179" t="s">
        <v>819</v>
      </c>
      <c r="P179" t="s">
        <v>26</v>
      </c>
    </row>
    <row r="180" spans="12:16" x14ac:dyDescent="0.45">
      <c r="L180" s="2">
        <f>VLOOKUP(VLOOKUP(O180,Conversion!C:G,5,0),'Ciely Ovr Rankings'!B:C,2,0)</f>
        <v>179</v>
      </c>
      <c r="M180" s="2">
        <f>IFERROR(VLOOKUP(VLOOKUP(O180,Conversion!C:F,4,0),'Ringer Rankings'!B:G,6,0),L180)</f>
        <v>179</v>
      </c>
      <c r="N180" s="3"/>
      <c r="O180" t="s">
        <v>1169</v>
      </c>
      <c r="P180" t="s">
        <v>1159</v>
      </c>
    </row>
    <row r="181" spans="12:16" x14ac:dyDescent="0.45">
      <c r="L181" s="2">
        <f>VLOOKUP(VLOOKUP(O181,Conversion!C:G,5,0),'Ciely Ovr Rankings'!B:C,2,0)</f>
        <v>180</v>
      </c>
      <c r="M181" s="2">
        <f>IFERROR(VLOOKUP(VLOOKUP(O181,Conversion!C:F,4,0),'Ringer Rankings'!B:G,6,0),L181)</f>
        <v>180</v>
      </c>
      <c r="N181" s="3"/>
      <c r="O181" t="s">
        <v>712</v>
      </c>
      <c r="P181" t="s">
        <v>26</v>
      </c>
    </row>
    <row r="182" spans="12:16" x14ac:dyDescent="0.45">
      <c r="L182" s="2">
        <f>VLOOKUP(VLOOKUP(O182,Conversion!C:G,5,0),'Ciely Ovr Rankings'!B:C,2,0)</f>
        <v>181</v>
      </c>
      <c r="M182" s="2">
        <f>IFERROR(VLOOKUP(VLOOKUP(O182,Conversion!C:F,4,0),'Ringer Rankings'!B:G,6,0),L182)</f>
        <v>181</v>
      </c>
      <c r="N182" s="3"/>
      <c r="O182" t="s">
        <v>1170</v>
      </c>
      <c r="P182" t="s">
        <v>1</v>
      </c>
    </row>
    <row r="183" spans="12:16" x14ac:dyDescent="0.45">
      <c r="L183" s="2">
        <f>VLOOKUP(VLOOKUP(O183,Conversion!C:G,5,0),'Ciely Ovr Rankings'!B:C,2,0)</f>
        <v>182</v>
      </c>
      <c r="M183" s="2">
        <f>IFERROR(VLOOKUP(VLOOKUP(O183,Conversion!C:F,4,0),'Ringer Rankings'!B:G,6,0),L183)</f>
        <v>182</v>
      </c>
      <c r="N183" s="3"/>
      <c r="O183" t="s">
        <v>817</v>
      </c>
      <c r="P183" t="s">
        <v>13</v>
      </c>
    </row>
    <row r="184" spans="12:16" x14ac:dyDescent="0.45">
      <c r="L184" s="2">
        <f>VLOOKUP(VLOOKUP(O184,Conversion!C:G,5,0),'Ciely Ovr Rankings'!B:C,2,0)</f>
        <v>183</v>
      </c>
      <c r="M184" s="2">
        <f>IFERROR(VLOOKUP(VLOOKUP(O184,Conversion!C:F,4,0),'Ringer Rankings'!B:G,6,0),L184)</f>
        <v>129</v>
      </c>
      <c r="N184" s="3"/>
      <c r="O184" t="s">
        <v>1081</v>
      </c>
      <c r="P184" t="s">
        <v>13</v>
      </c>
    </row>
    <row r="185" spans="12:16" x14ac:dyDescent="0.45">
      <c r="L185" s="2">
        <f>VLOOKUP(VLOOKUP(O185,Conversion!C:G,5,0),'Ciely Ovr Rankings'!B:C,2,0)</f>
        <v>184</v>
      </c>
      <c r="M185" s="2">
        <f>IFERROR(VLOOKUP(VLOOKUP(O185,Conversion!C:F,4,0),'Ringer Rankings'!B:G,6,0),L185)</f>
        <v>184</v>
      </c>
      <c r="N185" s="3"/>
      <c r="O185" t="s">
        <v>701</v>
      </c>
      <c r="P185" t="s">
        <v>13</v>
      </c>
    </row>
    <row r="186" spans="12:16" x14ac:dyDescent="0.45">
      <c r="L186" s="2">
        <f>VLOOKUP(VLOOKUP(O186,Conversion!C:G,5,0),'Ciely Ovr Rankings'!B:C,2,0)</f>
        <v>185</v>
      </c>
      <c r="M186" s="2">
        <f>IFERROR(VLOOKUP(VLOOKUP(O186,Conversion!C:F,4,0),'Ringer Rankings'!B:G,6,0),L186)</f>
        <v>133</v>
      </c>
      <c r="N186" s="3"/>
      <c r="O186" t="s">
        <v>793</v>
      </c>
      <c r="P186" t="s">
        <v>13</v>
      </c>
    </row>
    <row r="187" spans="12:16" x14ac:dyDescent="0.45">
      <c r="L187" s="2">
        <f>VLOOKUP(VLOOKUP(O187,Conversion!C:G,5,0),'Ciely Ovr Rankings'!B:C,2,0)</f>
        <v>186</v>
      </c>
      <c r="M187" s="2">
        <f>IFERROR(VLOOKUP(VLOOKUP(O187,Conversion!C:F,4,0),'Ringer Rankings'!B:G,6,0),L187)</f>
        <v>186</v>
      </c>
      <c r="N187" s="3"/>
      <c r="O187" t="s">
        <v>904</v>
      </c>
      <c r="P187" t="s">
        <v>1</v>
      </c>
    </row>
    <row r="188" spans="12:16" x14ac:dyDescent="0.45">
      <c r="L188" s="2">
        <f>VLOOKUP(VLOOKUP(O188,Conversion!C:G,5,0),'Ciely Ovr Rankings'!B:C,2,0)</f>
        <v>187</v>
      </c>
      <c r="M188" s="2">
        <f>IFERROR(VLOOKUP(VLOOKUP(O188,Conversion!C:F,4,0),'Ringer Rankings'!B:G,6,0),L188)</f>
        <v>187</v>
      </c>
      <c r="N188" s="3"/>
      <c r="O188" t="s">
        <v>740</v>
      </c>
      <c r="P188" t="s">
        <v>26</v>
      </c>
    </row>
    <row r="189" spans="12:16" x14ac:dyDescent="0.45">
      <c r="L189" s="2">
        <f>VLOOKUP(VLOOKUP(O189,Conversion!C:G,5,0),'Ciely Ovr Rankings'!B:C,2,0)</f>
        <v>188</v>
      </c>
      <c r="M189" s="2">
        <f>IFERROR(VLOOKUP(VLOOKUP(O189,Conversion!C:F,4,0),'Ringer Rankings'!B:G,6,0),L189)</f>
        <v>188</v>
      </c>
      <c r="N189" s="3"/>
      <c r="O189" t="s">
        <v>838</v>
      </c>
      <c r="P189" t="s">
        <v>1</v>
      </c>
    </row>
    <row r="190" spans="12:16" x14ac:dyDescent="0.45">
      <c r="L190" s="2">
        <f>VLOOKUP(VLOOKUP(O190,Conversion!C:G,5,0),'Ciely Ovr Rankings'!B:C,2,0)</f>
        <v>189</v>
      </c>
      <c r="M190" s="2">
        <f>IFERROR(VLOOKUP(VLOOKUP(O190,Conversion!C:F,4,0),'Ringer Rankings'!B:G,6,0),L190)</f>
        <v>189</v>
      </c>
      <c r="N190" s="3"/>
      <c r="O190" t="s">
        <v>729</v>
      </c>
      <c r="P190" t="s">
        <v>3</v>
      </c>
    </row>
    <row r="191" spans="12:16" x14ac:dyDescent="0.45">
      <c r="L191" s="2">
        <f>VLOOKUP(VLOOKUP(O191,Conversion!C:G,5,0),'Ciely Ovr Rankings'!B:C,2,0)</f>
        <v>190</v>
      </c>
      <c r="M191" s="2">
        <f>IFERROR(VLOOKUP(VLOOKUP(O191,Conversion!C:F,4,0),'Ringer Rankings'!B:G,6,0),L191)</f>
        <v>190</v>
      </c>
      <c r="N191" s="3"/>
      <c r="O191" t="s">
        <v>1171</v>
      </c>
      <c r="P191" t="s">
        <v>13</v>
      </c>
    </row>
    <row r="192" spans="12:16" x14ac:dyDescent="0.45">
      <c r="L192" s="2">
        <f>VLOOKUP(VLOOKUP(O192,Conversion!C:G,5,0),'Ciely Ovr Rankings'!B:C,2,0)</f>
        <v>191</v>
      </c>
      <c r="M192" s="2">
        <f>IFERROR(VLOOKUP(VLOOKUP(O192,Conversion!C:F,4,0),'Ringer Rankings'!B:G,6,0),L192)</f>
        <v>191</v>
      </c>
      <c r="N192" s="3"/>
      <c r="O192" t="s">
        <v>1172</v>
      </c>
      <c r="P192" t="s">
        <v>13</v>
      </c>
    </row>
    <row r="193" spans="12:16" x14ac:dyDescent="0.45">
      <c r="L193" s="2">
        <f>VLOOKUP(VLOOKUP(O193,Conversion!C:G,5,0),'Ciely Ovr Rankings'!B:C,2,0)</f>
        <v>192</v>
      </c>
      <c r="M193" s="2">
        <f>IFERROR(VLOOKUP(VLOOKUP(O193,Conversion!C:F,4,0),'Ringer Rankings'!B:G,6,0),L193)</f>
        <v>102</v>
      </c>
      <c r="N193" s="3"/>
      <c r="O193" t="s">
        <v>684</v>
      </c>
      <c r="P193" t="s">
        <v>13</v>
      </c>
    </row>
    <row r="194" spans="12:16" x14ac:dyDescent="0.45">
      <c r="L194" s="2">
        <f>VLOOKUP(VLOOKUP(O194,Conversion!C:G,5,0),'Ciely Ovr Rankings'!B:C,2,0)</f>
        <v>193</v>
      </c>
      <c r="M194" s="2">
        <f>IFERROR(VLOOKUP(VLOOKUP(O194,Conversion!C:F,4,0),'Ringer Rankings'!B:G,6,0),L194)</f>
        <v>193</v>
      </c>
      <c r="N194" s="3"/>
      <c r="O194" t="s">
        <v>786</v>
      </c>
      <c r="P194" t="s">
        <v>3</v>
      </c>
    </row>
    <row r="195" spans="12:16" x14ac:dyDescent="0.45">
      <c r="L195" s="2">
        <f>VLOOKUP(VLOOKUP(O195,Conversion!C:G,5,0),'Ciely Ovr Rankings'!B:C,2,0)</f>
        <v>194</v>
      </c>
      <c r="M195" s="2">
        <f>IFERROR(VLOOKUP(VLOOKUP(O195,Conversion!C:F,4,0),'Ringer Rankings'!B:G,6,0),L195)</f>
        <v>194</v>
      </c>
      <c r="N195" s="3"/>
      <c r="O195" t="s">
        <v>1173</v>
      </c>
      <c r="P195" t="s">
        <v>1</v>
      </c>
    </row>
    <row r="196" spans="12:16" x14ac:dyDescent="0.45">
      <c r="L196" s="2">
        <f>VLOOKUP(VLOOKUP(O196,Conversion!C:G,5,0),'Ciely Ovr Rankings'!B:C,2,0)</f>
        <v>195</v>
      </c>
      <c r="M196" s="2">
        <f>IFERROR(VLOOKUP(VLOOKUP(O196,Conversion!C:F,4,0),'Ringer Rankings'!B:G,6,0),L196)</f>
        <v>195</v>
      </c>
      <c r="N196" s="3"/>
      <c r="O196" t="s">
        <v>926</v>
      </c>
      <c r="P196" t="s">
        <v>1</v>
      </c>
    </row>
    <row r="197" spans="12:16" x14ac:dyDescent="0.45">
      <c r="L197" s="2">
        <f>VLOOKUP(VLOOKUP(O197,Conversion!C:G,5,0),'Ciely Ovr Rankings'!B:C,2,0)</f>
        <v>196</v>
      </c>
      <c r="M197" s="2">
        <f>IFERROR(VLOOKUP(VLOOKUP(O197,Conversion!C:F,4,0),'Ringer Rankings'!B:G,6,0),L197)</f>
        <v>196</v>
      </c>
      <c r="N197" s="3"/>
      <c r="O197" t="s">
        <v>1174</v>
      </c>
      <c r="P197" t="s">
        <v>1159</v>
      </c>
    </row>
    <row r="198" spans="12:16" x14ac:dyDescent="0.45">
      <c r="L198" s="2">
        <f>VLOOKUP(VLOOKUP(O198,Conversion!C:G,5,0),'Ciely Ovr Rankings'!B:C,2,0)</f>
        <v>197</v>
      </c>
      <c r="M198" s="2">
        <f>IFERROR(VLOOKUP(VLOOKUP(O198,Conversion!C:F,4,0),'Ringer Rankings'!B:G,6,0),L198)</f>
        <v>197</v>
      </c>
      <c r="N198" s="3"/>
      <c r="O198" t="s">
        <v>1175</v>
      </c>
      <c r="P198" t="s">
        <v>1159</v>
      </c>
    </row>
    <row r="199" spans="12:16" x14ac:dyDescent="0.45">
      <c r="L199" s="2">
        <f>VLOOKUP(VLOOKUP(O199,Conversion!C:G,5,0),'Ciely Ovr Rankings'!B:C,2,0)</f>
        <v>198</v>
      </c>
      <c r="M199" s="2">
        <f>IFERROR(VLOOKUP(VLOOKUP(O199,Conversion!C:F,4,0),'Ringer Rankings'!B:G,6,0),L199)</f>
        <v>198</v>
      </c>
      <c r="N199" s="3"/>
      <c r="O199" t="s">
        <v>762</v>
      </c>
      <c r="P199" t="s">
        <v>3</v>
      </c>
    </row>
    <row r="200" spans="12:16" x14ac:dyDescent="0.45">
      <c r="L200" s="2">
        <f>VLOOKUP(VLOOKUP(O200,Conversion!C:G,5,0),'Ciely Ovr Rankings'!B:C,2,0)</f>
        <v>199</v>
      </c>
      <c r="M200" s="2">
        <f>IFERROR(VLOOKUP(VLOOKUP(O200,Conversion!C:F,4,0),'Ringer Rankings'!B:G,6,0),L200)</f>
        <v>199</v>
      </c>
      <c r="N200" s="3"/>
      <c r="O200" t="s">
        <v>1176</v>
      </c>
      <c r="P200" t="s">
        <v>13</v>
      </c>
    </row>
    <row r="201" spans="12:16" x14ac:dyDescent="0.45">
      <c r="L201" s="2">
        <f>VLOOKUP(VLOOKUP(O201,Conversion!C:G,5,0),'Ciely Ovr Rankings'!B:C,2,0)</f>
        <v>200</v>
      </c>
      <c r="M201" s="2">
        <f>IFERROR(VLOOKUP(VLOOKUP(O201,Conversion!C:F,4,0),'Ringer Rankings'!B:G,6,0),L201)</f>
        <v>145</v>
      </c>
      <c r="N201" s="3"/>
      <c r="O201" t="s">
        <v>1177</v>
      </c>
      <c r="P201" t="s">
        <v>13</v>
      </c>
    </row>
    <row r="202" spans="12:16" x14ac:dyDescent="0.45">
      <c r="L202" s="2">
        <f>VLOOKUP(VLOOKUP(O202,Conversion!C:G,5,0),'Ciely Ovr Rankings'!B:C,2,0)</f>
        <v>201</v>
      </c>
      <c r="M202" s="2">
        <f>IFERROR(VLOOKUP(VLOOKUP(O202,Conversion!C:F,4,0),'Ringer Rankings'!B:G,6,0),L202)</f>
        <v>124</v>
      </c>
      <c r="N202" s="3"/>
      <c r="O202" t="s">
        <v>1178</v>
      </c>
      <c r="P202" t="s">
        <v>13</v>
      </c>
    </row>
    <row r="203" spans="12:16" x14ac:dyDescent="0.45">
      <c r="L203" s="2">
        <f>VLOOKUP(VLOOKUP(O203,Conversion!C:G,5,0),'Ciely Ovr Rankings'!B:C,2,0)</f>
        <v>202</v>
      </c>
      <c r="M203" s="2">
        <f>IFERROR(VLOOKUP(VLOOKUP(O203,Conversion!C:F,4,0),'Ringer Rankings'!B:G,6,0),L203)</f>
        <v>202</v>
      </c>
      <c r="N203" s="3"/>
      <c r="O203" t="s">
        <v>1179</v>
      </c>
      <c r="P203" t="s">
        <v>1159</v>
      </c>
    </row>
    <row r="204" spans="12:16" x14ac:dyDescent="0.45">
      <c r="L204" s="2">
        <f>VLOOKUP(VLOOKUP(O204,Conversion!C:G,5,0),'Ciely Ovr Rankings'!B:C,2,0)</f>
        <v>203</v>
      </c>
      <c r="M204" s="2">
        <f>IFERROR(VLOOKUP(VLOOKUP(O204,Conversion!C:F,4,0),'Ringer Rankings'!B:G,6,0),L204)</f>
        <v>203</v>
      </c>
      <c r="N204" s="3"/>
      <c r="O204" t="s">
        <v>1180</v>
      </c>
      <c r="P204" t="s">
        <v>13</v>
      </c>
    </row>
    <row r="205" spans="12:16" x14ac:dyDescent="0.45">
      <c r="L205" s="2">
        <f>VLOOKUP(VLOOKUP(O205,Conversion!C:G,5,0),'Ciely Ovr Rankings'!B:C,2,0)</f>
        <v>204</v>
      </c>
      <c r="M205" s="2">
        <f>IFERROR(VLOOKUP(VLOOKUP(O205,Conversion!C:F,4,0),'Ringer Rankings'!B:G,6,0),L205)</f>
        <v>204</v>
      </c>
      <c r="N205" s="3"/>
      <c r="O205" t="s">
        <v>1181</v>
      </c>
      <c r="P205" t="s">
        <v>26</v>
      </c>
    </row>
    <row r="206" spans="12:16" x14ac:dyDescent="0.45">
      <c r="L206" s="2">
        <f>VLOOKUP(VLOOKUP(O206,Conversion!C:G,5,0),'Ciely Ovr Rankings'!B:C,2,0)</f>
        <v>205</v>
      </c>
      <c r="M206" s="2">
        <f>IFERROR(VLOOKUP(VLOOKUP(O206,Conversion!C:F,4,0),'Ringer Rankings'!B:G,6,0),L206)</f>
        <v>137</v>
      </c>
      <c r="N206" s="3"/>
      <c r="O206" t="s">
        <v>1182</v>
      </c>
      <c r="P206" t="s">
        <v>13</v>
      </c>
    </row>
    <row r="207" spans="12:16" x14ac:dyDescent="0.45">
      <c r="L207" s="2">
        <f>VLOOKUP(VLOOKUP(O207,Conversion!C:G,5,0),'Ciely Ovr Rankings'!B:C,2,0)</f>
        <v>206</v>
      </c>
      <c r="M207" s="2">
        <f>IFERROR(VLOOKUP(VLOOKUP(O207,Conversion!C:F,4,0),'Ringer Rankings'!B:G,6,0),L207)</f>
        <v>206</v>
      </c>
      <c r="N207" s="3"/>
      <c r="O207" t="s">
        <v>1183</v>
      </c>
      <c r="P207" t="s">
        <v>1159</v>
      </c>
    </row>
    <row r="208" spans="12:16" x14ac:dyDescent="0.45">
      <c r="L208" s="2">
        <f>VLOOKUP(VLOOKUP(O208,Conversion!C:G,5,0),'Ciely Ovr Rankings'!B:C,2,0)</f>
        <v>207</v>
      </c>
      <c r="M208" s="2">
        <f>IFERROR(VLOOKUP(VLOOKUP(O208,Conversion!C:F,4,0),'Ringer Rankings'!B:G,6,0),L208)</f>
        <v>207</v>
      </c>
      <c r="N208" s="3"/>
      <c r="O208" t="s">
        <v>1184</v>
      </c>
      <c r="P208" t="s">
        <v>13</v>
      </c>
    </row>
    <row r="209" spans="12:16" x14ac:dyDescent="0.45">
      <c r="L209" s="2">
        <f>VLOOKUP(VLOOKUP(O209,Conversion!C:G,5,0),'Ciely Ovr Rankings'!B:C,2,0)</f>
        <v>208</v>
      </c>
      <c r="M209" s="2">
        <f>IFERROR(VLOOKUP(VLOOKUP(O209,Conversion!C:F,4,0),'Ringer Rankings'!B:G,6,0),L209)</f>
        <v>208</v>
      </c>
      <c r="N209" s="3"/>
      <c r="O209" t="s">
        <v>1185</v>
      </c>
      <c r="P209" t="s">
        <v>1159</v>
      </c>
    </row>
    <row r="210" spans="12:16" x14ac:dyDescent="0.45">
      <c r="L210" s="2">
        <f>VLOOKUP(VLOOKUP(O210,Conversion!C:G,5,0),'Ciely Ovr Rankings'!B:C,2,0)</f>
        <v>209</v>
      </c>
      <c r="M210" s="2">
        <f>IFERROR(VLOOKUP(VLOOKUP(O210,Conversion!C:F,4,0),'Ringer Rankings'!B:G,6,0),L210)</f>
        <v>209</v>
      </c>
      <c r="N210" s="3"/>
      <c r="O210" t="s">
        <v>726</v>
      </c>
      <c r="P210" t="s">
        <v>13</v>
      </c>
    </row>
    <row r="211" spans="12:16" x14ac:dyDescent="0.45">
      <c r="L211" s="2">
        <f>VLOOKUP(VLOOKUP(O211,Conversion!C:G,5,0),'Ciely Ovr Rankings'!B:C,2,0)</f>
        <v>210</v>
      </c>
      <c r="M211" s="2">
        <f>IFERROR(VLOOKUP(VLOOKUP(O211,Conversion!C:F,4,0),'Ringer Rankings'!B:G,6,0),L211)</f>
        <v>210</v>
      </c>
      <c r="N211" s="3"/>
      <c r="O211" t="s">
        <v>1186</v>
      </c>
      <c r="P211" t="s">
        <v>13</v>
      </c>
    </row>
    <row r="212" spans="12:16" x14ac:dyDescent="0.45">
      <c r="L212" s="2">
        <f>VLOOKUP(VLOOKUP(O212,Conversion!C:G,5,0),'Ciely Ovr Rankings'!B:C,2,0)</f>
        <v>211</v>
      </c>
      <c r="M212" s="2">
        <f>IFERROR(VLOOKUP(VLOOKUP(O212,Conversion!C:F,4,0),'Ringer Rankings'!B:G,6,0),L212)</f>
        <v>211</v>
      </c>
      <c r="N212" s="3"/>
      <c r="O212" t="s">
        <v>868</v>
      </c>
      <c r="P212" t="s">
        <v>1</v>
      </c>
    </row>
    <row r="213" spans="12:16" x14ac:dyDescent="0.45">
      <c r="L213" s="2">
        <f>VLOOKUP(VLOOKUP(O213,Conversion!C:G,5,0),'Ciely Ovr Rankings'!B:C,2,0)</f>
        <v>212</v>
      </c>
      <c r="M213" s="2">
        <f>IFERROR(VLOOKUP(VLOOKUP(O213,Conversion!C:F,4,0),'Ringer Rankings'!B:G,6,0),L213)</f>
        <v>212</v>
      </c>
      <c r="N213" s="3"/>
      <c r="O213" t="s">
        <v>1187</v>
      </c>
      <c r="P213" t="s">
        <v>1159</v>
      </c>
    </row>
    <row r="214" spans="12:16" x14ac:dyDescent="0.45">
      <c r="L214" s="2">
        <f>VLOOKUP(VLOOKUP(O214,Conversion!C:G,5,0),'Ciely Ovr Rankings'!B:C,2,0)</f>
        <v>213</v>
      </c>
      <c r="M214" s="2">
        <f>IFERROR(VLOOKUP(VLOOKUP(O214,Conversion!C:F,4,0),'Ringer Rankings'!B:G,6,0),L214)</f>
        <v>213</v>
      </c>
      <c r="N214" s="3"/>
      <c r="O214" t="s">
        <v>1188</v>
      </c>
      <c r="P214" t="s">
        <v>13</v>
      </c>
    </row>
    <row r="215" spans="12:16" x14ac:dyDescent="0.45">
      <c r="L215" s="2">
        <f>VLOOKUP(VLOOKUP(O215,Conversion!C:G,5,0),'Ciely Ovr Rankings'!B:C,2,0)</f>
        <v>214</v>
      </c>
      <c r="M215" s="2">
        <f>IFERROR(VLOOKUP(VLOOKUP(O215,Conversion!C:F,4,0),'Ringer Rankings'!B:G,6,0),L215)</f>
        <v>214</v>
      </c>
      <c r="N215" s="3"/>
      <c r="O215" t="s">
        <v>871</v>
      </c>
      <c r="P215" t="s">
        <v>13</v>
      </c>
    </row>
    <row r="216" spans="12:16" x14ac:dyDescent="0.45">
      <c r="L216" s="2">
        <f>VLOOKUP(VLOOKUP(O216,Conversion!C:G,5,0),'Ciely Ovr Rankings'!B:C,2,0)</f>
        <v>215</v>
      </c>
      <c r="M216" s="2">
        <f>IFERROR(VLOOKUP(VLOOKUP(O216,Conversion!C:F,4,0),'Ringer Rankings'!B:G,6,0),L216)</f>
        <v>215</v>
      </c>
      <c r="N216" s="3"/>
      <c r="O216" t="s">
        <v>835</v>
      </c>
      <c r="P216" t="s">
        <v>13</v>
      </c>
    </row>
    <row r="217" spans="12:16" x14ac:dyDescent="0.45">
      <c r="L217" s="2">
        <f>VLOOKUP(VLOOKUP(O217,Conversion!C:G,5,0),'Ciely Ovr Rankings'!B:C,2,0)</f>
        <v>216</v>
      </c>
      <c r="M217" s="2">
        <f>IFERROR(VLOOKUP(VLOOKUP(O217,Conversion!C:F,4,0),'Ringer Rankings'!B:G,6,0),L217)</f>
        <v>216</v>
      </c>
      <c r="N217" s="3"/>
      <c r="O217" t="s">
        <v>1189</v>
      </c>
      <c r="P217" t="s">
        <v>1159</v>
      </c>
    </row>
    <row r="218" spans="12:16" x14ac:dyDescent="0.45">
      <c r="L218" s="2">
        <f>VLOOKUP(VLOOKUP(O218,Conversion!C:G,5,0),'Ciely Ovr Rankings'!B:C,2,0)</f>
        <v>217</v>
      </c>
      <c r="M218" s="2">
        <f>IFERROR(VLOOKUP(VLOOKUP(O218,Conversion!C:F,4,0),'Ringer Rankings'!B:G,6,0),L218)</f>
        <v>217</v>
      </c>
      <c r="N218" s="3"/>
      <c r="O218" t="s">
        <v>816</v>
      </c>
      <c r="P218" t="s">
        <v>13</v>
      </c>
    </row>
    <row r="219" spans="12:16" x14ac:dyDescent="0.45">
      <c r="L219" s="2">
        <f>VLOOKUP(VLOOKUP(O219,Conversion!C:G,5,0),'Ciely Ovr Rankings'!B:C,2,0)</f>
        <v>218</v>
      </c>
      <c r="M219" s="2">
        <f>IFERROR(VLOOKUP(VLOOKUP(O219,Conversion!C:F,4,0),'Ringer Rankings'!B:G,6,0),L219)</f>
        <v>218</v>
      </c>
      <c r="N219" s="6"/>
      <c r="O219" t="s">
        <v>1190</v>
      </c>
      <c r="P219" t="s">
        <v>1</v>
      </c>
    </row>
    <row r="220" spans="12:16" x14ac:dyDescent="0.45">
      <c r="L220" s="2">
        <f>VLOOKUP(VLOOKUP(O220,Conversion!C:G,5,0),'Ciely Ovr Rankings'!B:C,2,0)</f>
        <v>219</v>
      </c>
      <c r="M220" s="2">
        <f>IFERROR(VLOOKUP(VLOOKUP(O220,Conversion!C:F,4,0),'Ringer Rankings'!B:G,6,0),L220)</f>
        <v>219</v>
      </c>
      <c r="N220" s="6"/>
      <c r="O220" t="s">
        <v>764</v>
      </c>
      <c r="P220" t="s">
        <v>13</v>
      </c>
    </row>
    <row r="221" spans="12:16" x14ac:dyDescent="0.45">
      <c r="L221" s="2">
        <f>VLOOKUP(VLOOKUP(O221,Conversion!C:G,5,0),'Ciely Ovr Rankings'!B:C,2,0)</f>
        <v>220</v>
      </c>
      <c r="M221" s="2">
        <f>IFERROR(VLOOKUP(VLOOKUP(O221,Conversion!C:F,4,0),'Ringer Rankings'!B:G,6,0),L221)</f>
        <v>220</v>
      </c>
      <c r="N221" s="6"/>
      <c r="O221" t="s">
        <v>1191</v>
      </c>
      <c r="P221" t="s">
        <v>1159</v>
      </c>
    </row>
    <row r="222" spans="12:16" x14ac:dyDescent="0.45">
      <c r="L222" s="2">
        <f>VLOOKUP(VLOOKUP(O222,Conversion!C:G,5,0),'Ciely Ovr Rankings'!B:C,2,0)</f>
        <v>221</v>
      </c>
      <c r="M222" s="2">
        <f>IFERROR(VLOOKUP(VLOOKUP(O222,Conversion!C:F,4,0),'Ringer Rankings'!B:G,6,0),L222)</f>
        <v>221</v>
      </c>
      <c r="N222" s="6"/>
      <c r="O222" t="s">
        <v>1192</v>
      </c>
      <c r="P222" t="s">
        <v>13</v>
      </c>
    </row>
    <row r="223" spans="12:16" x14ac:dyDescent="0.45">
      <c r="L223" s="2">
        <f>VLOOKUP(VLOOKUP(O223,Conversion!C:G,5,0),'Ciely Ovr Rankings'!B:C,2,0)</f>
        <v>222</v>
      </c>
      <c r="M223" s="2">
        <f>IFERROR(VLOOKUP(VLOOKUP(O223,Conversion!C:F,4,0),'Ringer Rankings'!B:G,6,0),L223)</f>
        <v>150</v>
      </c>
      <c r="N223" s="6"/>
      <c r="O223" t="s">
        <v>1193</v>
      </c>
      <c r="P223" t="s">
        <v>26</v>
      </c>
    </row>
    <row r="224" spans="12:16" x14ac:dyDescent="0.45">
      <c r="L224" s="2">
        <f>VLOOKUP(VLOOKUP(O224,Conversion!C:G,5,0),'Ciely Ovr Rankings'!B:C,2,0)</f>
        <v>223</v>
      </c>
      <c r="M224" s="2">
        <f>IFERROR(VLOOKUP(VLOOKUP(O224,Conversion!C:F,4,0),'Ringer Rankings'!B:G,6,0),L224)</f>
        <v>223</v>
      </c>
      <c r="N224" s="6"/>
      <c r="O224" t="s">
        <v>1194</v>
      </c>
      <c r="P224" t="s">
        <v>1159</v>
      </c>
    </row>
    <row r="225" spans="12:16" x14ac:dyDescent="0.45">
      <c r="L225" s="2">
        <f>VLOOKUP(VLOOKUP(O225,Conversion!C:G,5,0),'Ciely Ovr Rankings'!B:C,2,0)</f>
        <v>224</v>
      </c>
      <c r="M225" s="2">
        <f>IFERROR(VLOOKUP(VLOOKUP(O225,Conversion!C:F,4,0),'Ringer Rankings'!B:G,6,0),L225)</f>
        <v>224</v>
      </c>
      <c r="N225" s="6"/>
      <c r="O225" t="s">
        <v>1195</v>
      </c>
      <c r="P225" t="s">
        <v>1</v>
      </c>
    </row>
    <row r="226" spans="12:16" x14ac:dyDescent="0.45">
      <c r="L226" s="2">
        <f>VLOOKUP(VLOOKUP(O226,Conversion!C:G,5,0),'Ciely Ovr Rankings'!B:C,2,0)</f>
        <v>225</v>
      </c>
      <c r="M226" s="2">
        <f>IFERROR(VLOOKUP(VLOOKUP(O226,Conversion!C:F,4,0),'Ringer Rankings'!B:G,6,0),L226)</f>
        <v>225</v>
      </c>
      <c r="N226" s="6"/>
      <c r="O226" t="s">
        <v>867</v>
      </c>
      <c r="P226" t="s">
        <v>26</v>
      </c>
    </row>
    <row r="227" spans="12:16" x14ac:dyDescent="0.45">
      <c r="L227" s="2">
        <f>VLOOKUP(VLOOKUP(O227,Conversion!C:G,5,0),'Ciely Ovr Rankings'!B:C,2,0)</f>
        <v>226</v>
      </c>
      <c r="M227" s="2">
        <f>IFERROR(VLOOKUP(VLOOKUP(O227,Conversion!C:F,4,0),'Ringer Rankings'!B:G,6,0),L227)</f>
        <v>226</v>
      </c>
      <c r="N227" s="6"/>
      <c r="O227" t="s">
        <v>856</v>
      </c>
      <c r="P227" t="s">
        <v>1</v>
      </c>
    </row>
    <row r="228" spans="12:16" x14ac:dyDescent="0.45">
      <c r="L228" s="2">
        <f>VLOOKUP(VLOOKUP(O228,Conversion!C:G,5,0),'Ciely Ovr Rankings'!B:C,2,0)</f>
        <v>227</v>
      </c>
      <c r="M228" s="2">
        <f>IFERROR(VLOOKUP(VLOOKUP(O228,Conversion!C:F,4,0),'Ringer Rankings'!B:G,6,0),L228)</f>
        <v>227</v>
      </c>
      <c r="N228" s="6"/>
      <c r="O228" t="s">
        <v>917</v>
      </c>
      <c r="P228" t="s">
        <v>1</v>
      </c>
    </row>
    <row r="229" spans="12:16" x14ac:dyDescent="0.45">
      <c r="L229" s="2">
        <f>VLOOKUP(VLOOKUP(O229,Conversion!C:G,5,0),'Ciely Ovr Rankings'!B:C,2,0)</f>
        <v>228</v>
      </c>
      <c r="M229" s="2">
        <f>IFERROR(VLOOKUP(VLOOKUP(O229,Conversion!C:F,4,0),'Ringer Rankings'!B:G,6,0),L229)</f>
        <v>228</v>
      </c>
      <c r="N229" s="6"/>
      <c r="O229" t="s">
        <v>839</v>
      </c>
      <c r="P229" t="s">
        <v>13</v>
      </c>
    </row>
    <row r="230" spans="12:16" x14ac:dyDescent="0.45">
      <c r="L230" s="2">
        <f>VLOOKUP(VLOOKUP(O230,Conversion!C:G,5,0),'Ciely Ovr Rankings'!B:C,2,0)</f>
        <v>229</v>
      </c>
      <c r="M230" s="2">
        <f>IFERROR(VLOOKUP(VLOOKUP(O230,Conversion!C:F,4,0),'Ringer Rankings'!B:G,6,0),L230)</f>
        <v>229</v>
      </c>
      <c r="N230" s="6"/>
      <c r="O230" t="s">
        <v>756</v>
      </c>
      <c r="P230" t="s">
        <v>3</v>
      </c>
    </row>
    <row r="231" spans="12:16" x14ac:dyDescent="0.45">
      <c r="L231" s="2">
        <f>VLOOKUP(VLOOKUP(O231,Conversion!C:G,5,0),'Ciely Ovr Rankings'!B:C,2,0)</f>
        <v>230</v>
      </c>
      <c r="M231" s="2">
        <f>IFERROR(VLOOKUP(VLOOKUP(O231,Conversion!C:F,4,0),'Ringer Rankings'!B:G,6,0),L231)</f>
        <v>230</v>
      </c>
      <c r="N231" s="6"/>
      <c r="O231" t="s">
        <v>812</v>
      </c>
      <c r="P231" t="s">
        <v>13</v>
      </c>
    </row>
    <row r="232" spans="12:16" x14ac:dyDescent="0.45">
      <c r="L232" s="2">
        <f>VLOOKUP(VLOOKUP(O232,Conversion!C:G,5,0),'Ciely Ovr Rankings'!B:C,2,0)</f>
        <v>231</v>
      </c>
      <c r="M232" s="2">
        <f>IFERROR(VLOOKUP(VLOOKUP(O232,Conversion!C:F,4,0),'Ringer Rankings'!B:G,6,0),L232)</f>
        <v>231</v>
      </c>
      <c r="N232" s="6"/>
      <c r="O232" t="s">
        <v>1196</v>
      </c>
      <c r="P232" t="s">
        <v>13</v>
      </c>
    </row>
    <row r="233" spans="12:16" x14ac:dyDescent="0.45">
      <c r="L233" s="2">
        <f>VLOOKUP(VLOOKUP(O233,Conversion!C:G,5,0),'Ciely Ovr Rankings'!B:C,2,0)</f>
        <v>232</v>
      </c>
      <c r="M233" s="2">
        <f>IFERROR(VLOOKUP(VLOOKUP(O233,Conversion!C:F,4,0),'Ringer Rankings'!B:G,6,0),L233)</f>
        <v>232</v>
      </c>
      <c r="N233" s="6"/>
      <c r="O233" t="s">
        <v>776</v>
      </c>
      <c r="P233" t="s">
        <v>13</v>
      </c>
    </row>
    <row r="234" spans="12:16" x14ac:dyDescent="0.45">
      <c r="L234" s="2">
        <f>VLOOKUP(VLOOKUP(O234,Conversion!C:G,5,0),'Ciely Ovr Rankings'!B:C,2,0)</f>
        <v>233</v>
      </c>
      <c r="M234" s="2">
        <f>IFERROR(VLOOKUP(VLOOKUP(O234,Conversion!C:F,4,0),'Ringer Rankings'!B:G,6,0),L234)</f>
        <v>233</v>
      </c>
      <c r="N234" s="6"/>
      <c r="O234" t="s">
        <v>892</v>
      </c>
      <c r="P234" t="s">
        <v>1</v>
      </c>
    </row>
    <row r="235" spans="12:16" x14ac:dyDescent="0.45">
      <c r="L235" s="2">
        <f>VLOOKUP(VLOOKUP(O235,Conversion!C:G,5,0),'Ciely Ovr Rankings'!B:C,2,0)</f>
        <v>234</v>
      </c>
      <c r="M235" s="2">
        <f>IFERROR(VLOOKUP(VLOOKUP(O235,Conversion!C:F,4,0),'Ringer Rankings'!B:G,6,0),L235)</f>
        <v>234</v>
      </c>
      <c r="N235" s="6"/>
      <c r="O235" t="s">
        <v>1197</v>
      </c>
      <c r="P235" t="s">
        <v>26</v>
      </c>
    </row>
    <row r="236" spans="12:16" x14ac:dyDescent="0.45">
      <c r="L236" s="2">
        <f>VLOOKUP(VLOOKUP(O236,Conversion!C:G,5,0),'Ciely Ovr Rankings'!B:C,2,0)</f>
        <v>235</v>
      </c>
      <c r="M236" s="2">
        <f>IFERROR(VLOOKUP(VLOOKUP(O236,Conversion!C:F,4,0),'Ringer Rankings'!B:G,6,0),L236)</f>
        <v>235</v>
      </c>
      <c r="N236" s="6"/>
      <c r="O236" t="s">
        <v>791</v>
      </c>
      <c r="P236" t="s">
        <v>13</v>
      </c>
    </row>
    <row r="237" spans="12:16" x14ac:dyDescent="0.45">
      <c r="L237" s="2">
        <f>VLOOKUP(VLOOKUP(O237,Conversion!C:G,5,0),'Ciely Ovr Rankings'!B:C,2,0)</f>
        <v>236</v>
      </c>
      <c r="M237" s="2">
        <f>IFERROR(VLOOKUP(VLOOKUP(O237,Conversion!C:F,4,0),'Ringer Rankings'!B:G,6,0),L237)</f>
        <v>236</v>
      </c>
      <c r="N237" s="6"/>
      <c r="O237" t="s">
        <v>1198</v>
      </c>
      <c r="P237" t="s">
        <v>1159</v>
      </c>
    </row>
    <row r="238" spans="12:16" x14ac:dyDescent="0.45">
      <c r="L238" s="2">
        <f>VLOOKUP(VLOOKUP(O238,Conversion!C:G,5,0),'Ciely Ovr Rankings'!B:C,2,0)</f>
        <v>237</v>
      </c>
      <c r="M238" s="2">
        <f>IFERROR(VLOOKUP(VLOOKUP(O238,Conversion!C:F,4,0),'Ringer Rankings'!B:G,6,0),L238)</f>
        <v>237</v>
      </c>
      <c r="N238" s="6"/>
      <c r="O238" t="s">
        <v>1199</v>
      </c>
      <c r="P238" t="s">
        <v>1159</v>
      </c>
    </row>
    <row r="239" spans="12:16" x14ac:dyDescent="0.45">
      <c r="L239" s="2">
        <f>VLOOKUP(VLOOKUP(O239,Conversion!C:G,5,0),'Ciely Ovr Rankings'!B:C,2,0)</f>
        <v>238</v>
      </c>
      <c r="M239" s="2">
        <f>IFERROR(VLOOKUP(VLOOKUP(O239,Conversion!C:F,4,0),'Ringer Rankings'!B:G,6,0),L239)</f>
        <v>238</v>
      </c>
      <c r="N239" s="6"/>
      <c r="O239" t="s">
        <v>931</v>
      </c>
      <c r="P239" t="s">
        <v>3</v>
      </c>
    </row>
    <row r="240" spans="12:16" x14ac:dyDescent="0.45">
      <c r="L240" s="2">
        <f>VLOOKUP(VLOOKUP(O240,Conversion!C:G,5,0),'Ciely Ovr Rankings'!B:C,2,0)</f>
        <v>239</v>
      </c>
      <c r="M240" s="2">
        <f>IFERROR(VLOOKUP(VLOOKUP(O240,Conversion!C:F,4,0),'Ringer Rankings'!B:G,6,0),L240)</f>
        <v>239</v>
      </c>
      <c r="N240" s="6"/>
      <c r="O240" t="s">
        <v>1200</v>
      </c>
      <c r="P240" t="s">
        <v>26</v>
      </c>
    </row>
    <row r="241" spans="12:16" x14ac:dyDescent="0.45">
      <c r="L241" s="2">
        <f>VLOOKUP(VLOOKUP(O241,Conversion!C:G,5,0),'Ciely Ovr Rankings'!B:C,2,0)</f>
        <v>240</v>
      </c>
      <c r="M241" s="2">
        <f>IFERROR(VLOOKUP(VLOOKUP(O241,Conversion!C:F,4,0),'Ringer Rankings'!B:G,6,0),L241)</f>
        <v>240</v>
      </c>
      <c r="N241" s="6"/>
      <c r="O241" t="s">
        <v>648</v>
      </c>
      <c r="P241" t="s">
        <v>1</v>
      </c>
    </row>
    <row r="242" spans="12:16" x14ac:dyDescent="0.45">
      <c r="L242" s="2">
        <f>VLOOKUP(VLOOKUP(O242,Conversion!C:G,5,0),'Ciely Ovr Rankings'!B:C,2,0)</f>
        <v>241</v>
      </c>
      <c r="M242" s="2">
        <f>IFERROR(VLOOKUP(VLOOKUP(O242,Conversion!C:F,4,0),'Ringer Rankings'!B:G,6,0),L242)</f>
        <v>241</v>
      </c>
      <c r="N242" s="6"/>
      <c r="O242" t="s">
        <v>1201</v>
      </c>
      <c r="P242" t="s">
        <v>1</v>
      </c>
    </row>
    <row r="243" spans="12:16" x14ac:dyDescent="0.45">
      <c r="L243" s="2">
        <f>VLOOKUP(VLOOKUP(O243,Conversion!C:G,5,0),'Ciely Ovr Rankings'!B:C,2,0)</f>
        <v>242</v>
      </c>
      <c r="M243" s="2">
        <f>IFERROR(VLOOKUP(VLOOKUP(O243,Conversion!C:F,4,0),'Ringer Rankings'!B:G,6,0),L243)</f>
        <v>242</v>
      </c>
      <c r="N243" s="6"/>
      <c r="O243" t="s">
        <v>1202</v>
      </c>
      <c r="P243" t="s">
        <v>26</v>
      </c>
    </row>
    <row r="244" spans="12:16" x14ac:dyDescent="0.45">
      <c r="L244" s="2">
        <f>VLOOKUP(VLOOKUP(O244,Conversion!C:G,5,0),'Ciely Ovr Rankings'!B:C,2,0)</f>
        <v>243</v>
      </c>
      <c r="M244" s="2">
        <f>IFERROR(VLOOKUP(VLOOKUP(O244,Conversion!C:F,4,0),'Ringer Rankings'!B:G,6,0),L244)</f>
        <v>243</v>
      </c>
      <c r="N244" s="6"/>
      <c r="O244" t="s">
        <v>859</v>
      </c>
      <c r="P244" t="s">
        <v>1</v>
      </c>
    </row>
    <row r="245" spans="12:16" x14ac:dyDescent="0.45">
      <c r="L245" s="2">
        <f>VLOOKUP(VLOOKUP(O245,Conversion!C:G,5,0),'Ciely Ovr Rankings'!B:C,2,0)</f>
        <v>244</v>
      </c>
      <c r="M245" s="2">
        <f>IFERROR(VLOOKUP(VLOOKUP(O245,Conversion!C:F,4,0),'Ringer Rankings'!B:G,6,0),L245)</f>
        <v>140</v>
      </c>
      <c r="N245" s="6"/>
      <c r="O245" t="s">
        <v>792</v>
      </c>
      <c r="P245" t="s">
        <v>26</v>
      </c>
    </row>
  </sheetData>
  <autoFilter ref="L1:P195" xr:uid="{00000000-0001-0000-0100-000000000000}">
    <sortState xmlns:xlrd2="http://schemas.microsoft.com/office/spreadsheetml/2017/richdata2" ref="L2:P245">
      <sortCondition ref="L1:L245"/>
    </sortState>
  </autoFilter>
  <conditionalFormatting sqref="O2:O218">
    <cfRule type="expression" dxfId="23" priority="32">
      <formula>ISNUMBER($N2)</formula>
    </cfRule>
    <cfRule type="expression" dxfId="22" priority="33">
      <formula>$N2="y"</formula>
    </cfRule>
  </conditionalFormatting>
  <conditionalFormatting sqref="J10:J17 J2:J8">
    <cfRule type="expression" dxfId="21" priority="106" stopIfTrue="1">
      <formula>$J2="N/A"</formula>
    </cfRule>
    <cfRule type="cellIs" dxfId="20" priority="107" operator="lessThan">
      <formula>$J$23</formula>
    </cfRule>
    <cfRule type="cellIs" dxfId="19" priority="108" operator="greaterThan">
      <formula>$J$23</formula>
    </cfRule>
  </conditionalFormatting>
  <conditionalFormatting sqref="V2:W16">
    <cfRule type="expression" dxfId="18" priority="17" stopIfTrue="1">
      <formula>$V2=1</formula>
    </cfRule>
    <cfRule type="cellIs" dxfId="17" priority="18" operator="lessThan">
      <formula>$J$23</formula>
    </cfRule>
    <cfRule type="cellIs" dxfId="16" priority="19" operator="greaterThan">
      <formula>$J$23</formula>
    </cfRule>
  </conditionalFormatting>
  <conditionalFormatting sqref="J19 J21">
    <cfRule type="expression" dxfId="15" priority="20">
      <formula>$J19&lt;$J$23</formula>
    </cfRule>
    <cfRule type="expression" dxfId="14" priority="21">
      <formula>$J19&gt;$J$23</formula>
    </cfRule>
  </conditionalFormatting>
  <conditionalFormatting sqref="D3:E6 D9:E12 D16:E19 D22:E25">
    <cfRule type="cellIs" dxfId="13" priority="1" operator="between">
      <formula>0</formula>
      <formula>0.1</formula>
    </cfRule>
    <cfRule type="cellIs" dxfId="12" priority="5" operator="lessThan">
      <formula>0</formula>
    </cfRule>
    <cfRule type="cellIs" dxfId="11" priority="7" operator="greaterThan">
      <formula>0.1</formula>
    </cfRule>
  </conditionalFormatting>
  <conditionalFormatting sqref="C3:C6 C9:C12 C16:C19 C22:C25">
    <cfRule type="cellIs" dxfId="10" priority="2" operator="equal">
      <formula>$B$29</formula>
    </cfRule>
    <cfRule type="cellIs" dxfId="9" priority="3" operator="lessThan">
      <formula>$B$29</formula>
    </cfRule>
    <cfRule type="cellIs" dxfId="8" priority="4" operator="greaterThan">
      <formula>$B$29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668B-D0C1-4802-B7EA-945BAE6F6DA3}">
  <dimension ref="C1:G245"/>
  <sheetViews>
    <sheetView workbookViewId="0">
      <selection activeCell="G2" sqref="G2:G245"/>
    </sheetView>
  </sheetViews>
  <sheetFormatPr defaultColWidth="8.796875" defaultRowHeight="14.25" x14ac:dyDescent="0.45"/>
  <cols>
    <col min="3" max="3" width="24.6640625" bestFit="1" customWidth="1"/>
    <col min="4" max="4" width="12.796875" bestFit="1" customWidth="1"/>
    <col min="5" max="5" width="13.6640625" bestFit="1" customWidth="1"/>
    <col min="6" max="6" width="15.1328125" bestFit="1" customWidth="1"/>
  </cols>
  <sheetData>
    <row r="1" spans="3:7" x14ac:dyDescent="0.45">
      <c r="C1" t="s">
        <v>271</v>
      </c>
      <c r="D1" t="s">
        <v>271</v>
      </c>
      <c r="F1" t="s">
        <v>577</v>
      </c>
      <c r="G1" t="s">
        <v>598</v>
      </c>
    </row>
    <row r="2" spans="3:7" x14ac:dyDescent="0.45">
      <c r="C2" t="s">
        <v>623</v>
      </c>
      <c r="D2" s="1" t="s">
        <v>272</v>
      </c>
      <c r="E2" t="s">
        <v>441</v>
      </c>
      <c r="F2" t="s">
        <v>623</v>
      </c>
      <c r="G2" t="s">
        <v>623</v>
      </c>
    </row>
    <row r="3" spans="3:7" x14ac:dyDescent="0.45">
      <c r="C3" t="s">
        <v>637</v>
      </c>
      <c r="D3" s="1" t="s">
        <v>273</v>
      </c>
      <c r="E3" t="s">
        <v>442</v>
      </c>
      <c r="F3" t="s">
        <v>637</v>
      </c>
      <c r="G3" t="s">
        <v>637</v>
      </c>
    </row>
    <row r="4" spans="3:7" x14ac:dyDescent="0.45">
      <c r="C4" t="s">
        <v>624</v>
      </c>
      <c r="D4" s="1" t="s">
        <v>274</v>
      </c>
      <c r="E4" t="s">
        <v>392</v>
      </c>
      <c r="F4" t="s">
        <v>624</v>
      </c>
      <c r="G4" t="s">
        <v>624</v>
      </c>
    </row>
    <row r="5" spans="3:7" x14ac:dyDescent="0.45">
      <c r="C5" t="s">
        <v>678</v>
      </c>
      <c r="D5" s="1" t="s">
        <v>275</v>
      </c>
      <c r="E5" t="s">
        <v>443</v>
      </c>
      <c r="F5" t="s">
        <v>678</v>
      </c>
      <c r="G5" t="s">
        <v>678</v>
      </c>
    </row>
    <row r="6" spans="3:7" x14ac:dyDescent="0.45">
      <c r="C6" t="s">
        <v>632</v>
      </c>
      <c r="D6" s="1" t="s">
        <v>276</v>
      </c>
      <c r="E6" t="s">
        <v>444</v>
      </c>
      <c r="F6" t="s">
        <v>632</v>
      </c>
      <c r="G6" t="s">
        <v>632</v>
      </c>
    </row>
    <row r="7" spans="3:7" x14ac:dyDescent="0.45">
      <c r="C7" t="s">
        <v>640</v>
      </c>
      <c r="D7" s="1" t="s">
        <v>277</v>
      </c>
      <c r="E7" t="s">
        <v>445</v>
      </c>
      <c r="F7" t="s">
        <v>640</v>
      </c>
      <c r="G7" t="s">
        <v>640</v>
      </c>
    </row>
    <row r="8" spans="3:7" x14ac:dyDescent="0.45">
      <c r="C8" t="s">
        <v>668</v>
      </c>
      <c r="D8" s="1" t="s">
        <v>278</v>
      </c>
      <c r="E8" t="s">
        <v>446</v>
      </c>
      <c r="F8" t="s">
        <v>668</v>
      </c>
      <c r="G8" t="s">
        <v>668</v>
      </c>
    </row>
    <row r="9" spans="3:7" x14ac:dyDescent="0.45">
      <c r="C9" t="s">
        <v>645</v>
      </c>
      <c r="D9" s="1" t="s">
        <v>279</v>
      </c>
      <c r="E9" t="s">
        <v>447</v>
      </c>
      <c r="F9" t="s">
        <v>645</v>
      </c>
      <c r="G9" t="s">
        <v>645</v>
      </c>
    </row>
    <row r="10" spans="3:7" x14ac:dyDescent="0.45">
      <c r="C10" t="s">
        <v>636</v>
      </c>
      <c r="D10" s="1" t="s">
        <v>280</v>
      </c>
      <c r="E10" t="s">
        <v>352</v>
      </c>
      <c r="F10" t="s">
        <v>636</v>
      </c>
      <c r="G10" t="s">
        <v>636</v>
      </c>
    </row>
    <row r="11" spans="3:7" x14ac:dyDescent="0.45">
      <c r="C11" t="s">
        <v>627</v>
      </c>
      <c r="D11" s="1" t="s">
        <v>281</v>
      </c>
      <c r="E11" t="s">
        <v>448</v>
      </c>
      <c r="F11" t="s">
        <v>627</v>
      </c>
      <c r="G11" t="s">
        <v>627</v>
      </c>
    </row>
    <row r="12" spans="3:7" x14ac:dyDescent="0.45">
      <c r="C12" t="s">
        <v>630</v>
      </c>
      <c r="D12" s="1" t="s">
        <v>282</v>
      </c>
      <c r="E12" t="s">
        <v>449</v>
      </c>
      <c r="F12" t="s">
        <v>630</v>
      </c>
      <c r="G12" t="s">
        <v>630</v>
      </c>
    </row>
    <row r="13" spans="3:7" x14ac:dyDescent="0.45">
      <c r="C13" t="s">
        <v>628</v>
      </c>
      <c r="D13" s="1" t="s">
        <v>283</v>
      </c>
      <c r="E13" t="s">
        <v>450</v>
      </c>
      <c r="F13" t="s">
        <v>628</v>
      </c>
      <c r="G13" t="s">
        <v>628</v>
      </c>
    </row>
    <row r="14" spans="3:7" x14ac:dyDescent="0.45">
      <c r="C14" t="s">
        <v>656</v>
      </c>
      <c r="D14" s="1" t="s">
        <v>284</v>
      </c>
      <c r="E14" t="s">
        <v>451</v>
      </c>
      <c r="F14" t="s">
        <v>656</v>
      </c>
      <c r="G14" t="s">
        <v>656</v>
      </c>
    </row>
    <row r="15" spans="3:7" x14ac:dyDescent="0.45">
      <c r="C15" t="s">
        <v>625</v>
      </c>
      <c r="D15" s="1" t="s">
        <v>285</v>
      </c>
      <c r="E15" t="s">
        <v>452</v>
      </c>
      <c r="F15" t="s">
        <v>625</v>
      </c>
      <c r="G15" t="s">
        <v>625</v>
      </c>
    </row>
    <row r="16" spans="3:7" x14ac:dyDescent="0.45">
      <c r="C16" t="s">
        <v>633</v>
      </c>
      <c r="D16" s="1" t="s">
        <v>286</v>
      </c>
      <c r="E16" t="s">
        <v>453</v>
      </c>
      <c r="F16" t="s">
        <v>633</v>
      </c>
      <c r="G16" t="s">
        <v>633</v>
      </c>
    </row>
    <row r="17" spans="3:7" x14ac:dyDescent="0.45">
      <c r="C17" t="s">
        <v>634</v>
      </c>
      <c r="D17" s="1" t="s">
        <v>287</v>
      </c>
      <c r="E17" t="s">
        <v>454</v>
      </c>
      <c r="F17" t="s">
        <v>634</v>
      </c>
      <c r="G17" t="s">
        <v>634</v>
      </c>
    </row>
    <row r="18" spans="3:7" x14ac:dyDescent="0.45">
      <c r="C18" t="s">
        <v>676</v>
      </c>
      <c r="D18" s="1" t="s">
        <v>288</v>
      </c>
      <c r="E18" t="s">
        <v>455</v>
      </c>
      <c r="F18" t="s">
        <v>676</v>
      </c>
      <c r="G18" t="s">
        <v>676</v>
      </c>
    </row>
    <row r="19" spans="3:7" x14ac:dyDescent="0.45">
      <c r="C19" t="s">
        <v>642</v>
      </c>
      <c r="D19" s="1" t="s">
        <v>289</v>
      </c>
      <c r="E19" t="s">
        <v>456</v>
      </c>
      <c r="F19" t="s">
        <v>642</v>
      </c>
      <c r="G19" t="s">
        <v>642</v>
      </c>
    </row>
    <row r="20" spans="3:7" x14ac:dyDescent="0.45">
      <c r="C20" t="s">
        <v>626</v>
      </c>
      <c r="D20" s="1" t="s">
        <v>290</v>
      </c>
      <c r="E20" t="s">
        <v>457</v>
      </c>
      <c r="F20" t="s">
        <v>626</v>
      </c>
      <c r="G20" t="s">
        <v>626</v>
      </c>
    </row>
    <row r="21" spans="3:7" x14ac:dyDescent="0.45">
      <c r="C21" t="s">
        <v>693</v>
      </c>
      <c r="D21" s="1" t="s">
        <v>291</v>
      </c>
      <c r="E21" t="s">
        <v>458</v>
      </c>
      <c r="F21" t="s">
        <v>693</v>
      </c>
      <c r="G21" t="s">
        <v>693</v>
      </c>
    </row>
    <row r="22" spans="3:7" x14ac:dyDescent="0.45">
      <c r="C22" t="s">
        <v>652</v>
      </c>
      <c r="D22" s="1" t="s">
        <v>292</v>
      </c>
      <c r="E22" t="s">
        <v>459</v>
      </c>
      <c r="F22" t="s">
        <v>652</v>
      </c>
      <c r="G22" t="s">
        <v>652</v>
      </c>
    </row>
    <row r="23" spans="3:7" x14ac:dyDescent="0.45">
      <c r="C23" t="s">
        <v>631</v>
      </c>
      <c r="D23" s="1" t="s">
        <v>293</v>
      </c>
      <c r="E23" t="s">
        <v>460</v>
      </c>
      <c r="F23" t="s">
        <v>631</v>
      </c>
      <c r="G23" t="s">
        <v>631</v>
      </c>
    </row>
    <row r="24" spans="3:7" x14ac:dyDescent="0.45">
      <c r="C24" t="s">
        <v>672</v>
      </c>
      <c r="D24" s="1" t="s">
        <v>294</v>
      </c>
      <c r="E24" t="s">
        <v>461</v>
      </c>
      <c r="F24" t="s">
        <v>672</v>
      </c>
      <c r="G24" t="s">
        <v>672</v>
      </c>
    </row>
    <row r="25" spans="3:7" x14ac:dyDescent="0.45">
      <c r="C25" t="s">
        <v>675</v>
      </c>
      <c r="D25" s="1" t="s">
        <v>295</v>
      </c>
      <c r="E25" t="s">
        <v>296</v>
      </c>
      <c r="F25" t="s">
        <v>675</v>
      </c>
      <c r="G25" t="s">
        <v>675</v>
      </c>
    </row>
    <row r="26" spans="3:7" x14ac:dyDescent="0.45">
      <c r="C26" t="s">
        <v>1133</v>
      </c>
      <c r="D26" s="1" t="s">
        <v>297</v>
      </c>
      <c r="E26" t="s">
        <v>462</v>
      </c>
      <c r="F26" t="s">
        <v>1133</v>
      </c>
      <c r="G26" t="s">
        <v>1133</v>
      </c>
    </row>
    <row r="27" spans="3:7" x14ac:dyDescent="0.45">
      <c r="C27" t="s">
        <v>646</v>
      </c>
      <c r="D27" s="1" t="s">
        <v>298</v>
      </c>
      <c r="E27" t="s">
        <v>463</v>
      </c>
      <c r="F27" t="s">
        <v>646</v>
      </c>
      <c r="G27" t="s">
        <v>646</v>
      </c>
    </row>
    <row r="28" spans="3:7" x14ac:dyDescent="0.45">
      <c r="C28" t="s">
        <v>686</v>
      </c>
      <c r="D28" s="1" t="s">
        <v>299</v>
      </c>
      <c r="E28" t="s">
        <v>464</v>
      </c>
      <c r="F28" t="s">
        <v>686</v>
      </c>
      <c r="G28" t="s">
        <v>686</v>
      </c>
    </row>
    <row r="29" spans="3:7" x14ac:dyDescent="0.45">
      <c r="C29" t="s">
        <v>653</v>
      </c>
      <c r="D29" s="1" t="s">
        <v>300</v>
      </c>
      <c r="E29" t="s">
        <v>295</v>
      </c>
      <c r="F29" t="s">
        <v>653</v>
      </c>
      <c r="G29" t="s">
        <v>653</v>
      </c>
    </row>
    <row r="30" spans="3:7" x14ac:dyDescent="0.45">
      <c r="C30" t="s">
        <v>1134</v>
      </c>
      <c r="D30" s="1" t="s">
        <v>301</v>
      </c>
      <c r="E30" t="s">
        <v>465</v>
      </c>
      <c r="F30" t="s">
        <v>1134</v>
      </c>
      <c r="G30" t="s">
        <v>1134</v>
      </c>
    </row>
    <row r="31" spans="3:7" x14ac:dyDescent="0.45">
      <c r="C31" t="s">
        <v>657</v>
      </c>
      <c r="D31" s="1" t="s">
        <v>302</v>
      </c>
      <c r="E31" t="s">
        <v>466</v>
      </c>
      <c r="F31" t="s">
        <v>657</v>
      </c>
      <c r="G31" t="s">
        <v>657</v>
      </c>
    </row>
    <row r="32" spans="3:7" x14ac:dyDescent="0.45">
      <c r="C32" t="s">
        <v>680</v>
      </c>
      <c r="D32" s="1" t="s">
        <v>303</v>
      </c>
      <c r="E32" t="s">
        <v>322</v>
      </c>
      <c r="F32" t="s">
        <v>680</v>
      </c>
      <c r="G32" t="s">
        <v>680</v>
      </c>
    </row>
    <row r="33" spans="3:7" x14ac:dyDescent="0.45">
      <c r="C33" t="s">
        <v>720</v>
      </c>
      <c r="D33" s="1" t="s">
        <v>304</v>
      </c>
      <c r="E33" t="s">
        <v>467</v>
      </c>
      <c r="F33" t="s">
        <v>720</v>
      </c>
      <c r="G33" t="s">
        <v>720</v>
      </c>
    </row>
    <row r="34" spans="3:7" x14ac:dyDescent="0.45">
      <c r="C34" t="s">
        <v>766</v>
      </c>
      <c r="D34" s="1" t="s">
        <v>305</v>
      </c>
      <c r="E34" t="s">
        <v>468</v>
      </c>
      <c r="F34" t="s">
        <v>766</v>
      </c>
      <c r="G34" t="s">
        <v>766</v>
      </c>
    </row>
    <row r="35" spans="3:7" x14ac:dyDescent="0.45">
      <c r="C35" t="s">
        <v>699</v>
      </c>
      <c r="D35" s="1" t="s">
        <v>306</v>
      </c>
      <c r="E35" t="s">
        <v>469</v>
      </c>
      <c r="F35" t="s">
        <v>699</v>
      </c>
      <c r="G35" t="s">
        <v>699</v>
      </c>
    </row>
    <row r="36" spans="3:7" x14ac:dyDescent="0.45">
      <c r="C36" t="s">
        <v>629</v>
      </c>
      <c r="D36" s="1" t="s">
        <v>302</v>
      </c>
      <c r="E36" t="s">
        <v>470</v>
      </c>
      <c r="F36" t="s">
        <v>629</v>
      </c>
      <c r="G36" t="s">
        <v>629</v>
      </c>
    </row>
    <row r="37" spans="3:7" x14ac:dyDescent="0.45">
      <c r="C37" t="s">
        <v>661</v>
      </c>
      <c r="D37" s="1" t="s">
        <v>304</v>
      </c>
      <c r="E37" t="s">
        <v>471</v>
      </c>
      <c r="F37" t="s">
        <v>661</v>
      </c>
      <c r="G37" t="s">
        <v>661</v>
      </c>
    </row>
    <row r="38" spans="3:7" x14ac:dyDescent="0.45">
      <c r="C38" t="s">
        <v>649</v>
      </c>
      <c r="D38" s="1" t="s">
        <v>307</v>
      </c>
      <c r="E38" t="s">
        <v>472</v>
      </c>
      <c r="F38" t="s">
        <v>649</v>
      </c>
      <c r="G38" t="s">
        <v>649</v>
      </c>
    </row>
    <row r="39" spans="3:7" x14ac:dyDescent="0.45">
      <c r="C39" t="s">
        <v>1135</v>
      </c>
      <c r="D39" s="1" t="s">
        <v>308</v>
      </c>
      <c r="E39" t="s">
        <v>473</v>
      </c>
      <c r="F39" t="s">
        <v>1135</v>
      </c>
      <c r="G39" t="s">
        <v>1135</v>
      </c>
    </row>
    <row r="40" spans="3:7" x14ac:dyDescent="0.45">
      <c r="C40" t="s">
        <v>677</v>
      </c>
      <c r="D40" s="1" t="s">
        <v>309</v>
      </c>
      <c r="E40" t="s">
        <v>352</v>
      </c>
      <c r="F40" t="s">
        <v>677</v>
      </c>
      <c r="G40" t="s">
        <v>677</v>
      </c>
    </row>
    <row r="41" spans="3:7" x14ac:dyDescent="0.45">
      <c r="C41" t="s">
        <v>687</v>
      </c>
      <c r="D41" s="1" t="s">
        <v>310</v>
      </c>
      <c r="E41" t="s">
        <v>474</v>
      </c>
      <c r="F41" t="s">
        <v>687</v>
      </c>
      <c r="G41" t="s">
        <v>687</v>
      </c>
    </row>
    <row r="42" spans="3:7" x14ac:dyDescent="0.45">
      <c r="C42" t="s">
        <v>1137</v>
      </c>
      <c r="D42" t="s">
        <v>311</v>
      </c>
      <c r="E42" t="s">
        <v>475</v>
      </c>
      <c r="F42" t="s">
        <v>1137</v>
      </c>
      <c r="G42" t="s">
        <v>1137</v>
      </c>
    </row>
    <row r="43" spans="3:7" x14ac:dyDescent="0.45">
      <c r="C43" t="s">
        <v>1138</v>
      </c>
      <c r="D43" t="s">
        <v>312</v>
      </c>
      <c r="E43" t="s">
        <v>476</v>
      </c>
      <c r="F43" t="s">
        <v>1138</v>
      </c>
      <c r="G43" t="s">
        <v>1138</v>
      </c>
    </row>
    <row r="44" spans="3:7" x14ac:dyDescent="0.45">
      <c r="C44" t="s">
        <v>665</v>
      </c>
      <c r="D44" t="s">
        <v>313</v>
      </c>
      <c r="E44" t="s">
        <v>477</v>
      </c>
      <c r="F44" t="s">
        <v>665</v>
      </c>
      <c r="G44" t="s">
        <v>665</v>
      </c>
    </row>
    <row r="45" spans="3:7" x14ac:dyDescent="0.45">
      <c r="C45" t="s">
        <v>915</v>
      </c>
      <c r="D45" s="1" t="s">
        <v>314</v>
      </c>
      <c r="E45" t="s">
        <v>478</v>
      </c>
      <c r="F45" t="s">
        <v>915</v>
      </c>
      <c r="G45" t="s">
        <v>915</v>
      </c>
    </row>
    <row r="46" spans="3:7" x14ac:dyDescent="0.45">
      <c r="C46" t="s">
        <v>704</v>
      </c>
      <c r="D46" t="s">
        <v>315</v>
      </c>
      <c r="E46" t="s">
        <v>479</v>
      </c>
      <c r="F46" t="s">
        <v>704</v>
      </c>
      <c r="G46" t="s">
        <v>704</v>
      </c>
    </row>
    <row r="47" spans="3:7" x14ac:dyDescent="0.45">
      <c r="C47" t="s">
        <v>774</v>
      </c>
      <c r="D47" t="s">
        <v>316</v>
      </c>
      <c r="E47" t="s">
        <v>480</v>
      </c>
      <c r="F47" t="s">
        <v>774</v>
      </c>
      <c r="G47" t="s">
        <v>774</v>
      </c>
    </row>
    <row r="48" spans="3:7" x14ac:dyDescent="0.45">
      <c r="C48" t="s">
        <v>760</v>
      </c>
      <c r="D48" t="s">
        <v>317</v>
      </c>
      <c r="E48" t="s">
        <v>330</v>
      </c>
      <c r="F48" t="s">
        <v>760</v>
      </c>
      <c r="G48" t="s">
        <v>760</v>
      </c>
    </row>
    <row r="49" spans="3:7" x14ac:dyDescent="0.45">
      <c r="C49" t="s">
        <v>651</v>
      </c>
      <c r="D49" t="s">
        <v>318</v>
      </c>
      <c r="E49" t="s">
        <v>481</v>
      </c>
      <c r="F49" t="s">
        <v>651</v>
      </c>
      <c r="G49" t="s">
        <v>651</v>
      </c>
    </row>
    <row r="50" spans="3:7" x14ac:dyDescent="0.45">
      <c r="C50" t="s">
        <v>643</v>
      </c>
      <c r="D50" t="s">
        <v>319</v>
      </c>
      <c r="E50" t="s">
        <v>482</v>
      </c>
      <c r="F50" t="s">
        <v>643</v>
      </c>
      <c r="G50" t="s">
        <v>643</v>
      </c>
    </row>
    <row r="51" spans="3:7" x14ac:dyDescent="0.45">
      <c r="C51" t="s">
        <v>1139</v>
      </c>
      <c r="D51" t="s">
        <v>288</v>
      </c>
      <c r="E51" t="s">
        <v>483</v>
      </c>
      <c r="F51" t="s">
        <v>1139</v>
      </c>
      <c r="G51" t="s">
        <v>1139</v>
      </c>
    </row>
    <row r="52" spans="3:7" x14ac:dyDescent="0.45">
      <c r="C52" t="s">
        <v>850</v>
      </c>
      <c r="D52" t="s">
        <v>320</v>
      </c>
      <c r="E52" t="s">
        <v>484</v>
      </c>
      <c r="F52" t="s">
        <v>850</v>
      </c>
      <c r="G52" t="s">
        <v>850</v>
      </c>
    </row>
    <row r="53" spans="3:7" x14ac:dyDescent="0.45">
      <c r="C53" t="s">
        <v>638</v>
      </c>
      <c r="D53" t="s">
        <v>321</v>
      </c>
      <c r="E53" t="s">
        <v>485</v>
      </c>
      <c r="F53" t="s">
        <v>638</v>
      </c>
      <c r="G53" t="s">
        <v>638</v>
      </c>
    </row>
    <row r="54" spans="3:7" x14ac:dyDescent="0.45">
      <c r="C54" t="s">
        <v>685</v>
      </c>
      <c r="D54" t="s">
        <v>322</v>
      </c>
      <c r="E54" t="s">
        <v>486</v>
      </c>
      <c r="F54" t="s">
        <v>685</v>
      </c>
      <c r="G54" t="s">
        <v>685</v>
      </c>
    </row>
    <row r="55" spans="3:7" x14ac:dyDescent="0.45">
      <c r="C55" t="s">
        <v>759</v>
      </c>
      <c r="D55" t="s">
        <v>323</v>
      </c>
      <c r="E55" t="s">
        <v>487</v>
      </c>
      <c r="F55" t="s">
        <v>759</v>
      </c>
      <c r="G55" t="s">
        <v>759</v>
      </c>
    </row>
    <row r="56" spans="3:7" x14ac:dyDescent="0.45">
      <c r="C56" t="s">
        <v>937</v>
      </c>
      <c r="D56" t="s">
        <v>324</v>
      </c>
      <c r="E56" t="s">
        <v>488</v>
      </c>
      <c r="F56" t="s">
        <v>937</v>
      </c>
      <c r="G56" t="s">
        <v>937</v>
      </c>
    </row>
    <row r="57" spans="3:7" x14ac:dyDescent="0.45">
      <c r="C57" t="s">
        <v>913</v>
      </c>
      <c r="D57" t="s">
        <v>325</v>
      </c>
      <c r="E57" t="s">
        <v>489</v>
      </c>
      <c r="F57" t="s">
        <v>913</v>
      </c>
      <c r="G57" t="s">
        <v>913</v>
      </c>
    </row>
    <row r="58" spans="3:7" x14ac:dyDescent="0.45">
      <c r="C58" t="s">
        <v>830</v>
      </c>
      <c r="D58" t="s">
        <v>326</v>
      </c>
      <c r="E58" t="s">
        <v>457</v>
      </c>
      <c r="F58" t="s">
        <v>830</v>
      </c>
      <c r="G58" t="s">
        <v>830</v>
      </c>
    </row>
    <row r="59" spans="3:7" x14ac:dyDescent="0.45">
      <c r="C59" t="s">
        <v>655</v>
      </c>
      <c r="D59" t="s">
        <v>327</v>
      </c>
      <c r="E59" t="s">
        <v>490</v>
      </c>
      <c r="F59" t="s">
        <v>655</v>
      </c>
      <c r="G59" t="s">
        <v>655</v>
      </c>
    </row>
    <row r="60" spans="3:7" x14ac:dyDescent="0.45">
      <c r="C60" t="s">
        <v>654</v>
      </c>
      <c r="D60" t="s">
        <v>328</v>
      </c>
      <c r="E60" t="s">
        <v>491</v>
      </c>
      <c r="F60" t="s">
        <v>654</v>
      </c>
      <c r="G60" t="s">
        <v>654</v>
      </c>
    </row>
    <row r="61" spans="3:7" x14ac:dyDescent="0.45">
      <c r="C61" t="s">
        <v>706</v>
      </c>
      <c r="D61" t="s">
        <v>329</v>
      </c>
      <c r="E61" t="s">
        <v>492</v>
      </c>
      <c r="F61" t="s">
        <v>706</v>
      </c>
      <c r="G61" t="s">
        <v>706</v>
      </c>
    </row>
    <row r="62" spans="3:7" x14ac:dyDescent="0.45">
      <c r="C62" t="s">
        <v>660</v>
      </c>
      <c r="D62" t="s">
        <v>330</v>
      </c>
      <c r="E62" t="s">
        <v>493</v>
      </c>
      <c r="F62" t="s">
        <v>660</v>
      </c>
      <c r="G62" t="s">
        <v>660</v>
      </c>
    </row>
    <row r="63" spans="3:7" x14ac:dyDescent="0.45">
      <c r="C63" t="s">
        <v>650</v>
      </c>
      <c r="D63" t="s">
        <v>331</v>
      </c>
      <c r="E63" t="s">
        <v>494</v>
      </c>
      <c r="F63" t="s">
        <v>650</v>
      </c>
      <c r="G63" t="s">
        <v>650</v>
      </c>
    </row>
    <row r="64" spans="3:7" x14ac:dyDescent="0.45">
      <c r="C64" t="s">
        <v>799</v>
      </c>
      <c r="D64" t="s">
        <v>330</v>
      </c>
      <c r="E64" t="s">
        <v>495</v>
      </c>
      <c r="F64" t="s">
        <v>799</v>
      </c>
      <c r="G64" t="s">
        <v>799</v>
      </c>
    </row>
    <row r="65" spans="3:7" x14ac:dyDescent="0.45">
      <c r="C65" t="s">
        <v>814</v>
      </c>
      <c r="D65" t="s">
        <v>332</v>
      </c>
      <c r="E65" t="s">
        <v>496</v>
      </c>
      <c r="F65" t="s">
        <v>814</v>
      </c>
      <c r="G65" t="s">
        <v>814</v>
      </c>
    </row>
    <row r="66" spans="3:7" x14ac:dyDescent="0.45">
      <c r="C66" t="s">
        <v>855</v>
      </c>
      <c r="D66" t="s">
        <v>310</v>
      </c>
      <c r="E66" t="s">
        <v>472</v>
      </c>
      <c r="F66" t="s">
        <v>855</v>
      </c>
      <c r="G66" t="s">
        <v>855</v>
      </c>
    </row>
    <row r="67" spans="3:7" x14ac:dyDescent="0.45">
      <c r="C67" t="s">
        <v>742</v>
      </c>
      <c r="D67" t="s">
        <v>333</v>
      </c>
      <c r="E67" t="s">
        <v>497</v>
      </c>
      <c r="F67" t="s">
        <v>742</v>
      </c>
      <c r="G67" t="s">
        <v>742</v>
      </c>
    </row>
    <row r="68" spans="3:7" x14ac:dyDescent="0.45">
      <c r="C68" t="s">
        <v>635</v>
      </c>
      <c r="D68" t="s">
        <v>329</v>
      </c>
      <c r="E68" t="s">
        <v>334</v>
      </c>
      <c r="F68" t="s">
        <v>635</v>
      </c>
      <c r="G68" t="s">
        <v>635</v>
      </c>
    </row>
    <row r="69" spans="3:7" x14ac:dyDescent="0.45">
      <c r="C69" t="s">
        <v>696</v>
      </c>
      <c r="D69" t="s">
        <v>335</v>
      </c>
      <c r="E69" t="s">
        <v>498</v>
      </c>
      <c r="F69" t="s">
        <v>696</v>
      </c>
      <c r="G69" t="s">
        <v>696</v>
      </c>
    </row>
    <row r="70" spans="3:7" x14ac:dyDescent="0.45">
      <c r="C70" t="s">
        <v>673</v>
      </c>
      <c r="D70" t="s">
        <v>327</v>
      </c>
      <c r="E70" t="s">
        <v>296</v>
      </c>
      <c r="F70" t="s">
        <v>673</v>
      </c>
      <c r="G70" t="s">
        <v>673</v>
      </c>
    </row>
    <row r="71" spans="3:7" x14ac:dyDescent="0.45">
      <c r="C71" t="s">
        <v>1140</v>
      </c>
      <c r="D71" t="s">
        <v>336</v>
      </c>
      <c r="E71" t="s">
        <v>499</v>
      </c>
      <c r="F71" t="s">
        <v>1140</v>
      </c>
      <c r="G71" t="s">
        <v>1140</v>
      </c>
    </row>
    <row r="72" spans="3:7" x14ac:dyDescent="0.45">
      <c r="C72" t="s">
        <v>747</v>
      </c>
      <c r="D72" t="s">
        <v>337</v>
      </c>
      <c r="E72" t="s">
        <v>500</v>
      </c>
      <c r="F72" t="s">
        <v>747</v>
      </c>
      <c r="G72" t="s">
        <v>747</v>
      </c>
    </row>
    <row r="73" spans="3:7" x14ac:dyDescent="0.45">
      <c r="C73" t="s">
        <v>818</v>
      </c>
      <c r="D73" t="s">
        <v>338</v>
      </c>
      <c r="E73" t="s">
        <v>339</v>
      </c>
      <c r="F73" t="s">
        <v>818</v>
      </c>
      <c r="G73" t="s">
        <v>818</v>
      </c>
    </row>
    <row r="74" spans="3:7" x14ac:dyDescent="0.45">
      <c r="C74" t="s">
        <v>644</v>
      </c>
      <c r="D74" t="s">
        <v>340</v>
      </c>
      <c r="E74" t="s">
        <v>501</v>
      </c>
      <c r="F74" t="s">
        <v>644</v>
      </c>
      <c r="G74" t="s">
        <v>644</v>
      </c>
    </row>
    <row r="75" spans="3:7" x14ac:dyDescent="0.45">
      <c r="C75" t="s">
        <v>821</v>
      </c>
      <c r="D75" t="s">
        <v>341</v>
      </c>
      <c r="E75" t="s">
        <v>502</v>
      </c>
      <c r="F75" t="s">
        <v>821</v>
      </c>
      <c r="G75" t="s">
        <v>821</v>
      </c>
    </row>
    <row r="76" spans="3:7" x14ac:dyDescent="0.45">
      <c r="C76" t="s">
        <v>790</v>
      </c>
      <c r="D76" t="s">
        <v>342</v>
      </c>
      <c r="E76" t="s">
        <v>503</v>
      </c>
      <c r="F76" t="s">
        <v>790</v>
      </c>
      <c r="G76" t="s">
        <v>790</v>
      </c>
    </row>
    <row r="77" spans="3:7" x14ac:dyDescent="0.45">
      <c r="C77" t="s">
        <v>861</v>
      </c>
      <c r="D77" t="s">
        <v>343</v>
      </c>
      <c r="E77" t="s">
        <v>504</v>
      </c>
      <c r="F77" t="s">
        <v>861</v>
      </c>
      <c r="G77" t="s">
        <v>861</v>
      </c>
    </row>
    <row r="78" spans="3:7" x14ac:dyDescent="0.45">
      <c r="C78" t="s">
        <v>857</v>
      </c>
      <c r="D78" t="s">
        <v>344</v>
      </c>
      <c r="E78" t="s">
        <v>505</v>
      </c>
      <c r="F78" t="s">
        <v>857</v>
      </c>
      <c r="G78" t="s">
        <v>857</v>
      </c>
    </row>
    <row r="79" spans="3:7" x14ac:dyDescent="0.45">
      <c r="C79" t="s">
        <v>707</v>
      </c>
      <c r="D79" t="s">
        <v>345</v>
      </c>
      <c r="E79" t="s">
        <v>346</v>
      </c>
      <c r="F79" t="s">
        <v>707</v>
      </c>
      <c r="G79" t="s">
        <v>707</v>
      </c>
    </row>
    <row r="80" spans="3:7" x14ac:dyDescent="0.45">
      <c r="C80" t="s">
        <v>702</v>
      </c>
      <c r="D80" t="s">
        <v>347</v>
      </c>
      <c r="E80" t="s">
        <v>506</v>
      </c>
      <c r="F80" t="s">
        <v>702</v>
      </c>
      <c r="G80" t="s">
        <v>702</v>
      </c>
    </row>
    <row r="81" spans="3:7" x14ac:dyDescent="0.45">
      <c r="C81" t="s">
        <v>1141</v>
      </c>
      <c r="D81" t="s">
        <v>348</v>
      </c>
      <c r="E81" t="s">
        <v>485</v>
      </c>
      <c r="F81" t="s">
        <v>1141</v>
      </c>
      <c r="G81" t="s">
        <v>1141</v>
      </c>
    </row>
    <row r="82" spans="3:7" x14ac:dyDescent="0.45">
      <c r="C82" t="s">
        <v>721</v>
      </c>
      <c r="D82" t="s">
        <v>349</v>
      </c>
      <c r="E82" t="s">
        <v>501</v>
      </c>
      <c r="F82" t="s">
        <v>721</v>
      </c>
      <c r="G82" t="s">
        <v>721</v>
      </c>
    </row>
    <row r="83" spans="3:7" x14ac:dyDescent="0.45">
      <c r="C83" t="s">
        <v>679</v>
      </c>
      <c r="D83" t="s">
        <v>350</v>
      </c>
      <c r="E83" t="s">
        <v>507</v>
      </c>
      <c r="F83" t="s">
        <v>679</v>
      </c>
      <c r="G83" t="s">
        <v>679</v>
      </c>
    </row>
    <row r="84" spans="3:7" x14ac:dyDescent="0.45">
      <c r="C84" t="s">
        <v>1142</v>
      </c>
      <c r="D84" t="s">
        <v>351</v>
      </c>
      <c r="E84" t="s">
        <v>352</v>
      </c>
      <c r="F84" t="s">
        <v>1142</v>
      </c>
      <c r="G84" t="s">
        <v>1142</v>
      </c>
    </row>
    <row r="85" spans="3:7" x14ac:dyDescent="0.45">
      <c r="C85" t="s">
        <v>745</v>
      </c>
      <c r="D85" t="s">
        <v>313</v>
      </c>
      <c r="E85" t="s">
        <v>508</v>
      </c>
      <c r="F85" t="s">
        <v>745</v>
      </c>
      <c r="G85" t="s">
        <v>745</v>
      </c>
    </row>
    <row r="86" spans="3:7" x14ac:dyDescent="0.45">
      <c r="C86" t="s">
        <v>767</v>
      </c>
      <c r="D86" t="s">
        <v>353</v>
      </c>
      <c r="E86" t="s">
        <v>509</v>
      </c>
      <c r="F86" t="s">
        <v>767</v>
      </c>
      <c r="G86" t="s">
        <v>767</v>
      </c>
    </row>
    <row r="87" spans="3:7" x14ac:dyDescent="0.45">
      <c r="C87" t="s">
        <v>666</v>
      </c>
      <c r="D87" t="s">
        <v>354</v>
      </c>
      <c r="E87" t="s">
        <v>373</v>
      </c>
      <c r="F87" t="s">
        <v>666</v>
      </c>
      <c r="G87" t="s">
        <v>666</v>
      </c>
    </row>
    <row r="88" spans="3:7" x14ac:dyDescent="0.45">
      <c r="C88" t="s">
        <v>733</v>
      </c>
      <c r="D88" t="s">
        <v>355</v>
      </c>
      <c r="E88" t="s">
        <v>510</v>
      </c>
      <c r="F88" t="s">
        <v>733</v>
      </c>
      <c r="G88" t="s">
        <v>733</v>
      </c>
    </row>
    <row r="89" spans="3:7" x14ac:dyDescent="0.45">
      <c r="C89" t="s">
        <v>880</v>
      </c>
      <c r="D89" t="s">
        <v>313</v>
      </c>
      <c r="E89" t="s">
        <v>511</v>
      </c>
      <c r="F89" t="s">
        <v>880</v>
      </c>
      <c r="G89" t="s">
        <v>880</v>
      </c>
    </row>
    <row r="90" spans="3:7" x14ac:dyDescent="0.45">
      <c r="C90" t="s">
        <v>670</v>
      </c>
      <c r="D90" t="s">
        <v>356</v>
      </c>
      <c r="E90" t="s">
        <v>512</v>
      </c>
      <c r="F90" t="s">
        <v>670</v>
      </c>
      <c r="G90" t="s">
        <v>670</v>
      </c>
    </row>
    <row r="91" spans="3:7" x14ac:dyDescent="0.45">
      <c r="C91" t="s">
        <v>823</v>
      </c>
      <c r="D91" t="s">
        <v>357</v>
      </c>
      <c r="E91" t="s">
        <v>352</v>
      </c>
      <c r="F91" t="s">
        <v>823</v>
      </c>
      <c r="G91" t="s">
        <v>823</v>
      </c>
    </row>
    <row r="92" spans="3:7" x14ac:dyDescent="0.45">
      <c r="C92" t="s">
        <v>664</v>
      </c>
      <c r="D92" t="s">
        <v>358</v>
      </c>
      <c r="E92" t="s">
        <v>359</v>
      </c>
      <c r="F92" t="s">
        <v>664</v>
      </c>
      <c r="G92" t="s">
        <v>664</v>
      </c>
    </row>
    <row r="93" spans="3:7" x14ac:dyDescent="0.45">
      <c r="C93" t="s">
        <v>938</v>
      </c>
      <c r="D93" t="s">
        <v>360</v>
      </c>
      <c r="E93" t="s">
        <v>513</v>
      </c>
      <c r="F93" t="s">
        <v>938</v>
      </c>
      <c r="G93" t="s">
        <v>938</v>
      </c>
    </row>
    <row r="94" spans="3:7" x14ac:dyDescent="0.45">
      <c r="C94" t="s">
        <v>769</v>
      </c>
      <c r="D94" t="s">
        <v>316</v>
      </c>
      <c r="E94" t="s">
        <v>514</v>
      </c>
      <c r="F94" t="s">
        <v>769</v>
      </c>
      <c r="G94" t="s">
        <v>769</v>
      </c>
    </row>
    <row r="95" spans="3:7" x14ac:dyDescent="0.45">
      <c r="C95" t="s">
        <v>667</v>
      </c>
      <c r="D95" t="s">
        <v>293</v>
      </c>
      <c r="E95" t="s">
        <v>461</v>
      </c>
      <c r="F95" t="s">
        <v>667</v>
      </c>
      <c r="G95" t="s">
        <v>667</v>
      </c>
    </row>
    <row r="96" spans="3:7" x14ac:dyDescent="0.45">
      <c r="C96" t="s">
        <v>815</v>
      </c>
      <c r="D96" t="s">
        <v>311</v>
      </c>
      <c r="E96" t="s">
        <v>515</v>
      </c>
      <c r="F96" t="s">
        <v>815</v>
      </c>
      <c r="G96" t="s">
        <v>815</v>
      </c>
    </row>
    <row r="97" spans="3:7" x14ac:dyDescent="0.45">
      <c r="C97" t="s">
        <v>724</v>
      </c>
      <c r="D97" t="s">
        <v>324</v>
      </c>
      <c r="E97" t="s">
        <v>507</v>
      </c>
      <c r="F97" t="s">
        <v>724</v>
      </c>
      <c r="G97" t="s">
        <v>724</v>
      </c>
    </row>
    <row r="98" spans="3:7" x14ac:dyDescent="0.45">
      <c r="C98" t="s">
        <v>669</v>
      </c>
      <c r="D98" t="s">
        <v>361</v>
      </c>
      <c r="E98" t="s">
        <v>516</v>
      </c>
      <c r="F98" t="s">
        <v>669</v>
      </c>
      <c r="G98" t="s">
        <v>669</v>
      </c>
    </row>
    <row r="99" spans="3:7" x14ac:dyDescent="0.45">
      <c r="C99" t="s">
        <v>710</v>
      </c>
      <c r="D99" t="s">
        <v>362</v>
      </c>
      <c r="E99" t="s">
        <v>363</v>
      </c>
      <c r="F99" t="s">
        <v>710</v>
      </c>
      <c r="G99" t="s">
        <v>710</v>
      </c>
    </row>
    <row r="100" spans="3:7" x14ac:dyDescent="0.45">
      <c r="C100" t="s">
        <v>682</v>
      </c>
      <c r="D100" t="s">
        <v>364</v>
      </c>
      <c r="E100" t="s">
        <v>517</v>
      </c>
      <c r="F100" t="s">
        <v>682</v>
      </c>
      <c r="G100" t="s">
        <v>682</v>
      </c>
    </row>
    <row r="101" spans="3:7" x14ac:dyDescent="0.45">
      <c r="C101" t="s">
        <v>690</v>
      </c>
      <c r="D101" t="s">
        <v>365</v>
      </c>
      <c r="E101" t="s">
        <v>518</v>
      </c>
      <c r="F101" t="s">
        <v>690</v>
      </c>
      <c r="G101" t="s">
        <v>690</v>
      </c>
    </row>
    <row r="102" spans="3:7" x14ac:dyDescent="0.45">
      <c r="C102" t="s">
        <v>694</v>
      </c>
      <c r="D102" t="s">
        <v>366</v>
      </c>
      <c r="E102" t="s">
        <v>519</v>
      </c>
      <c r="F102" t="s">
        <v>694</v>
      </c>
      <c r="G102" t="s">
        <v>694</v>
      </c>
    </row>
    <row r="103" spans="3:7" x14ac:dyDescent="0.45">
      <c r="C103" t="s">
        <v>884</v>
      </c>
      <c r="D103" t="s">
        <v>327</v>
      </c>
      <c r="E103" t="s">
        <v>520</v>
      </c>
      <c r="F103" t="s">
        <v>884</v>
      </c>
      <c r="G103" t="s">
        <v>884</v>
      </c>
    </row>
    <row r="104" spans="3:7" x14ac:dyDescent="0.45">
      <c r="C104" t="s">
        <v>671</v>
      </c>
      <c r="D104" t="s">
        <v>367</v>
      </c>
      <c r="E104" t="s">
        <v>521</v>
      </c>
      <c r="F104" t="s">
        <v>671</v>
      </c>
      <c r="G104" t="s">
        <v>671</v>
      </c>
    </row>
    <row r="105" spans="3:7" x14ac:dyDescent="0.45">
      <c r="C105" t="s">
        <v>809</v>
      </c>
      <c r="D105" t="s">
        <v>368</v>
      </c>
      <c r="E105" t="s">
        <v>373</v>
      </c>
      <c r="F105" t="s">
        <v>809</v>
      </c>
      <c r="G105" t="s">
        <v>809</v>
      </c>
    </row>
    <row r="106" spans="3:7" x14ac:dyDescent="0.45">
      <c r="C106" t="s">
        <v>881</v>
      </c>
      <c r="D106" t="s">
        <v>324</v>
      </c>
      <c r="E106" t="s">
        <v>522</v>
      </c>
      <c r="F106" t="s">
        <v>881</v>
      </c>
      <c r="G106" t="s">
        <v>881</v>
      </c>
    </row>
    <row r="107" spans="3:7" x14ac:dyDescent="0.45">
      <c r="C107" t="s">
        <v>727</v>
      </c>
      <c r="D107" t="s">
        <v>369</v>
      </c>
      <c r="E107" t="s">
        <v>523</v>
      </c>
      <c r="F107" t="s">
        <v>727</v>
      </c>
      <c r="G107" t="s">
        <v>727</v>
      </c>
    </row>
    <row r="108" spans="3:7" x14ac:dyDescent="0.45">
      <c r="C108" t="s">
        <v>681</v>
      </c>
      <c r="D108" t="s">
        <v>370</v>
      </c>
      <c r="E108" t="s">
        <v>524</v>
      </c>
      <c r="F108" t="s">
        <v>681</v>
      </c>
      <c r="G108" t="s">
        <v>681</v>
      </c>
    </row>
    <row r="109" spans="3:7" x14ac:dyDescent="0.45">
      <c r="C109" t="s">
        <v>689</v>
      </c>
      <c r="D109" t="s">
        <v>371</v>
      </c>
      <c r="E109" t="s">
        <v>485</v>
      </c>
      <c r="F109" t="s">
        <v>689</v>
      </c>
      <c r="G109" t="s">
        <v>689</v>
      </c>
    </row>
    <row r="110" spans="3:7" x14ac:dyDescent="0.45">
      <c r="C110" t="s">
        <v>1143</v>
      </c>
      <c r="D110" t="s">
        <v>372</v>
      </c>
      <c r="E110" t="s">
        <v>373</v>
      </c>
      <c r="F110" t="s">
        <v>1143</v>
      </c>
      <c r="G110" t="s">
        <v>1143</v>
      </c>
    </row>
    <row r="111" spans="3:7" x14ac:dyDescent="0.45">
      <c r="C111" t="s">
        <v>869</v>
      </c>
      <c r="D111" t="s">
        <v>374</v>
      </c>
      <c r="E111" t="s">
        <v>525</v>
      </c>
      <c r="F111" t="s">
        <v>869</v>
      </c>
      <c r="G111" t="s">
        <v>869</v>
      </c>
    </row>
    <row r="112" spans="3:7" x14ac:dyDescent="0.45">
      <c r="C112" t="s">
        <v>863</v>
      </c>
      <c r="D112" t="s">
        <v>375</v>
      </c>
      <c r="E112" t="s">
        <v>526</v>
      </c>
      <c r="F112" t="s">
        <v>863</v>
      </c>
      <c r="G112" t="s">
        <v>863</v>
      </c>
    </row>
    <row r="113" spans="3:7" x14ac:dyDescent="0.45">
      <c r="C113" t="s">
        <v>711</v>
      </c>
      <c r="D113" t="s">
        <v>376</v>
      </c>
      <c r="E113" t="s">
        <v>527</v>
      </c>
      <c r="F113" t="s">
        <v>711</v>
      </c>
      <c r="G113" t="s">
        <v>711</v>
      </c>
    </row>
    <row r="114" spans="3:7" x14ac:dyDescent="0.45">
      <c r="C114" t="s">
        <v>663</v>
      </c>
      <c r="D114" t="s">
        <v>377</v>
      </c>
      <c r="E114" t="s">
        <v>528</v>
      </c>
      <c r="F114" t="s">
        <v>663</v>
      </c>
      <c r="G114" t="s">
        <v>663</v>
      </c>
    </row>
    <row r="115" spans="3:7" x14ac:dyDescent="0.45">
      <c r="C115" t="s">
        <v>1124</v>
      </c>
      <c r="D115" t="s">
        <v>378</v>
      </c>
      <c r="E115" t="s">
        <v>529</v>
      </c>
      <c r="F115" t="s">
        <v>1124</v>
      </c>
      <c r="G115" t="s">
        <v>1124</v>
      </c>
    </row>
    <row r="116" spans="3:7" x14ac:dyDescent="0.45">
      <c r="C116" t="s">
        <v>1144</v>
      </c>
      <c r="D116" t="s">
        <v>379</v>
      </c>
      <c r="E116" t="s">
        <v>466</v>
      </c>
      <c r="F116" t="s">
        <v>1144</v>
      </c>
      <c r="G116" t="s">
        <v>1144</v>
      </c>
    </row>
    <row r="117" spans="3:7" x14ac:dyDescent="0.45">
      <c r="C117" t="s">
        <v>1145</v>
      </c>
      <c r="D117" t="s">
        <v>380</v>
      </c>
      <c r="E117" t="s">
        <v>530</v>
      </c>
      <c r="F117" t="s">
        <v>1145</v>
      </c>
      <c r="G117" t="s">
        <v>1145</v>
      </c>
    </row>
    <row r="118" spans="3:7" x14ac:dyDescent="0.45">
      <c r="C118" t="s">
        <v>1146</v>
      </c>
      <c r="D118" t="s">
        <v>302</v>
      </c>
      <c r="E118" t="s">
        <v>531</v>
      </c>
      <c r="F118" t="s">
        <v>1146</v>
      </c>
      <c r="G118" t="s">
        <v>1146</v>
      </c>
    </row>
    <row r="119" spans="3:7" x14ac:dyDescent="0.45">
      <c r="C119" t="s">
        <v>732</v>
      </c>
      <c r="D119" t="s">
        <v>380</v>
      </c>
      <c r="E119" t="s">
        <v>532</v>
      </c>
      <c r="F119" t="s">
        <v>732</v>
      </c>
      <c r="G119" t="s">
        <v>732</v>
      </c>
    </row>
    <row r="120" spans="3:7" x14ac:dyDescent="0.45">
      <c r="C120" t="s">
        <v>715</v>
      </c>
      <c r="D120" t="s">
        <v>381</v>
      </c>
      <c r="E120" t="s">
        <v>533</v>
      </c>
      <c r="F120" t="s">
        <v>715</v>
      </c>
      <c r="G120" t="s">
        <v>715</v>
      </c>
    </row>
    <row r="121" spans="3:7" x14ac:dyDescent="0.45">
      <c r="C121" t="s">
        <v>804</v>
      </c>
      <c r="D121" t="s">
        <v>382</v>
      </c>
      <c r="E121" t="s">
        <v>534</v>
      </c>
      <c r="F121" t="s">
        <v>804</v>
      </c>
      <c r="G121" t="s">
        <v>804</v>
      </c>
    </row>
    <row r="122" spans="3:7" x14ac:dyDescent="0.45">
      <c r="C122" t="s">
        <v>1147</v>
      </c>
      <c r="D122" t="s">
        <v>383</v>
      </c>
      <c r="E122" t="s">
        <v>373</v>
      </c>
      <c r="F122" t="s">
        <v>1147</v>
      </c>
      <c r="G122" t="s">
        <v>1147</v>
      </c>
    </row>
    <row r="123" spans="3:7" x14ac:dyDescent="0.45">
      <c r="C123" t="s">
        <v>641</v>
      </c>
      <c r="D123" t="s">
        <v>384</v>
      </c>
      <c r="E123" t="s">
        <v>535</v>
      </c>
      <c r="F123" t="s">
        <v>641</v>
      </c>
      <c r="G123" t="s">
        <v>641</v>
      </c>
    </row>
    <row r="124" spans="3:7" x14ac:dyDescent="0.45">
      <c r="C124" t="s">
        <v>1148</v>
      </c>
      <c r="D124" t="s">
        <v>385</v>
      </c>
      <c r="E124" t="s">
        <v>536</v>
      </c>
      <c r="F124" t="s">
        <v>1148</v>
      </c>
      <c r="G124" t="s">
        <v>1148</v>
      </c>
    </row>
    <row r="125" spans="3:7" x14ac:dyDescent="0.45">
      <c r="C125" t="s">
        <v>750</v>
      </c>
      <c r="D125" t="s">
        <v>386</v>
      </c>
      <c r="E125" t="s">
        <v>537</v>
      </c>
      <c r="F125" t="s">
        <v>750</v>
      </c>
      <c r="G125" t="s">
        <v>750</v>
      </c>
    </row>
    <row r="126" spans="3:7" x14ac:dyDescent="0.45">
      <c r="C126" t="s">
        <v>743</v>
      </c>
      <c r="D126" t="s">
        <v>387</v>
      </c>
      <c r="E126" t="s">
        <v>352</v>
      </c>
      <c r="F126" t="s">
        <v>743</v>
      </c>
      <c r="G126" t="s">
        <v>743</v>
      </c>
    </row>
    <row r="127" spans="3:7" x14ac:dyDescent="0.45">
      <c r="C127" t="s">
        <v>737</v>
      </c>
      <c r="D127" t="s">
        <v>388</v>
      </c>
      <c r="E127" t="s">
        <v>481</v>
      </c>
      <c r="F127" t="s">
        <v>737</v>
      </c>
      <c r="G127" t="s">
        <v>737</v>
      </c>
    </row>
    <row r="128" spans="3:7" x14ac:dyDescent="0.45">
      <c r="C128" t="s">
        <v>735</v>
      </c>
      <c r="D128" t="s">
        <v>389</v>
      </c>
      <c r="E128" t="s">
        <v>538</v>
      </c>
      <c r="F128" t="s">
        <v>735</v>
      </c>
      <c r="G128" t="s">
        <v>735</v>
      </c>
    </row>
    <row r="129" spans="3:7" x14ac:dyDescent="0.45">
      <c r="C129" t="s">
        <v>785</v>
      </c>
      <c r="D129" t="s">
        <v>390</v>
      </c>
      <c r="E129" t="s">
        <v>539</v>
      </c>
      <c r="F129" t="s">
        <v>785</v>
      </c>
      <c r="G129" t="s">
        <v>785</v>
      </c>
    </row>
    <row r="130" spans="3:7" x14ac:dyDescent="0.45">
      <c r="C130" t="s">
        <v>1149</v>
      </c>
      <c r="D130" t="s">
        <v>302</v>
      </c>
      <c r="E130" t="s">
        <v>485</v>
      </c>
      <c r="F130" t="s">
        <v>1149</v>
      </c>
      <c r="G130" t="s">
        <v>1149</v>
      </c>
    </row>
    <row r="131" spans="3:7" x14ac:dyDescent="0.45">
      <c r="C131" t="s">
        <v>1150</v>
      </c>
      <c r="D131" t="s">
        <v>391</v>
      </c>
      <c r="E131" t="s">
        <v>540</v>
      </c>
      <c r="F131" t="s">
        <v>1150</v>
      </c>
      <c r="G131" t="s">
        <v>1150</v>
      </c>
    </row>
    <row r="132" spans="3:7" x14ac:dyDescent="0.45">
      <c r="C132" t="s">
        <v>846</v>
      </c>
      <c r="D132" t="s">
        <v>392</v>
      </c>
      <c r="E132" t="s">
        <v>393</v>
      </c>
      <c r="F132" t="s">
        <v>846</v>
      </c>
      <c r="G132" t="s">
        <v>846</v>
      </c>
    </row>
    <row r="133" spans="3:7" x14ac:dyDescent="0.45">
      <c r="C133" t="s">
        <v>731</v>
      </c>
      <c r="D133" t="s">
        <v>394</v>
      </c>
      <c r="E133" t="s">
        <v>541</v>
      </c>
      <c r="F133" t="s">
        <v>731</v>
      </c>
      <c r="G133" t="s">
        <v>731</v>
      </c>
    </row>
    <row r="134" spans="3:7" x14ac:dyDescent="0.45">
      <c r="C134" t="s">
        <v>700</v>
      </c>
      <c r="D134" t="s">
        <v>324</v>
      </c>
      <c r="E134" t="s">
        <v>395</v>
      </c>
      <c r="F134" t="s">
        <v>700</v>
      </c>
      <c r="G134" t="s">
        <v>700</v>
      </c>
    </row>
    <row r="135" spans="3:7" x14ac:dyDescent="0.45">
      <c r="C135" t="s">
        <v>837</v>
      </c>
      <c r="D135" t="s">
        <v>396</v>
      </c>
      <c r="E135" t="s">
        <v>542</v>
      </c>
      <c r="F135" t="s">
        <v>837</v>
      </c>
      <c r="G135" t="s">
        <v>837</v>
      </c>
    </row>
    <row r="136" spans="3:7" x14ac:dyDescent="0.45">
      <c r="C136" t="s">
        <v>894</v>
      </c>
      <c r="D136" t="s">
        <v>397</v>
      </c>
      <c r="E136" t="s">
        <v>392</v>
      </c>
      <c r="F136" t="s">
        <v>894</v>
      </c>
      <c r="G136" t="s">
        <v>894</v>
      </c>
    </row>
    <row r="137" spans="3:7" x14ac:dyDescent="0.45">
      <c r="C137" t="s">
        <v>1151</v>
      </c>
      <c r="D137" t="s">
        <v>279</v>
      </c>
      <c r="E137" t="s">
        <v>543</v>
      </c>
      <c r="F137" t="s">
        <v>1151</v>
      </c>
      <c r="G137" t="s">
        <v>1151</v>
      </c>
    </row>
    <row r="138" spans="3:7" x14ac:dyDescent="0.45">
      <c r="C138" t="s">
        <v>1152</v>
      </c>
      <c r="D138" t="s">
        <v>398</v>
      </c>
      <c r="E138" t="s">
        <v>544</v>
      </c>
      <c r="F138" t="s">
        <v>1152</v>
      </c>
      <c r="G138" t="s">
        <v>1152</v>
      </c>
    </row>
    <row r="139" spans="3:7" x14ac:dyDescent="0.45">
      <c r="C139" t="s">
        <v>1112</v>
      </c>
      <c r="D139" t="s">
        <v>399</v>
      </c>
      <c r="E139" t="s">
        <v>545</v>
      </c>
      <c r="F139" t="s">
        <v>1112</v>
      </c>
      <c r="G139" t="s">
        <v>1112</v>
      </c>
    </row>
    <row r="140" spans="3:7" x14ac:dyDescent="0.45">
      <c r="C140" t="s">
        <v>1153</v>
      </c>
      <c r="D140" t="s">
        <v>400</v>
      </c>
      <c r="E140" t="s">
        <v>546</v>
      </c>
      <c r="F140" t="s">
        <v>1153</v>
      </c>
      <c r="G140" t="s">
        <v>1153</v>
      </c>
    </row>
    <row r="141" spans="3:7" x14ac:dyDescent="0.45">
      <c r="C141" t="s">
        <v>798</v>
      </c>
      <c r="D141" t="s">
        <v>401</v>
      </c>
      <c r="E141" t="s">
        <v>547</v>
      </c>
      <c r="F141" t="s">
        <v>798</v>
      </c>
      <c r="G141" t="s">
        <v>798</v>
      </c>
    </row>
    <row r="142" spans="3:7" x14ac:dyDescent="0.45">
      <c r="C142" t="s">
        <v>800</v>
      </c>
      <c r="D142" t="s">
        <v>402</v>
      </c>
      <c r="E142" t="s">
        <v>548</v>
      </c>
      <c r="F142" t="s">
        <v>800</v>
      </c>
      <c r="G142" t="s">
        <v>800</v>
      </c>
    </row>
    <row r="143" spans="3:7" x14ac:dyDescent="0.45">
      <c r="C143" t="s">
        <v>801</v>
      </c>
      <c r="D143" t="s">
        <v>403</v>
      </c>
      <c r="E143" t="s">
        <v>549</v>
      </c>
      <c r="F143" t="s">
        <v>801</v>
      </c>
      <c r="G143" t="s">
        <v>801</v>
      </c>
    </row>
    <row r="144" spans="3:7" x14ac:dyDescent="0.45">
      <c r="C144" t="s">
        <v>824</v>
      </c>
      <c r="D144" t="s">
        <v>404</v>
      </c>
      <c r="E144" t="s">
        <v>550</v>
      </c>
      <c r="F144" t="s">
        <v>824</v>
      </c>
      <c r="G144" t="s">
        <v>824</v>
      </c>
    </row>
    <row r="145" spans="3:7" x14ac:dyDescent="0.45">
      <c r="C145" t="s">
        <v>1154</v>
      </c>
      <c r="D145" t="s">
        <v>405</v>
      </c>
      <c r="E145" t="s">
        <v>442</v>
      </c>
      <c r="F145" t="s">
        <v>1154</v>
      </c>
      <c r="G145" t="s">
        <v>1154</v>
      </c>
    </row>
    <row r="146" spans="3:7" x14ac:dyDescent="0.45">
      <c r="C146" t="s">
        <v>780</v>
      </c>
      <c r="D146" t="s">
        <v>406</v>
      </c>
      <c r="E146" t="s">
        <v>551</v>
      </c>
      <c r="F146" t="s">
        <v>780</v>
      </c>
      <c r="G146" t="s">
        <v>780</v>
      </c>
    </row>
    <row r="147" spans="3:7" x14ac:dyDescent="0.45">
      <c r="C147" t="s">
        <v>1075</v>
      </c>
      <c r="D147" t="s">
        <v>287</v>
      </c>
      <c r="E147" t="s">
        <v>552</v>
      </c>
      <c r="F147" t="s">
        <v>1075</v>
      </c>
      <c r="G147" t="s">
        <v>1075</v>
      </c>
    </row>
    <row r="148" spans="3:7" x14ac:dyDescent="0.45">
      <c r="C148" t="s">
        <v>900</v>
      </c>
      <c r="D148" t="s">
        <v>407</v>
      </c>
      <c r="E148" t="s">
        <v>461</v>
      </c>
      <c r="F148" t="s">
        <v>900</v>
      </c>
      <c r="G148" t="s">
        <v>900</v>
      </c>
    </row>
    <row r="149" spans="3:7" x14ac:dyDescent="0.45">
      <c r="C149" t="s">
        <v>1155</v>
      </c>
      <c r="D149" t="s">
        <v>408</v>
      </c>
      <c r="E149" t="s">
        <v>470</v>
      </c>
      <c r="F149" t="s">
        <v>1155</v>
      </c>
      <c r="G149" t="s">
        <v>1155</v>
      </c>
    </row>
    <row r="150" spans="3:7" x14ac:dyDescent="0.45">
      <c r="C150" t="s">
        <v>765</v>
      </c>
      <c r="D150" t="s">
        <v>409</v>
      </c>
      <c r="E150" t="s">
        <v>553</v>
      </c>
      <c r="F150" t="s">
        <v>765</v>
      </c>
      <c r="G150" t="s">
        <v>765</v>
      </c>
    </row>
    <row r="151" spans="3:7" x14ac:dyDescent="0.45">
      <c r="C151" t="s">
        <v>709</v>
      </c>
      <c r="D151" t="s">
        <v>410</v>
      </c>
      <c r="E151" t="s">
        <v>461</v>
      </c>
      <c r="F151" t="s">
        <v>709</v>
      </c>
      <c r="G151" t="s">
        <v>709</v>
      </c>
    </row>
    <row r="152" spans="3:7" x14ac:dyDescent="0.45">
      <c r="C152" t="s">
        <v>1156</v>
      </c>
      <c r="D152" t="s">
        <v>411</v>
      </c>
      <c r="E152" t="s">
        <v>554</v>
      </c>
      <c r="F152" t="s">
        <v>1156</v>
      </c>
      <c r="G152" t="s">
        <v>1156</v>
      </c>
    </row>
    <row r="153" spans="3:7" x14ac:dyDescent="0.45">
      <c r="C153" t="s">
        <v>746</v>
      </c>
      <c r="D153" t="s">
        <v>412</v>
      </c>
      <c r="E153" t="s">
        <v>555</v>
      </c>
      <c r="F153" t="s">
        <v>746</v>
      </c>
      <c r="G153" t="s">
        <v>746</v>
      </c>
    </row>
    <row r="154" spans="3:7" x14ac:dyDescent="0.45">
      <c r="C154" t="s">
        <v>714</v>
      </c>
      <c r="D154" t="s">
        <v>413</v>
      </c>
      <c r="E154" t="s">
        <v>461</v>
      </c>
      <c r="F154" t="s">
        <v>714</v>
      </c>
      <c r="G154" t="s">
        <v>714</v>
      </c>
    </row>
    <row r="155" spans="3:7" x14ac:dyDescent="0.45">
      <c r="C155" t="s">
        <v>1157</v>
      </c>
      <c r="D155" t="s">
        <v>414</v>
      </c>
      <c r="E155" t="s">
        <v>556</v>
      </c>
      <c r="F155" t="s">
        <v>1157</v>
      </c>
      <c r="G155" t="s">
        <v>1157</v>
      </c>
    </row>
    <row r="156" spans="3:7" x14ac:dyDescent="0.45">
      <c r="C156" t="s">
        <v>1158</v>
      </c>
      <c r="D156" t="s">
        <v>415</v>
      </c>
      <c r="E156" t="s">
        <v>557</v>
      </c>
      <c r="F156" t="s">
        <v>1158</v>
      </c>
      <c r="G156" t="s">
        <v>1158</v>
      </c>
    </row>
    <row r="157" spans="3:7" x14ac:dyDescent="0.45">
      <c r="C157" t="s">
        <v>1160</v>
      </c>
      <c r="D157" t="s">
        <v>416</v>
      </c>
      <c r="E157" t="s">
        <v>492</v>
      </c>
      <c r="F157" t="s">
        <v>1160</v>
      </c>
      <c r="G157" t="s">
        <v>1160</v>
      </c>
    </row>
    <row r="158" spans="3:7" x14ac:dyDescent="0.45">
      <c r="C158" t="s">
        <v>1161</v>
      </c>
      <c r="D158" t="s">
        <v>417</v>
      </c>
      <c r="E158" t="s">
        <v>558</v>
      </c>
      <c r="F158" t="s">
        <v>1161</v>
      </c>
      <c r="G158" t="s">
        <v>1161</v>
      </c>
    </row>
    <row r="159" spans="3:7" x14ac:dyDescent="0.45">
      <c r="C159" t="s">
        <v>852</v>
      </c>
      <c r="D159" t="s">
        <v>272</v>
      </c>
      <c r="E159" t="s">
        <v>559</v>
      </c>
      <c r="F159" t="s">
        <v>852</v>
      </c>
      <c r="G159" t="s">
        <v>852</v>
      </c>
    </row>
    <row r="160" spans="3:7" x14ac:dyDescent="0.45">
      <c r="C160" t="s">
        <v>1162</v>
      </c>
      <c r="D160" t="s">
        <v>418</v>
      </c>
      <c r="E160" t="s">
        <v>560</v>
      </c>
      <c r="F160" t="s">
        <v>1162</v>
      </c>
      <c r="G160" t="s">
        <v>1162</v>
      </c>
    </row>
    <row r="161" spans="3:7" x14ac:dyDescent="0.45">
      <c r="C161" t="s">
        <v>748</v>
      </c>
      <c r="D161" t="s">
        <v>326</v>
      </c>
      <c r="E161" t="s">
        <v>485</v>
      </c>
      <c r="F161" t="s">
        <v>748</v>
      </c>
      <c r="G161" t="s">
        <v>748</v>
      </c>
    </row>
    <row r="162" spans="3:7" x14ac:dyDescent="0.45">
      <c r="C162" t="s">
        <v>725</v>
      </c>
      <c r="D162" t="s">
        <v>419</v>
      </c>
      <c r="E162" t="s">
        <v>561</v>
      </c>
      <c r="F162" t="s">
        <v>725</v>
      </c>
      <c r="G162" t="s">
        <v>725</v>
      </c>
    </row>
    <row r="163" spans="3:7" x14ac:dyDescent="0.45">
      <c r="C163" t="s">
        <v>1122</v>
      </c>
      <c r="D163" t="s">
        <v>420</v>
      </c>
      <c r="E163" t="s">
        <v>485</v>
      </c>
      <c r="F163" t="s">
        <v>1122</v>
      </c>
      <c r="G163" t="s">
        <v>1122</v>
      </c>
    </row>
    <row r="164" spans="3:7" x14ac:dyDescent="0.45">
      <c r="C164" t="s">
        <v>806</v>
      </c>
      <c r="D164" t="s">
        <v>421</v>
      </c>
      <c r="E164" t="s">
        <v>562</v>
      </c>
      <c r="F164" t="s">
        <v>806</v>
      </c>
      <c r="G164" t="s">
        <v>806</v>
      </c>
    </row>
    <row r="165" spans="3:7" x14ac:dyDescent="0.45">
      <c r="C165" t="s">
        <v>1163</v>
      </c>
      <c r="D165" t="s">
        <v>422</v>
      </c>
      <c r="E165" t="s">
        <v>563</v>
      </c>
      <c r="F165" t="s">
        <v>1163</v>
      </c>
      <c r="G165" t="s">
        <v>1163</v>
      </c>
    </row>
    <row r="166" spans="3:7" x14ac:dyDescent="0.45">
      <c r="C166" t="s">
        <v>736</v>
      </c>
      <c r="D166" t="s">
        <v>423</v>
      </c>
      <c r="E166" t="s">
        <v>564</v>
      </c>
      <c r="F166" t="s">
        <v>736</v>
      </c>
      <c r="G166" t="s">
        <v>736</v>
      </c>
    </row>
    <row r="167" spans="3:7" x14ac:dyDescent="0.45">
      <c r="C167" t="s">
        <v>741</v>
      </c>
      <c r="D167" t="s">
        <v>424</v>
      </c>
      <c r="E167" t="s">
        <v>492</v>
      </c>
      <c r="F167" t="s">
        <v>741</v>
      </c>
      <c r="G167" t="s">
        <v>741</v>
      </c>
    </row>
    <row r="168" spans="3:7" x14ac:dyDescent="0.45">
      <c r="C168" t="s">
        <v>782</v>
      </c>
      <c r="D168" t="s">
        <v>425</v>
      </c>
      <c r="E168" t="s">
        <v>565</v>
      </c>
      <c r="F168" t="s">
        <v>782</v>
      </c>
      <c r="G168" t="s">
        <v>782</v>
      </c>
    </row>
    <row r="169" spans="3:7" x14ac:dyDescent="0.45">
      <c r="C169" t="s">
        <v>717</v>
      </c>
      <c r="D169" t="s">
        <v>426</v>
      </c>
      <c r="E169" t="s">
        <v>566</v>
      </c>
      <c r="F169" t="s">
        <v>717</v>
      </c>
      <c r="G169" t="s">
        <v>717</v>
      </c>
    </row>
    <row r="170" spans="3:7" x14ac:dyDescent="0.45">
      <c r="C170" t="s">
        <v>1164</v>
      </c>
      <c r="D170" t="s">
        <v>294</v>
      </c>
      <c r="E170" t="s">
        <v>567</v>
      </c>
      <c r="F170" t="s">
        <v>1164</v>
      </c>
      <c r="G170" t="s">
        <v>1164</v>
      </c>
    </row>
    <row r="171" spans="3:7" x14ac:dyDescent="0.45">
      <c r="C171" t="s">
        <v>1165</v>
      </c>
      <c r="D171" t="s">
        <v>427</v>
      </c>
      <c r="E171" t="s">
        <v>568</v>
      </c>
      <c r="F171" t="s">
        <v>1165</v>
      </c>
      <c r="G171" t="s">
        <v>1165</v>
      </c>
    </row>
    <row r="172" spans="3:7" x14ac:dyDescent="0.45">
      <c r="C172" t="s">
        <v>1166</v>
      </c>
      <c r="D172" t="s">
        <v>397</v>
      </c>
      <c r="E172" t="s">
        <v>569</v>
      </c>
      <c r="F172" t="s">
        <v>1166</v>
      </c>
      <c r="G172" t="s">
        <v>1166</v>
      </c>
    </row>
    <row r="173" spans="3:7" x14ac:dyDescent="0.45">
      <c r="C173" t="s">
        <v>722</v>
      </c>
      <c r="D173" t="s">
        <v>428</v>
      </c>
      <c r="E173" t="s">
        <v>466</v>
      </c>
      <c r="F173" t="s">
        <v>722</v>
      </c>
      <c r="G173" t="s">
        <v>722</v>
      </c>
    </row>
    <row r="174" spans="3:7" x14ac:dyDescent="0.45">
      <c r="C174" t="s">
        <v>845</v>
      </c>
      <c r="D174" t="s">
        <v>429</v>
      </c>
      <c r="E174" t="s">
        <v>430</v>
      </c>
      <c r="F174" t="s">
        <v>845</v>
      </c>
      <c r="G174" t="s">
        <v>845</v>
      </c>
    </row>
    <row r="175" spans="3:7" x14ac:dyDescent="0.45">
      <c r="C175" t="s">
        <v>1167</v>
      </c>
      <c r="D175" t="s">
        <v>431</v>
      </c>
      <c r="E175" t="s">
        <v>432</v>
      </c>
      <c r="F175" t="s">
        <v>1167</v>
      </c>
      <c r="G175" t="s">
        <v>1167</v>
      </c>
    </row>
    <row r="176" spans="3:7" x14ac:dyDescent="0.45">
      <c r="C176" t="s">
        <v>860</v>
      </c>
      <c r="D176" t="s">
        <v>433</v>
      </c>
      <c r="E176" t="s">
        <v>570</v>
      </c>
      <c r="F176" t="s">
        <v>860</v>
      </c>
      <c r="G176" t="s">
        <v>860</v>
      </c>
    </row>
    <row r="177" spans="3:7" x14ac:dyDescent="0.45">
      <c r="C177" t="s">
        <v>1168</v>
      </c>
      <c r="D177" t="s">
        <v>434</v>
      </c>
      <c r="E177" t="s">
        <v>571</v>
      </c>
      <c r="F177" t="s">
        <v>1168</v>
      </c>
      <c r="G177" t="s">
        <v>1168</v>
      </c>
    </row>
    <row r="178" spans="3:7" x14ac:dyDescent="0.45">
      <c r="C178" t="s">
        <v>828</v>
      </c>
      <c r="D178" t="s">
        <v>435</v>
      </c>
      <c r="E178" t="s">
        <v>572</v>
      </c>
      <c r="F178" t="s">
        <v>828</v>
      </c>
      <c r="G178" t="s">
        <v>828</v>
      </c>
    </row>
    <row r="179" spans="3:7" x14ac:dyDescent="0.45">
      <c r="C179" t="s">
        <v>819</v>
      </c>
      <c r="D179" t="s">
        <v>436</v>
      </c>
      <c r="E179" t="s">
        <v>573</v>
      </c>
      <c r="F179" t="s">
        <v>819</v>
      </c>
      <c r="G179" t="s">
        <v>819</v>
      </c>
    </row>
    <row r="180" spans="3:7" x14ac:dyDescent="0.45">
      <c r="C180" t="s">
        <v>1169</v>
      </c>
      <c r="D180" t="s">
        <v>437</v>
      </c>
      <c r="E180" t="s">
        <v>574</v>
      </c>
      <c r="F180" t="s">
        <v>1169</v>
      </c>
      <c r="G180" t="s">
        <v>1169</v>
      </c>
    </row>
    <row r="181" spans="3:7" x14ac:dyDescent="0.45">
      <c r="C181" t="s">
        <v>712</v>
      </c>
      <c r="D181" t="s">
        <v>438</v>
      </c>
      <c r="E181" t="s">
        <v>575</v>
      </c>
      <c r="F181" t="s">
        <v>712</v>
      </c>
      <c r="G181" t="s">
        <v>712</v>
      </c>
    </row>
    <row r="182" spans="3:7" x14ac:dyDescent="0.45">
      <c r="C182" t="s">
        <v>1170</v>
      </c>
      <c r="D182" t="s">
        <v>439</v>
      </c>
      <c r="E182" t="s">
        <v>576</v>
      </c>
      <c r="F182" t="s">
        <v>1170</v>
      </c>
      <c r="G182" t="s">
        <v>1170</v>
      </c>
    </row>
    <row r="183" spans="3:7" x14ac:dyDescent="0.45">
      <c r="C183" t="s">
        <v>817</v>
      </c>
      <c r="D183" t="s">
        <v>440</v>
      </c>
      <c r="E183" t="s">
        <v>449</v>
      </c>
      <c r="F183" t="s">
        <v>817</v>
      </c>
      <c r="G183" t="s">
        <v>817</v>
      </c>
    </row>
    <row r="184" spans="3:7" x14ac:dyDescent="0.45">
      <c r="C184" t="s">
        <v>1081</v>
      </c>
      <c r="D184" t="s">
        <v>599</v>
      </c>
      <c r="E184" t="s">
        <v>600</v>
      </c>
      <c r="F184" t="s">
        <v>1081</v>
      </c>
      <c r="G184" t="s">
        <v>1081</v>
      </c>
    </row>
    <row r="185" spans="3:7" x14ac:dyDescent="0.45">
      <c r="C185" t="s">
        <v>701</v>
      </c>
      <c r="D185" t="s">
        <v>308</v>
      </c>
      <c r="E185" t="s">
        <v>295</v>
      </c>
      <c r="F185" t="s">
        <v>701</v>
      </c>
      <c r="G185" t="s">
        <v>701</v>
      </c>
    </row>
    <row r="186" spans="3:7" x14ac:dyDescent="0.45">
      <c r="C186" t="s">
        <v>793</v>
      </c>
      <c r="D186" t="s">
        <v>601</v>
      </c>
      <c r="E186" t="s">
        <v>552</v>
      </c>
      <c r="F186" t="s">
        <v>793</v>
      </c>
      <c r="G186" t="s">
        <v>793</v>
      </c>
    </row>
    <row r="187" spans="3:7" x14ac:dyDescent="0.45">
      <c r="C187" t="s">
        <v>904</v>
      </c>
      <c r="D187" t="s">
        <v>602</v>
      </c>
      <c r="E187" t="s">
        <v>512</v>
      </c>
      <c r="F187" t="s">
        <v>904</v>
      </c>
      <c r="G187" t="s">
        <v>904</v>
      </c>
    </row>
    <row r="188" spans="3:7" x14ac:dyDescent="0.45">
      <c r="C188" t="s">
        <v>740</v>
      </c>
      <c r="D188" t="s">
        <v>603</v>
      </c>
      <c r="E188" t="s">
        <v>604</v>
      </c>
      <c r="F188" t="s">
        <v>740</v>
      </c>
      <c r="G188" t="s">
        <v>740</v>
      </c>
    </row>
    <row r="189" spans="3:7" x14ac:dyDescent="0.45">
      <c r="C189" t="s">
        <v>838</v>
      </c>
      <c r="D189" t="s">
        <v>402</v>
      </c>
      <c r="E189" t="s">
        <v>605</v>
      </c>
      <c r="F189" t="s">
        <v>838</v>
      </c>
      <c r="G189" t="s">
        <v>838</v>
      </c>
    </row>
    <row r="190" spans="3:7" x14ac:dyDescent="0.45">
      <c r="C190" t="s">
        <v>729</v>
      </c>
      <c r="D190" t="s">
        <v>287</v>
      </c>
      <c r="E190" t="s">
        <v>606</v>
      </c>
      <c r="F190" t="s">
        <v>729</v>
      </c>
      <c r="G190" t="s">
        <v>729</v>
      </c>
    </row>
    <row r="191" spans="3:7" x14ac:dyDescent="0.45">
      <c r="C191" t="s">
        <v>1171</v>
      </c>
      <c r="D191" t="s">
        <v>280</v>
      </c>
      <c r="E191" t="s">
        <v>607</v>
      </c>
      <c r="F191" t="s">
        <v>1171</v>
      </c>
      <c r="G191" t="s">
        <v>1171</v>
      </c>
    </row>
    <row r="192" spans="3:7" x14ac:dyDescent="0.45">
      <c r="C192" t="s">
        <v>1172</v>
      </c>
      <c r="D192" t="s">
        <v>381</v>
      </c>
      <c r="E192" t="s">
        <v>608</v>
      </c>
      <c r="F192" t="s">
        <v>1172</v>
      </c>
      <c r="G192" t="s">
        <v>1172</v>
      </c>
    </row>
    <row r="193" spans="3:7" x14ac:dyDescent="0.45">
      <c r="C193" t="s">
        <v>684</v>
      </c>
      <c r="D193" t="s">
        <v>609</v>
      </c>
      <c r="E193" t="s">
        <v>610</v>
      </c>
      <c r="F193" t="s">
        <v>684</v>
      </c>
      <c r="G193" t="s">
        <v>684</v>
      </c>
    </row>
    <row r="194" spans="3:7" x14ac:dyDescent="0.45">
      <c r="C194" t="s">
        <v>786</v>
      </c>
      <c r="D194" t="s">
        <v>611</v>
      </c>
      <c r="E194" t="s">
        <v>612</v>
      </c>
      <c r="F194" t="s">
        <v>786</v>
      </c>
      <c r="G194" t="s">
        <v>786</v>
      </c>
    </row>
    <row r="195" spans="3:7" x14ac:dyDescent="0.45">
      <c r="C195" t="s">
        <v>1173</v>
      </c>
      <c r="D195" t="s">
        <v>613</v>
      </c>
      <c r="E195" t="s">
        <v>614</v>
      </c>
      <c r="F195" t="s">
        <v>1173</v>
      </c>
      <c r="G195" t="s">
        <v>1173</v>
      </c>
    </row>
    <row r="196" spans="3:7" x14ac:dyDescent="0.45">
      <c r="C196" t="s">
        <v>926</v>
      </c>
      <c r="D196" t="s">
        <v>615</v>
      </c>
      <c r="E196" t="s">
        <v>616</v>
      </c>
      <c r="F196" t="s">
        <v>926</v>
      </c>
      <c r="G196" t="s">
        <v>926</v>
      </c>
    </row>
    <row r="197" spans="3:7" x14ac:dyDescent="0.45">
      <c r="C197" t="s">
        <v>1174</v>
      </c>
      <c r="D197" t="s">
        <v>285</v>
      </c>
      <c r="E197" t="s">
        <v>617</v>
      </c>
      <c r="F197" t="s">
        <v>1174</v>
      </c>
      <c r="G197" t="s">
        <v>1174</v>
      </c>
    </row>
    <row r="198" spans="3:7" x14ac:dyDescent="0.45">
      <c r="C198" t="s">
        <v>1175</v>
      </c>
      <c r="D198" t="s">
        <v>287</v>
      </c>
      <c r="E198" t="s">
        <v>618</v>
      </c>
      <c r="F198" t="s">
        <v>1175</v>
      </c>
      <c r="G198" t="s">
        <v>1175</v>
      </c>
    </row>
    <row r="199" spans="3:7" x14ac:dyDescent="0.45">
      <c r="C199" t="s">
        <v>762</v>
      </c>
      <c r="D199" t="s">
        <v>343</v>
      </c>
      <c r="E199" t="s">
        <v>619</v>
      </c>
      <c r="F199" t="s">
        <v>762</v>
      </c>
      <c r="G199" t="s">
        <v>762</v>
      </c>
    </row>
    <row r="200" spans="3:7" x14ac:dyDescent="0.45">
      <c r="C200" t="s">
        <v>1176</v>
      </c>
      <c r="D200" t="s">
        <v>559</v>
      </c>
      <c r="E200" t="s">
        <v>620</v>
      </c>
      <c r="F200" t="s">
        <v>1176</v>
      </c>
      <c r="G200" t="s">
        <v>1176</v>
      </c>
    </row>
    <row r="201" spans="3:7" x14ac:dyDescent="0.45">
      <c r="C201" t="s">
        <v>1177</v>
      </c>
      <c r="D201" t="s">
        <v>611</v>
      </c>
      <c r="E201" t="s">
        <v>609</v>
      </c>
      <c r="F201" t="s">
        <v>1177</v>
      </c>
      <c r="G201" t="s">
        <v>1177</v>
      </c>
    </row>
    <row r="202" spans="3:7" x14ac:dyDescent="0.45">
      <c r="C202" t="s">
        <v>1178</v>
      </c>
      <c r="D202" t="s">
        <v>621</v>
      </c>
      <c r="E202" t="s">
        <v>622</v>
      </c>
      <c r="F202" t="s">
        <v>1178</v>
      </c>
      <c r="G202" t="s">
        <v>1178</v>
      </c>
    </row>
    <row r="203" spans="3:7" x14ac:dyDescent="0.45">
      <c r="C203" t="s">
        <v>1179</v>
      </c>
      <c r="D203" t="s">
        <v>1045</v>
      </c>
      <c r="E203" t="s">
        <v>1064</v>
      </c>
      <c r="F203" t="s">
        <v>1179</v>
      </c>
      <c r="G203" t="s">
        <v>1179</v>
      </c>
    </row>
    <row r="204" spans="3:7" x14ac:dyDescent="0.45">
      <c r="C204" t="s">
        <v>1180</v>
      </c>
      <c r="D204" t="s">
        <v>1042</v>
      </c>
      <c r="E204" t="s">
        <v>352</v>
      </c>
      <c r="F204" t="s">
        <v>1180</v>
      </c>
      <c r="G204" t="s">
        <v>1180</v>
      </c>
    </row>
    <row r="205" spans="3:7" x14ac:dyDescent="0.45">
      <c r="C205" t="s">
        <v>1181</v>
      </c>
      <c r="D205" t="s">
        <v>1059</v>
      </c>
      <c r="E205" t="s">
        <v>510</v>
      </c>
      <c r="F205" t="s">
        <v>1181</v>
      </c>
      <c r="G205" t="s">
        <v>1181</v>
      </c>
    </row>
    <row r="206" spans="3:7" x14ac:dyDescent="0.45">
      <c r="C206" t="s">
        <v>1182</v>
      </c>
      <c r="D206" t="s">
        <v>1043</v>
      </c>
      <c r="E206" t="s">
        <v>1044</v>
      </c>
      <c r="F206" t="s">
        <v>1182</v>
      </c>
      <c r="G206" t="s">
        <v>1182</v>
      </c>
    </row>
    <row r="207" spans="3:7" x14ac:dyDescent="0.45">
      <c r="C207" t="s">
        <v>1183</v>
      </c>
      <c r="D207" t="s">
        <v>1063</v>
      </c>
      <c r="E207" t="s">
        <v>1071</v>
      </c>
      <c r="F207" t="s">
        <v>1183</v>
      </c>
      <c r="G207" t="s">
        <v>1183</v>
      </c>
    </row>
    <row r="208" spans="3:7" x14ac:dyDescent="0.45">
      <c r="C208" t="s">
        <v>1184</v>
      </c>
      <c r="D208" t="s">
        <v>1061</v>
      </c>
      <c r="E208" t="s">
        <v>1069</v>
      </c>
      <c r="F208" t="s">
        <v>1184</v>
      </c>
      <c r="G208" t="s">
        <v>1184</v>
      </c>
    </row>
    <row r="209" spans="3:7" x14ac:dyDescent="0.45">
      <c r="C209" t="s">
        <v>1185</v>
      </c>
      <c r="D209" t="s">
        <v>1046</v>
      </c>
      <c r="E209" t="s">
        <v>1047</v>
      </c>
      <c r="F209" t="s">
        <v>1185</v>
      </c>
      <c r="G209" t="s">
        <v>1185</v>
      </c>
    </row>
    <row r="210" spans="3:7" x14ac:dyDescent="0.45">
      <c r="C210" t="s">
        <v>726</v>
      </c>
      <c r="D210" t="s">
        <v>1055</v>
      </c>
      <c r="E210" t="s">
        <v>1065</v>
      </c>
      <c r="F210" t="s">
        <v>726</v>
      </c>
      <c r="G210" t="s">
        <v>726</v>
      </c>
    </row>
    <row r="211" spans="3:7" x14ac:dyDescent="0.45">
      <c r="C211" t="s">
        <v>1186</v>
      </c>
      <c r="D211" t="s">
        <v>1054</v>
      </c>
      <c r="E211" t="s">
        <v>485</v>
      </c>
      <c r="F211" t="s">
        <v>1186</v>
      </c>
      <c r="G211" t="s">
        <v>1186</v>
      </c>
    </row>
    <row r="212" spans="3:7" x14ac:dyDescent="0.45">
      <c r="C212" t="s">
        <v>868</v>
      </c>
      <c r="D212" t="s">
        <v>609</v>
      </c>
      <c r="E212" t="s">
        <v>1048</v>
      </c>
      <c r="F212" t="s">
        <v>868</v>
      </c>
      <c r="G212" t="s">
        <v>868</v>
      </c>
    </row>
    <row r="213" spans="3:7" x14ac:dyDescent="0.45">
      <c r="C213" t="s">
        <v>1187</v>
      </c>
      <c r="D213" t="s">
        <v>1049</v>
      </c>
      <c r="E213" t="s">
        <v>1068</v>
      </c>
      <c r="F213" t="s">
        <v>1187</v>
      </c>
      <c r="G213" t="s">
        <v>1187</v>
      </c>
    </row>
    <row r="214" spans="3:7" x14ac:dyDescent="0.45">
      <c r="C214" t="s">
        <v>1188</v>
      </c>
      <c r="D214" t="s">
        <v>1049</v>
      </c>
      <c r="E214" t="s">
        <v>605</v>
      </c>
      <c r="F214" t="s">
        <v>1188</v>
      </c>
      <c r="G214" t="s">
        <v>1188</v>
      </c>
    </row>
    <row r="215" spans="3:7" x14ac:dyDescent="0.45">
      <c r="C215" t="s">
        <v>871</v>
      </c>
      <c r="D215" t="s">
        <v>1050</v>
      </c>
      <c r="E215" t="s">
        <v>1051</v>
      </c>
      <c r="F215" t="s">
        <v>871</v>
      </c>
      <c r="G215" t="s">
        <v>871</v>
      </c>
    </row>
    <row r="216" spans="3:7" x14ac:dyDescent="0.45">
      <c r="C216" t="s">
        <v>835</v>
      </c>
      <c r="D216" t="s">
        <v>1052</v>
      </c>
      <c r="E216" t="s">
        <v>1053</v>
      </c>
      <c r="F216" t="s">
        <v>835</v>
      </c>
      <c r="G216" t="s">
        <v>835</v>
      </c>
    </row>
    <row r="217" spans="3:7" x14ac:dyDescent="0.45">
      <c r="C217" t="s">
        <v>1189</v>
      </c>
      <c r="D217" t="s">
        <v>367</v>
      </c>
      <c r="E217" t="s">
        <v>352</v>
      </c>
      <c r="F217" t="s">
        <v>1189</v>
      </c>
      <c r="G217" t="s">
        <v>1189</v>
      </c>
    </row>
    <row r="218" spans="3:7" x14ac:dyDescent="0.45">
      <c r="C218" t="s">
        <v>816</v>
      </c>
      <c r="D218" t="s">
        <v>313</v>
      </c>
      <c r="E218" t="s">
        <v>1066</v>
      </c>
      <c r="F218" t="s">
        <v>816</v>
      </c>
      <c r="G218" t="s">
        <v>816</v>
      </c>
    </row>
    <row r="219" spans="3:7" x14ac:dyDescent="0.45">
      <c r="C219" t="s">
        <v>1190</v>
      </c>
      <c r="D219" t="s">
        <v>1058</v>
      </c>
      <c r="E219" t="s">
        <v>449</v>
      </c>
      <c r="F219" t="s">
        <v>1190</v>
      </c>
      <c r="G219" t="s">
        <v>1190</v>
      </c>
    </row>
    <row r="220" spans="3:7" x14ac:dyDescent="0.45">
      <c r="C220" t="s">
        <v>764</v>
      </c>
      <c r="D220" t="s">
        <v>328</v>
      </c>
      <c r="E220" t="s">
        <v>1062</v>
      </c>
      <c r="F220" t="s">
        <v>764</v>
      </c>
      <c r="G220" t="s">
        <v>764</v>
      </c>
    </row>
    <row r="221" spans="3:7" x14ac:dyDescent="0.45">
      <c r="C221" t="s">
        <v>1191</v>
      </c>
      <c r="D221" t="s">
        <v>362</v>
      </c>
      <c r="E221" t="s">
        <v>1070</v>
      </c>
      <c r="F221" t="s">
        <v>1191</v>
      </c>
      <c r="G221" t="s">
        <v>1191</v>
      </c>
    </row>
    <row r="222" spans="3:7" x14ac:dyDescent="0.45">
      <c r="C222" t="s">
        <v>1192</v>
      </c>
      <c r="D222" t="s">
        <v>471</v>
      </c>
      <c r="E222" t="s">
        <v>1056</v>
      </c>
      <c r="F222" t="s">
        <v>1192</v>
      </c>
      <c r="G222" t="s">
        <v>1192</v>
      </c>
    </row>
    <row r="223" spans="3:7" x14ac:dyDescent="0.45">
      <c r="C223" t="s">
        <v>1193</v>
      </c>
      <c r="D223" t="s">
        <v>1060</v>
      </c>
      <c r="E223" t="s">
        <v>296</v>
      </c>
      <c r="F223" t="s">
        <v>1193</v>
      </c>
      <c r="G223" t="s">
        <v>1193</v>
      </c>
    </row>
    <row r="224" spans="3:7" x14ac:dyDescent="0.45">
      <c r="C224" t="s">
        <v>1194</v>
      </c>
      <c r="D224" t="s">
        <v>1049</v>
      </c>
      <c r="E224" t="s">
        <v>1067</v>
      </c>
      <c r="F224" t="s">
        <v>1194</v>
      </c>
      <c r="G224" t="s">
        <v>1194</v>
      </c>
    </row>
    <row r="225" spans="3:7" x14ac:dyDescent="0.45">
      <c r="C225" t="s">
        <v>1195</v>
      </c>
      <c r="D225" t="s">
        <v>405</v>
      </c>
      <c r="E225" t="s">
        <v>1057</v>
      </c>
      <c r="F225" t="s">
        <v>1195</v>
      </c>
      <c r="G225" t="s">
        <v>1195</v>
      </c>
    </row>
    <row r="226" spans="3:7" x14ac:dyDescent="0.45">
      <c r="C226" t="s">
        <v>867</v>
      </c>
      <c r="F226" t="s">
        <v>867</v>
      </c>
      <c r="G226" t="s">
        <v>867</v>
      </c>
    </row>
    <row r="227" spans="3:7" x14ac:dyDescent="0.45">
      <c r="C227" t="s">
        <v>856</v>
      </c>
      <c r="F227" t="s">
        <v>856</v>
      </c>
      <c r="G227" t="s">
        <v>856</v>
      </c>
    </row>
    <row r="228" spans="3:7" x14ac:dyDescent="0.45">
      <c r="C228" t="s">
        <v>917</v>
      </c>
      <c r="F228" t="s">
        <v>917</v>
      </c>
      <c r="G228" t="s">
        <v>917</v>
      </c>
    </row>
    <row r="229" spans="3:7" x14ac:dyDescent="0.45">
      <c r="C229" t="s">
        <v>839</v>
      </c>
      <c r="F229" t="s">
        <v>839</v>
      </c>
      <c r="G229" t="s">
        <v>839</v>
      </c>
    </row>
    <row r="230" spans="3:7" x14ac:dyDescent="0.45">
      <c r="C230" t="s">
        <v>756</v>
      </c>
      <c r="F230" t="s">
        <v>756</v>
      </c>
      <c r="G230" t="s">
        <v>756</v>
      </c>
    </row>
    <row r="231" spans="3:7" x14ac:dyDescent="0.45">
      <c r="C231" t="s">
        <v>812</v>
      </c>
      <c r="F231" t="s">
        <v>812</v>
      </c>
      <c r="G231" t="s">
        <v>812</v>
      </c>
    </row>
    <row r="232" spans="3:7" x14ac:dyDescent="0.45">
      <c r="C232" t="s">
        <v>1196</v>
      </c>
      <c r="F232" t="s">
        <v>1196</v>
      </c>
      <c r="G232" t="s">
        <v>1196</v>
      </c>
    </row>
    <row r="233" spans="3:7" x14ac:dyDescent="0.45">
      <c r="C233" t="s">
        <v>776</v>
      </c>
      <c r="F233" t="s">
        <v>776</v>
      </c>
      <c r="G233" t="s">
        <v>776</v>
      </c>
    </row>
    <row r="234" spans="3:7" x14ac:dyDescent="0.45">
      <c r="C234" t="s">
        <v>892</v>
      </c>
      <c r="F234" t="s">
        <v>892</v>
      </c>
      <c r="G234" t="s">
        <v>892</v>
      </c>
    </row>
    <row r="235" spans="3:7" x14ac:dyDescent="0.45">
      <c r="C235" t="s">
        <v>1197</v>
      </c>
      <c r="F235" t="s">
        <v>1197</v>
      </c>
      <c r="G235" t="s">
        <v>1197</v>
      </c>
    </row>
    <row r="236" spans="3:7" x14ac:dyDescent="0.45">
      <c r="C236" t="s">
        <v>791</v>
      </c>
      <c r="F236" t="s">
        <v>791</v>
      </c>
      <c r="G236" t="s">
        <v>791</v>
      </c>
    </row>
    <row r="237" spans="3:7" x14ac:dyDescent="0.45">
      <c r="C237" t="s">
        <v>1198</v>
      </c>
      <c r="F237" t="s">
        <v>1198</v>
      </c>
      <c r="G237" t="s">
        <v>1198</v>
      </c>
    </row>
    <row r="238" spans="3:7" x14ac:dyDescent="0.45">
      <c r="C238" t="s">
        <v>1199</v>
      </c>
      <c r="F238" t="s">
        <v>1199</v>
      </c>
      <c r="G238" t="s">
        <v>1199</v>
      </c>
    </row>
    <row r="239" spans="3:7" x14ac:dyDescent="0.45">
      <c r="C239" t="s">
        <v>931</v>
      </c>
      <c r="F239" t="s">
        <v>931</v>
      </c>
      <c r="G239" t="s">
        <v>931</v>
      </c>
    </row>
    <row r="240" spans="3:7" x14ac:dyDescent="0.45">
      <c r="C240" t="s">
        <v>1200</v>
      </c>
      <c r="F240" t="s">
        <v>1200</v>
      </c>
      <c r="G240" t="s">
        <v>1200</v>
      </c>
    </row>
    <row r="241" spans="3:7" x14ac:dyDescent="0.45">
      <c r="C241" t="s">
        <v>648</v>
      </c>
      <c r="F241" t="s">
        <v>648</v>
      </c>
      <c r="G241" t="s">
        <v>648</v>
      </c>
    </row>
    <row r="242" spans="3:7" x14ac:dyDescent="0.45">
      <c r="C242" t="s">
        <v>1201</v>
      </c>
      <c r="F242" t="s">
        <v>1201</v>
      </c>
      <c r="G242" t="s">
        <v>1201</v>
      </c>
    </row>
    <row r="243" spans="3:7" x14ac:dyDescent="0.45">
      <c r="C243" t="s">
        <v>1202</v>
      </c>
      <c r="F243" t="s">
        <v>1202</v>
      </c>
      <c r="G243" t="s">
        <v>1202</v>
      </c>
    </row>
    <row r="244" spans="3:7" x14ac:dyDescent="0.45">
      <c r="C244" t="s">
        <v>859</v>
      </c>
      <c r="F244" t="s">
        <v>859</v>
      </c>
      <c r="G244" t="s">
        <v>859</v>
      </c>
    </row>
    <row r="245" spans="3:7" x14ac:dyDescent="0.45">
      <c r="C245" t="s">
        <v>792</v>
      </c>
      <c r="F245" t="s">
        <v>792</v>
      </c>
      <c r="G245" t="s">
        <v>792</v>
      </c>
    </row>
  </sheetData>
  <autoFilter ref="C1:F183" xr:uid="{8A50668B-D0C1-4802-B7EA-945BAE6F6DA3}"/>
  <conditionalFormatting sqref="C2:C183">
    <cfRule type="expression" dxfId="7" priority="7">
      <formula>$E2="ME"</formula>
    </cfRule>
    <cfRule type="expression" dxfId="6" priority="8">
      <formula>$E2="y"</formula>
    </cfRule>
  </conditionalFormatting>
  <conditionalFormatting sqref="D2:D183">
    <cfRule type="expression" dxfId="5" priority="5">
      <formula>$E2="ME"</formula>
    </cfRule>
    <cfRule type="expression" dxfId="4" priority="6">
      <formula>$E2="y"</formula>
    </cfRule>
  </conditionalFormatting>
  <conditionalFormatting sqref="D184:D202">
    <cfRule type="expression" dxfId="3" priority="20">
      <formula>ISNUMBER($D184)</formula>
    </cfRule>
    <cfRule type="expression" dxfId="2" priority="21">
      <formula>$D184="y"</formula>
    </cfRule>
  </conditionalFormatting>
  <conditionalFormatting sqref="C184:C202">
    <cfRule type="expression" dxfId="1" priority="1">
      <formula>ISNUMBER($C184)</formula>
    </cfRule>
    <cfRule type="expression" dxfId="0" priority="2">
      <formula>$C184="y"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11A9-769A-4244-A1B3-E2C3BBABF201}">
  <dimension ref="A1:M321"/>
  <sheetViews>
    <sheetView workbookViewId="0">
      <selection activeCell="H8" sqref="H8"/>
    </sheetView>
  </sheetViews>
  <sheetFormatPr defaultColWidth="8.796875" defaultRowHeight="14.25" x14ac:dyDescent="0.45"/>
  <cols>
    <col min="1" max="1" width="7.33203125" bestFit="1" customWidth="1"/>
    <col min="2" max="2" width="21.1328125" bestFit="1" customWidth="1"/>
    <col min="3" max="3" width="8.33203125" bestFit="1" customWidth="1"/>
    <col min="4" max="4" width="8" bestFit="1" customWidth="1"/>
    <col min="5" max="5" width="8" customWidth="1"/>
  </cols>
  <sheetData>
    <row r="1" spans="1:13" x14ac:dyDescent="0.45">
      <c r="A1" s="12" t="s">
        <v>226</v>
      </c>
      <c r="B1" s="13" t="s">
        <v>227</v>
      </c>
      <c r="C1" s="12" t="s">
        <v>226</v>
      </c>
      <c r="D1" s="13" t="s">
        <v>228</v>
      </c>
      <c r="E1" s="38"/>
      <c r="G1" t="s">
        <v>226</v>
      </c>
      <c r="H1" t="s">
        <v>595</v>
      </c>
      <c r="I1" t="s">
        <v>226</v>
      </c>
      <c r="J1" t="s">
        <v>579</v>
      </c>
      <c r="K1" t="s">
        <v>596</v>
      </c>
      <c r="L1" t="s">
        <v>580</v>
      </c>
      <c r="M1" t="s">
        <v>597</v>
      </c>
    </row>
    <row r="2" spans="1:13" x14ac:dyDescent="0.45">
      <c r="A2">
        <v>1</v>
      </c>
      <c r="B2" t="s">
        <v>623</v>
      </c>
      <c r="C2">
        <v>1</v>
      </c>
      <c r="D2" t="s">
        <v>1</v>
      </c>
      <c r="E2" s="39">
        <f>VLOOKUP(A2,'Draft Main'!L:L,1,0)</f>
        <v>1</v>
      </c>
      <c r="G2">
        <v>40</v>
      </c>
      <c r="H2" t="s">
        <v>658</v>
      </c>
      <c r="I2">
        <v>40</v>
      </c>
      <c r="J2" t="s">
        <v>3</v>
      </c>
      <c r="K2" t="s">
        <v>659</v>
      </c>
      <c r="L2">
        <v>12</v>
      </c>
      <c r="M2">
        <v>402.43777920000002</v>
      </c>
    </row>
    <row r="3" spans="1:13" x14ac:dyDescent="0.45">
      <c r="A3">
        <v>2</v>
      </c>
      <c r="B3" t="s">
        <v>637</v>
      </c>
      <c r="C3">
        <v>2</v>
      </c>
      <c r="D3" t="s">
        <v>1</v>
      </c>
      <c r="E3" s="39">
        <f>VLOOKUP(A3,'Draft Main'!L:L,1,0)</f>
        <v>2</v>
      </c>
      <c r="G3">
        <v>42</v>
      </c>
      <c r="H3" t="s">
        <v>661</v>
      </c>
      <c r="I3">
        <v>42</v>
      </c>
      <c r="J3" t="s">
        <v>3</v>
      </c>
      <c r="K3" t="s">
        <v>662</v>
      </c>
      <c r="L3">
        <v>7</v>
      </c>
      <c r="M3">
        <v>401.03278445999996</v>
      </c>
    </row>
    <row r="4" spans="1:13" x14ac:dyDescent="0.45">
      <c r="A4">
        <v>3</v>
      </c>
      <c r="B4" t="s">
        <v>624</v>
      </c>
      <c r="C4">
        <v>3</v>
      </c>
      <c r="D4" t="s">
        <v>1</v>
      </c>
      <c r="E4" s="39">
        <f>VLOOKUP(A4,'Draft Main'!L:L,1,0)</f>
        <v>3</v>
      </c>
      <c r="G4">
        <v>50</v>
      </c>
      <c r="H4" t="s">
        <v>673</v>
      </c>
      <c r="I4">
        <v>50</v>
      </c>
      <c r="J4" t="s">
        <v>3</v>
      </c>
      <c r="K4" t="s">
        <v>674</v>
      </c>
      <c r="L4">
        <v>12</v>
      </c>
      <c r="M4">
        <v>379.70990373680002</v>
      </c>
    </row>
    <row r="5" spans="1:13" x14ac:dyDescent="0.45">
      <c r="A5">
        <v>4</v>
      </c>
      <c r="B5" t="s">
        <v>678</v>
      </c>
      <c r="C5">
        <v>4</v>
      </c>
      <c r="D5" t="s">
        <v>13</v>
      </c>
      <c r="E5" s="39">
        <f>VLOOKUP(A5,'Draft Main'!L:L,1,0)</f>
        <v>4</v>
      </c>
      <c r="G5">
        <v>56</v>
      </c>
      <c r="H5" t="s">
        <v>682</v>
      </c>
      <c r="I5">
        <v>56</v>
      </c>
      <c r="J5" t="s">
        <v>3</v>
      </c>
      <c r="K5" t="s">
        <v>683</v>
      </c>
      <c r="L5">
        <v>13</v>
      </c>
      <c r="M5">
        <v>365.70738648600002</v>
      </c>
    </row>
    <row r="6" spans="1:13" x14ac:dyDescent="0.45">
      <c r="A6">
        <v>5</v>
      </c>
      <c r="B6" t="s">
        <v>632</v>
      </c>
      <c r="C6">
        <v>5</v>
      </c>
      <c r="D6" t="s">
        <v>1</v>
      </c>
      <c r="E6" s="39">
        <f>VLOOKUP(A6,'Draft Main'!L:L,1,0)</f>
        <v>5</v>
      </c>
      <c r="G6">
        <v>59</v>
      </c>
      <c r="H6" t="s">
        <v>687</v>
      </c>
      <c r="I6">
        <v>59</v>
      </c>
      <c r="J6" t="s">
        <v>3</v>
      </c>
      <c r="K6" t="s">
        <v>688</v>
      </c>
      <c r="L6">
        <v>8</v>
      </c>
      <c r="M6">
        <v>363.11097738708003</v>
      </c>
    </row>
    <row r="7" spans="1:13" x14ac:dyDescent="0.45">
      <c r="A7">
        <v>6</v>
      </c>
      <c r="B7" t="s">
        <v>640</v>
      </c>
      <c r="C7">
        <v>6</v>
      </c>
      <c r="D7" t="s">
        <v>1</v>
      </c>
      <c r="E7" s="39">
        <f>VLOOKUP(A7,'Draft Main'!L:L,1,0)</f>
        <v>6</v>
      </c>
      <c r="G7">
        <v>68</v>
      </c>
      <c r="H7" t="s">
        <v>690</v>
      </c>
      <c r="I7">
        <v>68</v>
      </c>
      <c r="J7" t="s">
        <v>3</v>
      </c>
      <c r="K7" t="s">
        <v>691</v>
      </c>
      <c r="L7">
        <v>7</v>
      </c>
      <c r="M7">
        <v>350.52181791263996</v>
      </c>
    </row>
    <row r="8" spans="1:13" x14ac:dyDescent="0.45">
      <c r="A8">
        <v>7</v>
      </c>
      <c r="B8" t="s">
        <v>668</v>
      </c>
      <c r="C8">
        <v>7</v>
      </c>
      <c r="D8" t="s">
        <v>13</v>
      </c>
      <c r="E8" s="39">
        <f>VLOOKUP(A8,'Draft Main'!L:L,1,0)</f>
        <v>7</v>
      </c>
      <c r="G8">
        <v>70</v>
      </c>
      <c r="H8" t="s">
        <v>694</v>
      </c>
      <c r="I8">
        <v>70</v>
      </c>
      <c r="J8" t="s">
        <v>3</v>
      </c>
      <c r="K8" t="s">
        <v>695</v>
      </c>
      <c r="L8">
        <v>9</v>
      </c>
      <c r="M8">
        <v>348.26453752319998</v>
      </c>
    </row>
    <row r="9" spans="1:13" x14ac:dyDescent="0.45">
      <c r="A9">
        <v>8</v>
      </c>
      <c r="B9" t="s">
        <v>645</v>
      </c>
      <c r="C9">
        <v>8</v>
      </c>
      <c r="D9" t="s">
        <v>13</v>
      </c>
      <c r="E9" s="39">
        <f>VLOOKUP(A9,'Draft Main'!L:L,1,0)</f>
        <v>8</v>
      </c>
      <c r="G9">
        <v>73</v>
      </c>
      <c r="H9" t="s">
        <v>696</v>
      </c>
      <c r="I9">
        <v>73</v>
      </c>
      <c r="J9" t="s">
        <v>3</v>
      </c>
      <c r="K9" t="s">
        <v>697</v>
      </c>
      <c r="L9">
        <v>7</v>
      </c>
      <c r="M9">
        <v>347.093634162</v>
      </c>
    </row>
    <row r="10" spans="1:13" x14ac:dyDescent="0.45">
      <c r="A10">
        <v>9</v>
      </c>
      <c r="B10" t="s">
        <v>636</v>
      </c>
      <c r="C10">
        <v>9</v>
      </c>
      <c r="D10" t="s">
        <v>1</v>
      </c>
      <c r="E10" s="39">
        <f>VLOOKUP(A10,'Draft Main'!L:L,1,0)</f>
        <v>9</v>
      </c>
      <c r="G10">
        <v>77</v>
      </c>
      <c r="H10" t="s">
        <v>702</v>
      </c>
      <c r="I10">
        <v>77</v>
      </c>
      <c r="J10" t="s">
        <v>3</v>
      </c>
      <c r="K10" t="s">
        <v>703</v>
      </c>
      <c r="L10">
        <v>10</v>
      </c>
      <c r="M10">
        <v>341.60852172959994</v>
      </c>
    </row>
    <row r="11" spans="1:13" x14ac:dyDescent="0.45">
      <c r="A11">
        <v>10</v>
      </c>
      <c r="B11" t="s">
        <v>627</v>
      </c>
      <c r="C11">
        <v>10</v>
      </c>
      <c r="D11" t="s">
        <v>1</v>
      </c>
      <c r="E11" s="39">
        <f>VLOOKUP(A11,'Draft Main'!L:L,1,0)</f>
        <v>10</v>
      </c>
      <c r="G11">
        <v>79</v>
      </c>
      <c r="H11" t="s">
        <v>704</v>
      </c>
      <c r="I11">
        <v>79</v>
      </c>
      <c r="J11" t="s">
        <v>3</v>
      </c>
      <c r="K11" t="s">
        <v>705</v>
      </c>
      <c r="L11">
        <v>14</v>
      </c>
      <c r="M11">
        <v>340.03322519599999</v>
      </c>
    </row>
    <row r="12" spans="1:13" x14ac:dyDescent="0.45">
      <c r="A12">
        <v>11</v>
      </c>
      <c r="B12" t="s">
        <v>630</v>
      </c>
      <c r="C12">
        <v>11</v>
      </c>
      <c r="D12" t="s">
        <v>1</v>
      </c>
      <c r="E12" s="39">
        <f>VLOOKUP(A12,'Draft Main'!L:L,1,0)</f>
        <v>11</v>
      </c>
      <c r="G12">
        <v>80</v>
      </c>
      <c r="H12" t="s">
        <v>707</v>
      </c>
      <c r="I12">
        <v>80</v>
      </c>
      <c r="J12" t="s">
        <v>3</v>
      </c>
      <c r="K12" t="s">
        <v>708</v>
      </c>
      <c r="L12">
        <v>9</v>
      </c>
      <c r="M12">
        <v>338.66339479696001</v>
      </c>
    </row>
    <row r="13" spans="1:13" x14ac:dyDescent="0.45">
      <c r="A13">
        <v>12</v>
      </c>
      <c r="B13" t="s">
        <v>628</v>
      </c>
      <c r="C13">
        <v>12</v>
      </c>
      <c r="D13" t="s">
        <v>13</v>
      </c>
      <c r="E13" s="39">
        <f>VLOOKUP(A13,'Draft Main'!L:L,1,0)</f>
        <v>12</v>
      </c>
      <c r="G13">
        <v>92</v>
      </c>
      <c r="H13" t="s">
        <v>717</v>
      </c>
      <c r="I13">
        <v>92</v>
      </c>
      <c r="J13" t="s">
        <v>3</v>
      </c>
      <c r="K13" t="s">
        <v>716</v>
      </c>
      <c r="L13">
        <v>13</v>
      </c>
      <c r="M13">
        <v>315.90929814911999</v>
      </c>
    </row>
    <row r="14" spans="1:13" x14ac:dyDescent="0.45">
      <c r="A14">
        <v>13</v>
      </c>
      <c r="B14" t="s">
        <v>656</v>
      </c>
      <c r="C14">
        <v>13</v>
      </c>
      <c r="D14" t="s">
        <v>13</v>
      </c>
      <c r="E14" s="39">
        <f>VLOOKUP(A14,'Draft Main'!L:L,1,0)</f>
        <v>13</v>
      </c>
      <c r="G14">
        <v>96</v>
      </c>
      <c r="H14" t="s">
        <v>715</v>
      </c>
      <c r="I14">
        <v>96</v>
      </c>
      <c r="J14" t="s">
        <v>3</v>
      </c>
      <c r="K14" t="s">
        <v>718</v>
      </c>
      <c r="L14">
        <v>7</v>
      </c>
      <c r="M14">
        <v>313.2602578812</v>
      </c>
    </row>
    <row r="15" spans="1:13" x14ac:dyDescent="0.45">
      <c r="A15">
        <v>14</v>
      </c>
      <c r="B15" t="s">
        <v>625</v>
      </c>
      <c r="C15">
        <v>14</v>
      </c>
      <c r="D15" t="s">
        <v>1</v>
      </c>
      <c r="E15" s="39">
        <f>VLOOKUP(A15,'Draft Main'!L:L,1,0)</f>
        <v>14</v>
      </c>
      <c r="G15">
        <v>97</v>
      </c>
      <c r="H15" t="s">
        <v>722</v>
      </c>
      <c r="I15">
        <v>97</v>
      </c>
      <c r="J15" t="s">
        <v>3</v>
      </c>
      <c r="K15" t="s">
        <v>723</v>
      </c>
      <c r="L15">
        <v>6</v>
      </c>
      <c r="M15">
        <v>309.64066492735992</v>
      </c>
    </row>
    <row r="16" spans="1:13" x14ac:dyDescent="0.45">
      <c r="A16">
        <v>15</v>
      </c>
      <c r="B16" t="s">
        <v>633</v>
      </c>
      <c r="C16">
        <v>15</v>
      </c>
      <c r="D16" t="s">
        <v>1</v>
      </c>
      <c r="E16" s="39">
        <f>VLOOKUP(A16,'Draft Main'!L:L,1,0)</f>
        <v>15</v>
      </c>
      <c r="G16">
        <v>100</v>
      </c>
      <c r="H16" t="s">
        <v>729</v>
      </c>
      <c r="I16">
        <v>100</v>
      </c>
      <c r="J16" t="s">
        <v>3</v>
      </c>
      <c r="K16" t="s">
        <v>730</v>
      </c>
      <c r="L16">
        <v>10</v>
      </c>
      <c r="M16">
        <v>300.86322712319998</v>
      </c>
    </row>
    <row r="17" spans="1:13" x14ac:dyDescent="0.45">
      <c r="A17">
        <v>16</v>
      </c>
      <c r="B17" t="s">
        <v>634</v>
      </c>
      <c r="C17">
        <v>16</v>
      </c>
      <c r="D17" t="s">
        <v>13</v>
      </c>
      <c r="E17" s="39">
        <f>VLOOKUP(A17,'Draft Main'!L:L,1,0)</f>
        <v>16</v>
      </c>
      <c r="G17">
        <v>103</v>
      </c>
      <c r="H17" t="s">
        <v>737</v>
      </c>
      <c r="I17">
        <v>103</v>
      </c>
      <c r="J17" t="s">
        <v>3</v>
      </c>
      <c r="K17" t="s">
        <v>734</v>
      </c>
      <c r="L17">
        <v>14</v>
      </c>
      <c r="M17">
        <v>299.43926228160007</v>
      </c>
    </row>
    <row r="18" spans="1:13" x14ac:dyDescent="0.45">
      <c r="A18">
        <v>17</v>
      </c>
      <c r="B18" t="s">
        <v>676</v>
      </c>
      <c r="C18">
        <v>17</v>
      </c>
      <c r="D18" t="s">
        <v>26</v>
      </c>
      <c r="E18" s="39">
        <f>VLOOKUP(A18,'Draft Main'!L:L,1,0)</f>
        <v>17</v>
      </c>
      <c r="G18">
        <v>105</v>
      </c>
      <c r="H18" t="s">
        <v>733</v>
      </c>
      <c r="I18">
        <v>105</v>
      </c>
      <c r="J18" t="s">
        <v>3</v>
      </c>
      <c r="K18" t="s">
        <v>738</v>
      </c>
      <c r="L18">
        <v>11</v>
      </c>
      <c r="M18">
        <v>298.22545267919992</v>
      </c>
    </row>
    <row r="19" spans="1:13" x14ac:dyDescent="0.45">
      <c r="A19">
        <v>18</v>
      </c>
      <c r="B19" t="s">
        <v>642</v>
      </c>
      <c r="C19">
        <v>18</v>
      </c>
      <c r="D19" t="s">
        <v>1</v>
      </c>
      <c r="E19" s="39">
        <f>VLOOKUP(A19,'Draft Main'!L:L,1,0)</f>
        <v>18</v>
      </c>
      <c r="G19">
        <v>111</v>
      </c>
      <c r="H19" t="s">
        <v>743</v>
      </c>
      <c r="I19">
        <v>111</v>
      </c>
      <c r="J19" t="s">
        <v>3</v>
      </c>
      <c r="K19" t="s">
        <v>744</v>
      </c>
      <c r="L19">
        <v>7</v>
      </c>
      <c r="M19">
        <v>289.62530034720004</v>
      </c>
    </row>
    <row r="20" spans="1:13" x14ac:dyDescent="0.45">
      <c r="A20">
        <v>19</v>
      </c>
      <c r="B20" t="s">
        <v>626</v>
      </c>
      <c r="C20">
        <v>19</v>
      </c>
      <c r="D20" t="s">
        <v>26</v>
      </c>
      <c r="E20" s="39">
        <f>VLOOKUP(A20,'Draft Main'!L:L,1,0)</f>
        <v>19</v>
      </c>
      <c r="G20">
        <v>112</v>
      </c>
      <c r="H20" t="s">
        <v>748</v>
      </c>
      <c r="I20">
        <v>112</v>
      </c>
      <c r="J20" t="s">
        <v>3</v>
      </c>
      <c r="K20" t="s">
        <v>749</v>
      </c>
      <c r="L20">
        <v>10</v>
      </c>
      <c r="M20">
        <v>289.12014635136001</v>
      </c>
    </row>
    <row r="21" spans="1:13" x14ac:dyDescent="0.45">
      <c r="A21">
        <v>20</v>
      </c>
      <c r="B21" t="s">
        <v>693</v>
      </c>
      <c r="C21">
        <v>20</v>
      </c>
      <c r="D21" t="s">
        <v>13</v>
      </c>
      <c r="E21" s="39">
        <f>VLOOKUP(A21,'Draft Main'!L:L,1,0)</f>
        <v>20</v>
      </c>
      <c r="G21">
        <v>116</v>
      </c>
      <c r="H21" t="s">
        <v>750</v>
      </c>
      <c r="I21">
        <v>116</v>
      </c>
      <c r="J21" t="s">
        <v>3</v>
      </c>
      <c r="K21" t="s">
        <v>751</v>
      </c>
      <c r="L21">
        <v>8</v>
      </c>
      <c r="M21">
        <v>288.72201459343995</v>
      </c>
    </row>
    <row r="22" spans="1:13" x14ac:dyDescent="0.45">
      <c r="A22">
        <v>21</v>
      </c>
      <c r="B22" t="s">
        <v>652</v>
      </c>
      <c r="C22">
        <v>21</v>
      </c>
      <c r="D22" t="s">
        <v>1</v>
      </c>
      <c r="E22" s="39">
        <f>VLOOKUP(A22,'Draft Main'!L:L,1,0)</f>
        <v>21</v>
      </c>
      <c r="G22">
        <v>118</v>
      </c>
      <c r="H22" t="s">
        <v>756</v>
      </c>
      <c r="I22">
        <v>118</v>
      </c>
      <c r="J22" t="s">
        <v>3</v>
      </c>
      <c r="K22" t="s">
        <v>755</v>
      </c>
      <c r="L22">
        <v>13</v>
      </c>
      <c r="M22">
        <v>282.01578368040003</v>
      </c>
    </row>
    <row r="23" spans="1:13" x14ac:dyDescent="0.45">
      <c r="A23">
        <v>22</v>
      </c>
      <c r="B23" t="s">
        <v>631</v>
      </c>
      <c r="C23">
        <v>22</v>
      </c>
      <c r="D23" t="s">
        <v>13</v>
      </c>
      <c r="E23" s="39">
        <f>VLOOKUP(A23,'Draft Main'!L:L,1,0)</f>
        <v>22</v>
      </c>
      <c r="G23">
        <v>121</v>
      </c>
      <c r="H23" t="s">
        <v>754</v>
      </c>
      <c r="I23">
        <v>121</v>
      </c>
      <c r="J23" t="s">
        <v>3</v>
      </c>
      <c r="K23" t="s">
        <v>757</v>
      </c>
      <c r="L23">
        <v>9</v>
      </c>
      <c r="M23">
        <v>278.08342744319998</v>
      </c>
    </row>
    <row r="24" spans="1:13" x14ac:dyDescent="0.45">
      <c r="A24">
        <v>23</v>
      </c>
      <c r="B24" t="s">
        <v>672</v>
      </c>
      <c r="C24">
        <v>23</v>
      </c>
      <c r="D24" t="s">
        <v>13</v>
      </c>
      <c r="E24" s="39">
        <f>VLOOKUP(A24,'Draft Main'!L:L,1,0)</f>
        <v>23</v>
      </c>
      <c r="G24">
        <v>122</v>
      </c>
      <c r="H24" t="s">
        <v>762</v>
      </c>
      <c r="I24">
        <v>122</v>
      </c>
      <c r="J24" t="s">
        <v>3</v>
      </c>
      <c r="K24" t="s">
        <v>763</v>
      </c>
      <c r="L24">
        <v>6</v>
      </c>
      <c r="M24">
        <v>277.78603358016005</v>
      </c>
    </row>
    <row r="25" spans="1:13" x14ac:dyDescent="0.45">
      <c r="A25">
        <v>24</v>
      </c>
      <c r="B25" t="s">
        <v>675</v>
      </c>
      <c r="C25">
        <v>24</v>
      </c>
      <c r="D25" t="s">
        <v>13</v>
      </c>
      <c r="E25" s="39">
        <f>VLOOKUP(A25,'Draft Main'!L:L,1,0)</f>
        <v>24</v>
      </c>
      <c r="G25">
        <v>123</v>
      </c>
      <c r="H25" t="s">
        <v>767</v>
      </c>
      <c r="I25">
        <v>123</v>
      </c>
      <c r="J25" t="s">
        <v>3</v>
      </c>
      <c r="K25" t="s">
        <v>768</v>
      </c>
      <c r="L25">
        <v>6</v>
      </c>
      <c r="M25">
        <v>276.14105528199997</v>
      </c>
    </row>
    <row r="26" spans="1:13" x14ac:dyDescent="0.45">
      <c r="A26">
        <v>25</v>
      </c>
      <c r="B26" t="s">
        <v>1133</v>
      </c>
      <c r="C26">
        <v>25</v>
      </c>
      <c r="D26" t="s">
        <v>1</v>
      </c>
      <c r="E26" s="39">
        <f>VLOOKUP(A26,'Draft Main'!L:L,1,0)</f>
        <v>25</v>
      </c>
      <c r="G26">
        <v>125</v>
      </c>
      <c r="H26" t="s">
        <v>772</v>
      </c>
      <c r="I26">
        <v>125</v>
      </c>
      <c r="J26" t="s">
        <v>3</v>
      </c>
      <c r="K26" t="s">
        <v>771</v>
      </c>
      <c r="L26">
        <v>7</v>
      </c>
      <c r="M26">
        <v>274.19607186048</v>
      </c>
    </row>
    <row r="27" spans="1:13" x14ac:dyDescent="0.45">
      <c r="A27">
        <v>26</v>
      </c>
      <c r="B27" t="s">
        <v>646</v>
      </c>
      <c r="C27">
        <v>26</v>
      </c>
      <c r="D27" t="s">
        <v>13</v>
      </c>
      <c r="E27" s="39">
        <f>VLOOKUP(A27,'Draft Main'!L:L,1,0)</f>
        <v>26</v>
      </c>
      <c r="G27">
        <v>126</v>
      </c>
      <c r="H27" t="s">
        <v>770</v>
      </c>
      <c r="I27">
        <v>126</v>
      </c>
      <c r="J27" t="s">
        <v>3</v>
      </c>
      <c r="K27" t="s">
        <v>773</v>
      </c>
      <c r="L27">
        <v>13</v>
      </c>
      <c r="M27">
        <v>274.01613972480004</v>
      </c>
    </row>
    <row r="28" spans="1:13" x14ac:dyDescent="0.45">
      <c r="A28">
        <v>27</v>
      </c>
      <c r="B28" t="s">
        <v>686</v>
      </c>
      <c r="C28">
        <v>27</v>
      </c>
      <c r="D28" t="s">
        <v>1</v>
      </c>
      <c r="E28" s="39">
        <f>VLOOKUP(A28,'Draft Main'!L:L,1,0)</f>
        <v>27</v>
      </c>
      <c r="G28">
        <v>140</v>
      </c>
      <c r="H28" t="s">
        <v>828</v>
      </c>
      <c r="I28">
        <v>140</v>
      </c>
      <c r="J28" t="s">
        <v>3</v>
      </c>
      <c r="K28" t="s">
        <v>787</v>
      </c>
      <c r="L28">
        <v>14</v>
      </c>
      <c r="M28">
        <v>255.71562753420002</v>
      </c>
    </row>
    <row r="29" spans="1:13" x14ac:dyDescent="0.45">
      <c r="A29">
        <v>28</v>
      </c>
      <c r="B29" t="s">
        <v>653</v>
      </c>
      <c r="C29">
        <v>28</v>
      </c>
      <c r="D29" t="s">
        <v>13</v>
      </c>
      <c r="E29" s="39">
        <f>VLOOKUP(A29,'Draft Main'!L:L,1,0)</f>
        <v>28</v>
      </c>
      <c r="G29">
        <v>141</v>
      </c>
      <c r="H29" t="s">
        <v>786</v>
      </c>
      <c r="I29">
        <v>141</v>
      </c>
      <c r="J29" t="s">
        <v>3</v>
      </c>
      <c r="K29" t="s">
        <v>795</v>
      </c>
      <c r="L29">
        <v>9</v>
      </c>
      <c r="M29">
        <v>255.29447543832001</v>
      </c>
    </row>
    <row r="30" spans="1:13" x14ac:dyDescent="0.45">
      <c r="A30">
        <v>29</v>
      </c>
      <c r="B30" t="s">
        <v>1134</v>
      </c>
      <c r="C30">
        <v>29</v>
      </c>
      <c r="D30" t="s">
        <v>13</v>
      </c>
      <c r="E30" s="39">
        <f>VLOOKUP(A30,'Draft Main'!L:L,1,0)</f>
        <v>29</v>
      </c>
      <c r="G30">
        <v>145</v>
      </c>
      <c r="H30" t="s">
        <v>794</v>
      </c>
      <c r="I30">
        <v>145</v>
      </c>
      <c r="J30" t="s">
        <v>3</v>
      </c>
      <c r="K30" t="s">
        <v>807</v>
      </c>
      <c r="L30">
        <v>10</v>
      </c>
      <c r="M30">
        <v>249.09830516400001</v>
      </c>
    </row>
    <row r="31" spans="1:13" x14ac:dyDescent="0.45">
      <c r="A31">
        <v>30</v>
      </c>
      <c r="B31" t="s">
        <v>657</v>
      </c>
      <c r="C31">
        <v>30</v>
      </c>
      <c r="D31" t="s">
        <v>26</v>
      </c>
      <c r="E31" s="39">
        <f>VLOOKUP(A31,'Draft Main'!L:L,1,0)</f>
        <v>30</v>
      </c>
      <c r="G31">
        <v>166</v>
      </c>
      <c r="H31" t="s">
        <v>806</v>
      </c>
      <c r="I31">
        <v>166</v>
      </c>
      <c r="J31" t="s">
        <v>3</v>
      </c>
      <c r="K31" t="s">
        <v>829</v>
      </c>
      <c r="L31">
        <v>6</v>
      </c>
      <c r="M31">
        <v>225.68939175360003</v>
      </c>
    </row>
    <row r="32" spans="1:13" x14ac:dyDescent="0.45">
      <c r="A32">
        <v>31</v>
      </c>
      <c r="B32" t="s">
        <v>680</v>
      </c>
      <c r="C32">
        <v>31</v>
      </c>
      <c r="D32" t="s">
        <v>1</v>
      </c>
      <c r="E32" s="39">
        <f>VLOOKUP(A32,'Draft Main'!L:L,1,0)</f>
        <v>31</v>
      </c>
      <c r="G32">
        <v>176</v>
      </c>
      <c r="H32" t="s">
        <v>833</v>
      </c>
      <c r="I32">
        <v>176</v>
      </c>
      <c r="J32" t="s">
        <v>3</v>
      </c>
      <c r="K32" t="s">
        <v>834</v>
      </c>
      <c r="L32">
        <v>14</v>
      </c>
      <c r="M32">
        <v>215.62902492000006</v>
      </c>
    </row>
    <row r="33" spans="1:13" x14ac:dyDescent="0.45">
      <c r="A33">
        <v>32</v>
      </c>
      <c r="B33" t="s">
        <v>720</v>
      </c>
      <c r="C33">
        <v>32</v>
      </c>
      <c r="D33" t="s">
        <v>1</v>
      </c>
      <c r="E33" s="39">
        <f>VLOOKUP(A33,'Draft Main'!L:L,1,0)</f>
        <v>32</v>
      </c>
      <c r="G33">
        <v>191</v>
      </c>
      <c r="H33" t="s">
        <v>905</v>
      </c>
      <c r="I33">
        <v>191</v>
      </c>
      <c r="J33" t="s">
        <v>3</v>
      </c>
      <c r="K33" t="s">
        <v>843</v>
      </c>
      <c r="L33">
        <v>11</v>
      </c>
      <c r="M33">
        <v>191.08829839199996</v>
      </c>
    </row>
    <row r="34" spans="1:13" x14ac:dyDescent="0.45">
      <c r="A34">
        <v>33</v>
      </c>
      <c r="B34" t="s">
        <v>766</v>
      </c>
      <c r="C34">
        <v>33</v>
      </c>
      <c r="D34" t="s">
        <v>13</v>
      </c>
      <c r="E34" s="39">
        <f>VLOOKUP(A34,'Draft Main'!L:L,1,0)</f>
        <v>33</v>
      </c>
      <c r="G34">
        <v>269</v>
      </c>
      <c r="H34" t="s">
        <v>902</v>
      </c>
      <c r="I34">
        <v>269</v>
      </c>
      <c r="J34" t="s">
        <v>3</v>
      </c>
      <c r="K34" t="s">
        <v>897</v>
      </c>
      <c r="L34">
        <v>6</v>
      </c>
      <c r="M34">
        <v>100.6289029056</v>
      </c>
    </row>
    <row r="35" spans="1:13" x14ac:dyDescent="0.45">
      <c r="A35">
        <v>34</v>
      </c>
      <c r="B35" t="s">
        <v>699</v>
      </c>
      <c r="C35">
        <v>34</v>
      </c>
      <c r="D35" t="s">
        <v>13</v>
      </c>
      <c r="E35" s="39">
        <f>VLOOKUP(A35,'Draft Main'!L:L,1,0)</f>
        <v>34</v>
      </c>
      <c r="G35">
        <v>274</v>
      </c>
      <c r="H35" t="s">
        <v>896</v>
      </c>
      <c r="I35">
        <v>274</v>
      </c>
      <c r="J35" t="s">
        <v>3</v>
      </c>
      <c r="K35" t="s">
        <v>903</v>
      </c>
      <c r="L35">
        <v>14</v>
      </c>
      <c r="M35">
        <v>86.784208800000002</v>
      </c>
    </row>
    <row r="36" spans="1:13" x14ac:dyDescent="0.45">
      <c r="A36">
        <v>35</v>
      </c>
      <c r="B36" t="s">
        <v>629</v>
      </c>
      <c r="C36">
        <v>35</v>
      </c>
      <c r="D36" t="s">
        <v>1</v>
      </c>
      <c r="E36" s="39">
        <f>VLOOKUP(A36,'Draft Main'!L:L,1,0)</f>
        <v>35</v>
      </c>
      <c r="G36">
        <v>279</v>
      </c>
      <c r="H36" t="s">
        <v>842</v>
      </c>
      <c r="I36">
        <v>279</v>
      </c>
      <c r="J36" t="s">
        <v>3</v>
      </c>
      <c r="K36" t="s">
        <v>906</v>
      </c>
      <c r="L36">
        <v>11</v>
      </c>
      <c r="M36">
        <v>81.441584408999987</v>
      </c>
    </row>
    <row r="37" spans="1:13" x14ac:dyDescent="0.45">
      <c r="A37">
        <v>36</v>
      </c>
      <c r="B37" t="s">
        <v>661</v>
      </c>
      <c r="C37">
        <v>36</v>
      </c>
      <c r="D37" t="s">
        <v>3</v>
      </c>
      <c r="E37" s="39">
        <f>VLOOKUP(A37,'Draft Main'!L:L,1,0)</f>
        <v>36</v>
      </c>
      <c r="G37">
        <v>287</v>
      </c>
      <c r="H37" t="s">
        <v>920</v>
      </c>
      <c r="I37">
        <v>287</v>
      </c>
      <c r="J37" t="s">
        <v>3</v>
      </c>
      <c r="K37" t="s">
        <v>911</v>
      </c>
      <c r="L37">
        <v>6</v>
      </c>
      <c r="M37">
        <v>57.482112213999983</v>
      </c>
    </row>
    <row r="38" spans="1:13" x14ac:dyDescent="0.45">
      <c r="A38">
        <v>37</v>
      </c>
      <c r="B38" t="s">
        <v>649</v>
      </c>
      <c r="C38">
        <v>37</v>
      </c>
      <c r="D38" t="s">
        <v>13</v>
      </c>
      <c r="E38" s="39">
        <f>VLOOKUP(A38,'Draft Main'!L:L,1,0)</f>
        <v>37</v>
      </c>
      <c r="G38">
        <v>297</v>
      </c>
      <c r="H38" t="s">
        <v>929</v>
      </c>
      <c r="I38">
        <v>297</v>
      </c>
      <c r="J38" t="s">
        <v>3</v>
      </c>
      <c r="K38" t="s">
        <v>921</v>
      </c>
      <c r="L38">
        <v>10</v>
      </c>
      <c r="M38">
        <v>37.70185068576</v>
      </c>
    </row>
    <row r="39" spans="1:13" x14ac:dyDescent="0.45">
      <c r="A39">
        <v>38</v>
      </c>
      <c r="B39" t="s">
        <v>1135</v>
      </c>
      <c r="C39">
        <v>38</v>
      </c>
      <c r="D39" t="s">
        <v>1</v>
      </c>
      <c r="E39" s="39">
        <f>VLOOKUP(A39,'Draft Main'!L:L,1,0)</f>
        <v>38</v>
      </c>
      <c r="G39">
        <v>298</v>
      </c>
      <c r="H39" t="s">
        <v>910</v>
      </c>
      <c r="I39">
        <v>298</v>
      </c>
      <c r="J39" t="s">
        <v>3</v>
      </c>
      <c r="K39" t="s">
        <v>930</v>
      </c>
      <c r="L39">
        <v>14</v>
      </c>
      <c r="M39">
        <v>29.806335650399994</v>
      </c>
    </row>
    <row r="40" spans="1:13" x14ac:dyDescent="0.45">
      <c r="A40">
        <v>39</v>
      </c>
      <c r="B40" t="s">
        <v>677</v>
      </c>
      <c r="C40">
        <v>39</v>
      </c>
      <c r="D40" t="s">
        <v>13</v>
      </c>
      <c r="E40" s="39">
        <f>VLOOKUP(A40,'Draft Main'!L:L,1,0)</f>
        <v>39</v>
      </c>
      <c r="G40">
        <v>299</v>
      </c>
      <c r="H40" t="s">
        <v>931</v>
      </c>
      <c r="I40">
        <v>299</v>
      </c>
      <c r="J40" t="s">
        <v>3</v>
      </c>
      <c r="K40" t="s">
        <v>932</v>
      </c>
      <c r="L40">
        <v>10</v>
      </c>
      <c r="M40">
        <v>27.116120254999991</v>
      </c>
    </row>
    <row r="41" spans="1:13" x14ac:dyDescent="0.45">
      <c r="A41">
        <v>40</v>
      </c>
      <c r="B41" t="s">
        <v>687</v>
      </c>
      <c r="C41">
        <v>40</v>
      </c>
      <c r="D41" t="s">
        <v>3</v>
      </c>
      <c r="E41" s="39">
        <f>VLOOKUP(A41,'Draft Main'!L:L,1,0)</f>
        <v>40</v>
      </c>
      <c r="G41">
        <v>300</v>
      </c>
      <c r="H41" t="s">
        <v>953</v>
      </c>
      <c r="I41">
        <v>300</v>
      </c>
      <c r="J41" t="s">
        <v>3</v>
      </c>
      <c r="K41" t="s">
        <v>933</v>
      </c>
      <c r="L41">
        <v>9</v>
      </c>
      <c r="M41">
        <v>24.379624684799996</v>
      </c>
    </row>
    <row r="42" spans="1:13" x14ac:dyDescent="0.45">
      <c r="A42">
        <v>41</v>
      </c>
      <c r="B42" t="s">
        <v>1137</v>
      </c>
      <c r="C42">
        <v>41</v>
      </c>
      <c r="D42" t="s">
        <v>1</v>
      </c>
      <c r="E42" s="39">
        <f>VLOOKUP(A42,'Draft Main'!L:L,1,0)</f>
        <v>41</v>
      </c>
    </row>
    <row r="43" spans="1:13" x14ac:dyDescent="0.45">
      <c r="A43">
        <v>42</v>
      </c>
      <c r="B43" t="s">
        <v>1138</v>
      </c>
      <c r="C43">
        <v>42</v>
      </c>
      <c r="D43" t="s">
        <v>13</v>
      </c>
      <c r="E43" s="39">
        <f>VLOOKUP(A43,'Draft Main'!L:L,1,0)</f>
        <v>42</v>
      </c>
    </row>
    <row r="44" spans="1:13" x14ac:dyDescent="0.45">
      <c r="A44">
        <v>43</v>
      </c>
      <c r="B44" t="s">
        <v>665</v>
      </c>
      <c r="C44">
        <v>43</v>
      </c>
      <c r="D44" t="s">
        <v>13</v>
      </c>
      <c r="E44" s="39">
        <f>VLOOKUP(A44,'Draft Main'!L:L,1,0)</f>
        <v>43</v>
      </c>
    </row>
    <row r="45" spans="1:13" x14ac:dyDescent="0.45">
      <c r="A45">
        <v>44</v>
      </c>
      <c r="B45" t="s">
        <v>915</v>
      </c>
      <c r="C45">
        <v>44</v>
      </c>
      <c r="D45" t="s">
        <v>1</v>
      </c>
      <c r="E45" s="39">
        <f>VLOOKUP(A45,'Draft Main'!L:L,1,0)</f>
        <v>44</v>
      </c>
    </row>
    <row r="46" spans="1:13" x14ac:dyDescent="0.45">
      <c r="A46">
        <v>45</v>
      </c>
      <c r="B46" t="s">
        <v>704</v>
      </c>
      <c r="C46">
        <v>45</v>
      </c>
      <c r="D46" t="s">
        <v>3</v>
      </c>
      <c r="E46" s="39">
        <f>VLOOKUP(A46,'Draft Main'!L:L,1,0)</f>
        <v>45</v>
      </c>
    </row>
    <row r="47" spans="1:13" x14ac:dyDescent="0.45">
      <c r="A47">
        <v>46</v>
      </c>
      <c r="B47" t="s">
        <v>774</v>
      </c>
      <c r="C47">
        <v>46</v>
      </c>
      <c r="D47" t="s">
        <v>13</v>
      </c>
      <c r="E47" s="39">
        <f>VLOOKUP(A47,'Draft Main'!L:L,1,0)</f>
        <v>46</v>
      </c>
    </row>
    <row r="48" spans="1:13" x14ac:dyDescent="0.45">
      <c r="A48">
        <v>47</v>
      </c>
      <c r="B48" t="s">
        <v>760</v>
      </c>
      <c r="C48">
        <v>47</v>
      </c>
      <c r="D48" t="s">
        <v>13</v>
      </c>
      <c r="E48" s="39">
        <f>VLOOKUP(A48,'Draft Main'!L:L,1,0)</f>
        <v>47</v>
      </c>
    </row>
    <row r="49" spans="1:5" x14ac:dyDescent="0.45">
      <c r="A49">
        <v>48</v>
      </c>
      <c r="B49" t="s">
        <v>651</v>
      </c>
      <c r="C49">
        <v>48</v>
      </c>
      <c r="D49" t="s">
        <v>1</v>
      </c>
      <c r="E49" s="39">
        <f>VLOOKUP(A49,'Draft Main'!L:L,1,0)</f>
        <v>48</v>
      </c>
    </row>
    <row r="50" spans="1:5" x14ac:dyDescent="0.45">
      <c r="A50">
        <v>49</v>
      </c>
      <c r="B50" t="s">
        <v>643</v>
      </c>
      <c r="C50">
        <v>49</v>
      </c>
      <c r="D50" t="s">
        <v>1</v>
      </c>
      <c r="E50" s="39">
        <f>VLOOKUP(A50,'Draft Main'!L:L,1,0)</f>
        <v>49</v>
      </c>
    </row>
    <row r="51" spans="1:5" x14ac:dyDescent="0.45">
      <c r="A51">
        <v>50</v>
      </c>
      <c r="B51" t="s">
        <v>1139</v>
      </c>
      <c r="C51">
        <v>50</v>
      </c>
      <c r="D51" t="s">
        <v>3</v>
      </c>
      <c r="E51" s="39">
        <f>VLOOKUP(A51,'Draft Main'!L:L,1,0)</f>
        <v>50</v>
      </c>
    </row>
    <row r="52" spans="1:5" x14ac:dyDescent="0.45">
      <c r="A52">
        <v>51</v>
      </c>
      <c r="B52" t="s">
        <v>850</v>
      </c>
      <c r="C52">
        <v>51</v>
      </c>
      <c r="D52" t="s">
        <v>26</v>
      </c>
      <c r="E52" s="39">
        <f>VLOOKUP(A52,'Draft Main'!L:L,1,0)</f>
        <v>51</v>
      </c>
    </row>
    <row r="53" spans="1:5" x14ac:dyDescent="0.45">
      <c r="A53">
        <v>52</v>
      </c>
      <c r="B53" t="s">
        <v>638</v>
      </c>
      <c r="C53">
        <v>52</v>
      </c>
      <c r="D53" t="s">
        <v>26</v>
      </c>
      <c r="E53" s="39">
        <f>VLOOKUP(A53,'Draft Main'!L:L,1,0)</f>
        <v>52</v>
      </c>
    </row>
    <row r="54" spans="1:5" x14ac:dyDescent="0.45">
      <c r="A54">
        <v>53</v>
      </c>
      <c r="B54" t="s">
        <v>685</v>
      </c>
      <c r="C54">
        <v>53</v>
      </c>
      <c r="D54" t="s">
        <v>13</v>
      </c>
      <c r="E54" s="39">
        <f>VLOOKUP(A54,'Draft Main'!L:L,1,0)</f>
        <v>53</v>
      </c>
    </row>
    <row r="55" spans="1:5" x14ac:dyDescent="0.45">
      <c r="A55">
        <v>54</v>
      </c>
      <c r="B55" t="s">
        <v>759</v>
      </c>
      <c r="C55">
        <v>54</v>
      </c>
      <c r="D55" t="s">
        <v>13</v>
      </c>
      <c r="E55" s="39">
        <f>VLOOKUP(A55,'Draft Main'!L:L,1,0)</f>
        <v>54</v>
      </c>
    </row>
    <row r="56" spans="1:5" x14ac:dyDescent="0.45">
      <c r="A56">
        <v>55</v>
      </c>
      <c r="B56" t="s">
        <v>937</v>
      </c>
      <c r="C56">
        <v>55</v>
      </c>
      <c r="D56" t="s">
        <v>1</v>
      </c>
      <c r="E56" s="39">
        <f>VLOOKUP(A56,'Draft Main'!L:L,1,0)</f>
        <v>55</v>
      </c>
    </row>
    <row r="57" spans="1:5" x14ac:dyDescent="0.45">
      <c r="A57">
        <v>56</v>
      </c>
      <c r="B57" t="s">
        <v>913</v>
      </c>
      <c r="C57">
        <v>56</v>
      </c>
      <c r="D57" t="s">
        <v>1</v>
      </c>
      <c r="E57" s="39">
        <f>VLOOKUP(A57,'Draft Main'!L:L,1,0)</f>
        <v>56</v>
      </c>
    </row>
    <row r="58" spans="1:5" x14ac:dyDescent="0.45">
      <c r="A58">
        <v>57</v>
      </c>
      <c r="B58" t="s">
        <v>830</v>
      </c>
      <c r="C58">
        <v>57</v>
      </c>
      <c r="D58" t="s">
        <v>13</v>
      </c>
      <c r="E58" s="39">
        <f>VLOOKUP(A58,'Draft Main'!L:L,1,0)</f>
        <v>57</v>
      </c>
    </row>
    <row r="59" spans="1:5" x14ac:dyDescent="0.45">
      <c r="A59">
        <v>58</v>
      </c>
      <c r="B59" t="s">
        <v>655</v>
      </c>
      <c r="C59">
        <v>58</v>
      </c>
      <c r="D59" t="s">
        <v>13</v>
      </c>
      <c r="E59" s="39">
        <f>VLOOKUP(A59,'Draft Main'!L:L,1,0)</f>
        <v>58</v>
      </c>
    </row>
    <row r="60" spans="1:5" x14ac:dyDescent="0.45">
      <c r="A60">
        <v>59</v>
      </c>
      <c r="B60" t="s">
        <v>654</v>
      </c>
      <c r="C60">
        <v>59</v>
      </c>
      <c r="D60" t="s">
        <v>13</v>
      </c>
      <c r="E60" s="39">
        <f>VLOOKUP(A60,'Draft Main'!L:L,1,0)</f>
        <v>59</v>
      </c>
    </row>
    <row r="61" spans="1:5" x14ac:dyDescent="0.45">
      <c r="A61">
        <v>60</v>
      </c>
      <c r="B61" t="s">
        <v>706</v>
      </c>
      <c r="C61">
        <v>60</v>
      </c>
      <c r="D61" t="s">
        <v>1</v>
      </c>
      <c r="E61" s="39">
        <f>VLOOKUP(A61,'Draft Main'!L:L,1,0)</f>
        <v>60</v>
      </c>
    </row>
    <row r="62" spans="1:5" x14ac:dyDescent="0.45">
      <c r="A62">
        <v>61</v>
      </c>
      <c r="B62" t="s">
        <v>660</v>
      </c>
      <c r="C62">
        <v>61</v>
      </c>
      <c r="D62" t="s">
        <v>13</v>
      </c>
      <c r="E62" s="39">
        <f>VLOOKUP(A62,'Draft Main'!L:L,1,0)</f>
        <v>61</v>
      </c>
    </row>
    <row r="63" spans="1:5" x14ac:dyDescent="0.45">
      <c r="A63">
        <v>62</v>
      </c>
      <c r="B63" t="s">
        <v>650</v>
      </c>
      <c r="C63">
        <v>62</v>
      </c>
      <c r="D63" t="s">
        <v>1</v>
      </c>
      <c r="E63" s="39">
        <f>VLOOKUP(A63,'Draft Main'!L:L,1,0)</f>
        <v>62</v>
      </c>
    </row>
    <row r="64" spans="1:5" x14ac:dyDescent="0.45">
      <c r="A64">
        <v>63</v>
      </c>
      <c r="B64" t="s">
        <v>799</v>
      </c>
      <c r="C64">
        <v>63</v>
      </c>
      <c r="D64" t="s">
        <v>13</v>
      </c>
      <c r="E64" s="39">
        <f>VLOOKUP(A64,'Draft Main'!L:L,1,0)</f>
        <v>63</v>
      </c>
    </row>
    <row r="65" spans="1:5" x14ac:dyDescent="0.45">
      <c r="A65">
        <v>64</v>
      </c>
      <c r="B65" t="s">
        <v>814</v>
      </c>
      <c r="C65">
        <v>64</v>
      </c>
      <c r="D65" t="s">
        <v>1</v>
      </c>
      <c r="E65" s="39">
        <f>VLOOKUP(A65,'Draft Main'!L:L,1,0)</f>
        <v>64</v>
      </c>
    </row>
    <row r="66" spans="1:5" x14ac:dyDescent="0.45">
      <c r="A66">
        <v>65</v>
      </c>
      <c r="B66" t="s">
        <v>855</v>
      </c>
      <c r="C66">
        <v>65</v>
      </c>
      <c r="D66" t="s">
        <v>13</v>
      </c>
      <c r="E66" s="39">
        <f>VLOOKUP(A66,'Draft Main'!L:L,1,0)</f>
        <v>65</v>
      </c>
    </row>
    <row r="67" spans="1:5" x14ac:dyDescent="0.45">
      <c r="A67">
        <v>66</v>
      </c>
      <c r="B67" t="s">
        <v>742</v>
      </c>
      <c r="C67">
        <v>66</v>
      </c>
      <c r="D67" t="s">
        <v>13</v>
      </c>
      <c r="E67" s="39">
        <f>VLOOKUP(A67,'Draft Main'!L:L,1,0)</f>
        <v>66</v>
      </c>
    </row>
    <row r="68" spans="1:5" x14ac:dyDescent="0.45">
      <c r="A68">
        <v>67</v>
      </c>
      <c r="B68" t="s">
        <v>635</v>
      </c>
      <c r="C68">
        <v>67</v>
      </c>
      <c r="D68" t="s">
        <v>26</v>
      </c>
      <c r="E68" s="39">
        <f>VLOOKUP(A68,'Draft Main'!L:L,1,0)</f>
        <v>67</v>
      </c>
    </row>
    <row r="69" spans="1:5" x14ac:dyDescent="0.45">
      <c r="A69">
        <v>68</v>
      </c>
      <c r="B69" t="s">
        <v>696</v>
      </c>
      <c r="C69">
        <v>68</v>
      </c>
      <c r="D69" t="s">
        <v>3</v>
      </c>
      <c r="E69" s="39">
        <f>VLOOKUP(A69,'Draft Main'!L:L,1,0)</f>
        <v>68</v>
      </c>
    </row>
    <row r="70" spans="1:5" x14ac:dyDescent="0.45">
      <c r="A70">
        <v>69</v>
      </c>
      <c r="B70" t="s">
        <v>673</v>
      </c>
      <c r="C70">
        <v>69</v>
      </c>
      <c r="D70" t="s">
        <v>3</v>
      </c>
      <c r="E70" s="39">
        <f>VLOOKUP(A70,'Draft Main'!L:L,1,0)</f>
        <v>69</v>
      </c>
    </row>
    <row r="71" spans="1:5" x14ac:dyDescent="0.45">
      <c r="A71">
        <v>70</v>
      </c>
      <c r="B71" t="s">
        <v>1140</v>
      </c>
      <c r="C71">
        <v>70</v>
      </c>
      <c r="D71" t="s">
        <v>1</v>
      </c>
      <c r="E71" s="39">
        <f>VLOOKUP(A71,'Draft Main'!L:L,1,0)</f>
        <v>70</v>
      </c>
    </row>
    <row r="72" spans="1:5" x14ac:dyDescent="0.45">
      <c r="A72">
        <v>71</v>
      </c>
      <c r="B72" t="s">
        <v>747</v>
      </c>
      <c r="C72">
        <v>71</v>
      </c>
      <c r="D72" t="s">
        <v>26</v>
      </c>
      <c r="E72" s="39">
        <f>VLOOKUP(A72,'Draft Main'!L:L,1,0)</f>
        <v>71</v>
      </c>
    </row>
    <row r="73" spans="1:5" x14ac:dyDescent="0.45">
      <c r="A73">
        <v>72</v>
      </c>
      <c r="B73" t="s">
        <v>818</v>
      </c>
      <c r="C73">
        <v>72</v>
      </c>
      <c r="D73" t="s">
        <v>13</v>
      </c>
      <c r="E73" s="39">
        <f>VLOOKUP(A73,'Draft Main'!L:L,1,0)</f>
        <v>72</v>
      </c>
    </row>
    <row r="74" spans="1:5" x14ac:dyDescent="0.45">
      <c r="A74">
        <v>73</v>
      </c>
      <c r="B74" t="s">
        <v>644</v>
      </c>
      <c r="C74">
        <v>73</v>
      </c>
      <c r="D74" t="s">
        <v>1</v>
      </c>
      <c r="E74" s="39">
        <f>VLOOKUP(A74,'Draft Main'!L:L,1,0)</f>
        <v>73</v>
      </c>
    </row>
    <row r="75" spans="1:5" x14ac:dyDescent="0.45">
      <c r="A75">
        <v>74</v>
      </c>
      <c r="B75" t="s">
        <v>821</v>
      </c>
      <c r="C75">
        <v>74</v>
      </c>
      <c r="D75" t="s">
        <v>1</v>
      </c>
      <c r="E75" s="39">
        <f>VLOOKUP(A75,'Draft Main'!L:L,1,0)</f>
        <v>74</v>
      </c>
    </row>
    <row r="76" spans="1:5" x14ac:dyDescent="0.45">
      <c r="A76">
        <v>75</v>
      </c>
      <c r="B76" t="s">
        <v>790</v>
      </c>
      <c r="C76">
        <v>75</v>
      </c>
      <c r="D76" t="s">
        <v>13</v>
      </c>
      <c r="E76" s="39">
        <f>VLOOKUP(A76,'Draft Main'!L:L,1,0)</f>
        <v>75</v>
      </c>
    </row>
    <row r="77" spans="1:5" x14ac:dyDescent="0.45">
      <c r="A77">
        <v>76</v>
      </c>
      <c r="B77" t="s">
        <v>861</v>
      </c>
      <c r="C77">
        <v>76</v>
      </c>
      <c r="D77" t="s">
        <v>13</v>
      </c>
      <c r="E77" s="39">
        <f>VLOOKUP(A77,'Draft Main'!L:L,1,0)</f>
        <v>76</v>
      </c>
    </row>
    <row r="78" spans="1:5" x14ac:dyDescent="0.45">
      <c r="A78">
        <v>77</v>
      </c>
      <c r="B78" t="s">
        <v>857</v>
      </c>
      <c r="C78">
        <v>77</v>
      </c>
      <c r="D78" t="s">
        <v>13</v>
      </c>
      <c r="E78" s="39">
        <f>VLOOKUP(A78,'Draft Main'!L:L,1,0)</f>
        <v>77</v>
      </c>
    </row>
    <row r="79" spans="1:5" x14ac:dyDescent="0.45">
      <c r="A79">
        <v>78</v>
      </c>
      <c r="B79" t="s">
        <v>707</v>
      </c>
      <c r="C79">
        <v>78</v>
      </c>
      <c r="D79" t="s">
        <v>3</v>
      </c>
      <c r="E79" s="39">
        <f>VLOOKUP(A79,'Draft Main'!L:L,1,0)</f>
        <v>78</v>
      </c>
    </row>
    <row r="80" spans="1:5" x14ac:dyDescent="0.45">
      <c r="A80">
        <v>79</v>
      </c>
      <c r="B80" t="s">
        <v>702</v>
      </c>
      <c r="C80">
        <v>79</v>
      </c>
      <c r="D80" t="s">
        <v>3</v>
      </c>
      <c r="E80" s="39">
        <f>VLOOKUP(A80,'Draft Main'!L:L,1,0)</f>
        <v>79</v>
      </c>
    </row>
    <row r="81" spans="1:5" x14ac:dyDescent="0.45">
      <c r="A81">
        <v>80</v>
      </c>
      <c r="B81" t="s">
        <v>1141</v>
      </c>
      <c r="C81">
        <v>80</v>
      </c>
      <c r="D81" t="s">
        <v>13</v>
      </c>
      <c r="E81" s="39">
        <f>VLOOKUP(A81,'Draft Main'!L:L,1,0)</f>
        <v>80</v>
      </c>
    </row>
    <row r="82" spans="1:5" x14ac:dyDescent="0.45">
      <c r="A82">
        <v>81</v>
      </c>
      <c r="B82" t="s">
        <v>721</v>
      </c>
      <c r="C82">
        <v>81</v>
      </c>
      <c r="D82" t="s">
        <v>1</v>
      </c>
      <c r="E82" s="39">
        <f>VLOOKUP(A82,'Draft Main'!L:L,1,0)</f>
        <v>81</v>
      </c>
    </row>
    <row r="83" spans="1:5" x14ac:dyDescent="0.45">
      <c r="A83">
        <v>82</v>
      </c>
      <c r="B83" t="s">
        <v>679</v>
      </c>
      <c r="C83">
        <v>82</v>
      </c>
      <c r="D83" t="s">
        <v>1</v>
      </c>
      <c r="E83" s="39">
        <f>VLOOKUP(A83,'Draft Main'!L:L,1,0)</f>
        <v>82</v>
      </c>
    </row>
    <row r="84" spans="1:5" x14ac:dyDescent="0.45">
      <c r="A84">
        <v>83</v>
      </c>
      <c r="B84" t="s">
        <v>1142</v>
      </c>
      <c r="C84">
        <v>83</v>
      </c>
      <c r="D84" t="s">
        <v>1</v>
      </c>
      <c r="E84" s="39">
        <f>VLOOKUP(A84,'Draft Main'!L:L,1,0)</f>
        <v>83</v>
      </c>
    </row>
    <row r="85" spans="1:5" x14ac:dyDescent="0.45">
      <c r="A85">
        <v>84</v>
      </c>
      <c r="B85" t="s">
        <v>745</v>
      </c>
      <c r="C85">
        <v>84</v>
      </c>
      <c r="D85" t="s">
        <v>1</v>
      </c>
      <c r="E85" s="39">
        <f>VLOOKUP(A85,'Draft Main'!L:L,1,0)</f>
        <v>84</v>
      </c>
    </row>
    <row r="86" spans="1:5" x14ac:dyDescent="0.45">
      <c r="A86">
        <v>85</v>
      </c>
      <c r="B86" t="s">
        <v>767</v>
      </c>
      <c r="C86">
        <v>85</v>
      </c>
      <c r="D86" t="s">
        <v>3</v>
      </c>
      <c r="E86" s="39">
        <f>VLOOKUP(A86,'Draft Main'!L:L,1,0)</f>
        <v>85</v>
      </c>
    </row>
    <row r="87" spans="1:5" x14ac:dyDescent="0.45">
      <c r="A87">
        <v>86</v>
      </c>
      <c r="B87" t="s">
        <v>666</v>
      </c>
      <c r="C87">
        <v>86</v>
      </c>
      <c r="D87" t="s">
        <v>13</v>
      </c>
      <c r="E87" s="39">
        <f>VLOOKUP(A87,'Draft Main'!L:L,1,0)</f>
        <v>86</v>
      </c>
    </row>
    <row r="88" spans="1:5" x14ac:dyDescent="0.45">
      <c r="A88">
        <v>87</v>
      </c>
      <c r="B88" t="s">
        <v>733</v>
      </c>
      <c r="C88">
        <v>87</v>
      </c>
      <c r="D88" t="s">
        <v>3</v>
      </c>
      <c r="E88" s="39">
        <f>VLOOKUP(A88,'Draft Main'!L:L,1,0)</f>
        <v>87</v>
      </c>
    </row>
    <row r="89" spans="1:5" x14ac:dyDescent="0.45">
      <c r="A89">
        <v>88</v>
      </c>
      <c r="B89" t="s">
        <v>880</v>
      </c>
      <c r="C89">
        <v>88</v>
      </c>
      <c r="D89" t="s">
        <v>1</v>
      </c>
      <c r="E89" s="39">
        <f>VLOOKUP(A89,'Draft Main'!L:L,1,0)</f>
        <v>88</v>
      </c>
    </row>
    <row r="90" spans="1:5" x14ac:dyDescent="0.45">
      <c r="A90">
        <v>89</v>
      </c>
      <c r="B90" t="s">
        <v>670</v>
      </c>
      <c r="C90">
        <v>89</v>
      </c>
      <c r="D90" t="s">
        <v>26</v>
      </c>
      <c r="E90" s="39">
        <f>VLOOKUP(A90,'Draft Main'!L:L,1,0)</f>
        <v>89</v>
      </c>
    </row>
    <row r="91" spans="1:5" x14ac:dyDescent="0.45">
      <c r="A91">
        <v>90</v>
      </c>
      <c r="B91" t="s">
        <v>823</v>
      </c>
      <c r="C91">
        <v>90</v>
      </c>
      <c r="D91" t="s">
        <v>1</v>
      </c>
      <c r="E91" s="39">
        <f>VLOOKUP(A91,'Draft Main'!L:L,1,0)</f>
        <v>90</v>
      </c>
    </row>
    <row r="92" spans="1:5" x14ac:dyDescent="0.45">
      <c r="A92">
        <v>91</v>
      </c>
      <c r="B92" t="s">
        <v>664</v>
      </c>
      <c r="C92">
        <v>91</v>
      </c>
      <c r="D92" t="s">
        <v>1</v>
      </c>
      <c r="E92" s="39">
        <f>VLOOKUP(A92,'Draft Main'!L:L,1,0)</f>
        <v>91</v>
      </c>
    </row>
    <row r="93" spans="1:5" x14ac:dyDescent="0.45">
      <c r="A93">
        <v>92</v>
      </c>
      <c r="B93" t="s">
        <v>938</v>
      </c>
      <c r="C93">
        <v>92</v>
      </c>
      <c r="D93" t="s">
        <v>1</v>
      </c>
      <c r="E93" s="39">
        <f>VLOOKUP(A93,'Draft Main'!L:L,1,0)</f>
        <v>92</v>
      </c>
    </row>
    <row r="94" spans="1:5" x14ac:dyDescent="0.45">
      <c r="A94">
        <v>93</v>
      </c>
      <c r="B94" t="s">
        <v>769</v>
      </c>
      <c r="C94">
        <v>93</v>
      </c>
      <c r="D94" t="s">
        <v>26</v>
      </c>
      <c r="E94" s="39">
        <f>VLOOKUP(A94,'Draft Main'!L:L,1,0)</f>
        <v>93</v>
      </c>
    </row>
    <row r="95" spans="1:5" x14ac:dyDescent="0.45">
      <c r="A95">
        <v>94</v>
      </c>
      <c r="B95" t="s">
        <v>667</v>
      </c>
      <c r="C95">
        <v>94</v>
      </c>
      <c r="D95" t="s">
        <v>1</v>
      </c>
      <c r="E95" s="39">
        <f>VLOOKUP(A95,'Draft Main'!L:L,1,0)</f>
        <v>94</v>
      </c>
    </row>
    <row r="96" spans="1:5" x14ac:dyDescent="0.45">
      <c r="A96">
        <v>95</v>
      </c>
      <c r="B96" t="s">
        <v>815</v>
      </c>
      <c r="C96">
        <v>95</v>
      </c>
      <c r="D96" t="s">
        <v>26</v>
      </c>
      <c r="E96" s="39">
        <f>VLOOKUP(A96,'Draft Main'!L:L,1,0)</f>
        <v>95</v>
      </c>
    </row>
    <row r="97" spans="1:5" x14ac:dyDescent="0.45">
      <c r="A97">
        <v>96</v>
      </c>
      <c r="B97" t="s">
        <v>724</v>
      </c>
      <c r="C97">
        <v>96</v>
      </c>
      <c r="D97" t="s">
        <v>13</v>
      </c>
      <c r="E97" s="39">
        <f>VLOOKUP(A97,'Draft Main'!L:L,1,0)</f>
        <v>96</v>
      </c>
    </row>
    <row r="98" spans="1:5" x14ac:dyDescent="0.45">
      <c r="A98">
        <v>97</v>
      </c>
      <c r="B98" t="s">
        <v>669</v>
      </c>
      <c r="C98">
        <v>97</v>
      </c>
      <c r="D98" t="s">
        <v>13</v>
      </c>
      <c r="E98" s="39">
        <f>VLOOKUP(A98,'Draft Main'!L:L,1,0)</f>
        <v>97</v>
      </c>
    </row>
    <row r="99" spans="1:5" x14ac:dyDescent="0.45">
      <c r="A99">
        <v>98</v>
      </c>
      <c r="B99" t="s">
        <v>710</v>
      </c>
      <c r="C99">
        <v>98</v>
      </c>
      <c r="D99" t="s">
        <v>13</v>
      </c>
      <c r="E99" s="39">
        <f>VLOOKUP(A99,'Draft Main'!L:L,1,0)</f>
        <v>98</v>
      </c>
    </row>
    <row r="100" spans="1:5" x14ac:dyDescent="0.45">
      <c r="A100">
        <v>99</v>
      </c>
      <c r="B100" t="s">
        <v>682</v>
      </c>
      <c r="C100">
        <v>99</v>
      </c>
      <c r="D100" t="s">
        <v>3</v>
      </c>
      <c r="E100" s="39">
        <f>VLOOKUP(A100,'Draft Main'!L:L,1,0)</f>
        <v>99</v>
      </c>
    </row>
    <row r="101" spans="1:5" x14ac:dyDescent="0.45">
      <c r="A101">
        <v>100</v>
      </c>
      <c r="B101" t="s">
        <v>690</v>
      </c>
      <c r="C101">
        <v>100</v>
      </c>
      <c r="D101" t="s">
        <v>3</v>
      </c>
      <c r="E101" s="39">
        <f>VLOOKUP(A101,'Draft Main'!L:L,1,0)</f>
        <v>100</v>
      </c>
    </row>
    <row r="102" spans="1:5" x14ac:dyDescent="0.45">
      <c r="A102">
        <v>101</v>
      </c>
      <c r="B102" t="s">
        <v>694</v>
      </c>
      <c r="C102">
        <v>101</v>
      </c>
      <c r="D102" t="s">
        <v>3</v>
      </c>
      <c r="E102" s="39">
        <f>VLOOKUP(A102,'Draft Main'!L:L,1,0)</f>
        <v>101</v>
      </c>
    </row>
    <row r="103" spans="1:5" x14ac:dyDescent="0.45">
      <c r="A103">
        <v>102</v>
      </c>
      <c r="B103" t="s">
        <v>884</v>
      </c>
      <c r="C103">
        <v>102</v>
      </c>
      <c r="D103" t="s">
        <v>26</v>
      </c>
      <c r="E103" s="39">
        <f>VLOOKUP(A103,'Draft Main'!L:L,1,0)</f>
        <v>102</v>
      </c>
    </row>
    <row r="104" spans="1:5" x14ac:dyDescent="0.45">
      <c r="A104">
        <v>103</v>
      </c>
      <c r="B104" t="s">
        <v>671</v>
      </c>
      <c r="C104">
        <v>103</v>
      </c>
      <c r="D104" t="s">
        <v>13</v>
      </c>
      <c r="E104" s="39">
        <f>VLOOKUP(A104,'Draft Main'!L:L,1,0)</f>
        <v>103</v>
      </c>
    </row>
    <row r="105" spans="1:5" x14ac:dyDescent="0.45">
      <c r="A105">
        <v>104</v>
      </c>
      <c r="B105" t="s">
        <v>809</v>
      </c>
      <c r="C105">
        <v>104</v>
      </c>
      <c r="D105" t="s">
        <v>26</v>
      </c>
      <c r="E105" s="39">
        <f>VLOOKUP(A105,'Draft Main'!L:L,1,0)</f>
        <v>104</v>
      </c>
    </row>
    <row r="106" spans="1:5" x14ac:dyDescent="0.45">
      <c r="A106">
        <v>105</v>
      </c>
      <c r="B106" t="s">
        <v>881</v>
      </c>
      <c r="C106">
        <v>105</v>
      </c>
      <c r="D106" t="s">
        <v>13</v>
      </c>
      <c r="E106" s="39">
        <f>VLOOKUP(A106,'Draft Main'!L:L,1,0)</f>
        <v>105</v>
      </c>
    </row>
    <row r="107" spans="1:5" x14ac:dyDescent="0.45">
      <c r="A107">
        <v>106</v>
      </c>
      <c r="B107" t="s">
        <v>727</v>
      </c>
      <c r="C107">
        <v>106</v>
      </c>
      <c r="D107" t="s">
        <v>13</v>
      </c>
      <c r="E107" s="39">
        <f>VLOOKUP(A107,'Draft Main'!L:L,1,0)</f>
        <v>106</v>
      </c>
    </row>
    <row r="108" spans="1:5" x14ac:dyDescent="0.45">
      <c r="A108">
        <v>107</v>
      </c>
      <c r="B108" t="s">
        <v>681</v>
      </c>
      <c r="C108">
        <v>107</v>
      </c>
      <c r="D108" t="s">
        <v>13</v>
      </c>
      <c r="E108" s="39">
        <f>VLOOKUP(A108,'Draft Main'!L:L,1,0)</f>
        <v>107</v>
      </c>
    </row>
    <row r="109" spans="1:5" x14ac:dyDescent="0.45">
      <c r="A109">
        <v>108</v>
      </c>
      <c r="B109" t="s">
        <v>689</v>
      </c>
      <c r="C109">
        <v>108</v>
      </c>
      <c r="D109" t="s">
        <v>1</v>
      </c>
      <c r="E109" s="39">
        <f>VLOOKUP(A109,'Draft Main'!L:L,1,0)</f>
        <v>108</v>
      </c>
    </row>
    <row r="110" spans="1:5" x14ac:dyDescent="0.45">
      <c r="A110">
        <v>109</v>
      </c>
      <c r="B110" t="s">
        <v>1143</v>
      </c>
      <c r="C110">
        <v>109</v>
      </c>
      <c r="D110" t="s">
        <v>13</v>
      </c>
      <c r="E110" s="39">
        <f>VLOOKUP(A110,'Draft Main'!L:L,1,0)</f>
        <v>109</v>
      </c>
    </row>
    <row r="111" spans="1:5" x14ac:dyDescent="0.45">
      <c r="A111">
        <v>110</v>
      </c>
      <c r="B111" t="s">
        <v>869</v>
      </c>
      <c r="C111">
        <v>110</v>
      </c>
      <c r="D111" t="s">
        <v>13</v>
      </c>
      <c r="E111" s="39">
        <f>VLOOKUP(A111,'Draft Main'!L:L,1,0)</f>
        <v>110</v>
      </c>
    </row>
    <row r="112" spans="1:5" x14ac:dyDescent="0.45">
      <c r="A112">
        <v>111</v>
      </c>
      <c r="B112" t="s">
        <v>863</v>
      </c>
      <c r="C112">
        <v>111</v>
      </c>
      <c r="D112" t="s">
        <v>13</v>
      </c>
      <c r="E112" s="39">
        <f>VLOOKUP(A112,'Draft Main'!L:L,1,0)</f>
        <v>111</v>
      </c>
    </row>
    <row r="113" spans="1:5" x14ac:dyDescent="0.45">
      <c r="A113">
        <v>112</v>
      </c>
      <c r="B113" t="s">
        <v>711</v>
      </c>
      <c r="C113">
        <v>112</v>
      </c>
      <c r="D113" t="s">
        <v>13</v>
      </c>
      <c r="E113" s="39">
        <f>VLOOKUP(A113,'Draft Main'!L:L,1,0)</f>
        <v>112</v>
      </c>
    </row>
    <row r="114" spans="1:5" x14ac:dyDescent="0.45">
      <c r="A114">
        <v>113</v>
      </c>
      <c r="B114" t="s">
        <v>663</v>
      </c>
      <c r="C114">
        <v>113</v>
      </c>
      <c r="D114" t="s">
        <v>13</v>
      </c>
      <c r="E114" s="39">
        <f>VLOOKUP(A114,'Draft Main'!L:L,1,0)</f>
        <v>113</v>
      </c>
    </row>
    <row r="115" spans="1:5" x14ac:dyDescent="0.45">
      <c r="A115">
        <v>114</v>
      </c>
      <c r="B115" t="s">
        <v>1124</v>
      </c>
      <c r="C115">
        <v>114</v>
      </c>
      <c r="D115" t="s">
        <v>1</v>
      </c>
      <c r="E115" s="39">
        <f>VLOOKUP(A115,'Draft Main'!L:L,1,0)</f>
        <v>114</v>
      </c>
    </row>
    <row r="116" spans="1:5" x14ac:dyDescent="0.45">
      <c r="A116">
        <v>115</v>
      </c>
      <c r="B116" t="s">
        <v>1144</v>
      </c>
      <c r="C116">
        <v>115</v>
      </c>
      <c r="D116" t="s">
        <v>1</v>
      </c>
      <c r="E116" s="39">
        <f>VLOOKUP(A116,'Draft Main'!L:L,1,0)</f>
        <v>115</v>
      </c>
    </row>
    <row r="117" spans="1:5" x14ac:dyDescent="0.45">
      <c r="A117">
        <v>116</v>
      </c>
      <c r="B117" t="s">
        <v>1145</v>
      </c>
      <c r="C117">
        <v>116</v>
      </c>
      <c r="D117" t="s">
        <v>1</v>
      </c>
      <c r="E117" s="39">
        <f>VLOOKUP(A117,'Draft Main'!L:L,1,0)</f>
        <v>116</v>
      </c>
    </row>
    <row r="118" spans="1:5" x14ac:dyDescent="0.45">
      <c r="A118">
        <v>117</v>
      </c>
      <c r="B118" t="s">
        <v>1146</v>
      </c>
      <c r="C118">
        <v>117</v>
      </c>
      <c r="D118" t="s">
        <v>1</v>
      </c>
      <c r="E118" s="39">
        <f>VLOOKUP(A118,'Draft Main'!L:L,1,0)</f>
        <v>117</v>
      </c>
    </row>
    <row r="119" spans="1:5" x14ac:dyDescent="0.45">
      <c r="A119">
        <v>118</v>
      </c>
      <c r="B119" t="s">
        <v>732</v>
      </c>
      <c r="C119">
        <v>118</v>
      </c>
      <c r="D119" t="s">
        <v>13</v>
      </c>
      <c r="E119" s="39">
        <f>VLOOKUP(A119,'Draft Main'!L:L,1,0)</f>
        <v>118</v>
      </c>
    </row>
    <row r="120" spans="1:5" x14ac:dyDescent="0.45">
      <c r="A120">
        <v>119</v>
      </c>
      <c r="B120" t="s">
        <v>715</v>
      </c>
      <c r="C120">
        <v>119</v>
      </c>
      <c r="D120" t="s">
        <v>3</v>
      </c>
      <c r="E120" s="39">
        <f>VLOOKUP(A120,'Draft Main'!L:L,1,0)</f>
        <v>119</v>
      </c>
    </row>
    <row r="121" spans="1:5" x14ac:dyDescent="0.45">
      <c r="A121">
        <v>120</v>
      </c>
      <c r="B121" t="s">
        <v>804</v>
      </c>
      <c r="C121">
        <v>120</v>
      </c>
      <c r="D121" t="s">
        <v>1</v>
      </c>
      <c r="E121" s="39">
        <f>VLOOKUP(A121,'Draft Main'!L:L,1,0)</f>
        <v>120</v>
      </c>
    </row>
    <row r="122" spans="1:5" x14ac:dyDescent="0.45">
      <c r="A122">
        <v>121</v>
      </c>
      <c r="B122" t="s">
        <v>1147</v>
      </c>
      <c r="C122">
        <v>121</v>
      </c>
      <c r="D122" t="s">
        <v>13</v>
      </c>
      <c r="E122" s="39">
        <f>VLOOKUP(A122,'Draft Main'!L:L,1,0)</f>
        <v>121</v>
      </c>
    </row>
    <row r="123" spans="1:5" x14ac:dyDescent="0.45">
      <c r="A123">
        <v>122</v>
      </c>
      <c r="B123" t="s">
        <v>641</v>
      </c>
      <c r="C123">
        <v>122</v>
      </c>
      <c r="D123" t="s">
        <v>13</v>
      </c>
      <c r="E123" s="39">
        <f>VLOOKUP(A123,'Draft Main'!L:L,1,0)</f>
        <v>122</v>
      </c>
    </row>
    <row r="124" spans="1:5" x14ac:dyDescent="0.45">
      <c r="A124">
        <v>123</v>
      </c>
      <c r="B124" t="s">
        <v>1148</v>
      </c>
      <c r="C124">
        <v>123</v>
      </c>
      <c r="D124" t="s">
        <v>13</v>
      </c>
      <c r="E124" s="39">
        <f>VLOOKUP(A124,'Draft Main'!L:L,1,0)</f>
        <v>123</v>
      </c>
    </row>
    <row r="125" spans="1:5" x14ac:dyDescent="0.45">
      <c r="A125">
        <v>124</v>
      </c>
      <c r="B125" t="s">
        <v>750</v>
      </c>
      <c r="C125">
        <v>124</v>
      </c>
      <c r="D125" t="s">
        <v>3</v>
      </c>
      <c r="E125" s="39">
        <f>VLOOKUP(A125,'Draft Main'!L:L,1,0)</f>
        <v>124</v>
      </c>
    </row>
    <row r="126" spans="1:5" x14ac:dyDescent="0.45">
      <c r="A126">
        <v>125</v>
      </c>
      <c r="B126" t="s">
        <v>743</v>
      </c>
      <c r="C126">
        <v>125</v>
      </c>
      <c r="D126" t="s">
        <v>3</v>
      </c>
      <c r="E126" s="39">
        <f>VLOOKUP(A126,'Draft Main'!L:L,1,0)</f>
        <v>125</v>
      </c>
    </row>
    <row r="127" spans="1:5" x14ac:dyDescent="0.45">
      <c r="A127">
        <v>126</v>
      </c>
      <c r="B127" t="s">
        <v>737</v>
      </c>
      <c r="C127">
        <v>126</v>
      </c>
      <c r="D127" t="s">
        <v>3</v>
      </c>
      <c r="E127" s="39">
        <f>VLOOKUP(A127,'Draft Main'!L:L,1,0)</f>
        <v>126</v>
      </c>
    </row>
    <row r="128" spans="1:5" x14ac:dyDescent="0.45">
      <c r="A128">
        <v>127</v>
      </c>
      <c r="B128" t="s">
        <v>735</v>
      </c>
      <c r="C128">
        <v>127</v>
      </c>
      <c r="D128" t="s">
        <v>1</v>
      </c>
      <c r="E128" s="39">
        <f>VLOOKUP(A128,'Draft Main'!L:L,1,0)</f>
        <v>127</v>
      </c>
    </row>
    <row r="129" spans="1:5" x14ac:dyDescent="0.45">
      <c r="A129">
        <v>128</v>
      </c>
      <c r="B129" t="s">
        <v>785</v>
      </c>
      <c r="C129">
        <v>128</v>
      </c>
      <c r="D129" t="s">
        <v>26</v>
      </c>
      <c r="E129" s="39">
        <f>VLOOKUP(A129,'Draft Main'!L:L,1,0)</f>
        <v>128</v>
      </c>
    </row>
    <row r="130" spans="1:5" x14ac:dyDescent="0.45">
      <c r="A130">
        <v>129</v>
      </c>
      <c r="B130" t="s">
        <v>1149</v>
      </c>
      <c r="C130">
        <v>129</v>
      </c>
      <c r="D130" t="s">
        <v>13</v>
      </c>
      <c r="E130" s="39">
        <f>VLOOKUP(A130,'Draft Main'!L:L,1,0)</f>
        <v>129</v>
      </c>
    </row>
    <row r="131" spans="1:5" x14ac:dyDescent="0.45">
      <c r="A131">
        <v>130</v>
      </c>
      <c r="B131" t="s">
        <v>1150</v>
      </c>
      <c r="C131">
        <v>130</v>
      </c>
      <c r="D131" t="s">
        <v>13</v>
      </c>
      <c r="E131" s="39">
        <f>VLOOKUP(A131,'Draft Main'!L:L,1,0)</f>
        <v>130</v>
      </c>
    </row>
    <row r="132" spans="1:5" x14ac:dyDescent="0.45">
      <c r="A132">
        <v>131</v>
      </c>
      <c r="B132" t="s">
        <v>846</v>
      </c>
      <c r="C132">
        <v>131</v>
      </c>
      <c r="D132" t="s">
        <v>1</v>
      </c>
      <c r="E132" s="39">
        <f>VLOOKUP(A132,'Draft Main'!L:L,1,0)</f>
        <v>131</v>
      </c>
    </row>
    <row r="133" spans="1:5" x14ac:dyDescent="0.45">
      <c r="A133">
        <v>132</v>
      </c>
      <c r="B133" t="s">
        <v>731</v>
      </c>
      <c r="C133">
        <v>132</v>
      </c>
      <c r="D133" t="s">
        <v>1</v>
      </c>
      <c r="E133" s="39">
        <f>VLOOKUP(A133,'Draft Main'!L:L,1,0)</f>
        <v>132</v>
      </c>
    </row>
    <row r="134" spans="1:5" x14ac:dyDescent="0.45">
      <c r="A134">
        <v>133</v>
      </c>
      <c r="B134" t="s">
        <v>700</v>
      </c>
      <c r="C134">
        <v>133</v>
      </c>
      <c r="D134" t="s">
        <v>13</v>
      </c>
      <c r="E134" s="39">
        <f>VLOOKUP(A134,'Draft Main'!L:L,1,0)</f>
        <v>133</v>
      </c>
    </row>
    <row r="135" spans="1:5" x14ac:dyDescent="0.45">
      <c r="A135">
        <v>134</v>
      </c>
      <c r="B135" t="s">
        <v>837</v>
      </c>
      <c r="C135">
        <v>134</v>
      </c>
      <c r="D135" t="s">
        <v>13</v>
      </c>
      <c r="E135" s="39">
        <f>VLOOKUP(A135,'Draft Main'!L:L,1,0)</f>
        <v>134</v>
      </c>
    </row>
    <row r="136" spans="1:5" x14ac:dyDescent="0.45">
      <c r="A136">
        <v>135</v>
      </c>
      <c r="B136" t="s">
        <v>894</v>
      </c>
      <c r="C136">
        <v>135</v>
      </c>
      <c r="D136" t="s">
        <v>26</v>
      </c>
      <c r="E136" s="39">
        <f>VLOOKUP(A136,'Draft Main'!L:L,1,0)</f>
        <v>135</v>
      </c>
    </row>
    <row r="137" spans="1:5" x14ac:dyDescent="0.45">
      <c r="A137">
        <v>136</v>
      </c>
      <c r="B137" t="s">
        <v>1151</v>
      </c>
      <c r="C137">
        <v>136</v>
      </c>
      <c r="D137" t="s">
        <v>13</v>
      </c>
      <c r="E137" s="39">
        <f>VLOOKUP(A137,'Draft Main'!L:L,1,0)</f>
        <v>136</v>
      </c>
    </row>
    <row r="138" spans="1:5" x14ac:dyDescent="0.45">
      <c r="A138">
        <v>137</v>
      </c>
      <c r="B138" t="s">
        <v>1152</v>
      </c>
      <c r="C138">
        <v>137</v>
      </c>
      <c r="D138" t="s">
        <v>13</v>
      </c>
      <c r="E138" s="39">
        <f>VLOOKUP(A138,'Draft Main'!L:L,1,0)</f>
        <v>137</v>
      </c>
    </row>
    <row r="139" spans="1:5" x14ac:dyDescent="0.45">
      <c r="A139">
        <v>138</v>
      </c>
      <c r="B139" t="s">
        <v>1112</v>
      </c>
      <c r="C139">
        <v>138</v>
      </c>
      <c r="D139" t="s">
        <v>1</v>
      </c>
      <c r="E139" s="39">
        <f>VLOOKUP(A139,'Draft Main'!L:L,1,0)</f>
        <v>138</v>
      </c>
    </row>
    <row r="140" spans="1:5" x14ac:dyDescent="0.45">
      <c r="A140">
        <v>139</v>
      </c>
      <c r="B140" t="s">
        <v>1153</v>
      </c>
      <c r="C140">
        <v>139</v>
      </c>
      <c r="D140" t="s">
        <v>1</v>
      </c>
      <c r="E140" s="39">
        <f>VLOOKUP(A140,'Draft Main'!L:L,1,0)</f>
        <v>139</v>
      </c>
    </row>
    <row r="141" spans="1:5" x14ac:dyDescent="0.45">
      <c r="A141">
        <v>140</v>
      </c>
      <c r="B141" t="s">
        <v>798</v>
      </c>
      <c r="C141">
        <v>140</v>
      </c>
      <c r="D141" t="s">
        <v>26</v>
      </c>
      <c r="E141" s="39">
        <f>VLOOKUP(A141,'Draft Main'!L:L,1,0)</f>
        <v>140</v>
      </c>
    </row>
    <row r="142" spans="1:5" x14ac:dyDescent="0.45">
      <c r="A142">
        <v>141</v>
      </c>
      <c r="B142" t="s">
        <v>800</v>
      </c>
      <c r="C142">
        <v>141</v>
      </c>
      <c r="D142" t="s">
        <v>26</v>
      </c>
      <c r="E142" s="39">
        <f>VLOOKUP(A142,'Draft Main'!L:L,1,0)</f>
        <v>141</v>
      </c>
    </row>
    <row r="143" spans="1:5" x14ac:dyDescent="0.45">
      <c r="A143">
        <v>142</v>
      </c>
      <c r="B143" t="s">
        <v>801</v>
      </c>
      <c r="C143">
        <v>142</v>
      </c>
      <c r="D143" t="s">
        <v>26</v>
      </c>
      <c r="E143" s="39">
        <f>VLOOKUP(A143,'Draft Main'!L:L,1,0)</f>
        <v>142</v>
      </c>
    </row>
    <row r="144" spans="1:5" x14ac:dyDescent="0.45">
      <c r="A144">
        <v>143</v>
      </c>
      <c r="B144" t="s">
        <v>824</v>
      </c>
      <c r="C144">
        <v>143</v>
      </c>
      <c r="D144" t="s">
        <v>1</v>
      </c>
      <c r="E144" s="39">
        <f>VLOOKUP(A144,'Draft Main'!L:L,1,0)</f>
        <v>143</v>
      </c>
    </row>
    <row r="145" spans="1:5" x14ac:dyDescent="0.45">
      <c r="A145">
        <v>144</v>
      </c>
      <c r="B145" t="s">
        <v>1154</v>
      </c>
      <c r="C145">
        <v>144</v>
      </c>
      <c r="D145" t="s">
        <v>26</v>
      </c>
      <c r="E145" s="39">
        <f>VLOOKUP(A145,'Draft Main'!L:L,1,0)</f>
        <v>144</v>
      </c>
    </row>
    <row r="146" spans="1:5" x14ac:dyDescent="0.45">
      <c r="A146">
        <v>145</v>
      </c>
      <c r="B146" t="s">
        <v>780</v>
      </c>
      <c r="C146">
        <v>145</v>
      </c>
      <c r="D146" t="s">
        <v>13</v>
      </c>
      <c r="E146" s="39">
        <f>VLOOKUP(A146,'Draft Main'!L:L,1,0)</f>
        <v>145</v>
      </c>
    </row>
    <row r="147" spans="1:5" x14ac:dyDescent="0.45">
      <c r="A147">
        <v>146</v>
      </c>
      <c r="B147" t="s">
        <v>1075</v>
      </c>
      <c r="C147">
        <v>146</v>
      </c>
      <c r="D147" t="s">
        <v>13</v>
      </c>
      <c r="E147" s="39">
        <f>VLOOKUP(A147,'Draft Main'!L:L,1,0)</f>
        <v>146</v>
      </c>
    </row>
    <row r="148" spans="1:5" x14ac:dyDescent="0.45">
      <c r="A148">
        <v>147</v>
      </c>
      <c r="B148" t="s">
        <v>900</v>
      </c>
      <c r="C148">
        <v>147</v>
      </c>
      <c r="D148" t="s">
        <v>1</v>
      </c>
      <c r="E148" s="39">
        <f>VLOOKUP(A148,'Draft Main'!L:L,1,0)</f>
        <v>147</v>
      </c>
    </row>
    <row r="149" spans="1:5" x14ac:dyDescent="0.45">
      <c r="A149">
        <v>148</v>
      </c>
      <c r="B149" t="s">
        <v>1155</v>
      </c>
      <c r="C149">
        <v>148</v>
      </c>
      <c r="D149" t="s">
        <v>13</v>
      </c>
      <c r="E149" s="39">
        <f>VLOOKUP(A149,'Draft Main'!L:L,1,0)</f>
        <v>148</v>
      </c>
    </row>
    <row r="150" spans="1:5" x14ac:dyDescent="0.45">
      <c r="A150">
        <v>149</v>
      </c>
      <c r="B150" t="s">
        <v>765</v>
      </c>
      <c r="C150">
        <v>149</v>
      </c>
      <c r="D150" t="s">
        <v>13</v>
      </c>
      <c r="E150" s="39">
        <f>VLOOKUP(A150,'Draft Main'!L:L,1,0)</f>
        <v>149</v>
      </c>
    </row>
    <row r="151" spans="1:5" x14ac:dyDescent="0.45">
      <c r="A151">
        <v>150</v>
      </c>
      <c r="B151" t="s">
        <v>709</v>
      </c>
      <c r="C151">
        <v>150</v>
      </c>
      <c r="D151" t="s">
        <v>13</v>
      </c>
      <c r="E151" s="39">
        <f>VLOOKUP(A151,'Draft Main'!L:L,1,0)</f>
        <v>150</v>
      </c>
    </row>
    <row r="152" spans="1:5" x14ac:dyDescent="0.45">
      <c r="A152">
        <v>151</v>
      </c>
      <c r="B152" t="s">
        <v>1156</v>
      </c>
      <c r="C152">
        <v>151</v>
      </c>
      <c r="D152" t="s">
        <v>13</v>
      </c>
      <c r="E152" s="39">
        <f>VLOOKUP(A152,'Draft Main'!L:L,1,0)</f>
        <v>151</v>
      </c>
    </row>
    <row r="153" spans="1:5" x14ac:dyDescent="0.45">
      <c r="A153">
        <v>152</v>
      </c>
      <c r="B153" t="s">
        <v>746</v>
      </c>
      <c r="C153">
        <v>152</v>
      </c>
      <c r="D153" t="s">
        <v>13</v>
      </c>
      <c r="E153" s="39">
        <f>VLOOKUP(A153,'Draft Main'!L:L,1,0)</f>
        <v>152</v>
      </c>
    </row>
    <row r="154" spans="1:5" x14ac:dyDescent="0.45">
      <c r="A154">
        <v>153</v>
      </c>
      <c r="B154" t="s">
        <v>714</v>
      </c>
      <c r="C154">
        <v>153</v>
      </c>
      <c r="D154" t="s">
        <v>26</v>
      </c>
      <c r="E154" s="39">
        <f>VLOOKUP(A154,'Draft Main'!L:L,1,0)</f>
        <v>153</v>
      </c>
    </row>
    <row r="155" spans="1:5" x14ac:dyDescent="0.45">
      <c r="A155">
        <v>154</v>
      </c>
      <c r="B155" t="s">
        <v>1157</v>
      </c>
      <c r="C155">
        <v>154</v>
      </c>
      <c r="D155" t="s">
        <v>1</v>
      </c>
      <c r="E155" s="39">
        <f>VLOOKUP(A155,'Draft Main'!L:L,1,0)</f>
        <v>154</v>
      </c>
    </row>
    <row r="156" spans="1:5" x14ac:dyDescent="0.45">
      <c r="A156">
        <v>155</v>
      </c>
      <c r="B156" t="s">
        <v>1158</v>
      </c>
      <c r="C156">
        <v>155</v>
      </c>
      <c r="D156" t="s">
        <v>1159</v>
      </c>
      <c r="E156" s="39">
        <f>VLOOKUP(A156,'Draft Main'!L:L,1,0)</f>
        <v>155</v>
      </c>
    </row>
    <row r="157" spans="1:5" x14ac:dyDescent="0.45">
      <c r="A157">
        <v>156</v>
      </c>
      <c r="B157" t="s">
        <v>1160</v>
      </c>
      <c r="C157">
        <v>156</v>
      </c>
      <c r="D157" t="s">
        <v>1159</v>
      </c>
      <c r="E157" s="39">
        <f>VLOOKUP(A157,'Draft Main'!L:L,1,0)</f>
        <v>156</v>
      </c>
    </row>
    <row r="158" spans="1:5" x14ac:dyDescent="0.45">
      <c r="A158">
        <v>157</v>
      </c>
      <c r="B158" t="s">
        <v>1161</v>
      </c>
      <c r="C158">
        <v>157</v>
      </c>
      <c r="D158" t="s">
        <v>1</v>
      </c>
      <c r="E158" s="39">
        <f>VLOOKUP(A158,'Draft Main'!L:L,1,0)</f>
        <v>157</v>
      </c>
    </row>
    <row r="159" spans="1:5" x14ac:dyDescent="0.45">
      <c r="A159">
        <v>158</v>
      </c>
      <c r="B159" t="s">
        <v>852</v>
      </c>
      <c r="C159">
        <v>158</v>
      </c>
      <c r="D159" t="s">
        <v>1</v>
      </c>
      <c r="E159" s="39">
        <f>VLOOKUP(A159,'Draft Main'!L:L,1,0)</f>
        <v>158</v>
      </c>
    </row>
    <row r="160" spans="1:5" x14ac:dyDescent="0.45">
      <c r="A160">
        <v>159</v>
      </c>
      <c r="B160" t="s">
        <v>1162</v>
      </c>
      <c r="C160">
        <v>159</v>
      </c>
      <c r="D160" t="s">
        <v>1159</v>
      </c>
      <c r="E160" s="39">
        <f>VLOOKUP(A160,'Draft Main'!L:L,1,0)</f>
        <v>159</v>
      </c>
    </row>
    <row r="161" spans="1:5" x14ac:dyDescent="0.45">
      <c r="A161">
        <v>160</v>
      </c>
      <c r="B161" t="s">
        <v>748</v>
      </c>
      <c r="C161">
        <v>160</v>
      </c>
      <c r="D161" t="s">
        <v>3</v>
      </c>
      <c r="E161" s="39">
        <f>VLOOKUP(A161,'Draft Main'!L:L,1,0)</f>
        <v>160</v>
      </c>
    </row>
    <row r="162" spans="1:5" x14ac:dyDescent="0.45">
      <c r="A162">
        <v>161</v>
      </c>
      <c r="B162" t="s">
        <v>725</v>
      </c>
      <c r="C162">
        <v>161</v>
      </c>
      <c r="D162" t="s">
        <v>1</v>
      </c>
      <c r="E162" s="39">
        <f>VLOOKUP(A162,'Draft Main'!L:L,1,0)</f>
        <v>161</v>
      </c>
    </row>
    <row r="163" spans="1:5" x14ac:dyDescent="0.45">
      <c r="A163">
        <v>162</v>
      </c>
      <c r="B163" t="s">
        <v>1122</v>
      </c>
      <c r="C163">
        <v>162</v>
      </c>
      <c r="D163" t="s">
        <v>1</v>
      </c>
      <c r="E163" s="39">
        <f>VLOOKUP(A163,'Draft Main'!L:L,1,0)</f>
        <v>162</v>
      </c>
    </row>
    <row r="164" spans="1:5" x14ac:dyDescent="0.45">
      <c r="A164">
        <v>163</v>
      </c>
      <c r="B164" t="s">
        <v>806</v>
      </c>
      <c r="C164">
        <v>163</v>
      </c>
      <c r="D164" t="s">
        <v>3</v>
      </c>
      <c r="E164" s="39">
        <f>VLOOKUP(A164,'Draft Main'!L:L,1,0)</f>
        <v>163</v>
      </c>
    </row>
    <row r="165" spans="1:5" x14ac:dyDescent="0.45">
      <c r="A165">
        <v>164</v>
      </c>
      <c r="B165" t="s">
        <v>1163</v>
      </c>
      <c r="C165">
        <v>164</v>
      </c>
      <c r="D165" t="s">
        <v>1159</v>
      </c>
      <c r="E165" s="39">
        <f>VLOOKUP(A165,'Draft Main'!L:L,1,0)</f>
        <v>164</v>
      </c>
    </row>
    <row r="166" spans="1:5" x14ac:dyDescent="0.45">
      <c r="A166">
        <v>165</v>
      </c>
      <c r="B166" t="s">
        <v>736</v>
      </c>
      <c r="C166">
        <v>165</v>
      </c>
      <c r="D166" t="s">
        <v>26</v>
      </c>
      <c r="E166" s="39">
        <f>VLOOKUP(A166,'Draft Main'!L:L,1,0)</f>
        <v>165</v>
      </c>
    </row>
    <row r="167" spans="1:5" x14ac:dyDescent="0.45">
      <c r="A167">
        <v>166</v>
      </c>
      <c r="B167" t="s">
        <v>741</v>
      </c>
      <c r="C167">
        <v>166</v>
      </c>
      <c r="D167" t="s">
        <v>26</v>
      </c>
      <c r="E167" s="39">
        <f>VLOOKUP(A167,'Draft Main'!L:L,1,0)</f>
        <v>166</v>
      </c>
    </row>
    <row r="168" spans="1:5" x14ac:dyDescent="0.45">
      <c r="A168">
        <v>167</v>
      </c>
      <c r="B168" t="s">
        <v>782</v>
      </c>
      <c r="C168">
        <v>167</v>
      </c>
      <c r="D168" t="s">
        <v>26</v>
      </c>
      <c r="E168" s="39">
        <f>VLOOKUP(A168,'Draft Main'!L:L,1,0)</f>
        <v>167</v>
      </c>
    </row>
    <row r="169" spans="1:5" x14ac:dyDescent="0.45">
      <c r="A169">
        <v>168</v>
      </c>
      <c r="B169" t="s">
        <v>717</v>
      </c>
      <c r="C169">
        <v>168</v>
      </c>
      <c r="D169" t="s">
        <v>3</v>
      </c>
      <c r="E169" s="39">
        <f>VLOOKUP(A169,'Draft Main'!L:L,1,0)</f>
        <v>168</v>
      </c>
    </row>
    <row r="170" spans="1:5" x14ac:dyDescent="0.45">
      <c r="A170">
        <v>169</v>
      </c>
      <c r="B170" t="s">
        <v>1164</v>
      </c>
      <c r="C170">
        <v>169</v>
      </c>
      <c r="D170" t="s">
        <v>1159</v>
      </c>
      <c r="E170" s="39">
        <f>VLOOKUP(A170,'Draft Main'!L:L,1,0)</f>
        <v>169</v>
      </c>
    </row>
    <row r="171" spans="1:5" x14ac:dyDescent="0.45">
      <c r="A171">
        <v>170</v>
      </c>
      <c r="B171" t="s">
        <v>1165</v>
      </c>
      <c r="C171">
        <v>170</v>
      </c>
      <c r="D171" t="s">
        <v>1159</v>
      </c>
      <c r="E171" s="39">
        <f>VLOOKUP(A171,'Draft Main'!L:L,1,0)</f>
        <v>170</v>
      </c>
    </row>
    <row r="172" spans="1:5" x14ac:dyDescent="0.45">
      <c r="A172">
        <v>171</v>
      </c>
      <c r="B172" t="s">
        <v>1166</v>
      </c>
      <c r="C172">
        <v>171</v>
      </c>
      <c r="D172" t="s">
        <v>1159</v>
      </c>
      <c r="E172" s="39">
        <f>VLOOKUP(A172,'Draft Main'!L:L,1,0)</f>
        <v>171</v>
      </c>
    </row>
    <row r="173" spans="1:5" x14ac:dyDescent="0.45">
      <c r="A173">
        <v>172</v>
      </c>
      <c r="B173" t="s">
        <v>722</v>
      </c>
      <c r="C173">
        <v>172</v>
      </c>
      <c r="D173" t="s">
        <v>3</v>
      </c>
      <c r="E173" s="39">
        <f>VLOOKUP(A173,'Draft Main'!L:L,1,0)</f>
        <v>172</v>
      </c>
    </row>
    <row r="174" spans="1:5" x14ac:dyDescent="0.45">
      <c r="A174">
        <v>173</v>
      </c>
      <c r="B174" t="s">
        <v>845</v>
      </c>
      <c r="C174">
        <v>173</v>
      </c>
      <c r="D174" t="s">
        <v>13</v>
      </c>
      <c r="E174" s="39">
        <f>VLOOKUP(A174,'Draft Main'!L:L,1,0)</f>
        <v>173</v>
      </c>
    </row>
    <row r="175" spans="1:5" x14ac:dyDescent="0.45">
      <c r="A175">
        <v>174</v>
      </c>
      <c r="B175" t="s">
        <v>1167</v>
      </c>
      <c r="C175">
        <v>174</v>
      </c>
      <c r="D175" t="s">
        <v>1</v>
      </c>
      <c r="E175" s="39">
        <f>VLOOKUP(A175,'Draft Main'!L:L,1,0)</f>
        <v>174</v>
      </c>
    </row>
    <row r="176" spans="1:5" x14ac:dyDescent="0.45">
      <c r="A176">
        <v>175</v>
      </c>
      <c r="B176" t="s">
        <v>860</v>
      </c>
      <c r="C176">
        <v>175</v>
      </c>
      <c r="D176" t="s">
        <v>1</v>
      </c>
      <c r="E176" s="39">
        <f>VLOOKUP(A176,'Draft Main'!L:L,1,0)</f>
        <v>175</v>
      </c>
    </row>
    <row r="177" spans="1:5" x14ac:dyDescent="0.45">
      <c r="A177">
        <v>176</v>
      </c>
      <c r="B177" t="s">
        <v>1168</v>
      </c>
      <c r="C177">
        <v>176</v>
      </c>
      <c r="D177" t="s">
        <v>1</v>
      </c>
      <c r="E177" s="39">
        <f>VLOOKUP(A177,'Draft Main'!L:L,1,0)</f>
        <v>176</v>
      </c>
    </row>
    <row r="178" spans="1:5" x14ac:dyDescent="0.45">
      <c r="A178">
        <v>177</v>
      </c>
      <c r="B178" t="s">
        <v>828</v>
      </c>
      <c r="C178">
        <v>177</v>
      </c>
      <c r="D178" t="s">
        <v>3</v>
      </c>
      <c r="E178" s="39">
        <f>VLOOKUP(A178,'Draft Main'!L:L,1,0)</f>
        <v>177</v>
      </c>
    </row>
    <row r="179" spans="1:5" x14ac:dyDescent="0.45">
      <c r="A179">
        <v>178</v>
      </c>
      <c r="B179" t="s">
        <v>819</v>
      </c>
      <c r="C179">
        <v>178</v>
      </c>
      <c r="D179" t="s">
        <v>26</v>
      </c>
      <c r="E179" s="39">
        <f>VLOOKUP(A179,'Draft Main'!L:L,1,0)</f>
        <v>178</v>
      </c>
    </row>
    <row r="180" spans="1:5" x14ac:dyDescent="0.45">
      <c r="A180">
        <v>179</v>
      </c>
      <c r="B180" t="s">
        <v>1169</v>
      </c>
      <c r="C180">
        <v>179</v>
      </c>
      <c r="D180" t="s">
        <v>1159</v>
      </c>
      <c r="E180" s="39">
        <f>VLOOKUP(A180,'Draft Main'!L:L,1,0)</f>
        <v>179</v>
      </c>
    </row>
    <row r="181" spans="1:5" x14ac:dyDescent="0.45">
      <c r="A181">
        <v>180</v>
      </c>
      <c r="B181" t="s">
        <v>712</v>
      </c>
      <c r="C181">
        <v>180</v>
      </c>
      <c r="D181" t="s">
        <v>26</v>
      </c>
      <c r="E181" s="39">
        <f>VLOOKUP(A181,'Draft Main'!L:L,1,0)</f>
        <v>180</v>
      </c>
    </row>
    <row r="182" spans="1:5" x14ac:dyDescent="0.45">
      <c r="A182">
        <v>181</v>
      </c>
      <c r="B182" t="s">
        <v>1170</v>
      </c>
      <c r="C182">
        <v>181</v>
      </c>
      <c r="D182" t="s">
        <v>1</v>
      </c>
      <c r="E182" s="39">
        <f>VLOOKUP(A182,'Draft Main'!L:L,1,0)</f>
        <v>181</v>
      </c>
    </row>
    <row r="183" spans="1:5" x14ac:dyDescent="0.45">
      <c r="A183">
        <v>182</v>
      </c>
      <c r="B183" t="s">
        <v>817</v>
      </c>
      <c r="C183">
        <v>182</v>
      </c>
      <c r="D183" t="s">
        <v>13</v>
      </c>
      <c r="E183" s="39">
        <f>VLOOKUP(A183,'Draft Main'!L:L,1,0)</f>
        <v>182</v>
      </c>
    </row>
    <row r="184" spans="1:5" x14ac:dyDescent="0.45">
      <c r="A184">
        <v>183</v>
      </c>
      <c r="B184" t="s">
        <v>1081</v>
      </c>
      <c r="C184">
        <v>183</v>
      </c>
      <c r="D184" t="s">
        <v>13</v>
      </c>
      <c r="E184" s="39">
        <f>VLOOKUP(A184,'Draft Main'!L:L,1,0)</f>
        <v>183</v>
      </c>
    </row>
    <row r="185" spans="1:5" x14ac:dyDescent="0.45">
      <c r="A185">
        <v>184</v>
      </c>
      <c r="B185" t="s">
        <v>701</v>
      </c>
      <c r="C185">
        <v>184</v>
      </c>
      <c r="D185" t="s">
        <v>13</v>
      </c>
      <c r="E185" s="39">
        <f>VLOOKUP(A185,'Draft Main'!L:L,1,0)</f>
        <v>184</v>
      </c>
    </row>
    <row r="186" spans="1:5" x14ac:dyDescent="0.45">
      <c r="A186">
        <v>185</v>
      </c>
      <c r="B186" t="s">
        <v>793</v>
      </c>
      <c r="C186">
        <v>185</v>
      </c>
      <c r="D186" t="s">
        <v>13</v>
      </c>
      <c r="E186" s="39">
        <f>VLOOKUP(A186,'Draft Main'!L:L,1,0)</f>
        <v>185</v>
      </c>
    </row>
    <row r="187" spans="1:5" x14ac:dyDescent="0.45">
      <c r="A187">
        <v>186</v>
      </c>
      <c r="B187" t="s">
        <v>904</v>
      </c>
      <c r="C187">
        <v>186</v>
      </c>
      <c r="D187" t="s">
        <v>1</v>
      </c>
      <c r="E187" s="39">
        <f>VLOOKUP(A187,'Draft Main'!L:L,1,0)</f>
        <v>186</v>
      </c>
    </row>
    <row r="188" spans="1:5" x14ac:dyDescent="0.45">
      <c r="A188">
        <v>187</v>
      </c>
      <c r="B188" t="s">
        <v>740</v>
      </c>
      <c r="C188">
        <v>187</v>
      </c>
      <c r="D188" t="s">
        <v>26</v>
      </c>
      <c r="E188" s="39">
        <f>VLOOKUP(A188,'Draft Main'!L:L,1,0)</f>
        <v>187</v>
      </c>
    </row>
    <row r="189" spans="1:5" x14ac:dyDescent="0.45">
      <c r="A189">
        <v>188</v>
      </c>
      <c r="B189" t="s">
        <v>838</v>
      </c>
      <c r="C189">
        <v>188</v>
      </c>
      <c r="D189" t="s">
        <v>1</v>
      </c>
      <c r="E189" s="39">
        <f>VLOOKUP(A189,'Draft Main'!L:L,1,0)</f>
        <v>188</v>
      </c>
    </row>
    <row r="190" spans="1:5" x14ac:dyDescent="0.45">
      <c r="A190">
        <v>189</v>
      </c>
      <c r="B190" t="s">
        <v>729</v>
      </c>
      <c r="C190">
        <v>189</v>
      </c>
      <c r="D190" t="s">
        <v>3</v>
      </c>
      <c r="E190" s="39">
        <f>VLOOKUP(A190,'Draft Main'!L:L,1,0)</f>
        <v>189</v>
      </c>
    </row>
    <row r="191" spans="1:5" x14ac:dyDescent="0.45">
      <c r="A191">
        <v>190</v>
      </c>
      <c r="B191" t="s">
        <v>1171</v>
      </c>
      <c r="C191">
        <v>190</v>
      </c>
      <c r="D191" t="s">
        <v>13</v>
      </c>
      <c r="E191" s="39">
        <f>VLOOKUP(A191,'Draft Main'!L:L,1,0)</f>
        <v>190</v>
      </c>
    </row>
    <row r="192" spans="1:5" x14ac:dyDescent="0.45">
      <c r="A192">
        <v>191</v>
      </c>
      <c r="B192" t="s">
        <v>1172</v>
      </c>
      <c r="C192">
        <v>191</v>
      </c>
      <c r="D192" t="s">
        <v>13</v>
      </c>
      <c r="E192" s="39">
        <f>VLOOKUP(A192,'Draft Main'!L:L,1,0)</f>
        <v>191</v>
      </c>
    </row>
    <row r="193" spans="1:5" x14ac:dyDescent="0.45">
      <c r="A193">
        <v>192</v>
      </c>
      <c r="B193" t="s">
        <v>684</v>
      </c>
      <c r="C193">
        <v>192</v>
      </c>
      <c r="D193" t="s">
        <v>13</v>
      </c>
      <c r="E193" s="39">
        <f>VLOOKUP(A193,'Draft Main'!L:L,1,0)</f>
        <v>192</v>
      </c>
    </row>
    <row r="194" spans="1:5" x14ac:dyDescent="0.45">
      <c r="A194">
        <v>193</v>
      </c>
      <c r="B194" t="s">
        <v>786</v>
      </c>
      <c r="C194">
        <v>193</v>
      </c>
      <c r="D194" t="s">
        <v>3</v>
      </c>
      <c r="E194" s="39">
        <f>VLOOKUP(A194,'Draft Main'!L:L,1,0)</f>
        <v>193</v>
      </c>
    </row>
    <row r="195" spans="1:5" x14ac:dyDescent="0.45">
      <c r="A195">
        <v>194</v>
      </c>
      <c r="B195" t="s">
        <v>1173</v>
      </c>
      <c r="C195">
        <v>194</v>
      </c>
      <c r="D195" t="s">
        <v>1</v>
      </c>
      <c r="E195" s="39">
        <f>VLOOKUP(A195,'Draft Main'!L:L,1,0)</f>
        <v>194</v>
      </c>
    </row>
    <row r="196" spans="1:5" x14ac:dyDescent="0.45">
      <c r="A196">
        <v>195</v>
      </c>
      <c r="B196" t="s">
        <v>926</v>
      </c>
      <c r="C196">
        <v>195</v>
      </c>
      <c r="D196" t="s">
        <v>1</v>
      </c>
      <c r="E196" s="39">
        <f>VLOOKUP(A196,'Draft Main'!L:L,1,0)</f>
        <v>195</v>
      </c>
    </row>
    <row r="197" spans="1:5" x14ac:dyDescent="0.45">
      <c r="A197">
        <v>196</v>
      </c>
      <c r="B197" t="s">
        <v>1174</v>
      </c>
      <c r="C197">
        <v>196</v>
      </c>
      <c r="D197" t="s">
        <v>1159</v>
      </c>
      <c r="E197" s="39">
        <f>VLOOKUP(A197,'Draft Main'!L:L,1,0)</f>
        <v>196</v>
      </c>
    </row>
    <row r="198" spans="1:5" x14ac:dyDescent="0.45">
      <c r="A198">
        <v>197</v>
      </c>
      <c r="B198" t="s">
        <v>1175</v>
      </c>
      <c r="C198">
        <v>197</v>
      </c>
      <c r="D198" t="s">
        <v>1159</v>
      </c>
      <c r="E198" s="39">
        <f>VLOOKUP(A198,'Draft Main'!L:L,1,0)</f>
        <v>197</v>
      </c>
    </row>
    <row r="199" spans="1:5" x14ac:dyDescent="0.45">
      <c r="A199">
        <v>198</v>
      </c>
      <c r="B199" t="s">
        <v>762</v>
      </c>
      <c r="C199">
        <v>198</v>
      </c>
      <c r="D199" t="s">
        <v>3</v>
      </c>
      <c r="E199" s="39">
        <f>VLOOKUP(A199,'Draft Main'!L:L,1,0)</f>
        <v>198</v>
      </c>
    </row>
    <row r="200" spans="1:5" x14ac:dyDescent="0.45">
      <c r="A200">
        <v>199</v>
      </c>
      <c r="B200" t="s">
        <v>1176</v>
      </c>
      <c r="C200">
        <v>199</v>
      </c>
      <c r="D200" t="s">
        <v>13</v>
      </c>
      <c r="E200" s="39">
        <f>VLOOKUP(A200,'Draft Main'!L:L,1,0)</f>
        <v>199</v>
      </c>
    </row>
    <row r="201" spans="1:5" x14ac:dyDescent="0.45">
      <c r="A201">
        <v>200</v>
      </c>
      <c r="B201" t="s">
        <v>1177</v>
      </c>
      <c r="C201">
        <v>200</v>
      </c>
      <c r="D201" t="s">
        <v>13</v>
      </c>
      <c r="E201" s="39">
        <f>VLOOKUP(A201,'Draft Main'!L:L,1,0)</f>
        <v>200</v>
      </c>
    </row>
    <row r="202" spans="1:5" x14ac:dyDescent="0.45">
      <c r="A202">
        <v>201</v>
      </c>
      <c r="B202" t="s">
        <v>1178</v>
      </c>
      <c r="C202">
        <v>201</v>
      </c>
      <c r="D202" t="s">
        <v>13</v>
      </c>
      <c r="E202" s="39">
        <f>VLOOKUP(A202,'Draft Main'!L:L,1,0)</f>
        <v>201</v>
      </c>
    </row>
    <row r="203" spans="1:5" x14ac:dyDescent="0.45">
      <c r="A203">
        <v>202</v>
      </c>
      <c r="B203" t="s">
        <v>1179</v>
      </c>
      <c r="C203">
        <v>202</v>
      </c>
      <c r="D203" t="s">
        <v>1159</v>
      </c>
      <c r="E203" s="39">
        <f>VLOOKUP(A203,'Draft Main'!L:L,1,0)</f>
        <v>202</v>
      </c>
    </row>
    <row r="204" spans="1:5" x14ac:dyDescent="0.45">
      <c r="A204">
        <v>203</v>
      </c>
      <c r="B204" t="s">
        <v>1180</v>
      </c>
      <c r="C204">
        <v>203</v>
      </c>
      <c r="D204" t="s">
        <v>13</v>
      </c>
      <c r="E204" s="39">
        <f>VLOOKUP(A204,'Draft Main'!L:L,1,0)</f>
        <v>203</v>
      </c>
    </row>
    <row r="205" spans="1:5" x14ac:dyDescent="0.45">
      <c r="A205">
        <v>204</v>
      </c>
      <c r="B205" t="s">
        <v>1181</v>
      </c>
      <c r="C205">
        <v>204</v>
      </c>
      <c r="D205" t="s">
        <v>26</v>
      </c>
      <c r="E205" s="39">
        <f>VLOOKUP(A205,'Draft Main'!L:L,1,0)</f>
        <v>204</v>
      </c>
    </row>
    <row r="206" spans="1:5" x14ac:dyDescent="0.45">
      <c r="A206">
        <v>205</v>
      </c>
      <c r="B206" t="s">
        <v>1182</v>
      </c>
      <c r="C206">
        <v>205</v>
      </c>
      <c r="D206" t="s">
        <v>13</v>
      </c>
      <c r="E206" s="39">
        <f>VLOOKUP(A206,'Draft Main'!L:L,1,0)</f>
        <v>205</v>
      </c>
    </row>
    <row r="207" spans="1:5" x14ac:dyDescent="0.45">
      <c r="A207">
        <v>206</v>
      </c>
      <c r="B207" t="s">
        <v>1183</v>
      </c>
      <c r="C207">
        <v>206</v>
      </c>
      <c r="D207" t="s">
        <v>1159</v>
      </c>
      <c r="E207" s="39">
        <f>VLOOKUP(A207,'Draft Main'!L:L,1,0)</f>
        <v>206</v>
      </c>
    </row>
    <row r="208" spans="1:5" x14ac:dyDescent="0.45">
      <c r="A208">
        <v>207</v>
      </c>
      <c r="B208" t="s">
        <v>1184</v>
      </c>
      <c r="C208">
        <v>207</v>
      </c>
      <c r="D208" t="s">
        <v>13</v>
      </c>
      <c r="E208" s="39">
        <f>VLOOKUP(A208,'Draft Main'!L:L,1,0)</f>
        <v>207</v>
      </c>
    </row>
    <row r="209" spans="1:5" x14ac:dyDescent="0.45">
      <c r="A209">
        <v>208</v>
      </c>
      <c r="B209" t="s">
        <v>1185</v>
      </c>
      <c r="C209">
        <v>208</v>
      </c>
      <c r="D209" t="s">
        <v>1159</v>
      </c>
      <c r="E209" s="39">
        <f>VLOOKUP(A209,'Draft Main'!L:L,1,0)</f>
        <v>208</v>
      </c>
    </row>
    <row r="210" spans="1:5" x14ac:dyDescent="0.45">
      <c r="A210">
        <v>209</v>
      </c>
      <c r="B210" t="s">
        <v>726</v>
      </c>
      <c r="C210">
        <v>209</v>
      </c>
      <c r="D210" t="s">
        <v>13</v>
      </c>
      <c r="E210" s="39">
        <f>VLOOKUP(A210,'Draft Main'!L:L,1,0)</f>
        <v>209</v>
      </c>
    </row>
    <row r="211" spans="1:5" x14ac:dyDescent="0.45">
      <c r="A211">
        <v>210</v>
      </c>
      <c r="B211" t="s">
        <v>1186</v>
      </c>
      <c r="C211">
        <v>210</v>
      </c>
      <c r="D211" t="s">
        <v>13</v>
      </c>
      <c r="E211" s="39">
        <f>VLOOKUP(A211,'Draft Main'!L:L,1,0)</f>
        <v>210</v>
      </c>
    </row>
    <row r="212" spans="1:5" x14ac:dyDescent="0.45">
      <c r="A212">
        <v>211</v>
      </c>
      <c r="B212" t="s">
        <v>868</v>
      </c>
      <c r="C212">
        <v>211</v>
      </c>
      <c r="D212" t="s">
        <v>1</v>
      </c>
      <c r="E212" s="39">
        <f>VLOOKUP(A212,'Draft Main'!L:L,1,0)</f>
        <v>211</v>
      </c>
    </row>
    <row r="213" spans="1:5" x14ac:dyDescent="0.45">
      <c r="A213">
        <v>212</v>
      </c>
      <c r="B213" t="s">
        <v>1187</v>
      </c>
      <c r="C213">
        <v>212</v>
      </c>
      <c r="D213" t="s">
        <v>1159</v>
      </c>
      <c r="E213" s="39">
        <f>VLOOKUP(A213,'Draft Main'!L:L,1,0)</f>
        <v>212</v>
      </c>
    </row>
    <row r="214" spans="1:5" x14ac:dyDescent="0.45">
      <c r="A214">
        <v>213</v>
      </c>
      <c r="B214" t="s">
        <v>1188</v>
      </c>
      <c r="C214">
        <v>213</v>
      </c>
      <c r="D214" t="s">
        <v>13</v>
      </c>
      <c r="E214" s="39">
        <f>VLOOKUP(A214,'Draft Main'!L:L,1,0)</f>
        <v>213</v>
      </c>
    </row>
    <row r="215" spans="1:5" x14ac:dyDescent="0.45">
      <c r="A215">
        <v>214</v>
      </c>
      <c r="B215" t="s">
        <v>871</v>
      </c>
      <c r="C215">
        <v>214</v>
      </c>
      <c r="D215" t="s">
        <v>13</v>
      </c>
      <c r="E215" s="39">
        <f>VLOOKUP(A215,'Draft Main'!L:L,1,0)</f>
        <v>214</v>
      </c>
    </row>
    <row r="216" spans="1:5" x14ac:dyDescent="0.45">
      <c r="A216">
        <v>215</v>
      </c>
      <c r="B216" t="s">
        <v>835</v>
      </c>
      <c r="C216">
        <v>215</v>
      </c>
      <c r="D216" t="s">
        <v>13</v>
      </c>
      <c r="E216" s="39">
        <f>VLOOKUP(A216,'Draft Main'!L:L,1,0)</f>
        <v>215</v>
      </c>
    </row>
    <row r="217" spans="1:5" x14ac:dyDescent="0.45">
      <c r="A217">
        <v>216</v>
      </c>
      <c r="B217" t="s">
        <v>1189</v>
      </c>
      <c r="C217">
        <v>216</v>
      </c>
      <c r="D217" t="s">
        <v>1159</v>
      </c>
      <c r="E217" s="39">
        <f>VLOOKUP(A217,'Draft Main'!L:L,1,0)</f>
        <v>216</v>
      </c>
    </row>
    <row r="218" spans="1:5" x14ac:dyDescent="0.45">
      <c r="A218">
        <v>217</v>
      </c>
      <c r="B218" t="s">
        <v>816</v>
      </c>
      <c r="C218">
        <v>217</v>
      </c>
      <c r="D218" t="s">
        <v>13</v>
      </c>
      <c r="E218" s="39">
        <f>VLOOKUP(A218,'Draft Main'!L:L,1,0)</f>
        <v>217</v>
      </c>
    </row>
    <row r="219" spans="1:5" x14ac:dyDescent="0.45">
      <c r="A219">
        <v>218</v>
      </c>
      <c r="B219" t="s">
        <v>1190</v>
      </c>
      <c r="C219">
        <v>218</v>
      </c>
      <c r="D219" t="s">
        <v>1</v>
      </c>
      <c r="E219" s="39">
        <f>VLOOKUP(A219,'Draft Main'!L:L,1,0)</f>
        <v>218</v>
      </c>
    </row>
    <row r="220" spans="1:5" x14ac:dyDescent="0.45">
      <c r="A220">
        <v>219</v>
      </c>
      <c r="B220" t="s">
        <v>764</v>
      </c>
      <c r="C220">
        <v>219</v>
      </c>
      <c r="D220" t="s">
        <v>13</v>
      </c>
      <c r="E220" s="39">
        <f>VLOOKUP(A220,'Draft Main'!L:L,1,0)</f>
        <v>219</v>
      </c>
    </row>
    <row r="221" spans="1:5" x14ac:dyDescent="0.45">
      <c r="A221">
        <v>220</v>
      </c>
      <c r="B221" t="s">
        <v>1191</v>
      </c>
      <c r="C221">
        <v>220</v>
      </c>
      <c r="D221" t="s">
        <v>1159</v>
      </c>
      <c r="E221" s="39">
        <f>VLOOKUP(A221,'Draft Main'!L:L,1,0)</f>
        <v>220</v>
      </c>
    </row>
    <row r="222" spans="1:5" x14ac:dyDescent="0.45">
      <c r="A222">
        <v>221</v>
      </c>
      <c r="B222" t="s">
        <v>1192</v>
      </c>
      <c r="C222">
        <v>221</v>
      </c>
      <c r="D222" t="s">
        <v>13</v>
      </c>
      <c r="E222" s="39">
        <f>VLOOKUP(A222,'Draft Main'!L:L,1,0)</f>
        <v>221</v>
      </c>
    </row>
    <row r="223" spans="1:5" x14ac:dyDescent="0.45">
      <c r="A223">
        <v>222</v>
      </c>
      <c r="B223" t="s">
        <v>1193</v>
      </c>
      <c r="C223">
        <v>222</v>
      </c>
      <c r="D223" t="s">
        <v>26</v>
      </c>
      <c r="E223" s="39">
        <f>VLOOKUP(A223,'Draft Main'!L:L,1,0)</f>
        <v>222</v>
      </c>
    </row>
    <row r="224" spans="1:5" x14ac:dyDescent="0.45">
      <c r="A224">
        <v>223</v>
      </c>
      <c r="B224" t="s">
        <v>1194</v>
      </c>
      <c r="C224">
        <v>223</v>
      </c>
      <c r="D224" t="s">
        <v>1159</v>
      </c>
      <c r="E224" s="39">
        <f>VLOOKUP(A224,'Draft Main'!L:L,1,0)</f>
        <v>223</v>
      </c>
    </row>
    <row r="225" spans="1:5" x14ac:dyDescent="0.45">
      <c r="A225">
        <v>224</v>
      </c>
      <c r="B225" t="s">
        <v>1195</v>
      </c>
      <c r="C225">
        <v>224</v>
      </c>
      <c r="D225" t="s">
        <v>1</v>
      </c>
      <c r="E225" s="39">
        <f>VLOOKUP(A225,'Draft Main'!L:L,1,0)</f>
        <v>224</v>
      </c>
    </row>
    <row r="226" spans="1:5" x14ac:dyDescent="0.45">
      <c r="A226">
        <v>225</v>
      </c>
      <c r="B226" t="s">
        <v>867</v>
      </c>
      <c r="C226">
        <v>225</v>
      </c>
      <c r="D226" t="s">
        <v>26</v>
      </c>
      <c r="E226" s="39">
        <f>VLOOKUP(A226,'Draft Main'!L:L,1,0)</f>
        <v>225</v>
      </c>
    </row>
    <row r="227" spans="1:5" x14ac:dyDescent="0.45">
      <c r="A227">
        <v>226</v>
      </c>
      <c r="B227" t="s">
        <v>856</v>
      </c>
      <c r="C227">
        <v>226</v>
      </c>
      <c r="D227" t="s">
        <v>1</v>
      </c>
      <c r="E227" s="39">
        <f>VLOOKUP(A227,'Draft Main'!L:L,1,0)</f>
        <v>226</v>
      </c>
    </row>
    <row r="228" spans="1:5" x14ac:dyDescent="0.45">
      <c r="A228">
        <v>227</v>
      </c>
      <c r="B228" t="s">
        <v>917</v>
      </c>
      <c r="C228">
        <v>227</v>
      </c>
      <c r="D228" t="s">
        <v>1</v>
      </c>
      <c r="E228" s="39">
        <f>VLOOKUP(A228,'Draft Main'!L:L,1,0)</f>
        <v>227</v>
      </c>
    </row>
    <row r="229" spans="1:5" x14ac:dyDescent="0.45">
      <c r="A229">
        <v>228</v>
      </c>
      <c r="B229" t="s">
        <v>839</v>
      </c>
      <c r="C229">
        <v>228</v>
      </c>
      <c r="D229" t="s">
        <v>13</v>
      </c>
      <c r="E229" s="39">
        <f>VLOOKUP(A229,'Draft Main'!L:L,1,0)</f>
        <v>228</v>
      </c>
    </row>
    <row r="230" spans="1:5" x14ac:dyDescent="0.45">
      <c r="A230">
        <v>229</v>
      </c>
      <c r="B230" t="s">
        <v>756</v>
      </c>
      <c r="C230">
        <v>229</v>
      </c>
      <c r="D230" t="s">
        <v>3</v>
      </c>
      <c r="E230" s="39">
        <f>VLOOKUP(A230,'Draft Main'!L:L,1,0)</f>
        <v>229</v>
      </c>
    </row>
    <row r="231" spans="1:5" x14ac:dyDescent="0.45">
      <c r="A231">
        <v>230</v>
      </c>
      <c r="B231" t="s">
        <v>812</v>
      </c>
      <c r="C231">
        <v>230</v>
      </c>
      <c r="D231" t="s">
        <v>13</v>
      </c>
      <c r="E231" s="39">
        <f>VLOOKUP(A231,'Draft Main'!L:L,1,0)</f>
        <v>230</v>
      </c>
    </row>
    <row r="232" spans="1:5" x14ac:dyDescent="0.45">
      <c r="A232">
        <v>231</v>
      </c>
      <c r="B232" t="s">
        <v>1196</v>
      </c>
      <c r="C232">
        <v>231</v>
      </c>
      <c r="D232" t="s">
        <v>13</v>
      </c>
      <c r="E232" s="39">
        <f>VLOOKUP(A232,'Draft Main'!L:L,1,0)</f>
        <v>231</v>
      </c>
    </row>
    <row r="233" spans="1:5" x14ac:dyDescent="0.45">
      <c r="A233">
        <v>232</v>
      </c>
      <c r="B233" t="s">
        <v>776</v>
      </c>
      <c r="C233">
        <v>232</v>
      </c>
      <c r="D233" t="s">
        <v>13</v>
      </c>
      <c r="E233" s="39">
        <f>VLOOKUP(A233,'Draft Main'!L:L,1,0)</f>
        <v>232</v>
      </c>
    </row>
    <row r="234" spans="1:5" x14ac:dyDescent="0.45">
      <c r="A234">
        <v>233</v>
      </c>
      <c r="B234" t="s">
        <v>892</v>
      </c>
      <c r="C234">
        <v>233</v>
      </c>
      <c r="D234" t="s">
        <v>1</v>
      </c>
      <c r="E234" s="39">
        <f>VLOOKUP(A234,'Draft Main'!L:L,1,0)</f>
        <v>233</v>
      </c>
    </row>
    <row r="235" spans="1:5" x14ac:dyDescent="0.45">
      <c r="A235">
        <v>234</v>
      </c>
      <c r="B235" t="s">
        <v>1197</v>
      </c>
      <c r="C235">
        <v>234</v>
      </c>
      <c r="D235" t="s">
        <v>26</v>
      </c>
      <c r="E235" s="39">
        <f>VLOOKUP(A235,'Draft Main'!L:L,1,0)</f>
        <v>234</v>
      </c>
    </row>
    <row r="236" spans="1:5" x14ac:dyDescent="0.45">
      <c r="A236">
        <v>235</v>
      </c>
      <c r="B236" t="s">
        <v>791</v>
      </c>
      <c r="C236">
        <v>235</v>
      </c>
      <c r="D236" t="s">
        <v>13</v>
      </c>
      <c r="E236" s="39">
        <f>VLOOKUP(A236,'Draft Main'!L:L,1,0)</f>
        <v>235</v>
      </c>
    </row>
    <row r="237" spans="1:5" x14ac:dyDescent="0.45">
      <c r="A237">
        <v>236</v>
      </c>
      <c r="B237" t="s">
        <v>1198</v>
      </c>
      <c r="C237">
        <v>236</v>
      </c>
      <c r="D237" t="s">
        <v>1159</v>
      </c>
      <c r="E237" s="39">
        <f>VLOOKUP(A237,'Draft Main'!L:L,1,0)</f>
        <v>236</v>
      </c>
    </row>
    <row r="238" spans="1:5" x14ac:dyDescent="0.45">
      <c r="A238">
        <v>237</v>
      </c>
      <c r="B238" t="s">
        <v>1199</v>
      </c>
      <c r="C238">
        <v>237</v>
      </c>
      <c r="D238" t="s">
        <v>1159</v>
      </c>
      <c r="E238" s="39">
        <f>VLOOKUP(A238,'Draft Main'!L:L,1,0)</f>
        <v>237</v>
      </c>
    </row>
    <row r="239" spans="1:5" x14ac:dyDescent="0.45">
      <c r="A239">
        <v>238</v>
      </c>
      <c r="B239" t="s">
        <v>931</v>
      </c>
      <c r="C239">
        <v>238</v>
      </c>
      <c r="D239" t="s">
        <v>3</v>
      </c>
      <c r="E239" s="39">
        <f>VLOOKUP(A239,'Draft Main'!L:L,1,0)</f>
        <v>238</v>
      </c>
    </row>
    <row r="240" spans="1:5" x14ac:dyDescent="0.45">
      <c r="A240">
        <v>239</v>
      </c>
      <c r="B240" t="s">
        <v>1200</v>
      </c>
      <c r="C240">
        <v>239</v>
      </c>
      <c r="D240" t="s">
        <v>26</v>
      </c>
      <c r="E240" s="39">
        <f>VLOOKUP(A240,'Draft Main'!L:L,1,0)</f>
        <v>239</v>
      </c>
    </row>
    <row r="241" spans="1:5" x14ac:dyDescent="0.45">
      <c r="A241">
        <v>240</v>
      </c>
      <c r="B241" t="s">
        <v>648</v>
      </c>
      <c r="C241">
        <v>240</v>
      </c>
      <c r="D241" t="s">
        <v>1</v>
      </c>
      <c r="E241" s="39">
        <f>VLOOKUP(A241,'Draft Main'!L:L,1,0)</f>
        <v>240</v>
      </c>
    </row>
    <row r="242" spans="1:5" x14ac:dyDescent="0.45">
      <c r="A242">
        <v>241</v>
      </c>
      <c r="B242" t="s">
        <v>1201</v>
      </c>
      <c r="C242">
        <v>241</v>
      </c>
      <c r="D242" t="s">
        <v>1</v>
      </c>
      <c r="E242" s="39">
        <f>VLOOKUP(A242,'Draft Main'!L:L,1,0)</f>
        <v>241</v>
      </c>
    </row>
    <row r="243" spans="1:5" x14ac:dyDescent="0.45">
      <c r="A243">
        <v>242</v>
      </c>
      <c r="B243" t="s">
        <v>1202</v>
      </c>
      <c r="C243">
        <v>242</v>
      </c>
      <c r="D243" t="s">
        <v>26</v>
      </c>
      <c r="E243" s="39">
        <f>VLOOKUP(A243,'Draft Main'!L:L,1,0)</f>
        <v>242</v>
      </c>
    </row>
    <row r="244" spans="1:5" x14ac:dyDescent="0.45">
      <c r="A244">
        <v>243</v>
      </c>
      <c r="B244" t="s">
        <v>859</v>
      </c>
      <c r="C244">
        <v>243</v>
      </c>
      <c r="D244" t="s">
        <v>1</v>
      </c>
      <c r="E244" s="39">
        <f>VLOOKUP(A244,'Draft Main'!L:L,1,0)</f>
        <v>243</v>
      </c>
    </row>
    <row r="245" spans="1:5" x14ac:dyDescent="0.45">
      <c r="A245">
        <v>244</v>
      </c>
      <c r="B245" t="s">
        <v>792</v>
      </c>
      <c r="C245">
        <v>244</v>
      </c>
      <c r="D245" t="s">
        <v>26</v>
      </c>
      <c r="E245" s="39">
        <f>VLOOKUP(A245,'Draft Main'!L:L,1,0)</f>
        <v>244</v>
      </c>
    </row>
    <row r="246" spans="1:5" x14ac:dyDescent="0.45">
      <c r="A246" s="14"/>
      <c r="B246" s="15"/>
      <c r="C246" s="14"/>
      <c r="D246" s="14"/>
      <c r="E246" s="39"/>
    </row>
    <row r="247" spans="1:5" x14ac:dyDescent="0.45">
      <c r="A247" s="14"/>
      <c r="B247" s="15"/>
      <c r="C247" s="14"/>
      <c r="D247" s="14"/>
      <c r="E247" s="39"/>
    </row>
    <row r="248" spans="1:5" x14ac:dyDescent="0.45">
      <c r="A248" s="14"/>
      <c r="B248" s="15"/>
      <c r="C248" s="14"/>
      <c r="D248" s="14"/>
      <c r="E248" s="39"/>
    </row>
    <row r="249" spans="1:5" x14ac:dyDescent="0.45">
      <c r="A249" s="14"/>
      <c r="B249" s="15"/>
      <c r="C249" s="14"/>
      <c r="D249" s="14"/>
      <c r="E249" s="39"/>
    </row>
    <row r="250" spans="1:5" x14ac:dyDescent="0.45">
      <c r="A250" s="14"/>
      <c r="B250" s="15"/>
      <c r="C250" s="14"/>
      <c r="D250" s="14"/>
      <c r="E250" s="39"/>
    </row>
    <row r="251" spans="1:5" x14ac:dyDescent="0.45">
      <c r="A251" s="14"/>
      <c r="B251" s="15"/>
      <c r="C251" s="14"/>
      <c r="D251" s="14"/>
      <c r="E251" s="39"/>
    </row>
    <row r="252" spans="1:5" x14ac:dyDescent="0.45">
      <c r="A252" s="14"/>
      <c r="B252" s="15"/>
      <c r="C252" s="14"/>
      <c r="D252" s="14"/>
      <c r="E252" s="39"/>
    </row>
    <row r="253" spans="1:5" x14ac:dyDescent="0.45">
      <c r="A253" s="14"/>
      <c r="B253" s="15"/>
      <c r="C253" s="14"/>
      <c r="D253" s="14"/>
      <c r="E253" s="39"/>
    </row>
    <row r="254" spans="1:5" x14ac:dyDescent="0.45">
      <c r="A254" s="14"/>
      <c r="B254" s="15"/>
      <c r="C254" s="14"/>
      <c r="D254" s="14"/>
      <c r="E254" s="39"/>
    </row>
    <row r="255" spans="1:5" x14ac:dyDescent="0.45">
      <c r="A255" s="14"/>
      <c r="B255" s="15"/>
      <c r="C255" s="14"/>
      <c r="D255" s="14"/>
      <c r="E255" s="39"/>
    </row>
    <row r="256" spans="1:5" x14ac:dyDescent="0.45">
      <c r="A256" s="14"/>
      <c r="B256" s="15"/>
      <c r="C256" s="14"/>
      <c r="D256" s="14"/>
      <c r="E256" s="39"/>
    </row>
    <row r="257" spans="1:5" x14ac:dyDescent="0.45">
      <c r="A257" s="14"/>
      <c r="B257" s="15"/>
      <c r="C257" s="14"/>
      <c r="D257" s="14"/>
      <c r="E257" s="39"/>
    </row>
    <row r="258" spans="1:5" x14ac:dyDescent="0.45">
      <c r="A258" s="14"/>
      <c r="B258" s="15"/>
      <c r="C258" s="14"/>
      <c r="D258" s="14"/>
      <c r="E258" s="39"/>
    </row>
    <row r="259" spans="1:5" x14ac:dyDescent="0.45">
      <c r="A259" s="14"/>
      <c r="B259" s="15"/>
      <c r="C259" s="14"/>
      <c r="D259" s="14"/>
      <c r="E259" s="39"/>
    </row>
    <row r="260" spans="1:5" x14ac:dyDescent="0.45">
      <c r="A260" s="14"/>
      <c r="B260" s="15"/>
      <c r="C260" s="14"/>
      <c r="D260" s="14"/>
      <c r="E260" s="39"/>
    </row>
    <row r="261" spans="1:5" x14ac:dyDescent="0.45">
      <c r="A261" s="14"/>
      <c r="B261" s="15"/>
      <c r="C261" s="14"/>
      <c r="D261" s="14"/>
      <c r="E261" s="39"/>
    </row>
    <row r="262" spans="1:5" x14ac:dyDescent="0.45">
      <c r="A262" s="14"/>
      <c r="B262" s="15"/>
      <c r="C262" s="14"/>
      <c r="D262" s="14"/>
      <c r="E262" s="39"/>
    </row>
    <row r="263" spans="1:5" x14ac:dyDescent="0.45">
      <c r="A263" s="14"/>
      <c r="B263" s="15"/>
      <c r="C263" s="14"/>
      <c r="D263" s="14"/>
      <c r="E263" s="39"/>
    </row>
    <row r="264" spans="1:5" x14ac:dyDescent="0.45">
      <c r="A264" s="14"/>
      <c r="B264" s="15"/>
      <c r="C264" s="14"/>
      <c r="D264" s="14"/>
      <c r="E264" s="39"/>
    </row>
    <row r="265" spans="1:5" x14ac:dyDescent="0.45">
      <c r="A265" s="14"/>
      <c r="B265" s="15"/>
      <c r="C265" s="14"/>
      <c r="D265" s="14"/>
      <c r="E265" s="39"/>
    </row>
    <row r="266" spans="1:5" x14ac:dyDescent="0.45">
      <c r="A266" s="14"/>
      <c r="B266" s="15"/>
      <c r="C266" s="14"/>
      <c r="D266" s="14"/>
      <c r="E266" s="39"/>
    </row>
    <row r="267" spans="1:5" x14ac:dyDescent="0.45">
      <c r="A267" s="14"/>
      <c r="B267" s="15"/>
      <c r="C267" s="14"/>
      <c r="D267" s="14"/>
      <c r="E267" s="39"/>
    </row>
    <row r="268" spans="1:5" x14ac:dyDescent="0.45">
      <c r="A268" s="14"/>
      <c r="B268" s="15"/>
      <c r="C268" s="14"/>
      <c r="D268" s="14"/>
      <c r="E268" s="39"/>
    </row>
    <row r="269" spans="1:5" x14ac:dyDescent="0.45">
      <c r="A269" s="14"/>
      <c r="B269" s="15"/>
      <c r="C269" s="14"/>
      <c r="D269" s="14"/>
      <c r="E269" s="39"/>
    </row>
    <row r="270" spans="1:5" x14ac:dyDescent="0.45">
      <c r="A270" s="14"/>
      <c r="B270" s="15"/>
      <c r="C270" s="14"/>
      <c r="D270" s="14"/>
      <c r="E270" s="39"/>
    </row>
    <row r="271" spans="1:5" x14ac:dyDescent="0.45">
      <c r="A271" s="14"/>
      <c r="B271" s="15"/>
      <c r="C271" s="14"/>
      <c r="D271" s="14"/>
      <c r="E271" s="39"/>
    </row>
    <row r="272" spans="1:5" x14ac:dyDescent="0.45">
      <c r="A272" s="14"/>
      <c r="B272" s="15"/>
      <c r="C272" s="14"/>
      <c r="D272" s="14"/>
      <c r="E272" s="39"/>
    </row>
    <row r="273" spans="1:5" x14ac:dyDescent="0.45">
      <c r="A273" s="14"/>
      <c r="B273" s="15"/>
      <c r="C273" s="14"/>
      <c r="D273" s="14"/>
      <c r="E273" s="39"/>
    </row>
    <row r="274" spans="1:5" x14ac:dyDescent="0.45">
      <c r="A274" s="14"/>
      <c r="B274" s="15"/>
      <c r="C274" s="14"/>
      <c r="D274" s="14"/>
      <c r="E274" s="39"/>
    </row>
    <row r="275" spans="1:5" x14ac:dyDescent="0.45">
      <c r="A275" s="14"/>
      <c r="B275" s="15"/>
      <c r="C275" s="14"/>
      <c r="D275" s="14"/>
      <c r="E275" s="39"/>
    </row>
    <row r="276" spans="1:5" x14ac:dyDescent="0.45">
      <c r="A276" s="14"/>
      <c r="B276" s="15"/>
      <c r="C276" s="14"/>
      <c r="D276" s="14"/>
      <c r="E276" s="39"/>
    </row>
    <row r="277" spans="1:5" x14ac:dyDescent="0.45">
      <c r="A277" s="14"/>
      <c r="B277" s="15"/>
      <c r="C277" s="14"/>
      <c r="D277" s="14"/>
      <c r="E277" s="39"/>
    </row>
    <row r="278" spans="1:5" x14ac:dyDescent="0.45">
      <c r="A278" s="14"/>
      <c r="B278" s="15"/>
      <c r="C278" s="14"/>
      <c r="D278" s="14"/>
      <c r="E278" s="39"/>
    </row>
    <row r="279" spans="1:5" x14ac:dyDescent="0.45">
      <c r="A279" s="14"/>
      <c r="B279" s="15"/>
      <c r="C279" s="14"/>
      <c r="D279" s="14"/>
      <c r="E279" s="39"/>
    </row>
    <row r="280" spans="1:5" x14ac:dyDescent="0.45">
      <c r="A280" s="14"/>
      <c r="B280" s="15"/>
      <c r="C280" s="14"/>
      <c r="D280" s="14"/>
      <c r="E280" s="39"/>
    </row>
    <row r="281" spans="1:5" x14ac:dyDescent="0.45">
      <c r="A281" s="14"/>
      <c r="B281" s="15"/>
      <c r="C281" s="14"/>
      <c r="D281" s="14"/>
      <c r="E281" s="39"/>
    </row>
    <row r="282" spans="1:5" x14ac:dyDescent="0.45">
      <c r="A282" s="14"/>
      <c r="B282" s="15"/>
      <c r="C282" s="14"/>
      <c r="D282" s="14"/>
      <c r="E282" s="39"/>
    </row>
    <row r="283" spans="1:5" x14ac:dyDescent="0.45">
      <c r="A283" s="14"/>
      <c r="B283" s="15"/>
      <c r="C283" s="14"/>
      <c r="D283" s="14"/>
      <c r="E283" s="39"/>
    </row>
    <row r="284" spans="1:5" x14ac:dyDescent="0.45">
      <c r="A284" s="14"/>
      <c r="B284" s="15"/>
      <c r="C284" s="14"/>
      <c r="D284" s="14"/>
      <c r="E284" s="39"/>
    </row>
    <row r="285" spans="1:5" x14ac:dyDescent="0.45">
      <c r="A285" s="14"/>
      <c r="B285" s="15"/>
      <c r="C285" s="14"/>
      <c r="D285" s="14"/>
      <c r="E285" s="39"/>
    </row>
    <row r="286" spans="1:5" x14ac:dyDescent="0.45">
      <c r="A286" s="14"/>
      <c r="B286" s="15"/>
      <c r="C286" s="14"/>
      <c r="D286" s="14"/>
      <c r="E286" s="39"/>
    </row>
    <row r="287" spans="1:5" x14ac:dyDescent="0.45">
      <c r="A287" s="14"/>
      <c r="B287" s="15"/>
      <c r="C287" s="14"/>
      <c r="D287" s="14"/>
      <c r="E287" s="39"/>
    </row>
    <row r="288" spans="1:5" x14ac:dyDescent="0.45">
      <c r="A288" s="14"/>
      <c r="B288" s="15"/>
      <c r="C288" s="14"/>
      <c r="D288" s="14"/>
      <c r="E288" s="39"/>
    </row>
    <row r="289" spans="1:5" x14ac:dyDescent="0.45">
      <c r="A289" s="14"/>
      <c r="B289" s="15"/>
      <c r="C289" s="14"/>
      <c r="D289" s="14"/>
      <c r="E289" s="39"/>
    </row>
    <row r="290" spans="1:5" x14ac:dyDescent="0.45">
      <c r="A290" s="14"/>
      <c r="B290" s="15"/>
      <c r="C290" s="14"/>
      <c r="D290" s="14"/>
      <c r="E290" s="39"/>
    </row>
    <row r="291" spans="1:5" x14ac:dyDescent="0.45">
      <c r="A291" s="14"/>
      <c r="B291" s="15"/>
      <c r="C291" s="14"/>
      <c r="D291" s="14"/>
      <c r="E291" s="39"/>
    </row>
    <row r="292" spans="1:5" x14ac:dyDescent="0.45">
      <c r="A292" s="14"/>
      <c r="B292" s="15"/>
      <c r="C292" s="14"/>
      <c r="D292" s="14"/>
      <c r="E292" s="39"/>
    </row>
    <row r="293" spans="1:5" x14ac:dyDescent="0.45">
      <c r="A293" s="14"/>
      <c r="B293" s="15"/>
      <c r="C293" s="14"/>
      <c r="D293" s="14"/>
      <c r="E293" s="39"/>
    </row>
    <row r="294" spans="1:5" x14ac:dyDescent="0.45">
      <c r="A294" s="14"/>
      <c r="B294" s="15"/>
      <c r="C294" s="14"/>
      <c r="D294" s="14"/>
      <c r="E294" s="39"/>
    </row>
    <row r="295" spans="1:5" x14ac:dyDescent="0.45">
      <c r="A295" s="14"/>
      <c r="B295" s="15"/>
      <c r="C295" s="14"/>
      <c r="D295" s="14"/>
      <c r="E295" s="39"/>
    </row>
    <row r="296" spans="1:5" x14ac:dyDescent="0.45">
      <c r="A296" s="14"/>
      <c r="B296" s="15"/>
      <c r="C296" s="14"/>
      <c r="D296" s="14"/>
      <c r="E296" s="39"/>
    </row>
    <row r="297" spans="1:5" x14ac:dyDescent="0.45">
      <c r="A297" s="14"/>
      <c r="B297" s="15"/>
      <c r="C297" s="14"/>
      <c r="D297" s="14"/>
      <c r="E297" s="39"/>
    </row>
    <row r="298" spans="1:5" x14ac:dyDescent="0.45">
      <c r="A298" s="14"/>
      <c r="B298" s="15"/>
      <c r="C298" s="14"/>
      <c r="D298" s="14"/>
      <c r="E298" s="39"/>
    </row>
    <row r="299" spans="1:5" x14ac:dyDescent="0.45">
      <c r="A299" s="14"/>
      <c r="B299" s="15"/>
      <c r="C299" s="14"/>
      <c r="D299" s="14"/>
      <c r="E299" s="39"/>
    </row>
    <row r="300" spans="1:5" x14ac:dyDescent="0.45">
      <c r="A300" s="14"/>
      <c r="B300" s="15"/>
      <c r="C300" s="14"/>
      <c r="D300" s="14"/>
      <c r="E300" s="39"/>
    </row>
    <row r="301" spans="1:5" x14ac:dyDescent="0.45">
      <c r="A301" s="16"/>
      <c r="B301" s="17"/>
      <c r="C301" s="14"/>
      <c r="D301" s="14"/>
      <c r="E301" s="39"/>
    </row>
    <row r="302" spans="1:5" x14ac:dyDescent="0.45">
      <c r="A302" s="16"/>
      <c r="B302" s="17"/>
      <c r="C302" s="14"/>
      <c r="D302" s="14"/>
      <c r="E302" s="39"/>
    </row>
    <row r="303" spans="1:5" x14ac:dyDescent="0.45">
      <c r="A303" s="16"/>
      <c r="B303" s="17"/>
      <c r="C303" s="14"/>
      <c r="D303" s="14"/>
      <c r="E303" s="39"/>
    </row>
    <row r="304" spans="1:5" x14ac:dyDescent="0.45">
      <c r="A304" s="16"/>
      <c r="B304" s="17"/>
      <c r="C304" s="14"/>
      <c r="D304" s="14"/>
      <c r="E304" s="39"/>
    </row>
    <row r="305" spans="1:5" x14ac:dyDescent="0.45">
      <c r="A305" s="16"/>
      <c r="B305" s="17"/>
      <c r="C305" s="14"/>
      <c r="D305" s="14"/>
      <c r="E305" s="39"/>
    </row>
    <row r="306" spans="1:5" x14ac:dyDescent="0.45">
      <c r="A306" s="16"/>
      <c r="B306" s="17"/>
      <c r="C306" s="14"/>
      <c r="D306" s="14"/>
      <c r="E306" s="39"/>
    </row>
    <row r="307" spans="1:5" x14ac:dyDescent="0.45">
      <c r="A307" s="16"/>
      <c r="B307" s="17"/>
      <c r="C307" s="14"/>
      <c r="D307" s="14"/>
      <c r="E307" s="39"/>
    </row>
    <row r="308" spans="1:5" x14ac:dyDescent="0.45">
      <c r="A308" s="16"/>
      <c r="B308" s="17"/>
      <c r="C308" s="14"/>
      <c r="D308" s="14"/>
      <c r="E308" s="39"/>
    </row>
    <row r="309" spans="1:5" x14ac:dyDescent="0.45">
      <c r="A309" s="16"/>
      <c r="B309" s="17"/>
      <c r="C309" s="14"/>
      <c r="D309" s="14"/>
      <c r="E309" s="39"/>
    </row>
    <row r="310" spans="1:5" x14ac:dyDescent="0.45">
      <c r="A310" s="16"/>
      <c r="B310" s="17"/>
      <c r="C310" s="14"/>
      <c r="D310" s="14"/>
      <c r="E310" s="39"/>
    </row>
    <row r="311" spans="1:5" x14ac:dyDescent="0.45">
      <c r="A311" s="16"/>
      <c r="B311" s="17"/>
      <c r="C311" s="14"/>
      <c r="D311" s="14"/>
      <c r="E311" s="39"/>
    </row>
    <row r="312" spans="1:5" x14ac:dyDescent="0.45">
      <c r="A312" s="16"/>
      <c r="B312" s="17"/>
      <c r="C312" s="14"/>
      <c r="D312" s="14"/>
      <c r="E312" s="39"/>
    </row>
    <row r="313" spans="1:5" x14ac:dyDescent="0.45">
      <c r="A313" s="16"/>
      <c r="B313" s="17"/>
      <c r="C313" s="14"/>
      <c r="D313" s="14"/>
      <c r="E313" s="39"/>
    </row>
    <row r="314" spans="1:5" x14ac:dyDescent="0.45">
      <c r="A314" s="16"/>
      <c r="B314" s="17"/>
      <c r="C314" s="14"/>
      <c r="D314" s="14"/>
      <c r="E314" s="39"/>
    </row>
    <row r="315" spans="1:5" x14ac:dyDescent="0.45">
      <c r="A315" s="16"/>
      <c r="B315" s="17"/>
      <c r="C315" s="14"/>
      <c r="D315" s="14"/>
      <c r="E315" s="39"/>
    </row>
    <row r="316" spans="1:5" x14ac:dyDescent="0.45">
      <c r="A316" s="16"/>
      <c r="B316" s="17"/>
      <c r="C316" s="14"/>
      <c r="D316" s="14"/>
      <c r="E316" s="39"/>
    </row>
    <row r="317" spans="1:5" x14ac:dyDescent="0.45">
      <c r="A317" s="16"/>
      <c r="B317" s="17"/>
      <c r="C317" s="14"/>
      <c r="D317" s="14"/>
      <c r="E317" s="39"/>
    </row>
    <row r="318" spans="1:5" x14ac:dyDescent="0.45">
      <c r="A318" s="16"/>
      <c r="B318" s="17"/>
      <c r="C318" s="14"/>
      <c r="D318" s="14"/>
      <c r="E318" s="39"/>
    </row>
    <row r="319" spans="1:5" x14ac:dyDescent="0.45">
      <c r="A319" s="16"/>
      <c r="B319" s="17"/>
      <c r="C319" s="14"/>
      <c r="D319" s="14"/>
      <c r="E319" s="39"/>
    </row>
    <row r="320" spans="1:5" x14ac:dyDescent="0.45">
      <c r="A320" s="16"/>
      <c r="B320" s="17"/>
      <c r="C320" s="14"/>
      <c r="D320" s="14"/>
      <c r="E320" s="39"/>
    </row>
    <row r="321" spans="1:5" x14ac:dyDescent="0.45">
      <c r="A321" s="16"/>
      <c r="B321" s="17"/>
      <c r="C321" s="14"/>
      <c r="D321" s="14"/>
      <c r="E321" s="39"/>
    </row>
  </sheetData>
  <autoFilter ref="A1:E321" xr:uid="{5D0811A9-769A-4244-A1B3-E2C3BBABF20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7224-6952-496D-8D55-173A32A479DC}">
  <dimension ref="A1:G151"/>
  <sheetViews>
    <sheetView workbookViewId="0">
      <selection activeCell="G2" sqref="G2:G151"/>
    </sheetView>
  </sheetViews>
  <sheetFormatPr defaultColWidth="8.796875" defaultRowHeight="14.25" x14ac:dyDescent="0.45"/>
  <sheetData>
    <row r="1" spans="1:7" x14ac:dyDescent="0.45">
      <c r="A1" t="s">
        <v>226</v>
      </c>
      <c r="B1" t="s">
        <v>227</v>
      </c>
      <c r="C1" t="s">
        <v>578</v>
      </c>
      <c r="D1" t="s">
        <v>579</v>
      </c>
      <c r="E1" t="s">
        <v>580</v>
      </c>
      <c r="F1" t="s">
        <v>581</v>
      </c>
      <c r="G1" t="s">
        <v>226</v>
      </c>
    </row>
    <row r="2" spans="1:7" x14ac:dyDescent="0.45">
      <c r="A2">
        <v>1</v>
      </c>
      <c r="B2" t="s">
        <v>623</v>
      </c>
      <c r="C2" t="s">
        <v>259</v>
      </c>
      <c r="D2" t="s">
        <v>1</v>
      </c>
      <c r="E2" t="s">
        <v>1132</v>
      </c>
      <c r="F2" s="34" t="s">
        <v>1132</v>
      </c>
      <c r="G2">
        <v>1</v>
      </c>
    </row>
    <row r="3" spans="1:7" x14ac:dyDescent="0.45">
      <c r="A3">
        <v>2</v>
      </c>
      <c r="B3" t="s">
        <v>637</v>
      </c>
      <c r="C3" t="s">
        <v>240</v>
      </c>
      <c r="D3" t="s">
        <v>1</v>
      </c>
      <c r="E3" t="s">
        <v>1132</v>
      </c>
      <c r="F3" s="34" t="s">
        <v>1132</v>
      </c>
      <c r="G3">
        <v>2</v>
      </c>
    </row>
    <row r="4" spans="1:7" x14ac:dyDescent="0.45">
      <c r="A4">
        <v>3</v>
      </c>
      <c r="B4" t="s">
        <v>645</v>
      </c>
      <c r="C4" t="s">
        <v>247</v>
      </c>
      <c r="D4" t="s">
        <v>13</v>
      </c>
      <c r="E4" t="s">
        <v>1132</v>
      </c>
      <c r="F4" s="34" t="s">
        <v>1132</v>
      </c>
      <c r="G4">
        <v>3</v>
      </c>
    </row>
    <row r="5" spans="1:7" x14ac:dyDescent="0.45">
      <c r="A5">
        <v>4</v>
      </c>
      <c r="B5" t="s">
        <v>678</v>
      </c>
      <c r="C5" t="s">
        <v>258</v>
      </c>
      <c r="D5" t="s">
        <v>13</v>
      </c>
      <c r="E5" t="s">
        <v>1132</v>
      </c>
      <c r="F5" s="34" t="s">
        <v>1132</v>
      </c>
      <c r="G5">
        <v>4</v>
      </c>
    </row>
    <row r="6" spans="1:7" x14ac:dyDescent="0.45">
      <c r="A6">
        <v>5</v>
      </c>
      <c r="B6" t="s">
        <v>632</v>
      </c>
      <c r="C6" t="s">
        <v>248</v>
      </c>
      <c r="D6" t="s">
        <v>1</v>
      </c>
      <c r="E6" t="s">
        <v>1132</v>
      </c>
      <c r="F6" s="34" t="s">
        <v>1132</v>
      </c>
      <c r="G6">
        <v>5</v>
      </c>
    </row>
    <row r="7" spans="1:7" x14ac:dyDescent="0.45">
      <c r="A7">
        <v>6</v>
      </c>
      <c r="B7" t="s">
        <v>625</v>
      </c>
      <c r="C7" t="s">
        <v>247</v>
      </c>
      <c r="D7" t="s">
        <v>1</v>
      </c>
      <c r="E7" t="s">
        <v>1132</v>
      </c>
      <c r="F7" s="34" t="s">
        <v>1132</v>
      </c>
      <c r="G7">
        <v>6</v>
      </c>
    </row>
    <row r="8" spans="1:7" x14ac:dyDescent="0.45">
      <c r="A8">
        <v>7</v>
      </c>
      <c r="B8" t="s">
        <v>668</v>
      </c>
      <c r="C8" t="s">
        <v>242</v>
      </c>
      <c r="D8" t="s">
        <v>13</v>
      </c>
      <c r="E8" t="s">
        <v>1132</v>
      </c>
      <c r="F8" s="34" t="s">
        <v>1132</v>
      </c>
      <c r="G8">
        <v>7</v>
      </c>
    </row>
    <row r="9" spans="1:7" x14ac:dyDescent="0.45">
      <c r="A9">
        <v>8</v>
      </c>
      <c r="B9" t="s">
        <v>624</v>
      </c>
      <c r="C9" t="s">
        <v>246</v>
      </c>
      <c r="D9" t="s">
        <v>1</v>
      </c>
      <c r="E9" t="s">
        <v>1132</v>
      </c>
      <c r="F9" s="34" t="s">
        <v>1132</v>
      </c>
      <c r="G9">
        <v>8</v>
      </c>
    </row>
    <row r="10" spans="1:7" x14ac:dyDescent="0.45">
      <c r="A10">
        <v>9</v>
      </c>
      <c r="B10" t="s">
        <v>630</v>
      </c>
      <c r="C10" t="s">
        <v>263</v>
      </c>
      <c r="D10" t="s">
        <v>1</v>
      </c>
      <c r="E10" t="s">
        <v>1132</v>
      </c>
      <c r="F10" s="34" t="s">
        <v>1132</v>
      </c>
      <c r="G10">
        <v>9</v>
      </c>
    </row>
    <row r="11" spans="1:7" x14ac:dyDescent="0.45">
      <c r="A11">
        <v>10</v>
      </c>
      <c r="B11" t="s">
        <v>636</v>
      </c>
      <c r="C11" t="s">
        <v>242</v>
      </c>
      <c r="D11" t="s">
        <v>1</v>
      </c>
      <c r="E11" t="s">
        <v>1132</v>
      </c>
      <c r="F11" s="34" t="s">
        <v>1132</v>
      </c>
      <c r="G11">
        <v>10</v>
      </c>
    </row>
    <row r="12" spans="1:7" x14ac:dyDescent="0.45">
      <c r="A12">
        <v>11</v>
      </c>
      <c r="B12" t="s">
        <v>640</v>
      </c>
      <c r="C12" t="s">
        <v>243</v>
      </c>
      <c r="D12" t="s">
        <v>1</v>
      </c>
      <c r="E12" t="s">
        <v>1132</v>
      </c>
      <c r="F12" s="34" t="s">
        <v>1132</v>
      </c>
      <c r="G12">
        <v>11</v>
      </c>
    </row>
    <row r="13" spans="1:7" x14ac:dyDescent="0.45">
      <c r="A13">
        <v>12</v>
      </c>
      <c r="B13" t="s">
        <v>634</v>
      </c>
      <c r="C13" t="s">
        <v>260</v>
      </c>
      <c r="D13" t="s">
        <v>13</v>
      </c>
      <c r="E13" t="s">
        <v>1132</v>
      </c>
      <c r="F13" s="34" t="s">
        <v>1132</v>
      </c>
      <c r="G13">
        <v>12</v>
      </c>
    </row>
    <row r="14" spans="1:7" x14ac:dyDescent="0.45">
      <c r="A14">
        <v>13</v>
      </c>
      <c r="B14" t="s">
        <v>626</v>
      </c>
      <c r="C14" t="s">
        <v>250</v>
      </c>
      <c r="D14" t="s">
        <v>26</v>
      </c>
      <c r="E14" t="s">
        <v>1132</v>
      </c>
      <c r="F14" s="34" t="s">
        <v>1132</v>
      </c>
      <c r="G14">
        <v>13</v>
      </c>
    </row>
    <row r="15" spans="1:7" x14ac:dyDescent="0.45">
      <c r="A15">
        <v>14</v>
      </c>
      <c r="B15" t="s">
        <v>627</v>
      </c>
      <c r="C15" t="s">
        <v>270</v>
      </c>
      <c r="D15" t="s">
        <v>1</v>
      </c>
      <c r="E15" t="s">
        <v>1132</v>
      </c>
      <c r="F15" s="34" t="s">
        <v>1132</v>
      </c>
      <c r="G15">
        <v>14</v>
      </c>
    </row>
    <row r="16" spans="1:7" x14ac:dyDescent="0.45">
      <c r="A16">
        <v>15</v>
      </c>
      <c r="B16" t="s">
        <v>656</v>
      </c>
      <c r="C16" t="s">
        <v>252</v>
      </c>
      <c r="D16" t="s">
        <v>13</v>
      </c>
      <c r="E16" t="s">
        <v>1132</v>
      </c>
      <c r="F16" s="34" t="s">
        <v>1132</v>
      </c>
      <c r="G16">
        <v>15</v>
      </c>
    </row>
    <row r="17" spans="1:7" x14ac:dyDescent="0.45">
      <c r="A17">
        <v>16</v>
      </c>
      <c r="B17" t="s">
        <v>720</v>
      </c>
      <c r="C17" t="s">
        <v>255</v>
      </c>
      <c r="D17" t="s">
        <v>1</v>
      </c>
      <c r="E17" t="s">
        <v>1132</v>
      </c>
      <c r="F17" s="34" t="s">
        <v>1132</v>
      </c>
      <c r="G17">
        <v>16</v>
      </c>
    </row>
    <row r="18" spans="1:7" x14ac:dyDescent="0.45">
      <c r="A18">
        <v>17</v>
      </c>
      <c r="B18" t="s">
        <v>628</v>
      </c>
      <c r="C18" t="s">
        <v>249</v>
      </c>
      <c r="D18" t="s">
        <v>13</v>
      </c>
      <c r="E18" t="s">
        <v>1132</v>
      </c>
      <c r="F18" s="34" t="s">
        <v>1132</v>
      </c>
      <c r="G18">
        <v>17</v>
      </c>
    </row>
    <row r="19" spans="1:7" x14ac:dyDescent="0.45">
      <c r="A19">
        <v>18</v>
      </c>
      <c r="B19" t="s">
        <v>633</v>
      </c>
      <c r="C19" t="s">
        <v>268</v>
      </c>
      <c r="D19" t="s">
        <v>1</v>
      </c>
      <c r="E19" t="s">
        <v>1132</v>
      </c>
      <c r="F19" s="34" t="s">
        <v>1132</v>
      </c>
      <c r="G19">
        <v>18</v>
      </c>
    </row>
    <row r="20" spans="1:7" x14ac:dyDescent="0.45">
      <c r="A20">
        <v>19</v>
      </c>
      <c r="B20" t="s">
        <v>652</v>
      </c>
      <c r="C20" t="s">
        <v>253</v>
      </c>
      <c r="D20" t="s">
        <v>1</v>
      </c>
      <c r="E20" t="s">
        <v>1132</v>
      </c>
      <c r="F20" s="34" t="s">
        <v>1132</v>
      </c>
      <c r="G20">
        <v>19</v>
      </c>
    </row>
    <row r="21" spans="1:7" x14ac:dyDescent="0.45">
      <c r="A21">
        <v>20</v>
      </c>
      <c r="B21" t="s">
        <v>631</v>
      </c>
      <c r="C21" t="s">
        <v>264</v>
      </c>
      <c r="D21" t="s">
        <v>13</v>
      </c>
      <c r="E21" t="s">
        <v>1132</v>
      </c>
      <c r="F21" s="34" t="s">
        <v>1132</v>
      </c>
      <c r="G21">
        <v>20</v>
      </c>
    </row>
    <row r="22" spans="1:7" x14ac:dyDescent="0.45">
      <c r="A22">
        <v>21</v>
      </c>
      <c r="B22" t="s">
        <v>672</v>
      </c>
      <c r="C22" t="s">
        <v>255</v>
      </c>
      <c r="D22" t="s">
        <v>13</v>
      </c>
      <c r="E22" t="s">
        <v>1132</v>
      </c>
      <c r="F22" s="34" t="s">
        <v>1132</v>
      </c>
      <c r="G22">
        <v>21</v>
      </c>
    </row>
    <row r="23" spans="1:7" x14ac:dyDescent="0.45">
      <c r="A23">
        <v>22</v>
      </c>
      <c r="B23" t="s">
        <v>693</v>
      </c>
      <c r="C23" t="s">
        <v>254</v>
      </c>
      <c r="D23" t="s">
        <v>13</v>
      </c>
      <c r="E23" t="s">
        <v>1132</v>
      </c>
      <c r="F23" s="34" t="s">
        <v>1132</v>
      </c>
      <c r="G23">
        <v>22</v>
      </c>
    </row>
    <row r="24" spans="1:7" x14ac:dyDescent="0.45">
      <c r="A24">
        <v>23</v>
      </c>
      <c r="B24" t="s">
        <v>676</v>
      </c>
      <c r="C24" t="s">
        <v>257</v>
      </c>
      <c r="D24" t="s">
        <v>26</v>
      </c>
      <c r="E24" t="s">
        <v>1132</v>
      </c>
      <c r="F24" s="34" t="s">
        <v>1132</v>
      </c>
      <c r="G24">
        <v>23</v>
      </c>
    </row>
    <row r="25" spans="1:7" x14ac:dyDescent="0.45">
      <c r="A25">
        <v>24</v>
      </c>
      <c r="B25" t="s">
        <v>680</v>
      </c>
      <c r="C25" t="s">
        <v>261</v>
      </c>
      <c r="D25" t="s">
        <v>1</v>
      </c>
      <c r="E25" t="s">
        <v>1132</v>
      </c>
      <c r="F25" s="34" t="s">
        <v>1132</v>
      </c>
      <c r="G25">
        <v>24</v>
      </c>
    </row>
    <row r="26" spans="1:7" x14ac:dyDescent="0.45">
      <c r="A26">
        <v>25</v>
      </c>
      <c r="B26" t="s">
        <v>686</v>
      </c>
      <c r="C26" t="s">
        <v>266</v>
      </c>
      <c r="D26" t="s">
        <v>1</v>
      </c>
      <c r="E26" t="s">
        <v>1132</v>
      </c>
      <c r="F26" s="34" t="s">
        <v>1132</v>
      </c>
      <c r="G26">
        <v>25</v>
      </c>
    </row>
    <row r="27" spans="1:7" x14ac:dyDescent="0.45">
      <c r="A27">
        <v>26</v>
      </c>
      <c r="B27" t="s">
        <v>675</v>
      </c>
      <c r="C27" t="s">
        <v>242</v>
      </c>
      <c r="D27" t="s">
        <v>13</v>
      </c>
      <c r="E27" t="s">
        <v>1132</v>
      </c>
      <c r="F27" s="34" t="s">
        <v>1132</v>
      </c>
      <c r="G27">
        <v>26</v>
      </c>
    </row>
    <row r="28" spans="1:7" x14ac:dyDescent="0.45">
      <c r="A28">
        <v>27</v>
      </c>
      <c r="B28" t="s">
        <v>629</v>
      </c>
      <c r="C28" t="s">
        <v>252</v>
      </c>
      <c r="D28" t="s">
        <v>1</v>
      </c>
      <c r="E28" t="s">
        <v>1132</v>
      </c>
      <c r="F28" s="34" t="s">
        <v>1132</v>
      </c>
      <c r="G28">
        <v>27</v>
      </c>
    </row>
    <row r="29" spans="1:7" x14ac:dyDescent="0.45">
      <c r="A29">
        <v>28</v>
      </c>
      <c r="B29" t="s">
        <v>653</v>
      </c>
      <c r="C29" t="s">
        <v>248</v>
      </c>
      <c r="D29" t="s">
        <v>13</v>
      </c>
      <c r="E29" t="s">
        <v>1132</v>
      </c>
      <c r="F29" s="34" t="s">
        <v>1132</v>
      </c>
      <c r="G29">
        <v>28</v>
      </c>
    </row>
    <row r="30" spans="1:7" x14ac:dyDescent="0.45">
      <c r="A30">
        <v>29</v>
      </c>
      <c r="B30" t="s">
        <v>657</v>
      </c>
      <c r="C30" t="s">
        <v>241</v>
      </c>
      <c r="D30" t="s">
        <v>26</v>
      </c>
      <c r="E30" t="s">
        <v>1132</v>
      </c>
      <c r="F30" s="34" t="s">
        <v>1132</v>
      </c>
      <c r="G30">
        <v>29</v>
      </c>
    </row>
    <row r="31" spans="1:7" x14ac:dyDescent="0.45">
      <c r="A31">
        <v>30</v>
      </c>
      <c r="B31" t="s">
        <v>646</v>
      </c>
      <c r="C31" t="s">
        <v>256</v>
      </c>
      <c r="D31" t="s">
        <v>13</v>
      </c>
      <c r="E31" t="s">
        <v>1132</v>
      </c>
      <c r="F31" s="34" t="s">
        <v>1132</v>
      </c>
      <c r="G31">
        <v>30</v>
      </c>
    </row>
    <row r="32" spans="1:7" x14ac:dyDescent="0.45">
      <c r="A32">
        <v>31</v>
      </c>
      <c r="B32" t="s">
        <v>642</v>
      </c>
      <c r="C32" t="s">
        <v>262</v>
      </c>
      <c r="D32" t="s">
        <v>1</v>
      </c>
      <c r="E32" t="s">
        <v>1132</v>
      </c>
      <c r="F32" s="34" t="s">
        <v>1132</v>
      </c>
      <c r="G32">
        <v>31</v>
      </c>
    </row>
    <row r="33" spans="1:7" x14ac:dyDescent="0.45">
      <c r="A33">
        <v>32</v>
      </c>
      <c r="B33" t="s">
        <v>766</v>
      </c>
      <c r="C33" t="s">
        <v>240</v>
      </c>
      <c r="D33" t="s">
        <v>13</v>
      </c>
      <c r="E33" t="s">
        <v>1132</v>
      </c>
      <c r="F33" s="34" t="s">
        <v>1132</v>
      </c>
      <c r="G33">
        <v>32</v>
      </c>
    </row>
    <row r="34" spans="1:7" x14ac:dyDescent="0.45">
      <c r="A34">
        <v>33</v>
      </c>
      <c r="B34" t="s">
        <v>1134</v>
      </c>
      <c r="C34" t="s">
        <v>259</v>
      </c>
      <c r="D34" t="s">
        <v>13</v>
      </c>
      <c r="E34" t="s">
        <v>1132</v>
      </c>
      <c r="F34" s="34" t="s">
        <v>1132</v>
      </c>
      <c r="G34">
        <v>33</v>
      </c>
    </row>
    <row r="35" spans="1:7" x14ac:dyDescent="0.45">
      <c r="A35">
        <v>34</v>
      </c>
      <c r="B35" t="s">
        <v>760</v>
      </c>
      <c r="C35" t="s">
        <v>248</v>
      </c>
      <c r="D35" t="s">
        <v>13</v>
      </c>
      <c r="E35" t="s">
        <v>1132</v>
      </c>
      <c r="F35" s="34" t="s">
        <v>1132</v>
      </c>
      <c r="G35">
        <v>34</v>
      </c>
    </row>
    <row r="36" spans="1:7" x14ac:dyDescent="0.45">
      <c r="A36">
        <v>35</v>
      </c>
      <c r="B36" t="s">
        <v>649</v>
      </c>
      <c r="C36" t="s">
        <v>258</v>
      </c>
      <c r="D36" t="s">
        <v>13</v>
      </c>
      <c r="E36" t="s">
        <v>1132</v>
      </c>
      <c r="F36" s="34" t="s">
        <v>1132</v>
      </c>
      <c r="G36">
        <v>35</v>
      </c>
    </row>
    <row r="37" spans="1:7" x14ac:dyDescent="0.45">
      <c r="A37">
        <v>36</v>
      </c>
      <c r="B37" t="s">
        <v>660</v>
      </c>
      <c r="C37" t="s">
        <v>244</v>
      </c>
      <c r="D37" t="s">
        <v>13</v>
      </c>
      <c r="E37" t="s">
        <v>1132</v>
      </c>
      <c r="F37" s="34" t="s">
        <v>1132</v>
      </c>
      <c r="G37">
        <v>36</v>
      </c>
    </row>
    <row r="38" spans="1:7" x14ac:dyDescent="0.45">
      <c r="A38">
        <v>37</v>
      </c>
      <c r="B38" t="s">
        <v>699</v>
      </c>
      <c r="C38" t="s">
        <v>266</v>
      </c>
      <c r="D38" t="s">
        <v>13</v>
      </c>
      <c r="E38" t="s">
        <v>1132</v>
      </c>
      <c r="F38" s="34" t="s">
        <v>1132</v>
      </c>
      <c r="G38">
        <v>37</v>
      </c>
    </row>
    <row r="39" spans="1:7" x14ac:dyDescent="0.45">
      <c r="A39">
        <v>38</v>
      </c>
      <c r="B39" t="s">
        <v>790</v>
      </c>
      <c r="C39" t="s">
        <v>261</v>
      </c>
      <c r="D39" t="s">
        <v>13</v>
      </c>
      <c r="E39" t="s">
        <v>1132</v>
      </c>
      <c r="F39" s="34" t="s">
        <v>1132</v>
      </c>
      <c r="G39">
        <v>38</v>
      </c>
    </row>
    <row r="40" spans="1:7" x14ac:dyDescent="0.45">
      <c r="A40">
        <v>39</v>
      </c>
      <c r="B40" t="s">
        <v>1138</v>
      </c>
      <c r="C40" t="s">
        <v>245</v>
      </c>
      <c r="D40" t="s">
        <v>13</v>
      </c>
      <c r="E40" t="s">
        <v>1132</v>
      </c>
      <c r="F40" s="34" t="s">
        <v>1132</v>
      </c>
      <c r="G40">
        <v>39</v>
      </c>
    </row>
    <row r="41" spans="1:7" x14ac:dyDescent="0.45">
      <c r="A41">
        <v>40</v>
      </c>
      <c r="B41" t="s">
        <v>665</v>
      </c>
      <c r="C41" t="s">
        <v>243</v>
      </c>
      <c r="D41" t="s">
        <v>13</v>
      </c>
      <c r="E41" t="s">
        <v>1132</v>
      </c>
      <c r="F41" s="34" t="s">
        <v>1132</v>
      </c>
      <c r="G41">
        <v>40</v>
      </c>
    </row>
    <row r="42" spans="1:7" x14ac:dyDescent="0.45">
      <c r="A42">
        <v>41</v>
      </c>
      <c r="B42" t="s">
        <v>661</v>
      </c>
      <c r="C42" t="s">
        <v>260</v>
      </c>
      <c r="D42" t="s">
        <v>3</v>
      </c>
      <c r="E42" t="s">
        <v>1132</v>
      </c>
      <c r="F42" s="34" t="s">
        <v>1132</v>
      </c>
      <c r="G42">
        <v>41</v>
      </c>
    </row>
    <row r="43" spans="1:7" x14ac:dyDescent="0.45">
      <c r="A43">
        <v>42</v>
      </c>
      <c r="B43" t="s">
        <v>759</v>
      </c>
      <c r="C43" t="s">
        <v>264</v>
      </c>
      <c r="D43" t="s">
        <v>13</v>
      </c>
      <c r="E43" t="s">
        <v>1132</v>
      </c>
      <c r="F43" s="34" t="s">
        <v>1132</v>
      </c>
      <c r="G43">
        <v>42</v>
      </c>
    </row>
    <row r="44" spans="1:7" x14ac:dyDescent="0.45">
      <c r="A44">
        <v>43</v>
      </c>
      <c r="B44" t="s">
        <v>1135</v>
      </c>
      <c r="C44" t="s">
        <v>1136</v>
      </c>
      <c r="D44" t="s">
        <v>1</v>
      </c>
      <c r="E44" t="s">
        <v>1132</v>
      </c>
      <c r="F44" s="34" t="s">
        <v>1132</v>
      </c>
      <c r="G44">
        <v>43</v>
      </c>
    </row>
    <row r="45" spans="1:7" x14ac:dyDescent="0.45">
      <c r="A45">
        <v>44</v>
      </c>
      <c r="B45" t="s">
        <v>635</v>
      </c>
      <c r="C45" t="s">
        <v>254</v>
      </c>
      <c r="D45" t="s">
        <v>26</v>
      </c>
      <c r="E45" t="s">
        <v>1132</v>
      </c>
      <c r="F45" s="34" t="s">
        <v>1132</v>
      </c>
      <c r="G45">
        <v>44</v>
      </c>
    </row>
    <row r="46" spans="1:7" x14ac:dyDescent="0.45">
      <c r="A46">
        <v>45</v>
      </c>
      <c r="B46" t="s">
        <v>671</v>
      </c>
      <c r="C46" t="s">
        <v>247</v>
      </c>
      <c r="D46" t="s">
        <v>13</v>
      </c>
      <c r="E46" t="s">
        <v>1132</v>
      </c>
      <c r="F46" s="34" t="s">
        <v>1132</v>
      </c>
      <c r="G46">
        <v>45</v>
      </c>
    </row>
    <row r="47" spans="1:7" x14ac:dyDescent="0.45">
      <c r="A47">
        <v>46</v>
      </c>
      <c r="B47" t="s">
        <v>774</v>
      </c>
      <c r="C47" t="s">
        <v>270</v>
      </c>
      <c r="D47" t="s">
        <v>13</v>
      </c>
      <c r="E47" t="s">
        <v>1132</v>
      </c>
      <c r="F47" s="34" t="s">
        <v>1132</v>
      </c>
      <c r="G47">
        <v>46</v>
      </c>
    </row>
    <row r="48" spans="1:7" x14ac:dyDescent="0.45">
      <c r="A48">
        <v>47</v>
      </c>
      <c r="B48" t="s">
        <v>724</v>
      </c>
      <c r="C48" t="s">
        <v>266</v>
      </c>
      <c r="D48" t="s">
        <v>13</v>
      </c>
      <c r="E48" t="s">
        <v>1132</v>
      </c>
      <c r="F48" s="34" t="s">
        <v>1132</v>
      </c>
      <c r="G48">
        <v>47</v>
      </c>
    </row>
    <row r="49" spans="1:7" x14ac:dyDescent="0.45">
      <c r="A49">
        <v>48</v>
      </c>
      <c r="B49" t="s">
        <v>650</v>
      </c>
      <c r="C49" t="s">
        <v>251</v>
      </c>
      <c r="D49" t="s">
        <v>1</v>
      </c>
      <c r="E49" t="s">
        <v>1132</v>
      </c>
      <c r="F49" s="34" t="s">
        <v>1132</v>
      </c>
      <c r="G49">
        <v>48</v>
      </c>
    </row>
    <row r="50" spans="1:7" x14ac:dyDescent="0.45">
      <c r="A50">
        <v>49</v>
      </c>
      <c r="B50" t="s">
        <v>687</v>
      </c>
      <c r="C50" t="s">
        <v>257</v>
      </c>
      <c r="D50" t="s">
        <v>3</v>
      </c>
      <c r="E50" t="s">
        <v>1132</v>
      </c>
      <c r="F50" s="34" t="s">
        <v>1132</v>
      </c>
      <c r="G50">
        <v>49</v>
      </c>
    </row>
    <row r="51" spans="1:7" x14ac:dyDescent="0.45">
      <c r="A51">
        <v>50</v>
      </c>
      <c r="B51" t="s">
        <v>677</v>
      </c>
      <c r="C51" t="s">
        <v>269</v>
      </c>
      <c r="D51" t="s">
        <v>13</v>
      </c>
      <c r="E51" t="s">
        <v>1132</v>
      </c>
      <c r="F51" s="34" t="s">
        <v>1132</v>
      </c>
      <c r="G51">
        <v>50</v>
      </c>
    </row>
    <row r="52" spans="1:7" x14ac:dyDescent="0.45">
      <c r="A52">
        <v>51</v>
      </c>
      <c r="B52" t="s">
        <v>638</v>
      </c>
      <c r="C52" t="s">
        <v>249</v>
      </c>
      <c r="D52" t="s">
        <v>26</v>
      </c>
      <c r="E52" t="s">
        <v>1132</v>
      </c>
      <c r="F52" s="34" t="s">
        <v>1132</v>
      </c>
      <c r="G52">
        <v>51</v>
      </c>
    </row>
    <row r="53" spans="1:7" x14ac:dyDescent="0.45">
      <c r="A53">
        <v>52</v>
      </c>
      <c r="B53" t="s">
        <v>696</v>
      </c>
      <c r="C53" t="s">
        <v>248</v>
      </c>
      <c r="D53" t="s">
        <v>3</v>
      </c>
      <c r="E53" t="s">
        <v>1132</v>
      </c>
      <c r="F53" s="34" t="s">
        <v>1132</v>
      </c>
      <c r="G53">
        <v>52</v>
      </c>
    </row>
    <row r="54" spans="1:7" x14ac:dyDescent="0.45">
      <c r="A54">
        <v>53</v>
      </c>
      <c r="B54" t="s">
        <v>1139</v>
      </c>
      <c r="C54" t="s">
        <v>250</v>
      </c>
      <c r="D54" t="s">
        <v>3</v>
      </c>
      <c r="E54" t="s">
        <v>1132</v>
      </c>
      <c r="F54" s="34" t="s">
        <v>1132</v>
      </c>
      <c r="G54">
        <v>53</v>
      </c>
    </row>
    <row r="55" spans="1:7" x14ac:dyDescent="0.45">
      <c r="A55">
        <v>54</v>
      </c>
      <c r="B55" t="s">
        <v>654</v>
      </c>
      <c r="C55" t="s">
        <v>262</v>
      </c>
      <c r="D55" t="s">
        <v>13</v>
      </c>
      <c r="E55" t="s">
        <v>1132</v>
      </c>
      <c r="F55" s="34" t="s">
        <v>1132</v>
      </c>
      <c r="G55">
        <v>54</v>
      </c>
    </row>
    <row r="56" spans="1:7" x14ac:dyDescent="0.45">
      <c r="A56">
        <v>55</v>
      </c>
      <c r="B56" t="s">
        <v>861</v>
      </c>
      <c r="C56" t="s">
        <v>253</v>
      </c>
      <c r="D56" t="s">
        <v>13</v>
      </c>
      <c r="E56" t="s">
        <v>1132</v>
      </c>
      <c r="F56" s="34" t="s">
        <v>1132</v>
      </c>
      <c r="G56">
        <v>55</v>
      </c>
    </row>
    <row r="57" spans="1:7" x14ac:dyDescent="0.45">
      <c r="A57">
        <v>56</v>
      </c>
      <c r="B57" t="s">
        <v>830</v>
      </c>
      <c r="C57" t="s">
        <v>260</v>
      </c>
      <c r="D57" t="s">
        <v>13</v>
      </c>
      <c r="E57" t="s">
        <v>1132</v>
      </c>
      <c r="F57" s="34" t="s">
        <v>1132</v>
      </c>
      <c r="G57">
        <v>56</v>
      </c>
    </row>
    <row r="58" spans="1:7" x14ac:dyDescent="0.45">
      <c r="A58">
        <v>57</v>
      </c>
      <c r="B58" t="s">
        <v>673</v>
      </c>
      <c r="C58" t="s">
        <v>261</v>
      </c>
      <c r="D58" t="s">
        <v>3</v>
      </c>
      <c r="E58" t="s">
        <v>1132</v>
      </c>
      <c r="F58" s="34" t="s">
        <v>1132</v>
      </c>
      <c r="G58">
        <v>57</v>
      </c>
    </row>
    <row r="59" spans="1:7" x14ac:dyDescent="0.45">
      <c r="A59">
        <v>58</v>
      </c>
      <c r="B59" t="s">
        <v>937</v>
      </c>
      <c r="C59" t="s">
        <v>268</v>
      </c>
      <c r="D59" t="s">
        <v>1</v>
      </c>
      <c r="E59" t="s">
        <v>1132</v>
      </c>
      <c r="F59" s="34" t="s">
        <v>1132</v>
      </c>
      <c r="G59">
        <v>58</v>
      </c>
    </row>
    <row r="60" spans="1:7" x14ac:dyDescent="0.45">
      <c r="A60">
        <v>59</v>
      </c>
      <c r="B60" t="s">
        <v>742</v>
      </c>
      <c r="C60" t="s">
        <v>251</v>
      </c>
      <c r="D60" t="s">
        <v>13</v>
      </c>
      <c r="E60" t="s">
        <v>1132</v>
      </c>
      <c r="F60" s="34" t="s">
        <v>1132</v>
      </c>
      <c r="G60">
        <v>59</v>
      </c>
    </row>
    <row r="61" spans="1:7" x14ac:dyDescent="0.45">
      <c r="A61">
        <v>60</v>
      </c>
      <c r="B61" t="s">
        <v>644</v>
      </c>
      <c r="C61" t="s">
        <v>250</v>
      </c>
      <c r="D61" t="s">
        <v>1</v>
      </c>
      <c r="E61" t="s">
        <v>1132</v>
      </c>
      <c r="F61" s="34" t="s">
        <v>1132</v>
      </c>
      <c r="G61">
        <v>60</v>
      </c>
    </row>
    <row r="62" spans="1:7" x14ac:dyDescent="0.45">
      <c r="A62">
        <v>61</v>
      </c>
      <c r="B62" t="s">
        <v>655</v>
      </c>
      <c r="C62" t="s">
        <v>255</v>
      </c>
      <c r="D62" t="s">
        <v>13</v>
      </c>
      <c r="E62" t="s">
        <v>1132</v>
      </c>
      <c r="F62" s="34" t="s">
        <v>1132</v>
      </c>
      <c r="G62">
        <v>61</v>
      </c>
    </row>
    <row r="63" spans="1:7" x14ac:dyDescent="0.45">
      <c r="A63">
        <v>62</v>
      </c>
      <c r="B63" t="s">
        <v>915</v>
      </c>
      <c r="C63" t="s">
        <v>254</v>
      </c>
      <c r="D63" t="s">
        <v>1</v>
      </c>
      <c r="E63" t="s">
        <v>1132</v>
      </c>
      <c r="F63" s="34" t="s">
        <v>1132</v>
      </c>
      <c r="G63">
        <v>62</v>
      </c>
    </row>
    <row r="64" spans="1:7" x14ac:dyDescent="0.45">
      <c r="A64">
        <v>63</v>
      </c>
      <c r="B64" t="s">
        <v>1140</v>
      </c>
      <c r="C64" t="s">
        <v>267</v>
      </c>
      <c r="D64" t="s">
        <v>1</v>
      </c>
      <c r="E64" t="s">
        <v>1132</v>
      </c>
      <c r="F64" s="34" t="s">
        <v>1132</v>
      </c>
      <c r="G64">
        <v>63</v>
      </c>
    </row>
    <row r="65" spans="1:7" x14ac:dyDescent="0.45">
      <c r="A65">
        <v>64</v>
      </c>
      <c r="B65" t="s">
        <v>1141</v>
      </c>
      <c r="C65" t="s">
        <v>241</v>
      </c>
      <c r="D65" t="s">
        <v>13</v>
      </c>
      <c r="E65" t="s">
        <v>1132</v>
      </c>
      <c r="F65" s="34" t="s">
        <v>1132</v>
      </c>
      <c r="G65">
        <v>64</v>
      </c>
    </row>
    <row r="66" spans="1:7" x14ac:dyDescent="0.45">
      <c r="A66">
        <v>65</v>
      </c>
      <c r="B66" t="s">
        <v>1133</v>
      </c>
      <c r="C66" t="s">
        <v>258</v>
      </c>
      <c r="D66" t="s">
        <v>1</v>
      </c>
      <c r="E66" t="s">
        <v>1132</v>
      </c>
      <c r="F66" s="34" t="s">
        <v>1132</v>
      </c>
      <c r="G66">
        <v>65</v>
      </c>
    </row>
    <row r="67" spans="1:7" x14ac:dyDescent="0.45">
      <c r="A67">
        <v>66</v>
      </c>
      <c r="B67" t="s">
        <v>855</v>
      </c>
      <c r="C67" t="s">
        <v>257</v>
      </c>
      <c r="D67" t="s">
        <v>13</v>
      </c>
      <c r="E67" t="s">
        <v>1132</v>
      </c>
      <c r="F67" s="34" t="s">
        <v>1132</v>
      </c>
      <c r="G67">
        <v>66</v>
      </c>
    </row>
    <row r="68" spans="1:7" x14ac:dyDescent="0.45">
      <c r="A68">
        <v>67</v>
      </c>
      <c r="B68" t="s">
        <v>704</v>
      </c>
      <c r="C68" t="s">
        <v>256</v>
      </c>
      <c r="D68" t="s">
        <v>3</v>
      </c>
      <c r="E68" t="s">
        <v>1132</v>
      </c>
      <c r="F68" s="34" t="s">
        <v>1132</v>
      </c>
      <c r="G68">
        <v>67</v>
      </c>
    </row>
    <row r="69" spans="1:7" x14ac:dyDescent="0.45">
      <c r="A69">
        <v>68</v>
      </c>
      <c r="B69" t="s">
        <v>818</v>
      </c>
      <c r="C69" t="s">
        <v>267</v>
      </c>
      <c r="D69" t="s">
        <v>13</v>
      </c>
      <c r="E69" t="s">
        <v>1132</v>
      </c>
      <c r="F69" s="34" t="s">
        <v>1132</v>
      </c>
      <c r="G69">
        <v>68</v>
      </c>
    </row>
    <row r="70" spans="1:7" x14ac:dyDescent="0.45">
      <c r="A70">
        <v>69</v>
      </c>
      <c r="B70" t="s">
        <v>814</v>
      </c>
      <c r="C70" t="s">
        <v>245</v>
      </c>
      <c r="D70" t="s">
        <v>1</v>
      </c>
      <c r="E70" t="s">
        <v>1132</v>
      </c>
      <c r="F70" s="34" t="s">
        <v>1132</v>
      </c>
      <c r="G70">
        <v>69</v>
      </c>
    </row>
    <row r="71" spans="1:7" x14ac:dyDescent="0.45">
      <c r="A71">
        <v>70</v>
      </c>
      <c r="B71" t="s">
        <v>721</v>
      </c>
      <c r="C71" t="s">
        <v>264</v>
      </c>
      <c r="D71" t="s">
        <v>1</v>
      </c>
      <c r="E71" t="s">
        <v>1132</v>
      </c>
      <c r="F71" s="34" t="s">
        <v>1132</v>
      </c>
      <c r="G71">
        <v>70</v>
      </c>
    </row>
    <row r="72" spans="1:7" x14ac:dyDescent="0.45">
      <c r="A72">
        <v>71</v>
      </c>
      <c r="B72" t="s">
        <v>1205</v>
      </c>
      <c r="C72" t="s">
        <v>256</v>
      </c>
      <c r="D72" t="s">
        <v>13</v>
      </c>
      <c r="E72" t="s">
        <v>1132</v>
      </c>
      <c r="F72" s="34" t="s">
        <v>1132</v>
      </c>
      <c r="G72">
        <v>71</v>
      </c>
    </row>
    <row r="73" spans="1:7" x14ac:dyDescent="0.45">
      <c r="A73">
        <v>72</v>
      </c>
      <c r="B73" t="s">
        <v>1203</v>
      </c>
      <c r="C73" t="s">
        <v>250</v>
      </c>
      <c r="D73" t="s">
        <v>13</v>
      </c>
      <c r="E73" t="s">
        <v>1132</v>
      </c>
      <c r="F73" s="34" t="s">
        <v>1132</v>
      </c>
      <c r="G73">
        <v>72</v>
      </c>
    </row>
    <row r="74" spans="1:7" x14ac:dyDescent="0.45">
      <c r="A74">
        <v>73</v>
      </c>
      <c r="B74" t="s">
        <v>643</v>
      </c>
      <c r="C74" t="s">
        <v>244</v>
      </c>
      <c r="D74" t="s">
        <v>1</v>
      </c>
      <c r="E74" t="s">
        <v>1132</v>
      </c>
      <c r="F74" s="34" t="s">
        <v>1132</v>
      </c>
      <c r="G74">
        <v>73</v>
      </c>
    </row>
    <row r="75" spans="1:7" x14ac:dyDescent="0.45">
      <c r="A75">
        <v>74</v>
      </c>
      <c r="B75" t="s">
        <v>681</v>
      </c>
      <c r="C75" t="s">
        <v>254</v>
      </c>
      <c r="D75" t="s">
        <v>13</v>
      </c>
      <c r="E75" t="s">
        <v>1132</v>
      </c>
      <c r="F75" s="34" t="s">
        <v>1132</v>
      </c>
      <c r="G75">
        <v>74</v>
      </c>
    </row>
    <row r="76" spans="1:7" x14ac:dyDescent="0.45">
      <c r="A76">
        <v>75</v>
      </c>
      <c r="B76" t="s">
        <v>1142</v>
      </c>
      <c r="C76" t="s">
        <v>257</v>
      </c>
      <c r="D76" t="s">
        <v>1</v>
      </c>
      <c r="E76" t="s">
        <v>1132</v>
      </c>
      <c r="F76" s="34" t="s">
        <v>1132</v>
      </c>
      <c r="G76">
        <v>75</v>
      </c>
    </row>
    <row r="77" spans="1:7" x14ac:dyDescent="0.45">
      <c r="A77">
        <v>76</v>
      </c>
      <c r="B77" t="s">
        <v>799</v>
      </c>
      <c r="C77" t="s">
        <v>1136</v>
      </c>
      <c r="D77" t="s">
        <v>13</v>
      </c>
      <c r="E77" t="s">
        <v>1132</v>
      </c>
      <c r="F77" s="34" t="s">
        <v>1132</v>
      </c>
      <c r="G77">
        <v>76</v>
      </c>
    </row>
    <row r="78" spans="1:7" x14ac:dyDescent="0.45">
      <c r="A78">
        <v>77</v>
      </c>
      <c r="B78" t="s">
        <v>821</v>
      </c>
      <c r="C78" t="s">
        <v>260</v>
      </c>
      <c r="D78" t="s">
        <v>1</v>
      </c>
      <c r="E78" t="s">
        <v>1132</v>
      </c>
      <c r="F78" s="34" t="s">
        <v>1132</v>
      </c>
      <c r="G78">
        <v>77</v>
      </c>
    </row>
    <row r="79" spans="1:7" x14ac:dyDescent="0.45">
      <c r="A79">
        <v>78</v>
      </c>
      <c r="B79" t="s">
        <v>664</v>
      </c>
      <c r="C79" t="s">
        <v>256</v>
      </c>
      <c r="D79" t="s">
        <v>1</v>
      </c>
      <c r="E79" t="s">
        <v>1132</v>
      </c>
      <c r="F79" s="34" t="s">
        <v>1132</v>
      </c>
      <c r="G79">
        <v>78</v>
      </c>
    </row>
    <row r="80" spans="1:7" x14ac:dyDescent="0.45">
      <c r="A80">
        <v>79</v>
      </c>
      <c r="B80" t="s">
        <v>667</v>
      </c>
      <c r="C80" t="s">
        <v>262</v>
      </c>
      <c r="D80" t="s">
        <v>1</v>
      </c>
      <c r="E80" t="s">
        <v>1132</v>
      </c>
      <c r="F80" s="34" t="s">
        <v>1132</v>
      </c>
      <c r="G80">
        <v>79</v>
      </c>
    </row>
    <row r="81" spans="1:7" x14ac:dyDescent="0.45">
      <c r="A81">
        <v>80</v>
      </c>
      <c r="B81" t="s">
        <v>651</v>
      </c>
      <c r="C81" t="s">
        <v>249</v>
      </c>
      <c r="D81" t="s">
        <v>1</v>
      </c>
      <c r="E81" t="s">
        <v>1132</v>
      </c>
      <c r="F81" s="34" t="s">
        <v>1132</v>
      </c>
      <c r="G81">
        <v>80</v>
      </c>
    </row>
    <row r="82" spans="1:7" x14ac:dyDescent="0.45">
      <c r="A82">
        <v>81</v>
      </c>
      <c r="B82" t="s">
        <v>857</v>
      </c>
      <c r="C82" t="s">
        <v>268</v>
      </c>
      <c r="D82" t="s">
        <v>13</v>
      </c>
      <c r="E82" t="s">
        <v>1132</v>
      </c>
      <c r="F82" s="34" t="s">
        <v>1132</v>
      </c>
      <c r="G82">
        <v>81</v>
      </c>
    </row>
    <row r="83" spans="1:7" x14ac:dyDescent="0.45">
      <c r="A83">
        <v>82</v>
      </c>
      <c r="B83" t="s">
        <v>747</v>
      </c>
      <c r="C83" t="s">
        <v>256</v>
      </c>
      <c r="D83" t="s">
        <v>26</v>
      </c>
      <c r="E83" t="s">
        <v>1132</v>
      </c>
      <c r="F83" s="34" t="s">
        <v>1132</v>
      </c>
      <c r="G83">
        <v>82</v>
      </c>
    </row>
    <row r="84" spans="1:7" x14ac:dyDescent="0.45">
      <c r="A84">
        <v>83</v>
      </c>
      <c r="B84" t="s">
        <v>850</v>
      </c>
      <c r="C84" t="s">
        <v>252</v>
      </c>
      <c r="D84" t="s">
        <v>26</v>
      </c>
      <c r="E84" t="s">
        <v>1132</v>
      </c>
      <c r="F84" s="34" t="s">
        <v>1132</v>
      </c>
      <c r="G84">
        <v>83</v>
      </c>
    </row>
    <row r="85" spans="1:7" x14ac:dyDescent="0.45">
      <c r="A85">
        <v>84</v>
      </c>
      <c r="B85" t="s">
        <v>767</v>
      </c>
      <c r="C85" t="s">
        <v>254</v>
      </c>
      <c r="D85" t="s">
        <v>3</v>
      </c>
      <c r="E85" t="s">
        <v>1132</v>
      </c>
      <c r="F85" s="34" t="s">
        <v>1132</v>
      </c>
      <c r="G85">
        <v>84</v>
      </c>
    </row>
    <row r="86" spans="1:7" x14ac:dyDescent="0.45">
      <c r="A86">
        <v>85</v>
      </c>
      <c r="B86" t="s">
        <v>823</v>
      </c>
      <c r="C86" t="s">
        <v>252</v>
      </c>
      <c r="D86" t="s">
        <v>1</v>
      </c>
      <c r="E86" t="s">
        <v>1132</v>
      </c>
      <c r="F86" s="34" t="s">
        <v>1132</v>
      </c>
      <c r="G86">
        <v>85</v>
      </c>
    </row>
    <row r="87" spans="1:7" x14ac:dyDescent="0.45">
      <c r="A87">
        <v>86</v>
      </c>
      <c r="B87" t="s">
        <v>1137</v>
      </c>
      <c r="C87" t="s">
        <v>269</v>
      </c>
      <c r="D87" t="s">
        <v>1</v>
      </c>
      <c r="E87" t="s">
        <v>1132</v>
      </c>
      <c r="F87" s="34" t="s">
        <v>1132</v>
      </c>
      <c r="G87">
        <v>86</v>
      </c>
    </row>
    <row r="88" spans="1:7" x14ac:dyDescent="0.45">
      <c r="A88">
        <v>87</v>
      </c>
      <c r="B88" t="s">
        <v>880</v>
      </c>
      <c r="C88" t="s">
        <v>241</v>
      </c>
      <c r="D88" t="s">
        <v>1</v>
      </c>
      <c r="E88" t="s">
        <v>1132</v>
      </c>
      <c r="F88" s="34" t="s">
        <v>1132</v>
      </c>
      <c r="G88">
        <v>87</v>
      </c>
    </row>
    <row r="89" spans="1:7" x14ac:dyDescent="0.45">
      <c r="A89">
        <v>88</v>
      </c>
      <c r="B89" t="s">
        <v>913</v>
      </c>
      <c r="C89" t="s">
        <v>265</v>
      </c>
      <c r="D89" t="s">
        <v>1</v>
      </c>
      <c r="E89" t="s">
        <v>1132</v>
      </c>
      <c r="F89" s="34" t="s">
        <v>1132</v>
      </c>
      <c r="G89">
        <v>88</v>
      </c>
    </row>
    <row r="90" spans="1:7" x14ac:dyDescent="0.45">
      <c r="A90">
        <v>89</v>
      </c>
      <c r="B90" t="s">
        <v>694</v>
      </c>
      <c r="C90" t="s">
        <v>266</v>
      </c>
      <c r="D90" t="s">
        <v>3</v>
      </c>
      <c r="E90" t="s">
        <v>1132</v>
      </c>
      <c r="F90" s="34" t="s">
        <v>1132</v>
      </c>
      <c r="G90">
        <v>89</v>
      </c>
    </row>
    <row r="91" spans="1:7" x14ac:dyDescent="0.45">
      <c r="A91">
        <v>90</v>
      </c>
      <c r="B91" t="s">
        <v>706</v>
      </c>
      <c r="C91" t="s">
        <v>265</v>
      </c>
      <c r="D91" t="s">
        <v>1</v>
      </c>
      <c r="E91" t="s">
        <v>1132</v>
      </c>
      <c r="F91" s="34" t="s">
        <v>1132</v>
      </c>
      <c r="G91">
        <v>90</v>
      </c>
    </row>
    <row r="92" spans="1:7" x14ac:dyDescent="0.45">
      <c r="A92">
        <v>91</v>
      </c>
      <c r="B92" t="s">
        <v>707</v>
      </c>
      <c r="C92" t="s">
        <v>255</v>
      </c>
      <c r="D92" t="s">
        <v>3</v>
      </c>
      <c r="E92" t="s">
        <v>1132</v>
      </c>
      <c r="F92" s="34" t="s">
        <v>1132</v>
      </c>
      <c r="G92">
        <v>91</v>
      </c>
    </row>
    <row r="93" spans="1:7" x14ac:dyDescent="0.45">
      <c r="A93">
        <v>92</v>
      </c>
      <c r="B93" t="s">
        <v>641</v>
      </c>
      <c r="C93" t="s">
        <v>261</v>
      </c>
      <c r="D93" t="s">
        <v>13</v>
      </c>
      <c r="E93" t="s">
        <v>1132</v>
      </c>
      <c r="F93" s="34" t="s">
        <v>1132</v>
      </c>
      <c r="G93">
        <v>92</v>
      </c>
    </row>
    <row r="94" spans="1:7" x14ac:dyDescent="0.45">
      <c r="A94">
        <v>93</v>
      </c>
      <c r="B94" t="s">
        <v>666</v>
      </c>
      <c r="C94" t="s">
        <v>245</v>
      </c>
      <c r="D94" t="s">
        <v>13</v>
      </c>
      <c r="E94" t="s">
        <v>1132</v>
      </c>
      <c r="F94" s="34" t="s">
        <v>1132</v>
      </c>
      <c r="G94">
        <v>93</v>
      </c>
    </row>
    <row r="95" spans="1:7" x14ac:dyDescent="0.45">
      <c r="A95">
        <v>94</v>
      </c>
      <c r="B95" t="s">
        <v>669</v>
      </c>
      <c r="C95" t="s">
        <v>246</v>
      </c>
      <c r="D95" t="s">
        <v>13</v>
      </c>
      <c r="E95" t="s">
        <v>1132</v>
      </c>
      <c r="F95" s="34" t="s">
        <v>1132</v>
      </c>
      <c r="G95">
        <v>94</v>
      </c>
    </row>
    <row r="96" spans="1:7" x14ac:dyDescent="0.45">
      <c r="A96">
        <v>95</v>
      </c>
      <c r="B96" t="s">
        <v>881</v>
      </c>
      <c r="C96" t="s">
        <v>263</v>
      </c>
      <c r="D96" t="s">
        <v>13</v>
      </c>
      <c r="E96" t="s">
        <v>1132</v>
      </c>
      <c r="F96" s="34" t="s">
        <v>1132</v>
      </c>
      <c r="G96">
        <v>95</v>
      </c>
    </row>
    <row r="97" spans="1:7" x14ac:dyDescent="0.45">
      <c r="A97">
        <v>96</v>
      </c>
      <c r="B97" t="s">
        <v>670</v>
      </c>
      <c r="C97" t="s">
        <v>253</v>
      </c>
      <c r="D97" t="s">
        <v>26</v>
      </c>
      <c r="E97" t="s">
        <v>1132</v>
      </c>
      <c r="F97" s="34" t="s">
        <v>1132</v>
      </c>
      <c r="G97">
        <v>96</v>
      </c>
    </row>
    <row r="98" spans="1:7" x14ac:dyDescent="0.45">
      <c r="A98">
        <v>97</v>
      </c>
      <c r="B98" t="s">
        <v>690</v>
      </c>
      <c r="C98" t="s">
        <v>252</v>
      </c>
      <c r="D98" t="s">
        <v>3</v>
      </c>
      <c r="E98" t="s">
        <v>1132</v>
      </c>
      <c r="F98" s="34" t="s">
        <v>1132</v>
      </c>
      <c r="G98">
        <v>97</v>
      </c>
    </row>
    <row r="99" spans="1:7" x14ac:dyDescent="0.45">
      <c r="A99">
        <v>98</v>
      </c>
      <c r="B99" t="s">
        <v>1144</v>
      </c>
      <c r="C99" t="s">
        <v>258</v>
      </c>
      <c r="D99" t="s">
        <v>1</v>
      </c>
      <c r="E99" t="s">
        <v>1132</v>
      </c>
      <c r="F99" s="34" t="s">
        <v>1132</v>
      </c>
      <c r="G99">
        <v>98</v>
      </c>
    </row>
    <row r="100" spans="1:7" x14ac:dyDescent="0.45">
      <c r="A100">
        <v>99</v>
      </c>
      <c r="B100" t="s">
        <v>745</v>
      </c>
      <c r="C100" t="s">
        <v>266</v>
      </c>
      <c r="D100" t="s">
        <v>1</v>
      </c>
      <c r="E100" t="s">
        <v>1132</v>
      </c>
      <c r="F100" s="34" t="s">
        <v>1132</v>
      </c>
      <c r="G100">
        <v>99</v>
      </c>
    </row>
    <row r="101" spans="1:7" x14ac:dyDescent="0.45">
      <c r="A101">
        <v>100</v>
      </c>
      <c r="B101" t="s">
        <v>682</v>
      </c>
      <c r="C101" t="s">
        <v>268</v>
      </c>
      <c r="D101" t="s">
        <v>3</v>
      </c>
      <c r="E101" t="s">
        <v>1132</v>
      </c>
      <c r="F101" s="34" t="s">
        <v>1132</v>
      </c>
      <c r="G101">
        <v>100</v>
      </c>
    </row>
    <row r="102" spans="1:7" x14ac:dyDescent="0.45">
      <c r="A102">
        <v>101</v>
      </c>
      <c r="B102" t="s">
        <v>863</v>
      </c>
      <c r="C102" t="s">
        <v>249</v>
      </c>
      <c r="D102" t="s">
        <v>13</v>
      </c>
      <c r="E102" t="s">
        <v>1132</v>
      </c>
      <c r="F102" s="34" t="s">
        <v>1132</v>
      </c>
      <c r="G102">
        <v>101</v>
      </c>
    </row>
    <row r="103" spans="1:7" x14ac:dyDescent="0.45">
      <c r="A103">
        <v>102</v>
      </c>
      <c r="B103" t="s">
        <v>684</v>
      </c>
      <c r="C103" t="s">
        <v>243</v>
      </c>
      <c r="D103" t="s">
        <v>13</v>
      </c>
      <c r="E103" t="s">
        <v>1132</v>
      </c>
      <c r="F103" s="34" t="s">
        <v>1132</v>
      </c>
      <c r="G103">
        <v>102</v>
      </c>
    </row>
    <row r="104" spans="1:7" x14ac:dyDescent="0.45">
      <c r="A104">
        <v>103</v>
      </c>
      <c r="B104" t="s">
        <v>1152</v>
      </c>
      <c r="C104" t="s">
        <v>270</v>
      </c>
      <c r="D104" t="s">
        <v>13</v>
      </c>
      <c r="E104" t="s">
        <v>1132</v>
      </c>
      <c r="F104" s="34" t="s">
        <v>1132</v>
      </c>
      <c r="G104">
        <v>103</v>
      </c>
    </row>
    <row r="105" spans="1:7" x14ac:dyDescent="0.45">
      <c r="A105">
        <v>104</v>
      </c>
      <c r="B105" t="s">
        <v>702</v>
      </c>
      <c r="C105" t="s">
        <v>242</v>
      </c>
      <c r="D105" t="s">
        <v>3</v>
      </c>
      <c r="E105" t="s">
        <v>1132</v>
      </c>
      <c r="F105" s="34" t="s">
        <v>1132</v>
      </c>
      <c r="G105">
        <v>104</v>
      </c>
    </row>
    <row r="106" spans="1:7" x14ac:dyDescent="0.45">
      <c r="A106">
        <v>105</v>
      </c>
      <c r="B106" t="s">
        <v>815</v>
      </c>
      <c r="C106" t="s">
        <v>261</v>
      </c>
      <c r="D106" t="s">
        <v>26</v>
      </c>
      <c r="E106" t="s">
        <v>1132</v>
      </c>
      <c r="F106" s="34" t="s">
        <v>1132</v>
      </c>
      <c r="G106">
        <v>105</v>
      </c>
    </row>
    <row r="107" spans="1:7" x14ac:dyDescent="0.45">
      <c r="A107">
        <v>106</v>
      </c>
      <c r="B107" t="s">
        <v>733</v>
      </c>
      <c r="C107" t="s">
        <v>258</v>
      </c>
      <c r="D107" t="s">
        <v>3</v>
      </c>
      <c r="E107" t="s">
        <v>1132</v>
      </c>
      <c r="F107" s="34" t="s">
        <v>1132</v>
      </c>
      <c r="G107">
        <v>106</v>
      </c>
    </row>
    <row r="108" spans="1:7" x14ac:dyDescent="0.45">
      <c r="A108">
        <v>107</v>
      </c>
      <c r="B108" t="s">
        <v>1143</v>
      </c>
      <c r="C108" t="s">
        <v>243</v>
      </c>
      <c r="D108" t="s">
        <v>13</v>
      </c>
      <c r="E108" t="s">
        <v>1132</v>
      </c>
      <c r="F108" s="34" t="s">
        <v>1132</v>
      </c>
      <c r="G108">
        <v>107</v>
      </c>
    </row>
    <row r="109" spans="1:7" x14ac:dyDescent="0.45">
      <c r="A109">
        <v>108</v>
      </c>
      <c r="B109" t="s">
        <v>743</v>
      </c>
      <c r="C109" t="s">
        <v>247</v>
      </c>
      <c r="D109" t="s">
        <v>3</v>
      </c>
      <c r="E109" t="s">
        <v>1132</v>
      </c>
      <c r="F109" s="34" t="s">
        <v>1132</v>
      </c>
      <c r="G109">
        <v>108</v>
      </c>
    </row>
    <row r="110" spans="1:7" x14ac:dyDescent="0.45">
      <c r="A110">
        <v>109</v>
      </c>
      <c r="B110" t="s">
        <v>809</v>
      </c>
      <c r="C110" t="s">
        <v>260</v>
      </c>
      <c r="D110" t="s">
        <v>26</v>
      </c>
      <c r="E110" t="s">
        <v>1132</v>
      </c>
      <c r="F110" s="34" t="s">
        <v>1132</v>
      </c>
      <c r="G110">
        <v>109</v>
      </c>
    </row>
    <row r="111" spans="1:7" x14ac:dyDescent="0.45">
      <c r="A111">
        <v>110</v>
      </c>
      <c r="B111" t="s">
        <v>750</v>
      </c>
      <c r="C111" t="s">
        <v>249</v>
      </c>
      <c r="D111" t="s">
        <v>3</v>
      </c>
      <c r="E111" t="s">
        <v>1132</v>
      </c>
      <c r="F111" s="34" t="s">
        <v>1132</v>
      </c>
      <c r="G111">
        <v>110</v>
      </c>
    </row>
    <row r="112" spans="1:7" x14ac:dyDescent="0.45">
      <c r="A112">
        <v>111</v>
      </c>
      <c r="B112" t="s">
        <v>679</v>
      </c>
      <c r="C112" t="s">
        <v>267</v>
      </c>
      <c r="D112" t="s">
        <v>1</v>
      </c>
      <c r="E112" t="s">
        <v>1132</v>
      </c>
      <c r="F112" s="34" t="s">
        <v>1132</v>
      </c>
      <c r="G112">
        <v>111</v>
      </c>
    </row>
    <row r="113" spans="1:7" x14ac:dyDescent="0.45">
      <c r="A113">
        <v>112</v>
      </c>
      <c r="B113" t="s">
        <v>1153</v>
      </c>
      <c r="C113" t="s">
        <v>260</v>
      </c>
      <c r="D113" t="s">
        <v>1</v>
      </c>
      <c r="E113" t="s">
        <v>1132</v>
      </c>
      <c r="F113" s="34" t="s">
        <v>1132</v>
      </c>
      <c r="G113">
        <v>112</v>
      </c>
    </row>
    <row r="114" spans="1:7" x14ac:dyDescent="0.45">
      <c r="A114">
        <v>113</v>
      </c>
      <c r="B114" t="s">
        <v>894</v>
      </c>
      <c r="C114" t="s">
        <v>262</v>
      </c>
      <c r="D114" t="s">
        <v>26</v>
      </c>
      <c r="E114" t="s">
        <v>1132</v>
      </c>
      <c r="F114" s="34" t="s">
        <v>1132</v>
      </c>
      <c r="G114">
        <v>113</v>
      </c>
    </row>
    <row r="115" spans="1:7" x14ac:dyDescent="0.45">
      <c r="A115">
        <v>114</v>
      </c>
      <c r="B115" t="s">
        <v>711</v>
      </c>
      <c r="C115" t="s">
        <v>242</v>
      </c>
      <c r="D115" t="s">
        <v>13</v>
      </c>
      <c r="E115" t="s">
        <v>1132</v>
      </c>
      <c r="F115" s="34" t="s">
        <v>1132</v>
      </c>
      <c r="G115">
        <v>114</v>
      </c>
    </row>
    <row r="116" spans="1:7" x14ac:dyDescent="0.45">
      <c r="A116">
        <v>115</v>
      </c>
      <c r="B116" t="s">
        <v>884</v>
      </c>
      <c r="C116" t="s">
        <v>243</v>
      </c>
      <c r="D116" t="s">
        <v>26</v>
      </c>
      <c r="E116" t="s">
        <v>1132</v>
      </c>
      <c r="F116" s="34" t="s">
        <v>1132</v>
      </c>
      <c r="G116">
        <v>115</v>
      </c>
    </row>
    <row r="117" spans="1:7" x14ac:dyDescent="0.45">
      <c r="A117">
        <v>116</v>
      </c>
      <c r="B117" t="s">
        <v>1145</v>
      </c>
      <c r="C117" t="s">
        <v>245</v>
      </c>
      <c r="D117" t="s">
        <v>1</v>
      </c>
      <c r="E117" t="s">
        <v>1132</v>
      </c>
      <c r="F117" s="34" t="s">
        <v>1132</v>
      </c>
      <c r="G117">
        <v>116</v>
      </c>
    </row>
    <row r="118" spans="1:7" x14ac:dyDescent="0.45">
      <c r="A118">
        <v>117</v>
      </c>
      <c r="B118" t="s">
        <v>779</v>
      </c>
      <c r="C118" t="s">
        <v>255</v>
      </c>
      <c r="D118" t="s">
        <v>13</v>
      </c>
      <c r="E118" t="s">
        <v>1132</v>
      </c>
      <c r="F118" s="34" t="s">
        <v>1132</v>
      </c>
      <c r="G118">
        <v>117</v>
      </c>
    </row>
    <row r="119" spans="1:7" x14ac:dyDescent="0.45">
      <c r="A119">
        <v>118</v>
      </c>
      <c r="B119" t="s">
        <v>725</v>
      </c>
      <c r="C119" t="s">
        <v>1136</v>
      </c>
      <c r="D119" t="s">
        <v>1</v>
      </c>
      <c r="E119" t="s">
        <v>1132</v>
      </c>
      <c r="F119" s="34" t="s">
        <v>1132</v>
      </c>
      <c r="G119">
        <v>118</v>
      </c>
    </row>
    <row r="120" spans="1:7" x14ac:dyDescent="0.45">
      <c r="A120">
        <v>119</v>
      </c>
      <c r="B120" t="s">
        <v>663</v>
      </c>
      <c r="C120" t="s">
        <v>255</v>
      </c>
      <c r="D120" t="s">
        <v>13</v>
      </c>
      <c r="E120" t="s">
        <v>1132</v>
      </c>
      <c r="F120" s="34" t="s">
        <v>1132</v>
      </c>
      <c r="G120">
        <v>119</v>
      </c>
    </row>
    <row r="121" spans="1:7" x14ac:dyDescent="0.45">
      <c r="A121">
        <v>120</v>
      </c>
      <c r="B121" t="s">
        <v>804</v>
      </c>
      <c r="C121" t="s">
        <v>240</v>
      </c>
      <c r="D121" t="s">
        <v>1</v>
      </c>
      <c r="E121" t="s">
        <v>1132</v>
      </c>
      <c r="F121" s="34" t="s">
        <v>1132</v>
      </c>
      <c r="G121">
        <v>120</v>
      </c>
    </row>
    <row r="122" spans="1:7" x14ac:dyDescent="0.45">
      <c r="A122">
        <v>121</v>
      </c>
      <c r="B122" t="s">
        <v>785</v>
      </c>
      <c r="C122" t="s">
        <v>251</v>
      </c>
      <c r="D122" t="s">
        <v>26</v>
      </c>
      <c r="E122" t="s">
        <v>1132</v>
      </c>
      <c r="F122" s="34" t="s">
        <v>1132</v>
      </c>
      <c r="G122">
        <v>121</v>
      </c>
    </row>
    <row r="123" spans="1:7" x14ac:dyDescent="0.45">
      <c r="A123">
        <v>122</v>
      </c>
      <c r="B123" t="s">
        <v>731</v>
      </c>
      <c r="C123" t="s">
        <v>253</v>
      </c>
      <c r="D123" t="s">
        <v>1</v>
      </c>
      <c r="E123" t="s">
        <v>1132</v>
      </c>
      <c r="F123" s="34" t="s">
        <v>1132</v>
      </c>
      <c r="G123">
        <v>122</v>
      </c>
    </row>
    <row r="124" spans="1:7" x14ac:dyDescent="0.45">
      <c r="A124">
        <v>123</v>
      </c>
      <c r="B124" t="s">
        <v>837</v>
      </c>
      <c r="C124" t="s">
        <v>269</v>
      </c>
      <c r="D124" t="s">
        <v>13</v>
      </c>
      <c r="E124" t="s">
        <v>1132</v>
      </c>
      <c r="F124" s="34" t="s">
        <v>1132</v>
      </c>
      <c r="G124">
        <v>123</v>
      </c>
    </row>
    <row r="125" spans="1:7" x14ac:dyDescent="0.45">
      <c r="A125">
        <v>124</v>
      </c>
      <c r="B125" t="s">
        <v>1204</v>
      </c>
      <c r="C125" t="s">
        <v>263</v>
      </c>
      <c r="D125" t="s">
        <v>13</v>
      </c>
      <c r="E125" t="s">
        <v>1132</v>
      </c>
      <c r="F125" s="34" t="s">
        <v>1132</v>
      </c>
      <c r="G125">
        <v>124</v>
      </c>
    </row>
    <row r="126" spans="1:7" x14ac:dyDescent="0.45">
      <c r="A126">
        <v>125</v>
      </c>
      <c r="B126" t="s">
        <v>780</v>
      </c>
      <c r="C126" t="s">
        <v>265</v>
      </c>
      <c r="D126" t="s">
        <v>13</v>
      </c>
      <c r="E126" t="s">
        <v>1132</v>
      </c>
      <c r="F126" s="34" t="s">
        <v>1132</v>
      </c>
      <c r="G126">
        <v>125</v>
      </c>
    </row>
    <row r="127" spans="1:7" x14ac:dyDescent="0.45">
      <c r="A127">
        <v>126</v>
      </c>
      <c r="B127" t="s">
        <v>748</v>
      </c>
      <c r="C127" t="s">
        <v>251</v>
      </c>
      <c r="D127" t="s">
        <v>3</v>
      </c>
      <c r="E127" t="s">
        <v>1132</v>
      </c>
      <c r="F127" s="34" t="s">
        <v>1132</v>
      </c>
      <c r="G127">
        <v>126</v>
      </c>
    </row>
    <row r="128" spans="1:7" x14ac:dyDescent="0.45">
      <c r="A128">
        <v>127</v>
      </c>
      <c r="B128" t="s">
        <v>846</v>
      </c>
      <c r="C128" t="s">
        <v>247</v>
      </c>
      <c r="D128" t="s">
        <v>1</v>
      </c>
      <c r="E128" t="s">
        <v>1132</v>
      </c>
      <c r="F128" s="34" t="s">
        <v>1132</v>
      </c>
      <c r="G128">
        <v>127</v>
      </c>
    </row>
    <row r="129" spans="1:7" x14ac:dyDescent="0.45">
      <c r="A129">
        <v>128</v>
      </c>
      <c r="B129" t="s">
        <v>1150</v>
      </c>
      <c r="C129" t="s">
        <v>244</v>
      </c>
      <c r="D129" t="s">
        <v>13</v>
      </c>
      <c r="E129" t="s">
        <v>1132</v>
      </c>
      <c r="F129" s="34" t="s">
        <v>1132</v>
      </c>
      <c r="G129">
        <v>128</v>
      </c>
    </row>
    <row r="130" spans="1:7" x14ac:dyDescent="0.45">
      <c r="A130">
        <v>129</v>
      </c>
      <c r="B130" t="s">
        <v>1081</v>
      </c>
      <c r="C130" t="s">
        <v>260</v>
      </c>
      <c r="D130" t="s">
        <v>13</v>
      </c>
      <c r="E130" t="s">
        <v>1132</v>
      </c>
      <c r="F130" s="34" t="s">
        <v>1132</v>
      </c>
      <c r="G130">
        <v>129</v>
      </c>
    </row>
    <row r="131" spans="1:7" x14ac:dyDescent="0.45">
      <c r="A131">
        <v>130</v>
      </c>
      <c r="B131" t="s">
        <v>1148</v>
      </c>
      <c r="C131" t="s">
        <v>253</v>
      </c>
      <c r="D131" t="s">
        <v>13</v>
      </c>
      <c r="E131" t="s">
        <v>1132</v>
      </c>
      <c r="F131" s="34" t="s">
        <v>1132</v>
      </c>
      <c r="G131">
        <v>130</v>
      </c>
    </row>
    <row r="132" spans="1:7" x14ac:dyDescent="0.45">
      <c r="A132">
        <v>131</v>
      </c>
      <c r="B132" t="s">
        <v>869</v>
      </c>
      <c r="C132" t="s">
        <v>250</v>
      </c>
      <c r="D132" t="s">
        <v>13</v>
      </c>
      <c r="E132" t="s">
        <v>1132</v>
      </c>
      <c r="F132" s="34" t="s">
        <v>1132</v>
      </c>
      <c r="G132">
        <v>131</v>
      </c>
    </row>
    <row r="133" spans="1:7" x14ac:dyDescent="0.45">
      <c r="A133">
        <v>132</v>
      </c>
      <c r="B133" t="s">
        <v>938</v>
      </c>
      <c r="C133" t="s">
        <v>256</v>
      </c>
      <c r="D133" t="s">
        <v>1</v>
      </c>
      <c r="E133" t="s">
        <v>1132</v>
      </c>
      <c r="F133" s="34" t="s">
        <v>1132</v>
      </c>
      <c r="G133">
        <v>132</v>
      </c>
    </row>
    <row r="134" spans="1:7" x14ac:dyDescent="0.45">
      <c r="A134">
        <v>133</v>
      </c>
      <c r="B134" t="s">
        <v>793</v>
      </c>
      <c r="C134" t="s">
        <v>261</v>
      </c>
      <c r="D134" t="s">
        <v>13</v>
      </c>
      <c r="E134" t="s">
        <v>1132</v>
      </c>
      <c r="F134" s="34" t="s">
        <v>1132</v>
      </c>
      <c r="G134">
        <v>133</v>
      </c>
    </row>
    <row r="135" spans="1:7" x14ac:dyDescent="0.45">
      <c r="A135">
        <v>134</v>
      </c>
      <c r="B135" t="s">
        <v>765</v>
      </c>
      <c r="C135" t="s">
        <v>265</v>
      </c>
      <c r="D135" t="s">
        <v>13</v>
      </c>
      <c r="E135" t="s">
        <v>1132</v>
      </c>
      <c r="F135" s="34" t="s">
        <v>1132</v>
      </c>
      <c r="G135">
        <v>134</v>
      </c>
    </row>
    <row r="136" spans="1:7" x14ac:dyDescent="0.45">
      <c r="A136">
        <v>135</v>
      </c>
      <c r="B136" t="s">
        <v>1147</v>
      </c>
      <c r="C136" t="s">
        <v>267</v>
      </c>
      <c r="D136" t="s">
        <v>13</v>
      </c>
      <c r="E136" t="s">
        <v>1132</v>
      </c>
      <c r="F136" s="34" t="s">
        <v>1132</v>
      </c>
      <c r="G136">
        <v>135</v>
      </c>
    </row>
    <row r="137" spans="1:7" x14ac:dyDescent="0.45">
      <c r="A137">
        <v>136</v>
      </c>
      <c r="B137" t="s">
        <v>715</v>
      </c>
      <c r="C137" t="s">
        <v>1136</v>
      </c>
      <c r="D137" t="s">
        <v>3</v>
      </c>
      <c r="E137" t="s">
        <v>1132</v>
      </c>
      <c r="F137" s="34" t="s">
        <v>1132</v>
      </c>
      <c r="G137">
        <v>136</v>
      </c>
    </row>
    <row r="138" spans="1:7" x14ac:dyDescent="0.45">
      <c r="A138">
        <v>137</v>
      </c>
      <c r="B138" t="s">
        <v>1182</v>
      </c>
      <c r="C138" t="s">
        <v>250</v>
      </c>
      <c r="D138" t="s">
        <v>13</v>
      </c>
      <c r="E138" t="s">
        <v>1132</v>
      </c>
      <c r="F138" s="34" t="s">
        <v>1132</v>
      </c>
      <c r="G138">
        <v>137</v>
      </c>
    </row>
    <row r="139" spans="1:7" x14ac:dyDescent="0.45">
      <c r="A139">
        <v>138</v>
      </c>
      <c r="B139" t="s">
        <v>769</v>
      </c>
      <c r="C139" t="s">
        <v>247</v>
      </c>
      <c r="D139" t="s">
        <v>26</v>
      </c>
      <c r="E139" t="s">
        <v>1132</v>
      </c>
      <c r="F139" s="34" t="s">
        <v>1132</v>
      </c>
      <c r="G139">
        <v>138</v>
      </c>
    </row>
    <row r="140" spans="1:7" x14ac:dyDescent="0.45">
      <c r="A140">
        <v>139</v>
      </c>
      <c r="B140" t="s">
        <v>746</v>
      </c>
      <c r="C140" t="s">
        <v>270</v>
      </c>
      <c r="D140" t="s">
        <v>13</v>
      </c>
      <c r="E140" t="s">
        <v>1132</v>
      </c>
      <c r="F140" s="34" t="s">
        <v>1132</v>
      </c>
      <c r="G140">
        <v>139</v>
      </c>
    </row>
    <row r="141" spans="1:7" x14ac:dyDescent="0.45">
      <c r="A141">
        <v>140</v>
      </c>
      <c r="B141" t="s">
        <v>792</v>
      </c>
      <c r="C141" t="s">
        <v>248</v>
      </c>
      <c r="D141" t="s">
        <v>26</v>
      </c>
      <c r="E141" t="s">
        <v>1132</v>
      </c>
      <c r="F141" s="34" t="s">
        <v>1132</v>
      </c>
      <c r="G141">
        <v>140</v>
      </c>
    </row>
    <row r="142" spans="1:7" x14ac:dyDescent="0.45">
      <c r="A142">
        <v>141</v>
      </c>
      <c r="B142" t="s">
        <v>727</v>
      </c>
      <c r="C142" t="s">
        <v>252</v>
      </c>
      <c r="D142" t="s">
        <v>13</v>
      </c>
      <c r="E142" t="s">
        <v>1132</v>
      </c>
      <c r="F142" s="34" t="s">
        <v>1132</v>
      </c>
      <c r="G142">
        <v>141</v>
      </c>
    </row>
    <row r="143" spans="1:7" x14ac:dyDescent="0.45">
      <c r="A143">
        <v>142</v>
      </c>
      <c r="B143" t="s">
        <v>824</v>
      </c>
      <c r="C143" t="s">
        <v>244</v>
      </c>
      <c r="D143" t="s">
        <v>1</v>
      </c>
      <c r="E143" t="s">
        <v>1132</v>
      </c>
      <c r="F143" s="34" t="s">
        <v>1132</v>
      </c>
      <c r="G143">
        <v>142</v>
      </c>
    </row>
    <row r="144" spans="1:7" x14ac:dyDescent="0.45">
      <c r="A144">
        <v>143</v>
      </c>
      <c r="B144" t="s">
        <v>1151</v>
      </c>
      <c r="C144" t="s">
        <v>246</v>
      </c>
      <c r="D144" t="s">
        <v>13</v>
      </c>
      <c r="E144" t="s">
        <v>1132</v>
      </c>
      <c r="F144" s="34" t="s">
        <v>1132</v>
      </c>
      <c r="G144">
        <v>143</v>
      </c>
    </row>
    <row r="145" spans="1:7" x14ac:dyDescent="0.45">
      <c r="A145">
        <v>144</v>
      </c>
      <c r="B145" t="s">
        <v>1156</v>
      </c>
      <c r="C145" t="s">
        <v>248</v>
      </c>
      <c r="D145" t="s">
        <v>13</v>
      </c>
      <c r="E145" t="s">
        <v>1132</v>
      </c>
      <c r="F145" s="34" t="s">
        <v>1132</v>
      </c>
      <c r="G145">
        <v>144</v>
      </c>
    </row>
    <row r="146" spans="1:7" x14ac:dyDescent="0.45">
      <c r="A146">
        <v>145</v>
      </c>
      <c r="B146" t="s">
        <v>1177</v>
      </c>
      <c r="C146" t="s">
        <v>268</v>
      </c>
      <c r="D146" t="s">
        <v>13</v>
      </c>
      <c r="E146" t="s">
        <v>1132</v>
      </c>
      <c r="F146" s="34" t="s">
        <v>1132</v>
      </c>
      <c r="G146">
        <v>145</v>
      </c>
    </row>
    <row r="147" spans="1:7" x14ac:dyDescent="0.45">
      <c r="A147">
        <v>146</v>
      </c>
      <c r="B147" t="s">
        <v>1146</v>
      </c>
      <c r="C147" t="s">
        <v>241</v>
      </c>
      <c r="D147" t="s">
        <v>1</v>
      </c>
      <c r="E147" t="s">
        <v>1132</v>
      </c>
      <c r="F147" s="34" t="s">
        <v>1132</v>
      </c>
      <c r="G147">
        <v>146</v>
      </c>
    </row>
    <row r="148" spans="1:7" x14ac:dyDescent="0.45">
      <c r="A148">
        <v>147</v>
      </c>
      <c r="B148" t="s">
        <v>689</v>
      </c>
      <c r="C148" t="s">
        <v>264</v>
      </c>
      <c r="D148" t="s">
        <v>1</v>
      </c>
      <c r="E148" t="s">
        <v>1132</v>
      </c>
      <c r="F148" s="34" t="s">
        <v>1132</v>
      </c>
      <c r="G148">
        <v>147</v>
      </c>
    </row>
    <row r="149" spans="1:7" x14ac:dyDescent="0.45">
      <c r="A149">
        <v>148</v>
      </c>
      <c r="B149" t="s">
        <v>1157</v>
      </c>
      <c r="C149" t="s">
        <v>255</v>
      </c>
      <c r="D149" t="s">
        <v>1</v>
      </c>
      <c r="E149" t="s">
        <v>1132</v>
      </c>
      <c r="F149" s="34" t="s">
        <v>1132</v>
      </c>
      <c r="G149">
        <v>148</v>
      </c>
    </row>
    <row r="150" spans="1:7" x14ac:dyDescent="0.45">
      <c r="A150">
        <v>149</v>
      </c>
      <c r="B150" t="s">
        <v>1167</v>
      </c>
      <c r="C150" t="s">
        <v>249</v>
      </c>
      <c r="D150" t="s">
        <v>1</v>
      </c>
      <c r="E150" t="s">
        <v>1132</v>
      </c>
      <c r="F150" s="34" t="s">
        <v>1132</v>
      </c>
      <c r="G150">
        <v>149</v>
      </c>
    </row>
    <row r="151" spans="1:7" x14ac:dyDescent="0.45">
      <c r="A151">
        <v>150</v>
      </c>
      <c r="B151" t="s">
        <v>1193</v>
      </c>
      <c r="C151" t="s">
        <v>266</v>
      </c>
      <c r="D151" t="s">
        <v>26</v>
      </c>
      <c r="E151" t="s">
        <v>1132</v>
      </c>
      <c r="F151" s="34" t="s">
        <v>1132</v>
      </c>
      <c r="G15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5F40-AF43-4AD4-829C-4C9C51CCAA00}">
  <dimension ref="A1:E320"/>
  <sheetViews>
    <sheetView workbookViewId="0"/>
  </sheetViews>
  <sheetFormatPr defaultColWidth="8.796875" defaultRowHeight="14.25" x14ac:dyDescent="0.45"/>
  <cols>
    <col min="1" max="1" width="6.796875" bestFit="1" customWidth="1"/>
    <col min="2" max="2" width="27.6640625" bestFit="1" customWidth="1"/>
    <col min="3" max="3" width="21.1328125" bestFit="1" customWidth="1"/>
    <col min="4" max="4" width="5.6640625" bestFit="1" customWidth="1"/>
  </cols>
  <sheetData>
    <row r="1" spans="1:5" x14ac:dyDescent="0.45">
      <c r="A1" t="s">
        <v>226</v>
      </c>
      <c r="B1" t="s">
        <v>227</v>
      </c>
      <c r="C1" t="s">
        <v>1130</v>
      </c>
      <c r="D1" t="s">
        <v>579</v>
      </c>
      <c r="E1" t="s">
        <v>1131</v>
      </c>
    </row>
    <row r="2" spans="1:5" x14ac:dyDescent="0.45">
      <c r="A2">
        <v>1</v>
      </c>
      <c r="B2" t="s">
        <v>0</v>
      </c>
      <c r="C2" t="s">
        <v>623</v>
      </c>
      <c r="D2" t="s">
        <v>1</v>
      </c>
      <c r="E2">
        <f>VLOOKUP(A2,'Draft Main'!L:L,1,0)</f>
        <v>1</v>
      </c>
    </row>
    <row r="3" spans="1:5" x14ac:dyDescent="0.45">
      <c r="A3">
        <v>42</v>
      </c>
      <c r="B3" t="s">
        <v>2</v>
      </c>
      <c r="C3" t="s">
        <v>658</v>
      </c>
      <c r="D3" t="s">
        <v>3</v>
      </c>
      <c r="E3">
        <f>VLOOKUP(A3,'Draft Main'!L:L,1,0)</f>
        <v>42</v>
      </c>
    </row>
    <row r="4" spans="1:5" x14ac:dyDescent="0.45">
      <c r="A4">
        <v>46</v>
      </c>
      <c r="B4" t="s">
        <v>4</v>
      </c>
      <c r="C4" t="s">
        <v>661</v>
      </c>
      <c r="D4" t="s">
        <v>3</v>
      </c>
      <c r="E4">
        <f>VLOOKUP(A4,'Draft Main'!L:L,1,0)</f>
        <v>46</v>
      </c>
    </row>
    <row r="5" spans="1:5" x14ac:dyDescent="0.45">
      <c r="A5">
        <v>2</v>
      </c>
      <c r="B5" t="s">
        <v>5</v>
      </c>
      <c r="C5" t="s">
        <v>625</v>
      </c>
      <c r="D5" t="s">
        <v>1</v>
      </c>
      <c r="E5">
        <f>VLOOKUP(A5,'Draft Main'!L:L,1,0)</f>
        <v>2</v>
      </c>
    </row>
    <row r="6" spans="1:5" x14ac:dyDescent="0.45">
      <c r="A6">
        <v>3</v>
      </c>
      <c r="B6" t="s">
        <v>6</v>
      </c>
      <c r="C6" t="s">
        <v>624</v>
      </c>
      <c r="D6" t="s">
        <v>1</v>
      </c>
      <c r="E6">
        <f>VLOOKUP(A6,'Draft Main'!L:L,1,0)</f>
        <v>3</v>
      </c>
    </row>
    <row r="7" spans="1:5" x14ac:dyDescent="0.45">
      <c r="A7">
        <v>4</v>
      </c>
      <c r="B7" t="s">
        <v>7</v>
      </c>
      <c r="C7" t="s">
        <v>627</v>
      </c>
      <c r="D7" t="s">
        <v>1</v>
      </c>
      <c r="E7">
        <f>VLOOKUP(A7,'Draft Main'!L:L,1,0)</f>
        <v>4</v>
      </c>
    </row>
    <row r="8" spans="1:5" x14ac:dyDescent="0.45">
      <c r="A8">
        <v>56</v>
      </c>
      <c r="B8" t="s">
        <v>8</v>
      </c>
      <c r="C8" t="s">
        <v>673</v>
      </c>
      <c r="D8" t="s">
        <v>3</v>
      </c>
      <c r="E8">
        <f>VLOOKUP(A8,'Draft Main'!L:L,1,0)</f>
        <v>56</v>
      </c>
    </row>
    <row r="9" spans="1:5" x14ac:dyDescent="0.45">
      <c r="A9">
        <v>5</v>
      </c>
      <c r="B9" t="s">
        <v>9</v>
      </c>
      <c r="C9" t="s">
        <v>629</v>
      </c>
      <c r="D9" t="s">
        <v>1</v>
      </c>
      <c r="E9">
        <f>VLOOKUP(A9,'Draft Main'!L:L,1,0)</f>
        <v>5</v>
      </c>
    </row>
    <row r="10" spans="1:5" x14ac:dyDescent="0.45">
      <c r="A10">
        <v>6</v>
      </c>
      <c r="B10" t="s">
        <v>10</v>
      </c>
      <c r="C10" t="s">
        <v>630</v>
      </c>
      <c r="D10" t="s">
        <v>1</v>
      </c>
      <c r="E10">
        <f>VLOOKUP(A10,'Draft Main'!L:L,1,0)</f>
        <v>6</v>
      </c>
    </row>
    <row r="11" spans="1:5" x14ac:dyDescent="0.45">
      <c r="A11">
        <v>69</v>
      </c>
      <c r="B11" t="s">
        <v>11</v>
      </c>
      <c r="C11" t="s">
        <v>687</v>
      </c>
      <c r="D11" t="s">
        <v>3</v>
      </c>
      <c r="E11">
        <f>VLOOKUP(A11,'Draft Main'!L:L,1,0)</f>
        <v>69</v>
      </c>
    </row>
    <row r="12" spans="1:5" x14ac:dyDescent="0.45">
      <c r="A12">
        <v>7</v>
      </c>
      <c r="B12" t="s">
        <v>12</v>
      </c>
      <c r="C12" t="s">
        <v>628</v>
      </c>
      <c r="D12" t="s">
        <v>13</v>
      </c>
      <c r="E12">
        <f>VLOOKUP(A12,'Draft Main'!L:L,1,0)</f>
        <v>7</v>
      </c>
    </row>
    <row r="13" spans="1:5" x14ac:dyDescent="0.45">
      <c r="A13">
        <v>8</v>
      </c>
      <c r="B13" t="s">
        <v>14</v>
      </c>
      <c r="C13" t="s">
        <v>632</v>
      </c>
      <c r="D13" t="s">
        <v>1</v>
      </c>
      <c r="E13">
        <f>VLOOKUP(A13,'Draft Main'!L:L,1,0)</f>
        <v>8</v>
      </c>
    </row>
    <row r="14" spans="1:5" x14ac:dyDescent="0.45">
      <c r="A14">
        <v>9</v>
      </c>
      <c r="B14" t="s">
        <v>15</v>
      </c>
      <c r="C14" t="s">
        <v>633</v>
      </c>
      <c r="D14" t="s">
        <v>1</v>
      </c>
      <c r="E14">
        <f>VLOOKUP(A14,'Draft Main'!L:L,1,0)</f>
        <v>9</v>
      </c>
    </row>
    <row r="15" spans="1:5" x14ac:dyDescent="0.45">
      <c r="A15">
        <v>64</v>
      </c>
      <c r="B15" t="s">
        <v>19</v>
      </c>
      <c r="C15" t="s">
        <v>682</v>
      </c>
      <c r="D15" t="s">
        <v>3</v>
      </c>
      <c r="E15">
        <f>VLOOKUP(A15,'Draft Main'!L:L,1,0)</f>
        <v>64</v>
      </c>
    </row>
    <row r="16" spans="1:5" x14ac:dyDescent="0.45">
      <c r="A16">
        <v>10</v>
      </c>
      <c r="B16" t="s">
        <v>22</v>
      </c>
      <c r="C16" t="s">
        <v>636</v>
      </c>
      <c r="D16" t="s">
        <v>1</v>
      </c>
      <c r="E16">
        <f>VLOOKUP(A16,'Draft Main'!L:L,1,0)</f>
        <v>10</v>
      </c>
    </row>
    <row r="17" spans="1:5" x14ac:dyDescent="0.45">
      <c r="A17">
        <v>11</v>
      </c>
      <c r="B17" t="s">
        <v>18</v>
      </c>
      <c r="C17" t="s">
        <v>631</v>
      </c>
      <c r="D17" t="s">
        <v>13</v>
      </c>
      <c r="E17">
        <f>VLOOKUP(A17,'Draft Main'!L:L,1,0)</f>
        <v>11</v>
      </c>
    </row>
    <row r="18" spans="1:5" x14ac:dyDescent="0.45">
      <c r="A18">
        <v>80</v>
      </c>
      <c r="B18" t="s">
        <v>16</v>
      </c>
      <c r="C18" t="s">
        <v>690</v>
      </c>
      <c r="D18" t="s">
        <v>3</v>
      </c>
      <c r="E18">
        <f>VLOOKUP(A18,'Draft Main'!L:L,1,0)</f>
        <v>80</v>
      </c>
    </row>
    <row r="19" spans="1:5" x14ac:dyDescent="0.45">
      <c r="A19">
        <v>12</v>
      </c>
      <c r="B19" t="s">
        <v>20</v>
      </c>
      <c r="C19" t="s">
        <v>634</v>
      </c>
      <c r="D19" t="s">
        <v>13</v>
      </c>
      <c r="E19">
        <f>VLOOKUP(A19,'Draft Main'!L:L,1,0)</f>
        <v>12</v>
      </c>
    </row>
    <row r="20" spans="1:5" x14ac:dyDescent="0.45">
      <c r="A20">
        <v>13</v>
      </c>
      <c r="B20" t="s">
        <v>21</v>
      </c>
      <c r="C20" t="s">
        <v>639</v>
      </c>
      <c r="D20" t="s">
        <v>13</v>
      </c>
      <c r="E20">
        <f>VLOOKUP(A20,'Draft Main'!L:L,1,0)</f>
        <v>13</v>
      </c>
    </row>
    <row r="21" spans="1:5" x14ac:dyDescent="0.45">
      <c r="A21">
        <v>14</v>
      </c>
      <c r="B21" t="s">
        <v>17</v>
      </c>
      <c r="C21" t="s">
        <v>642</v>
      </c>
      <c r="D21" t="s">
        <v>1</v>
      </c>
      <c r="E21">
        <f>VLOOKUP(A21,'Draft Main'!L:L,1,0)</f>
        <v>14</v>
      </c>
    </row>
    <row r="22" spans="1:5" x14ac:dyDescent="0.45">
      <c r="A22">
        <v>15</v>
      </c>
      <c r="B22" t="s">
        <v>23</v>
      </c>
      <c r="C22" t="s">
        <v>641</v>
      </c>
      <c r="D22" t="s">
        <v>13</v>
      </c>
      <c r="E22">
        <f>VLOOKUP(A22,'Draft Main'!L:L,1,0)</f>
        <v>15</v>
      </c>
    </row>
    <row r="23" spans="1:5" x14ac:dyDescent="0.45">
      <c r="A23">
        <v>16</v>
      </c>
      <c r="B23" t="s">
        <v>30</v>
      </c>
      <c r="C23" t="s">
        <v>934</v>
      </c>
      <c r="D23" t="s">
        <v>13</v>
      </c>
      <c r="E23">
        <f>VLOOKUP(A23,'Draft Main'!L:L,1,0)</f>
        <v>16</v>
      </c>
    </row>
    <row r="24" spans="1:5" x14ac:dyDescent="0.45">
      <c r="A24">
        <v>17</v>
      </c>
      <c r="B24" t="s">
        <v>25</v>
      </c>
      <c r="C24" t="s">
        <v>626</v>
      </c>
      <c r="D24" t="s">
        <v>26</v>
      </c>
      <c r="E24">
        <f>VLOOKUP(A24,'Draft Main'!L:L,1,0)</f>
        <v>17</v>
      </c>
    </row>
    <row r="25" spans="1:5" x14ac:dyDescent="0.45">
      <c r="A25">
        <v>18</v>
      </c>
      <c r="B25" t="s">
        <v>28</v>
      </c>
      <c r="C25" t="s">
        <v>640</v>
      </c>
      <c r="D25" t="s">
        <v>1</v>
      </c>
      <c r="E25">
        <f>VLOOKUP(A25,'Draft Main'!L:L,1,0)</f>
        <v>18</v>
      </c>
    </row>
    <row r="26" spans="1:5" x14ac:dyDescent="0.45">
      <c r="A26">
        <v>19</v>
      </c>
      <c r="B26" t="s">
        <v>27</v>
      </c>
      <c r="C26" t="s">
        <v>637</v>
      </c>
      <c r="D26" t="s">
        <v>1</v>
      </c>
      <c r="E26">
        <f>VLOOKUP(A26,'Draft Main'!L:L,1,0)</f>
        <v>19</v>
      </c>
    </row>
    <row r="27" spans="1:5" x14ac:dyDescent="0.45">
      <c r="A27">
        <v>84</v>
      </c>
      <c r="B27" t="s">
        <v>29</v>
      </c>
      <c r="C27" t="s">
        <v>694</v>
      </c>
      <c r="D27" t="s">
        <v>3</v>
      </c>
      <c r="E27">
        <f>VLOOKUP(A27,'Draft Main'!L:L,1,0)</f>
        <v>84</v>
      </c>
    </row>
    <row r="28" spans="1:5" x14ac:dyDescent="0.45">
      <c r="A28">
        <v>20</v>
      </c>
      <c r="B28" t="s">
        <v>24</v>
      </c>
      <c r="C28" t="s">
        <v>645</v>
      </c>
      <c r="D28" t="s">
        <v>13</v>
      </c>
      <c r="E28">
        <f>VLOOKUP(A28,'Draft Main'!L:L,1,0)</f>
        <v>20</v>
      </c>
    </row>
    <row r="29" spans="1:5" x14ac:dyDescent="0.45">
      <c r="A29">
        <v>21</v>
      </c>
      <c r="B29" t="s">
        <v>31</v>
      </c>
      <c r="C29" t="s">
        <v>635</v>
      </c>
      <c r="D29" t="s">
        <v>26</v>
      </c>
      <c r="E29">
        <f>VLOOKUP(A29,'Draft Main'!L:L,1,0)</f>
        <v>21</v>
      </c>
    </row>
    <row r="30" spans="1:5" x14ac:dyDescent="0.45">
      <c r="A30">
        <v>22</v>
      </c>
      <c r="B30" t="s">
        <v>32</v>
      </c>
      <c r="C30" t="s">
        <v>643</v>
      </c>
      <c r="D30" t="s">
        <v>1</v>
      </c>
      <c r="E30">
        <f>VLOOKUP(A30,'Draft Main'!L:L,1,0)</f>
        <v>22</v>
      </c>
    </row>
    <row r="31" spans="1:5" x14ac:dyDescent="0.45">
      <c r="A31">
        <v>89</v>
      </c>
      <c r="B31" t="s">
        <v>33</v>
      </c>
      <c r="C31" t="s">
        <v>696</v>
      </c>
      <c r="D31" t="s">
        <v>3</v>
      </c>
      <c r="E31">
        <f>VLOOKUP(A31,'Draft Main'!L:L,1,0)</f>
        <v>89</v>
      </c>
    </row>
    <row r="32" spans="1:5" x14ac:dyDescent="0.45">
      <c r="A32">
        <v>23</v>
      </c>
      <c r="B32" t="s">
        <v>34</v>
      </c>
      <c r="C32" t="s">
        <v>646</v>
      </c>
      <c r="D32" t="s">
        <v>13</v>
      </c>
      <c r="E32">
        <f>VLOOKUP(A32,'Draft Main'!L:L,1,0)</f>
        <v>23</v>
      </c>
    </row>
    <row r="33" spans="1:5" x14ac:dyDescent="0.45">
      <c r="A33">
        <v>95</v>
      </c>
      <c r="B33" t="s">
        <v>35</v>
      </c>
      <c r="C33" t="s">
        <v>702</v>
      </c>
      <c r="D33" t="s">
        <v>3</v>
      </c>
      <c r="E33">
        <f>VLOOKUP(A33,'Draft Main'!L:L,1,0)</f>
        <v>95</v>
      </c>
    </row>
    <row r="34" spans="1:5" x14ac:dyDescent="0.45">
      <c r="A34">
        <v>24</v>
      </c>
      <c r="B34" t="s">
        <v>36</v>
      </c>
      <c r="C34" t="s">
        <v>649</v>
      </c>
      <c r="D34" t="s">
        <v>13</v>
      </c>
      <c r="E34">
        <f>VLOOKUP(A34,'Draft Main'!L:L,1,0)</f>
        <v>24</v>
      </c>
    </row>
    <row r="35" spans="1:5" x14ac:dyDescent="0.45">
      <c r="A35">
        <v>25</v>
      </c>
      <c r="B35" t="s">
        <v>51</v>
      </c>
      <c r="C35" t="s">
        <v>647</v>
      </c>
      <c r="D35" t="s">
        <v>1</v>
      </c>
      <c r="E35">
        <f>VLOOKUP(A35,'Draft Main'!L:L,1,0)</f>
        <v>25</v>
      </c>
    </row>
    <row r="36" spans="1:5" x14ac:dyDescent="0.45">
      <c r="A36">
        <v>26</v>
      </c>
      <c r="B36" t="s">
        <v>40</v>
      </c>
      <c r="C36" t="s">
        <v>644</v>
      </c>
      <c r="D36" t="s">
        <v>1</v>
      </c>
      <c r="E36">
        <f>VLOOKUP(A36,'Draft Main'!L:L,1,0)</f>
        <v>26</v>
      </c>
    </row>
    <row r="37" spans="1:5" x14ac:dyDescent="0.45">
      <c r="A37">
        <v>99</v>
      </c>
      <c r="B37" t="s">
        <v>39</v>
      </c>
      <c r="C37" t="s">
        <v>704</v>
      </c>
      <c r="D37" t="s">
        <v>3</v>
      </c>
      <c r="E37">
        <f>VLOOKUP(A37,'Draft Main'!L:L,1,0)</f>
        <v>99</v>
      </c>
    </row>
    <row r="38" spans="1:5" x14ac:dyDescent="0.45">
      <c r="A38">
        <v>27</v>
      </c>
      <c r="B38" t="s">
        <v>116</v>
      </c>
      <c r="C38" t="s">
        <v>783</v>
      </c>
      <c r="D38" t="s">
        <v>1</v>
      </c>
      <c r="E38">
        <f>VLOOKUP(A38,'Draft Main'!L:L,1,0)</f>
        <v>27</v>
      </c>
    </row>
    <row r="39" spans="1:5" x14ac:dyDescent="0.45">
      <c r="A39">
        <v>28</v>
      </c>
      <c r="B39" t="s">
        <v>41</v>
      </c>
      <c r="C39" t="s">
        <v>653</v>
      </c>
      <c r="D39" t="s">
        <v>13</v>
      </c>
      <c r="E39">
        <f>VLOOKUP(A39,'Draft Main'!L:L,1,0)</f>
        <v>28</v>
      </c>
    </row>
    <row r="40" spans="1:5" x14ac:dyDescent="0.45">
      <c r="A40">
        <v>29</v>
      </c>
      <c r="B40" t="s">
        <v>42</v>
      </c>
      <c r="C40" t="s">
        <v>660</v>
      </c>
      <c r="D40" t="s">
        <v>13</v>
      </c>
      <c r="E40">
        <f>VLOOKUP(A40,'Draft Main'!L:L,1,0)</f>
        <v>29</v>
      </c>
    </row>
    <row r="41" spans="1:5" x14ac:dyDescent="0.45">
      <c r="A41">
        <v>102</v>
      </c>
      <c r="B41" t="s">
        <v>43</v>
      </c>
      <c r="C41" t="s">
        <v>707</v>
      </c>
      <c r="D41" t="s">
        <v>3</v>
      </c>
      <c r="E41">
        <f>VLOOKUP(A41,'Draft Main'!L:L,1,0)</f>
        <v>102</v>
      </c>
    </row>
    <row r="42" spans="1:5" x14ac:dyDescent="0.45">
      <c r="A42">
        <v>30</v>
      </c>
      <c r="B42" t="s">
        <v>44</v>
      </c>
      <c r="C42" t="s">
        <v>648</v>
      </c>
      <c r="D42" t="s">
        <v>1</v>
      </c>
      <c r="E42">
        <f>VLOOKUP(A42,'Draft Main'!L:L,1,0)</f>
        <v>30</v>
      </c>
    </row>
    <row r="43" spans="1:5" x14ac:dyDescent="0.45">
      <c r="A43">
        <v>31</v>
      </c>
      <c r="B43" t="s">
        <v>45</v>
      </c>
      <c r="C43" t="s">
        <v>654</v>
      </c>
      <c r="D43" t="s">
        <v>13</v>
      </c>
      <c r="E43">
        <f>VLOOKUP(A43,'Draft Main'!L:L,1,0)</f>
        <v>31</v>
      </c>
    </row>
    <row r="44" spans="1:5" x14ac:dyDescent="0.45">
      <c r="A44">
        <v>32</v>
      </c>
      <c r="B44" t="s">
        <v>49</v>
      </c>
      <c r="C44" t="s">
        <v>656</v>
      </c>
      <c r="D44" t="s">
        <v>13</v>
      </c>
      <c r="E44">
        <f>VLOOKUP(A44,'Draft Main'!L:L,1,0)</f>
        <v>32</v>
      </c>
    </row>
    <row r="45" spans="1:5" x14ac:dyDescent="0.45">
      <c r="A45">
        <v>33</v>
      </c>
      <c r="B45" t="s">
        <v>94</v>
      </c>
      <c r="C45" t="s">
        <v>725</v>
      </c>
      <c r="D45" t="s">
        <v>1</v>
      </c>
      <c r="E45">
        <f>VLOOKUP(A45,'Draft Main'!L:L,1,0)</f>
        <v>33</v>
      </c>
    </row>
    <row r="46" spans="1:5" x14ac:dyDescent="0.45">
      <c r="A46">
        <v>116</v>
      </c>
      <c r="B46" t="s">
        <v>48</v>
      </c>
      <c r="C46" t="s">
        <v>717</v>
      </c>
      <c r="D46" t="s">
        <v>3</v>
      </c>
      <c r="E46">
        <f>VLOOKUP(A46,'Draft Main'!L:L,1,0)</f>
        <v>116</v>
      </c>
    </row>
    <row r="47" spans="1:5" x14ac:dyDescent="0.45">
      <c r="A47">
        <v>34</v>
      </c>
      <c r="B47" t="s">
        <v>46</v>
      </c>
      <c r="C47" t="s">
        <v>655</v>
      </c>
      <c r="D47" t="s">
        <v>13</v>
      </c>
      <c r="E47">
        <f>VLOOKUP(A47,'Draft Main'!L:L,1,0)</f>
        <v>34</v>
      </c>
    </row>
    <row r="48" spans="1:5" x14ac:dyDescent="0.45">
      <c r="A48">
        <v>35</v>
      </c>
      <c r="B48" t="s">
        <v>52</v>
      </c>
      <c r="C48" t="s">
        <v>665</v>
      </c>
      <c r="D48" t="s">
        <v>13</v>
      </c>
      <c r="E48">
        <f>VLOOKUP(A48,'Draft Main'!L:L,1,0)</f>
        <v>35</v>
      </c>
    </row>
    <row r="49" spans="1:5" x14ac:dyDescent="0.45">
      <c r="A49">
        <v>36</v>
      </c>
      <c r="B49" t="s">
        <v>79</v>
      </c>
      <c r="C49" t="s">
        <v>706</v>
      </c>
      <c r="D49" t="s">
        <v>1</v>
      </c>
      <c r="E49">
        <f>VLOOKUP(A49,'Draft Main'!L:L,1,0)</f>
        <v>36</v>
      </c>
    </row>
    <row r="50" spans="1:5" x14ac:dyDescent="0.45">
      <c r="A50">
        <v>37</v>
      </c>
      <c r="B50" t="s">
        <v>58</v>
      </c>
      <c r="C50" t="s">
        <v>669</v>
      </c>
      <c r="D50" t="s">
        <v>13</v>
      </c>
      <c r="E50">
        <f>VLOOKUP(A50,'Draft Main'!L:L,1,0)</f>
        <v>37</v>
      </c>
    </row>
    <row r="51" spans="1:5" x14ac:dyDescent="0.45">
      <c r="A51">
        <v>122</v>
      </c>
      <c r="B51" t="s">
        <v>53</v>
      </c>
      <c r="C51" t="s">
        <v>715</v>
      </c>
      <c r="D51" t="s">
        <v>3</v>
      </c>
      <c r="E51">
        <f>VLOOKUP(A51,'Draft Main'!L:L,1,0)</f>
        <v>122</v>
      </c>
    </row>
    <row r="52" spans="1:5" x14ac:dyDescent="0.45">
      <c r="A52">
        <v>38</v>
      </c>
      <c r="B52" t="s">
        <v>54</v>
      </c>
      <c r="C52" t="s">
        <v>651</v>
      </c>
      <c r="D52" t="s">
        <v>1</v>
      </c>
      <c r="E52">
        <f>VLOOKUP(A52,'Draft Main'!L:L,1,0)</f>
        <v>38</v>
      </c>
    </row>
    <row r="53" spans="1:5" x14ac:dyDescent="0.45">
      <c r="A53">
        <v>39</v>
      </c>
      <c r="B53" t="s">
        <v>55</v>
      </c>
      <c r="C53" t="s">
        <v>663</v>
      </c>
      <c r="D53" t="s">
        <v>13</v>
      </c>
      <c r="E53">
        <f>VLOOKUP(A53,'Draft Main'!L:L,1,0)</f>
        <v>39</v>
      </c>
    </row>
    <row r="54" spans="1:5" x14ac:dyDescent="0.45">
      <c r="A54">
        <v>40</v>
      </c>
      <c r="B54" t="s">
        <v>56</v>
      </c>
      <c r="C54" t="s">
        <v>650</v>
      </c>
      <c r="D54" t="s">
        <v>1</v>
      </c>
      <c r="E54">
        <f>VLOOKUP(A54,'Draft Main'!L:L,1,0)</f>
        <v>40</v>
      </c>
    </row>
    <row r="55" spans="1:5" x14ac:dyDescent="0.45">
      <c r="A55">
        <v>139</v>
      </c>
      <c r="B55" t="s">
        <v>57</v>
      </c>
      <c r="C55" t="s">
        <v>733</v>
      </c>
      <c r="D55" t="s">
        <v>3</v>
      </c>
      <c r="E55">
        <f>VLOOKUP(A55,'Draft Main'!L:L,1,0)</f>
        <v>139</v>
      </c>
    </row>
    <row r="56" spans="1:5" x14ac:dyDescent="0.45">
      <c r="A56">
        <v>41</v>
      </c>
      <c r="B56" t="s">
        <v>50</v>
      </c>
      <c r="C56" t="s">
        <v>672</v>
      </c>
      <c r="D56" t="s">
        <v>13</v>
      </c>
      <c r="E56">
        <f>VLOOKUP(A56,'Draft Main'!L:L,1,0)</f>
        <v>41</v>
      </c>
    </row>
    <row r="57" spans="1:5" x14ac:dyDescent="0.45">
      <c r="A57">
        <v>43</v>
      </c>
      <c r="B57" t="s">
        <v>38</v>
      </c>
      <c r="C57" t="s">
        <v>935</v>
      </c>
      <c r="D57" t="s">
        <v>1</v>
      </c>
      <c r="E57">
        <f>VLOOKUP(A57,'Draft Main'!L:L,1,0)</f>
        <v>43</v>
      </c>
    </row>
    <row r="58" spans="1:5" x14ac:dyDescent="0.45">
      <c r="A58">
        <v>44</v>
      </c>
      <c r="B58" t="s">
        <v>78</v>
      </c>
      <c r="C58" t="s">
        <v>675</v>
      </c>
      <c r="D58" t="s">
        <v>13</v>
      </c>
      <c r="E58">
        <f>VLOOKUP(A58,'Draft Main'!L:L,1,0)</f>
        <v>44</v>
      </c>
    </row>
    <row r="59" spans="1:5" x14ac:dyDescent="0.45">
      <c r="A59">
        <v>45</v>
      </c>
      <c r="B59" t="s">
        <v>61</v>
      </c>
      <c r="C59" t="s">
        <v>638</v>
      </c>
      <c r="D59" t="s">
        <v>26</v>
      </c>
      <c r="E59">
        <f>VLOOKUP(A59,'Draft Main'!L:L,1,0)</f>
        <v>45</v>
      </c>
    </row>
    <row r="60" spans="1:5" x14ac:dyDescent="0.45">
      <c r="A60">
        <v>125</v>
      </c>
      <c r="B60" t="s">
        <v>62</v>
      </c>
      <c r="C60" t="s">
        <v>722</v>
      </c>
      <c r="D60" t="s">
        <v>3</v>
      </c>
      <c r="E60">
        <f>VLOOKUP(A60,'Draft Main'!L:L,1,0)</f>
        <v>125</v>
      </c>
    </row>
    <row r="61" spans="1:5" x14ac:dyDescent="0.45">
      <c r="A61">
        <v>47</v>
      </c>
      <c r="B61" t="s">
        <v>47</v>
      </c>
      <c r="C61" t="s">
        <v>652</v>
      </c>
      <c r="D61" t="s">
        <v>1</v>
      </c>
      <c r="E61">
        <f>VLOOKUP(A61,'Draft Main'!L:L,1,0)</f>
        <v>47</v>
      </c>
    </row>
    <row r="62" spans="1:5" x14ac:dyDescent="0.45">
      <c r="A62">
        <v>112</v>
      </c>
      <c r="B62" t="s">
        <v>955</v>
      </c>
      <c r="C62" t="s">
        <v>908</v>
      </c>
      <c r="D62" t="s">
        <v>1</v>
      </c>
      <c r="E62">
        <f>VLOOKUP(A62,'Draft Main'!L:L,1,0)</f>
        <v>112</v>
      </c>
    </row>
    <row r="63" spans="1:5" x14ac:dyDescent="0.45">
      <c r="A63">
        <v>48</v>
      </c>
      <c r="B63" t="s">
        <v>90</v>
      </c>
      <c r="C63" t="s">
        <v>677</v>
      </c>
      <c r="D63" t="s">
        <v>13</v>
      </c>
      <c r="E63">
        <f>VLOOKUP(A63,'Draft Main'!L:L,1,0)</f>
        <v>48</v>
      </c>
    </row>
    <row r="64" spans="1:5" x14ac:dyDescent="0.45">
      <c r="A64">
        <v>49</v>
      </c>
      <c r="B64" t="s">
        <v>60</v>
      </c>
      <c r="C64" t="s">
        <v>666</v>
      </c>
      <c r="D64" t="s">
        <v>13</v>
      </c>
      <c r="E64">
        <f>VLOOKUP(A64,'Draft Main'!L:L,1,0)</f>
        <v>49</v>
      </c>
    </row>
    <row r="65" spans="1:5" x14ac:dyDescent="0.45">
      <c r="A65">
        <v>147</v>
      </c>
      <c r="B65" t="s">
        <v>67</v>
      </c>
      <c r="C65" t="s">
        <v>743</v>
      </c>
      <c r="D65" t="s">
        <v>3</v>
      </c>
      <c r="E65">
        <f>VLOOKUP(A65,'Draft Main'!L:L,1,0)</f>
        <v>147</v>
      </c>
    </row>
    <row r="66" spans="1:5" x14ac:dyDescent="0.45">
      <c r="A66">
        <v>50</v>
      </c>
      <c r="B66" t="s">
        <v>68</v>
      </c>
      <c r="C66" t="s">
        <v>664</v>
      </c>
      <c r="D66" t="s">
        <v>1</v>
      </c>
      <c r="E66">
        <f>VLOOKUP(A66,'Draft Main'!L:L,1,0)</f>
        <v>50</v>
      </c>
    </row>
    <row r="67" spans="1:5" x14ac:dyDescent="0.45">
      <c r="A67">
        <v>51</v>
      </c>
      <c r="B67" t="s">
        <v>82</v>
      </c>
      <c r="C67" t="s">
        <v>676</v>
      </c>
      <c r="D67" t="s">
        <v>26</v>
      </c>
      <c r="E67">
        <f>VLOOKUP(A67,'Draft Main'!L:L,1,0)</f>
        <v>51</v>
      </c>
    </row>
    <row r="68" spans="1:5" x14ac:dyDescent="0.45">
      <c r="A68">
        <v>52</v>
      </c>
      <c r="B68" t="s">
        <v>73</v>
      </c>
      <c r="C68" t="s">
        <v>686</v>
      </c>
      <c r="D68" t="s">
        <v>1</v>
      </c>
      <c r="E68">
        <f>VLOOKUP(A68,'Draft Main'!L:L,1,0)</f>
        <v>52</v>
      </c>
    </row>
    <row r="69" spans="1:5" x14ac:dyDescent="0.45">
      <c r="A69">
        <v>130</v>
      </c>
      <c r="B69" t="s">
        <v>71</v>
      </c>
      <c r="C69" t="s">
        <v>729</v>
      </c>
      <c r="D69" t="s">
        <v>3</v>
      </c>
      <c r="E69">
        <f>VLOOKUP(A69,'Draft Main'!L:L,1,0)</f>
        <v>130</v>
      </c>
    </row>
    <row r="70" spans="1:5" x14ac:dyDescent="0.45">
      <c r="A70">
        <v>53</v>
      </c>
      <c r="B70" t="s">
        <v>72</v>
      </c>
      <c r="C70" t="s">
        <v>670</v>
      </c>
      <c r="D70" t="s">
        <v>26</v>
      </c>
      <c r="E70">
        <f>VLOOKUP(A70,'Draft Main'!L:L,1,0)</f>
        <v>53</v>
      </c>
    </row>
    <row r="71" spans="1:5" x14ac:dyDescent="0.45">
      <c r="A71">
        <v>54</v>
      </c>
      <c r="B71" t="s">
        <v>63</v>
      </c>
      <c r="C71" t="s">
        <v>667</v>
      </c>
      <c r="D71" t="s">
        <v>1</v>
      </c>
      <c r="E71">
        <f>VLOOKUP(A71,'Draft Main'!L:L,1,0)</f>
        <v>54</v>
      </c>
    </row>
    <row r="72" spans="1:5" x14ac:dyDescent="0.45">
      <c r="A72">
        <v>55</v>
      </c>
      <c r="B72" t="s">
        <v>83</v>
      </c>
      <c r="C72" t="s">
        <v>936</v>
      </c>
      <c r="D72" t="s">
        <v>13</v>
      </c>
      <c r="E72">
        <f>VLOOKUP(A72,'Draft Main'!L:L,1,0)</f>
        <v>55</v>
      </c>
    </row>
    <row r="73" spans="1:5" x14ac:dyDescent="0.45">
      <c r="A73">
        <v>134</v>
      </c>
      <c r="B73" t="s">
        <v>963</v>
      </c>
      <c r="C73" t="s">
        <v>831</v>
      </c>
      <c r="D73" t="s">
        <v>13</v>
      </c>
      <c r="E73">
        <f>VLOOKUP(A73,'Draft Main'!L:L,1,0)</f>
        <v>134</v>
      </c>
    </row>
    <row r="74" spans="1:5" x14ac:dyDescent="0.45">
      <c r="A74">
        <v>57</v>
      </c>
      <c r="B74" t="s">
        <v>76</v>
      </c>
      <c r="C74" t="s">
        <v>689</v>
      </c>
      <c r="D74" t="s">
        <v>1</v>
      </c>
      <c r="E74">
        <f>VLOOKUP(A74,'Draft Main'!L:L,1,0)</f>
        <v>57</v>
      </c>
    </row>
    <row r="75" spans="1:5" x14ac:dyDescent="0.45">
      <c r="A75">
        <v>58</v>
      </c>
      <c r="B75" t="s">
        <v>86</v>
      </c>
      <c r="C75" t="s">
        <v>721</v>
      </c>
      <c r="D75" t="s">
        <v>1</v>
      </c>
      <c r="E75">
        <f>VLOOKUP(A75,'Draft Main'!L:L,1,0)</f>
        <v>58</v>
      </c>
    </row>
    <row r="76" spans="1:5" x14ac:dyDescent="0.45">
      <c r="A76">
        <v>59</v>
      </c>
      <c r="B76" t="s">
        <v>74</v>
      </c>
      <c r="C76" t="s">
        <v>678</v>
      </c>
      <c r="D76" t="s">
        <v>13</v>
      </c>
      <c r="E76">
        <f>VLOOKUP(A76,'Draft Main'!L:L,1,0)</f>
        <v>59</v>
      </c>
    </row>
    <row r="77" spans="1:5" x14ac:dyDescent="0.45">
      <c r="A77">
        <v>60</v>
      </c>
      <c r="B77" t="s">
        <v>59</v>
      </c>
      <c r="C77" t="s">
        <v>728</v>
      </c>
      <c r="D77" t="s">
        <v>1</v>
      </c>
      <c r="E77">
        <f>VLOOKUP(A77,'Draft Main'!L:L,1,0)</f>
        <v>60</v>
      </c>
    </row>
    <row r="78" spans="1:5" x14ac:dyDescent="0.45">
      <c r="A78">
        <v>150</v>
      </c>
      <c r="B78" t="s">
        <v>107</v>
      </c>
      <c r="C78" t="s">
        <v>748</v>
      </c>
      <c r="D78" t="s">
        <v>3</v>
      </c>
      <c r="E78">
        <f>VLOOKUP(A78,'Draft Main'!L:L,1,0)</f>
        <v>150</v>
      </c>
    </row>
    <row r="79" spans="1:5" x14ac:dyDescent="0.45">
      <c r="A79">
        <v>61</v>
      </c>
      <c r="B79" t="s">
        <v>77</v>
      </c>
      <c r="C79" t="s">
        <v>679</v>
      </c>
      <c r="D79" t="s">
        <v>1</v>
      </c>
      <c r="E79">
        <f>VLOOKUP(A79,'Draft Main'!L:L,1,0)</f>
        <v>61</v>
      </c>
    </row>
    <row r="80" spans="1:5" x14ac:dyDescent="0.45">
      <c r="A80">
        <v>62</v>
      </c>
      <c r="B80" t="s">
        <v>69</v>
      </c>
      <c r="C80" t="s">
        <v>657</v>
      </c>
      <c r="D80" t="s">
        <v>26</v>
      </c>
      <c r="E80">
        <f>VLOOKUP(A80,'Draft Main'!L:L,1,0)</f>
        <v>62</v>
      </c>
    </row>
    <row r="81" spans="1:5" x14ac:dyDescent="0.45">
      <c r="A81">
        <v>63</v>
      </c>
      <c r="B81" t="s">
        <v>66</v>
      </c>
      <c r="C81" t="s">
        <v>668</v>
      </c>
      <c r="D81" t="s">
        <v>13</v>
      </c>
      <c r="E81">
        <f>VLOOKUP(A81,'Draft Main'!L:L,1,0)</f>
        <v>63</v>
      </c>
    </row>
    <row r="82" spans="1:5" x14ac:dyDescent="0.45">
      <c r="A82">
        <v>65</v>
      </c>
      <c r="B82" t="s">
        <v>92</v>
      </c>
      <c r="C82" t="s">
        <v>685</v>
      </c>
      <c r="D82" t="s">
        <v>13</v>
      </c>
      <c r="E82">
        <f>VLOOKUP(A82,'Draft Main'!L:L,1,0)</f>
        <v>65</v>
      </c>
    </row>
    <row r="83" spans="1:5" x14ac:dyDescent="0.45">
      <c r="A83">
        <v>66</v>
      </c>
      <c r="B83" t="s">
        <v>108</v>
      </c>
      <c r="C83" t="s">
        <v>731</v>
      </c>
      <c r="D83" t="s">
        <v>1</v>
      </c>
      <c r="E83">
        <f>VLOOKUP(A83,'Draft Main'!L:L,1,0)</f>
        <v>66</v>
      </c>
    </row>
    <row r="84" spans="1:5" x14ac:dyDescent="0.45">
      <c r="A84">
        <v>67</v>
      </c>
      <c r="B84" t="s">
        <v>98</v>
      </c>
      <c r="C84" t="s">
        <v>745</v>
      </c>
      <c r="D84" t="s">
        <v>1</v>
      </c>
      <c r="E84">
        <f>VLOOKUP(A84,'Draft Main'!L:L,1,0)</f>
        <v>67</v>
      </c>
    </row>
    <row r="85" spans="1:5" x14ac:dyDescent="0.45">
      <c r="A85">
        <v>68</v>
      </c>
      <c r="B85" t="s">
        <v>112</v>
      </c>
      <c r="C85" t="s">
        <v>714</v>
      </c>
      <c r="D85" t="s">
        <v>26</v>
      </c>
      <c r="E85">
        <f>VLOOKUP(A85,'Draft Main'!L:L,1,0)</f>
        <v>68</v>
      </c>
    </row>
    <row r="86" spans="1:5" x14ac:dyDescent="0.45">
      <c r="A86">
        <v>135</v>
      </c>
      <c r="B86" t="s">
        <v>64</v>
      </c>
      <c r="C86" t="s">
        <v>737</v>
      </c>
      <c r="D86" t="s">
        <v>3</v>
      </c>
      <c r="E86">
        <f>VLOOKUP(A86,'Draft Main'!L:L,1,0)</f>
        <v>135</v>
      </c>
    </row>
    <row r="87" spans="1:5" x14ac:dyDescent="0.45">
      <c r="A87">
        <v>70</v>
      </c>
      <c r="B87" t="s">
        <v>103</v>
      </c>
      <c r="C87" t="s">
        <v>775</v>
      </c>
      <c r="D87" t="s">
        <v>1</v>
      </c>
      <c r="E87">
        <f>VLOOKUP(A87,'Draft Main'!L:L,1,0)</f>
        <v>70</v>
      </c>
    </row>
    <row r="88" spans="1:5" x14ac:dyDescent="0.45">
      <c r="A88">
        <v>71</v>
      </c>
      <c r="B88" t="s">
        <v>106</v>
      </c>
      <c r="C88" t="s">
        <v>699</v>
      </c>
      <c r="D88" t="s">
        <v>13</v>
      </c>
      <c r="E88">
        <f>VLOOKUP(A88,'Draft Main'!L:L,1,0)</f>
        <v>71</v>
      </c>
    </row>
    <row r="89" spans="1:5" x14ac:dyDescent="0.45">
      <c r="A89">
        <v>72</v>
      </c>
      <c r="B89" t="s">
        <v>97</v>
      </c>
      <c r="C89" t="s">
        <v>681</v>
      </c>
      <c r="D89" t="s">
        <v>13</v>
      </c>
      <c r="E89">
        <f>VLOOKUP(A89,'Draft Main'!L:L,1,0)</f>
        <v>72</v>
      </c>
    </row>
    <row r="90" spans="1:5" x14ac:dyDescent="0.45">
      <c r="A90">
        <v>73</v>
      </c>
      <c r="B90" t="s">
        <v>65</v>
      </c>
      <c r="C90" t="s">
        <v>671</v>
      </c>
      <c r="D90" t="s">
        <v>13</v>
      </c>
      <c r="E90">
        <f>VLOOKUP(A90,'Draft Main'!L:L,1,0)</f>
        <v>73</v>
      </c>
    </row>
    <row r="91" spans="1:5" x14ac:dyDescent="0.45">
      <c r="A91">
        <v>160</v>
      </c>
      <c r="B91" t="s">
        <v>93</v>
      </c>
      <c r="C91" t="s">
        <v>756</v>
      </c>
      <c r="D91" t="s">
        <v>3</v>
      </c>
      <c r="E91">
        <f>VLOOKUP(A91,'Draft Main'!L:L,1,0)</f>
        <v>160</v>
      </c>
    </row>
    <row r="92" spans="1:5" x14ac:dyDescent="0.45">
      <c r="A92">
        <v>74</v>
      </c>
      <c r="B92" t="s">
        <v>81</v>
      </c>
      <c r="C92" t="s">
        <v>680</v>
      </c>
      <c r="D92" t="s">
        <v>1</v>
      </c>
      <c r="E92">
        <f>VLOOKUP(A92,'Draft Main'!L:L,1,0)</f>
        <v>74</v>
      </c>
    </row>
    <row r="93" spans="1:5" x14ac:dyDescent="0.45">
      <c r="A93">
        <v>75</v>
      </c>
      <c r="B93" t="s">
        <v>87</v>
      </c>
      <c r="C93" t="s">
        <v>712</v>
      </c>
      <c r="D93" t="s">
        <v>26</v>
      </c>
      <c r="E93">
        <f>VLOOKUP(A93,'Draft Main'!L:L,1,0)</f>
        <v>75</v>
      </c>
    </row>
    <row r="94" spans="1:5" x14ac:dyDescent="0.45">
      <c r="A94">
        <v>142</v>
      </c>
      <c r="B94" t="s">
        <v>983</v>
      </c>
      <c r="C94" t="s">
        <v>913</v>
      </c>
      <c r="D94" t="s">
        <v>1</v>
      </c>
      <c r="E94">
        <f>VLOOKUP(A94,'Draft Main'!L:L,1,0)</f>
        <v>142</v>
      </c>
    </row>
    <row r="95" spans="1:5" x14ac:dyDescent="0.45">
      <c r="A95">
        <v>76</v>
      </c>
      <c r="B95" t="s">
        <v>149</v>
      </c>
      <c r="C95" t="s">
        <v>726</v>
      </c>
      <c r="D95" t="s">
        <v>13</v>
      </c>
      <c r="E95">
        <f>VLOOKUP(A95,'Draft Main'!L:L,1,0)</f>
        <v>76</v>
      </c>
    </row>
    <row r="96" spans="1:5" x14ac:dyDescent="0.45">
      <c r="A96">
        <v>77</v>
      </c>
      <c r="B96" t="s">
        <v>85</v>
      </c>
      <c r="C96" t="s">
        <v>720</v>
      </c>
      <c r="D96" t="s">
        <v>1</v>
      </c>
      <c r="E96">
        <f>VLOOKUP(A96,'Draft Main'!L:L,1,0)</f>
        <v>77</v>
      </c>
    </row>
    <row r="97" spans="1:5" x14ac:dyDescent="0.45">
      <c r="A97">
        <v>171</v>
      </c>
      <c r="B97" t="s">
        <v>96</v>
      </c>
      <c r="C97" t="s">
        <v>767</v>
      </c>
      <c r="D97" t="s">
        <v>3</v>
      </c>
      <c r="E97">
        <f>VLOOKUP(A97,'Draft Main'!L:L,1,0)</f>
        <v>171</v>
      </c>
    </row>
    <row r="98" spans="1:5" x14ac:dyDescent="0.45">
      <c r="A98">
        <v>78</v>
      </c>
      <c r="B98" t="s">
        <v>84</v>
      </c>
      <c r="C98" t="s">
        <v>684</v>
      </c>
      <c r="D98" t="s">
        <v>13</v>
      </c>
      <c r="E98">
        <f>VLOOKUP(A98,'Draft Main'!L:L,1,0)</f>
        <v>78</v>
      </c>
    </row>
    <row r="99" spans="1:5" x14ac:dyDescent="0.45">
      <c r="A99">
        <v>79</v>
      </c>
      <c r="B99" t="s">
        <v>119</v>
      </c>
      <c r="C99" t="s">
        <v>700</v>
      </c>
      <c r="D99" t="s">
        <v>13</v>
      </c>
      <c r="E99">
        <f>VLOOKUP(A99,'Draft Main'!L:L,1,0)</f>
        <v>79</v>
      </c>
    </row>
    <row r="100" spans="1:5" x14ac:dyDescent="0.45">
      <c r="A100">
        <v>81</v>
      </c>
      <c r="B100" t="s">
        <v>104</v>
      </c>
      <c r="C100" t="s">
        <v>735</v>
      </c>
      <c r="D100" t="s">
        <v>1</v>
      </c>
      <c r="E100">
        <f>VLOOKUP(A100,'Draft Main'!L:L,1,0)</f>
        <v>81</v>
      </c>
    </row>
    <row r="101" spans="1:5" x14ac:dyDescent="0.45">
      <c r="A101">
        <v>82</v>
      </c>
      <c r="B101" t="s">
        <v>111</v>
      </c>
      <c r="C101" t="s">
        <v>778</v>
      </c>
      <c r="D101" t="s">
        <v>1</v>
      </c>
      <c r="E101">
        <f>VLOOKUP(A101,'Draft Main'!L:L,1,0)</f>
        <v>82</v>
      </c>
    </row>
    <row r="102" spans="1:5" x14ac:dyDescent="0.45">
      <c r="A102">
        <v>83</v>
      </c>
      <c r="B102" t="s">
        <v>127</v>
      </c>
      <c r="C102" t="s">
        <v>937</v>
      </c>
      <c r="D102" t="s">
        <v>1</v>
      </c>
      <c r="E102">
        <f>VLOOKUP(A102,'Draft Main'!L:L,1,0)</f>
        <v>83</v>
      </c>
    </row>
    <row r="103" spans="1:5" x14ac:dyDescent="0.45">
      <c r="A103">
        <v>85</v>
      </c>
      <c r="B103" t="s">
        <v>101</v>
      </c>
      <c r="C103" t="s">
        <v>692</v>
      </c>
      <c r="D103" t="s">
        <v>13</v>
      </c>
      <c r="E103">
        <f>VLOOKUP(A103,'Draft Main'!L:L,1,0)</f>
        <v>85</v>
      </c>
    </row>
    <row r="104" spans="1:5" x14ac:dyDescent="0.45">
      <c r="A104">
        <v>86</v>
      </c>
      <c r="B104" t="s">
        <v>120</v>
      </c>
      <c r="C104" t="s">
        <v>713</v>
      </c>
      <c r="D104" t="s">
        <v>13</v>
      </c>
      <c r="E104">
        <f>VLOOKUP(A104,'Draft Main'!L:L,1,0)</f>
        <v>86</v>
      </c>
    </row>
    <row r="105" spans="1:5" x14ac:dyDescent="0.45">
      <c r="A105">
        <v>145</v>
      </c>
      <c r="B105" t="s">
        <v>971</v>
      </c>
      <c r="C105" t="s">
        <v>893</v>
      </c>
      <c r="D105" t="s">
        <v>1</v>
      </c>
      <c r="E105">
        <f>VLOOKUP(A105,'Draft Main'!L:L,1,0)</f>
        <v>145</v>
      </c>
    </row>
    <row r="106" spans="1:5" x14ac:dyDescent="0.45">
      <c r="A106">
        <v>87</v>
      </c>
      <c r="B106" t="s">
        <v>954</v>
      </c>
      <c r="C106" t="s">
        <v>859</v>
      </c>
      <c r="D106" t="s">
        <v>1</v>
      </c>
      <c r="E106">
        <f>VLOOKUP(A106,'Draft Main'!L:L,1,0)</f>
        <v>87</v>
      </c>
    </row>
    <row r="107" spans="1:5" x14ac:dyDescent="0.45">
      <c r="A107">
        <v>88</v>
      </c>
      <c r="B107" t="s">
        <v>105</v>
      </c>
      <c r="C107" t="s">
        <v>698</v>
      </c>
      <c r="D107" t="s">
        <v>13</v>
      </c>
      <c r="E107">
        <f>VLOOKUP(A107,'Draft Main'!L:L,1,0)</f>
        <v>88</v>
      </c>
    </row>
    <row r="108" spans="1:5" x14ac:dyDescent="0.45">
      <c r="A108">
        <v>90</v>
      </c>
      <c r="B108" t="s">
        <v>110</v>
      </c>
      <c r="C108" t="s">
        <v>740</v>
      </c>
      <c r="D108" t="s">
        <v>26</v>
      </c>
      <c r="E108">
        <f>VLOOKUP(A108,'Draft Main'!L:L,1,0)</f>
        <v>90</v>
      </c>
    </row>
    <row r="109" spans="1:5" x14ac:dyDescent="0.45">
      <c r="A109">
        <v>91</v>
      </c>
      <c r="B109" t="s">
        <v>102</v>
      </c>
      <c r="C109" t="s">
        <v>788</v>
      </c>
      <c r="D109" t="s">
        <v>1</v>
      </c>
      <c r="E109">
        <f>VLOOKUP(A109,'Draft Main'!L:L,1,0)</f>
        <v>91</v>
      </c>
    </row>
    <row r="110" spans="1:5" x14ac:dyDescent="0.45">
      <c r="A110">
        <v>92</v>
      </c>
      <c r="B110" t="s">
        <v>135</v>
      </c>
      <c r="C110" t="s">
        <v>741</v>
      </c>
      <c r="D110" t="s">
        <v>26</v>
      </c>
      <c r="E110">
        <f>VLOOKUP(A110,'Draft Main'!L:L,1,0)</f>
        <v>92</v>
      </c>
    </row>
    <row r="111" spans="1:5" x14ac:dyDescent="0.45">
      <c r="A111">
        <v>93</v>
      </c>
      <c r="B111" t="s">
        <v>113</v>
      </c>
      <c r="C111" t="s">
        <v>709</v>
      </c>
      <c r="D111" t="s">
        <v>13</v>
      </c>
      <c r="E111">
        <f>VLOOKUP(A111,'Draft Main'!L:L,1,0)</f>
        <v>93</v>
      </c>
    </row>
    <row r="112" spans="1:5" x14ac:dyDescent="0.45">
      <c r="A112">
        <v>94</v>
      </c>
      <c r="B112" t="s">
        <v>117</v>
      </c>
      <c r="C112" t="s">
        <v>711</v>
      </c>
      <c r="D112" t="s">
        <v>13</v>
      </c>
      <c r="E112">
        <f>VLOOKUP(A112,'Draft Main'!L:L,1,0)</f>
        <v>94</v>
      </c>
    </row>
    <row r="113" spans="1:5" x14ac:dyDescent="0.45">
      <c r="A113">
        <v>156</v>
      </c>
      <c r="B113" t="s">
        <v>80</v>
      </c>
      <c r="C113" t="s">
        <v>750</v>
      </c>
      <c r="D113" t="s">
        <v>3</v>
      </c>
      <c r="E113">
        <f>VLOOKUP(A113,'Draft Main'!L:L,1,0)</f>
        <v>156</v>
      </c>
    </row>
    <row r="114" spans="1:5" x14ac:dyDescent="0.45">
      <c r="A114">
        <v>96</v>
      </c>
      <c r="B114" t="s">
        <v>122</v>
      </c>
      <c r="C114" t="s">
        <v>804</v>
      </c>
      <c r="D114" t="s">
        <v>1</v>
      </c>
      <c r="E114">
        <f>VLOOKUP(A114,'Draft Main'!L:L,1,0)</f>
        <v>96</v>
      </c>
    </row>
    <row r="115" spans="1:5" x14ac:dyDescent="0.45">
      <c r="A115">
        <v>97</v>
      </c>
      <c r="B115" t="s">
        <v>109</v>
      </c>
      <c r="C115" t="s">
        <v>693</v>
      </c>
      <c r="D115" t="s">
        <v>13</v>
      </c>
      <c r="E115">
        <f>VLOOKUP(A115,'Draft Main'!L:L,1,0)</f>
        <v>97</v>
      </c>
    </row>
    <row r="116" spans="1:5" x14ac:dyDescent="0.45">
      <c r="A116">
        <v>98</v>
      </c>
      <c r="B116" t="s">
        <v>132</v>
      </c>
      <c r="C116" t="s">
        <v>821</v>
      </c>
      <c r="D116" t="s">
        <v>1</v>
      </c>
      <c r="E116">
        <f>VLOOKUP(A116,'Draft Main'!L:L,1,0)</f>
        <v>98</v>
      </c>
    </row>
    <row r="117" spans="1:5" x14ac:dyDescent="0.45">
      <c r="A117">
        <v>100</v>
      </c>
      <c r="B117" t="s">
        <v>114</v>
      </c>
      <c r="C117" t="s">
        <v>710</v>
      </c>
      <c r="D117" t="s">
        <v>13</v>
      </c>
      <c r="E117">
        <f>VLOOKUP(A117,'Draft Main'!L:L,1,0)</f>
        <v>100</v>
      </c>
    </row>
    <row r="118" spans="1:5" x14ac:dyDescent="0.45">
      <c r="A118">
        <v>101</v>
      </c>
      <c r="B118" t="s">
        <v>142</v>
      </c>
      <c r="C118" t="s">
        <v>724</v>
      </c>
      <c r="D118" t="s">
        <v>13</v>
      </c>
      <c r="E118">
        <f>VLOOKUP(A118,'Draft Main'!L:L,1,0)</f>
        <v>101</v>
      </c>
    </row>
    <row r="119" spans="1:5" x14ac:dyDescent="0.45">
      <c r="A119">
        <v>158</v>
      </c>
      <c r="B119" t="s">
        <v>957</v>
      </c>
      <c r="C119" t="s">
        <v>808</v>
      </c>
      <c r="D119" t="s">
        <v>13</v>
      </c>
      <c r="E119">
        <f>VLOOKUP(A119,'Draft Main'!L:L,1,0)</f>
        <v>158</v>
      </c>
    </row>
    <row r="120" spans="1:5" x14ac:dyDescent="0.45">
      <c r="A120">
        <v>103</v>
      </c>
      <c r="B120" t="s">
        <v>146</v>
      </c>
      <c r="C120" t="s">
        <v>836</v>
      </c>
      <c r="D120" t="s">
        <v>1</v>
      </c>
      <c r="E120">
        <f>VLOOKUP(A120,'Draft Main'!L:L,1,0)</f>
        <v>103</v>
      </c>
    </row>
    <row r="121" spans="1:5" x14ac:dyDescent="0.45">
      <c r="A121">
        <v>104</v>
      </c>
      <c r="B121" t="s">
        <v>125</v>
      </c>
      <c r="C121" t="s">
        <v>736</v>
      </c>
      <c r="D121" t="s">
        <v>26</v>
      </c>
      <c r="E121">
        <f>VLOOKUP(A121,'Draft Main'!L:L,1,0)</f>
        <v>104</v>
      </c>
    </row>
    <row r="122" spans="1:5" x14ac:dyDescent="0.45">
      <c r="A122">
        <v>105</v>
      </c>
      <c r="B122" t="s">
        <v>124</v>
      </c>
      <c r="C122" t="s">
        <v>719</v>
      </c>
      <c r="D122" t="s">
        <v>13</v>
      </c>
      <c r="E122">
        <f>VLOOKUP(A122,'Draft Main'!L:L,1,0)</f>
        <v>105</v>
      </c>
    </row>
    <row r="123" spans="1:5" x14ac:dyDescent="0.45">
      <c r="A123">
        <v>106</v>
      </c>
      <c r="B123" t="s">
        <v>148</v>
      </c>
      <c r="C123" t="s">
        <v>777</v>
      </c>
      <c r="D123" t="s">
        <v>26</v>
      </c>
      <c r="E123">
        <f>VLOOKUP(A123,'Draft Main'!L:L,1,0)</f>
        <v>106</v>
      </c>
    </row>
    <row r="124" spans="1:5" x14ac:dyDescent="0.45">
      <c r="A124">
        <v>107</v>
      </c>
      <c r="B124" t="s">
        <v>91</v>
      </c>
      <c r="C124" t="s">
        <v>1073</v>
      </c>
      <c r="D124" t="s">
        <v>13</v>
      </c>
      <c r="E124">
        <f>VLOOKUP(A124,'Draft Main'!L:L,1,0)</f>
        <v>107</v>
      </c>
    </row>
    <row r="125" spans="1:5" x14ac:dyDescent="0.45">
      <c r="A125">
        <v>108</v>
      </c>
      <c r="B125" t="s">
        <v>161</v>
      </c>
      <c r="C125" t="s">
        <v>820</v>
      </c>
      <c r="D125" t="s">
        <v>1</v>
      </c>
      <c r="E125">
        <f>VLOOKUP(A125,'Draft Main'!L:L,1,0)</f>
        <v>108</v>
      </c>
    </row>
    <row r="126" spans="1:5" x14ac:dyDescent="0.45">
      <c r="A126">
        <v>164</v>
      </c>
      <c r="B126" t="s">
        <v>956</v>
      </c>
      <c r="C126" t="s">
        <v>947</v>
      </c>
      <c r="D126" t="s">
        <v>1</v>
      </c>
      <c r="E126">
        <f>VLOOKUP(A126,'Draft Main'!L:L,1,0)</f>
        <v>164</v>
      </c>
    </row>
    <row r="127" spans="1:5" x14ac:dyDescent="0.45">
      <c r="A127">
        <v>109</v>
      </c>
      <c r="B127" t="s">
        <v>100</v>
      </c>
      <c r="C127" t="s">
        <v>701</v>
      </c>
      <c r="D127" t="s">
        <v>13</v>
      </c>
      <c r="E127">
        <f>VLOOKUP(A127,'Draft Main'!L:L,1,0)</f>
        <v>109</v>
      </c>
    </row>
    <row r="128" spans="1:5" x14ac:dyDescent="0.45">
      <c r="A128">
        <v>110</v>
      </c>
      <c r="B128" t="s">
        <v>89</v>
      </c>
      <c r="C128" t="s">
        <v>781</v>
      </c>
      <c r="D128" t="s">
        <v>1</v>
      </c>
      <c r="E128">
        <f>VLOOKUP(A128,'Draft Main'!L:L,1,0)</f>
        <v>110</v>
      </c>
    </row>
    <row r="129" spans="1:5" x14ac:dyDescent="0.45">
      <c r="A129">
        <v>111</v>
      </c>
      <c r="B129" t="s">
        <v>172</v>
      </c>
      <c r="C129" t="s">
        <v>766</v>
      </c>
      <c r="D129" t="s">
        <v>13</v>
      </c>
      <c r="E129">
        <f>VLOOKUP(A129,'Draft Main'!L:L,1,0)</f>
        <v>111</v>
      </c>
    </row>
    <row r="130" spans="1:5" x14ac:dyDescent="0.45">
      <c r="A130">
        <v>165</v>
      </c>
      <c r="B130" t="s">
        <v>88</v>
      </c>
      <c r="C130" t="s">
        <v>754</v>
      </c>
      <c r="D130" t="s">
        <v>3</v>
      </c>
      <c r="E130">
        <f>VLOOKUP(A130,'Draft Main'!L:L,1,0)</f>
        <v>165</v>
      </c>
    </row>
    <row r="131" spans="1:5" x14ac:dyDescent="0.45">
      <c r="A131">
        <v>113</v>
      </c>
      <c r="B131" t="s">
        <v>134</v>
      </c>
      <c r="C131" t="s">
        <v>823</v>
      </c>
      <c r="D131" t="s">
        <v>1</v>
      </c>
      <c r="E131">
        <f>VLOOKUP(A131,'Draft Main'!L:L,1,0)</f>
        <v>113</v>
      </c>
    </row>
    <row r="132" spans="1:5" x14ac:dyDescent="0.45">
      <c r="A132">
        <v>114</v>
      </c>
      <c r="B132" t="s">
        <v>130</v>
      </c>
      <c r="C132" t="s">
        <v>814</v>
      </c>
      <c r="D132" t="s">
        <v>1</v>
      </c>
      <c r="E132">
        <f>VLOOKUP(A132,'Draft Main'!L:L,1,0)</f>
        <v>114</v>
      </c>
    </row>
    <row r="133" spans="1:5" x14ac:dyDescent="0.45">
      <c r="A133">
        <v>115</v>
      </c>
      <c r="B133" t="s">
        <v>95</v>
      </c>
      <c r="C133" t="s">
        <v>747</v>
      </c>
      <c r="D133" t="s">
        <v>26</v>
      </c>
      <c r="E133">
        <f>VLOOKUP(A133,'Draft Main'!L:L,1,0)</f>
        <v>115</v>
      </c>
    </row>
    <row r="134" spans="1:5" x14ac:dyDescent="0.45">
      <c r="A134">
        <v>117</v>
      </c>
      <c r="B134" t="s">
        <v>131</v>
      </c>
      <c r="C134" t="s">
        <v>742</v>
      </c>
      <c r="D134" t="s">
        <v>13</v>
      </c>
      <c r="E134">
        <f>VLOOKUP(A134,'Draft Main'!L:L,1,0)</f>
        <v>117</v>
      </c>
    </row>
    <row r="135" spans="1:5" x14ac:dyDescent="0.45">
      <c r="A135">
        <v>118</v>
      </c>
      <c r="B135" t="s">
        <v>133</v>
      </c>
      <c r="C135" t="s">
        <v>822</v>
      </c>
      <c r="D135" t="s">
        <v>1</v>
      </c>
      <c r="E135">
        <f>VLOOKUP(A135,'Draft Main'!L:L,1,0)</f>
        <v>118</v>
      </c>
    </row>
    <row r="136" spans="1:5" x14ac:dyDescent="0.45">
      <c r="A136">
        <v>166</v>
      </c>
      <c r="B136" t="s">
        <v>969</v>
      </c>
      <c r="C136" t="s">
        <v>815</v>
      </c>
      <c r="D136" t="s">
        <v>26</v>
      </c>
      <c r="E136">
        <f>VLOOKUP(A136,'Draft Main'!L:L,1,0)</f>
        <v>166</v>
      </c>
    </row>
    <row r="137" spans="1:5" x14ac:dyDescent="0.45">
      <c r="A137">
        <v>119</v>
      </c>
      <c r="B137" t="s">
        <v>129</v>
      </c>
      <c r="C137" t="s">
        <v>1072</v>
      </c>
      <c r="D137" t="s">
        <v>13</v>
      </c>
      <c r="E137">
        <f>VLOOKUP(A137,'Draft Main'!L:L,1,0)</f>
        <v>119</v>
      </c>
    </row>
    <row r="138" spans="1:5" x14ac:dyDescent="0.45">
      <c r="A138">
        <v>120</v>
      </c>
      <c r="B138" t="s">
        <v>185</v>
      </c>
      <c r="C138" t="s">
        <v>848</v>
      </c>
      <c r="D138" t="s">
        <v>1</v>
      </c>
      <c r="E138">
        <f>VLOOKUP(A138,'Draft Main'!L:L,1,0)</f>
        <v>120</v>
      </c>
    </row>
    <row r="139" spans="1:5" x14ac:dyDescent="0.45">
      <c r="A139">
        <v>121</v>
      </c>
      <c r="B139" t="s">
        <v>153</v>
      </c>
      <c r="C139" t="s">
        <v>782</v>
      </c>
      <c r="D139" t="s">
        <v>26</v>
      </c>
      <c r="E139">
        <f>VLOOKUP(A139,'Draft Main'!L:L,1,0)</f>
        <v>121</v>
      </c>
    </row>
    <row r="140" spans="1:5" x14ac:dyDescent="0.45">
      <c r="A140">
        <v>123</v>
      </c>
      <c r="B140" t="s">
        <v>170</v>
      </c>
      <c r="C140" t="s">
        <v>761</v>
      </c>
      <c r="D140" t="s">
        <v>13</v>
      </c>
      <c r="E140">
        <f>VLOOKUP(A140,'Draft Main'!L:L,1,0)</f>
        <v>123</v>
      </c>
    </row>
    <row r="141" spans="1:5" x14ac:dyDescent="0.45">
      <c r="A141">
        <v>168</v>
      </c>
      <c r="B141" t="s">
        <v>99</v>
      </c>
      <c r="C141" t="s">
        <v>762</v>
      </c>
      <c r="D141" t="s">
        <v>3</v>
      </c>
      <c r="E141">
        <f>VLOOKUP(A141,'Draft Main'!L:L,1,0)</f>
        <v>168</v>
      </c>
    </row>
    <row r="142" spans="1:5" x14ac:dyDescent="0.45">
      <c r="A142">
        <v>124</v>
      </c>
      <c r="B142" t="s">
        <v>205</v>
      </c>
      <c r="C142" t="s">
        <v>752</v>
      </c>
      <c r="D142" t="s">
        <v>13</v>
      </c>
      <c r="E142">
        <f>VLOOKUP(A142,'Draft Main'!L:L,1,0)</f>
        <v>124</v>
      </c>
    </row>
    <row r="143" spans="1:5" x14ac:dyDescent="0.45">
      <c r="A143">
        <v>175</v>
      </c>
      <c r="B143" t="s">
        <v>115</v>
      </c>
      <c r="C143" t="s">
        <v>772</v>
      </c>
      <c r="D143" t="s">
        <v>3</v>
      </c>
      <c r="E143">
        <f>VLOOKUP(A143,'Draft Main'!L:L,1,0)</f>
        <v>175</v>
      </c>
    </row>
    <row r="144" spans="1:5" x14ac:dyDescent="0.45">
      <c r="A144">
        <v>126</v>
      </c>
      <c r="B144" t="s">
        <v>203</v>
      </c>
      <c r="C144" t="s">
        <v>860</v>
      </c>
      <c r="D144" t="s">
        <v>1</v>
      </c>
      <c r="E144">
        <f>VLOOKUP(A144,'Draft Main'!L:L,1,0)</f>
        <v>126</v>
      </c>
    </row>
    <row r="145" spans="1:5" x14ac:dyDescent="0.45">
      <c r="A145">
        <v>127</v>
      </c>
      <c r="B145" t="s">
        <v>140</v>
      </c>
      <c r="C145" t="s">
        <v>838</v>
      </c>
      <c r="D145" t="s">
        <v>1</v>
      </c>
      <c r="E145">
        <f>VLOOKUP(A145,'Draft Main'!L:L,1,0)</f>
        <v>127</v>
      </c>
    </row>
    <row r="146" spans="1:5" x14ac:dyDescent="0.45">
      <c r="A146">
        <v>128</v>
      </c>
      <c r="B146" t="s">
        <v>169</v>
      </c>
      <c r="C146" t="s">
        <v>797</v>
      </c>
      <c r="D146" t="s">
        <v>26</v>
      </c>
      <c r="E146">
        <f>VLOOKUP(A146,'Draft Main'!L:L,1,0)</f>
        <v>128</v>
      </c>
    </row>
    <row r="147" spans="1:5" x14ac:dyDescent="0.45">
      <c r="A147">
        <v>129</v>
      </c>
      <c r="B147" t="s">
        <v>144</v>
      </c>
      <c r="C147" t="s">
        <v>746</v>
      </c>
      <c r="D147" t="s">
        <v>13</v>
      </c>
      <c r="E147">
        <f>VLOOKUP(A147,'Draft Main'!L:L,1,0)</f>
        <v>129</v>
      </c>
    </row>
    <row r="148" spans="1:5" x14ac:dyDescent="0.45">
      <c r="A148">
        <v>131</v>
      </c>
      <c r="B148" t="s">
        <v>150</v>
      </c>
      <c r="C148" t="s">
        <v>785</v>
      </c>
      <c r="D148" t="s">
        <v>26</v>
      </c>
      <c r="E148">
        <f>VLOOKUP(A148,'Draft Main'!L:L,1,0)</f>
        <v>131</v>
      </c>
    </row>
    <row r="149" spans="1:5" x14ac:dyDescent="0.45">
      <c r="A149">
        <v>178</v>
      </c>
      <c r="B149" t="s">
        <v>121</v>
      </c>
      <c r="C149" t="s">
        <v>770</v>
      </c>
      <c r="D149" t="s">
        <v>3</v>
      </c>
      <c r="E149">
        <f>VLOOKUP(A149,'Draft Main'!L:L,1,0)</f>
        <v>178</v>
      </c>
    </row>
    <row r="150" spans="1:5" x14ac:dyDescent="0.45">
      <c r="A150">
        <v>179</v>
      </c>
      <c r="B150" t="s">
        <v>962</v>
      </c>
      <c r="C150" t="s">
        <v>1074</v>
      </c>
      <c r="D150" t="s">
        <v>1</v>
      </c>
      <c r="E150">
        <f>VLOOKUP(A150,'Draft Main'!L:L,1,0)</f>
        <v>179</v>
      </c>
    </row>
    <row r="151" spans="1:5" x14ac:dyDescent="0.45">
      <c r="A151">
        <v>132</v>
      </c>
      <c r="B151" t="s">
        <v>175</v>
      </c>
      <c r="C151" t="s">
        <v>801</v>
      </c>
      <c r="D151" t="s">
        <v>26</v>
      </c>
      <c r="E151">
        <f>VLOOKUP(A151,'Draft Main'!L:L,1,0)</f>
        <v>132</v>
      </c>
    </row>
    <row r="152" spans="1:5" x14ac:dyDescent="0.45">
      <c r="A152">
        <v>133</v>
      </c>
      <c r="B152" t="s">
        <v>174</v>
      </c>
      <c r="C152" t="s">
        <v>765</v>
      </c>
      <c r="D152" t="s">
        <v>13</v>
      </c>
      <c r="E152">
        <f>VLOOKUP(A152,'Draft Main'!L:L,1,0)</f>
        <v>133</v>
      </c>
    </row>
    <row r="153" spans="1:5" x14ac:dyDescent="0.45">
      <c r="A153">
        <v>180</v>
      </c>
      <c r="B153" t="s">
        <v>958</v>
      </c>
      <c r="C153" t="s">
        <v>849</v>
      </c>
      <c r="D153" t="s">
        <v>26</v>
      </c>
      <c r="E153">
        <f>VLOOKUP(A153,'Draft Main'!L:L,1,0)</f>
        <v>180</v>
      </c>
    </row>
    <row r="154" spans="1:5" x14ac:dyDescent="0.45">
      <c r="A154">
        <v>136</v>
      </c>
      <c r="B154" t="s">
        <v>177</v>
      </c>
      <c r="C154" t="s">
        <v>800</v>
      </c>
      <c r="D154" t="s">
        <v>26</v>
      </c>
      <c r="E154">
        <f>VLOOKUP(A154,'Draft Main'!L:L,1,0)</f>
        <v>136</v>
      </c>
    </row>
    <row r="155" spans="1:5" x14ac:dyDescent="0.45">
      <c r="A155">
        <v>181</v>
      </c>
      <c r="B155" t="s">
        <v>960</v>
      </c>
      <c r="C155" t="s">
        <v>925</v>
      </c>
      <c r="D155" t="s">
        <v>1</v>
      </c>
      <c r="E155">
        <f>VLOOKUP(A155,'Draft Main'!L:L,1,0)</f>
        <v>181</v>
      </c>
    </row>
    <row r="156" spans="1:5" x14ac:dyDescent="0.45">
      <c r="A156">
        <v>137</v>
      </c>
      <c r="B156" t="s">
        <v>167</v>
      </c>
      <c r="C156" t="s">
        <v>760</v>
      </c>
      <c r="D156" t="s">
        <v>13</v>
      </c>
      <c r="E156">
        <f>VLOOKUP(A156,'Draft Main'!L:L,1,0)</f>
        <v>137</v>
      </c>
    </row>
    <row r="157" spans="1:5" x14ac:dyDescent="0.45">
      <c r="A157">
        <v>138</v>
      </c>
      <c r="B157" t="s">
        <v>221</v>
      </c>
      <c r="C157" t="s">
        <v>802</v>
      </c>
      <c r="D157" t="s">
        <v>26</v>
      </c>
      <c r="E157">
        <f>VLOOKUP(A157,'Draft Main'!L:L,1,0)</f>
        <v>138</v>
      </c>
    </row>
    <row r="158" spans="1:5" x14ac:dyDescent="0.45">
      <c r="A158">
        <v>140</v>
      </c>
      <c r="B158" t="s">
        <v>191</v>
      </c>
      <c r="C158" t="s">
        <v>854</v>
      </c>
      <c r="D158" t="s">
        <v>1</v>
      </c>
      <c r="E158">
        <f>VLOOKUP(A158,'Draft Main'!L:L,1,0)</f>
        <v>140</v>
      </c>
    </row>
    <row r="159" spans="1:5" x14ac:dyDescent="0.45">
      <c r="A159">
        <v>141</v>
      </c>
      <c r="B159" t="s">
        <v>137</v>
      </c>
      <c r="C159" t="s">
        <v>824</v>
      </c>
      <c r="D159" t="s">
        <v>1</v>
      </c>
      <c r="E159">
        <f>VLOOKUP(A159,'Draft Main'!L:L,1,0)</f>
        <v>141</v>
      </c>
    </row>
    <row r="160" spans="1:5" x14ac:dyDescent="0.45">
      <c r="A160">
        <v>186</v>
      </c>
      <c r="B160" t="s">
        <v>980</v>
      </c>
      <c r="C160" t="s">
        <v>900</v>
      </c>
      <c r="D160" t="s">
        <v>1</v>
      </c>
      <c r="E160">
        <f>VLOOKUP(A160,'Draft Main'!L:L,1,0)</f>
        <v>186</v>
      </c>
    </row>
    <row r="161" spans="1:5" x14ac:dyDescent="0.45">
      <c r="A161">
        <v>191</v>
      </c>
      <c r="B161" t="s">
        <v>979</v>
      </c>
      <c r="C161" t="s">
        <v>875</v>
      </c>
      <c r="D161" t="s">
        <v>26</v>
      </c>
      <c r="E161">
        <f>VLOOKUP(A161,'Draft Main'!L:L,1,0)</f>
        <v>191</v>
      </c>
    </row>
    <row r="162" spans="1:5" x14ac:dyDescent="0.45">
      <c r="A162">
        <v>143</v>
      </c>
      <c r="B162" t="s">
        <v>165</v>
      </c>
      <c r="C162" t="s">
        <v>759</v>
      </c>
      <c r="D162" t="s">
        <v>13</v>
      </c>
      <c r="E162">
        <f>VLOOKUP(A162,'Draft Main'!L:L,1,0)</f>
        <v>143</v>
      </c>
    </row>
    <row r="163" spans="1:5" x14ac:dyDescent="0.45">
      <c r="A163">
        <v>144</v>
      </c>
      <c r="B163" t="s">
        <v>139</v>
      </c>
      <c r="C163" t="s">
        <v>732</v>
      </c>
      <c r="D163" t="s">
        <v>13</v>
      </c>
      <c r="E163">
        <f>VLOOKUP(A163,'Draft Main'!L:L,1,0)</f>
        <v>144</v>
      </c>
    </row>
    <row r="164" spans="1:5" x14ac:dyDescent="0.45">
      <c r="A164">
        <v>194</v>
      </c>
      <c r="B164" t="s">
        <v>145</v>
      </c>
      <c r="C164" t="s">
        <v>828</v>
      </c>
      <c r="D164" t="s">
        <v>3</v>
      </c>
      <c r="E164">
        <f>VLOOKUP(A164,'Draft Main'!L:L,1,0)</f>
        <v>194</v>
      </c>
    </row>
    <row r="165" spans="1:5" x14ac:dyDescent="0.45">
      <c r="A165">
        <v>146</v>
      </c>
      <c r="B165" t="s">
        <v>193</v>
      </c>
      <c r="C165" t="s">
        <v>790</v>
      </c>
      <c r="D165" t="s">
        <v>13</v>
      </c>
      <c r="E165">
        <f>VLOOKUP(A165,'Draft Main'!L:L,1,0)</f>
        <v>146</v>
      </c>
    </row>
    <row r="166" spans="1:5" x14ac:dyDescent="0.45">
      <c r="A166">
        <v>195</v>
      </c>
      <c r="B166" t="s">
        <v>968</v>
      </c>
      <c r="C166" t="s">
        <v>841</v>
      </c>
      <c r="D166" t="s">
        <v>13</v>
      </c>
      <c r="E166">
        <f>VLOOKUP(A166,'Draft Main'!L:L,1,0)</f>
        <v>195</v>
      </c>
    </row>
    <row r="167" spans="1:5" x14ac:dyDescent="0.45">
      <c r="A167">
        <v>148</v>
      </c>
      <c r="B167" t="s">
        <v>159</v>
      </c>
      <c r="C167" t="s">
        <v>792</v>
      </c>
      <c r="D167" t="s">
        <v>26</v>
      </c>
      <c r="E167">
        <f>VLOOKUP(A167,'Draft Main'!L:L,1,0)</f>
        <v>148</v>
      </c>
    </row>
    <row r="168" spans="1:5" x14ac:dyDescent="0.45">
      <c r="A168">
        <v>149</v>
      </c>
      <c r="B168" t="s">
        <v>136</v>
      </c>
      <c r="C168" t="s">
        <v>727</v>
      </c>
      <c r="D168" t="s">
        <v>13</v>
      </c>
      <c r="E168">
        <f>VLOOKUP(A168,'Draft Main'!L:L,1,0)</f>
        <v>149</v>
      </c>
    </row>
    <row r="169" spans="1:5" x14ac:dyDescent="0.45">
      <c r="A169">
        <v>151</v>
      </c>
      <c r="B169" t="s">
        <v>160</v>
      </c>
      <c r="C169" t="s">
        <v>846</v>
      </c>
      <c r="D169" t="s">
        <v>1</v>
      </c>
      <c r="E169">
        <f>VLOOKUP(A169,'Draft Main'!L:L,1,0)</f>
        <v>151</v>
      </c>
    </row>
    <row r="170" spans="1:5" x14ac:dyDescent="0.45">
      <c r="A170">
        <v>152</v>
      </c>
      <c r="B170" t="s">
        <v>154</v>
      </c>
      <c r="C170" t="s">
        <v>739</v>
      </c>
      <c r="D170" t="s">
        <v>13</v>
      </c>
      <c r="E170">
        <f>VLOOKUP(A170,'Draft Main'!L:L,1,0)</f>
        <v>152</v>
      </c>
    </row>
    <row r="171" spans="1:5" x14ac:dyDescent="0.45">
      <c r="A171">
        <v>196</v>
      </c>
      <c r="B171" t="s">
        <v>965</v>
      </c>
      <c r="C171" t="s">
        <v>887</v>
      </c>
      <c r="D171" t="s">
        <v>13</v>
      </c>
      <c r="E171">
        <f>VLOOKUP(A171,'Draft Main'!L:L,1,0)</f>
        <v>196</v>
      </c>
    </row>
    <row r="172" spans="1:5" x14ac:dyDescent="0.45">
      <c r="A172">
        <v>153</v>
      </c>
      <c r="B172" t="s">
        <v>199</v>
      </c>
      <c r="C172" t="s">
        <v>793</v>
      </c>
      <c r="D172" t="s">
        <v>13</v>
      </c>
      <c r="E172">
        <f>VLOOKUP(A172,'Draft Main'!L:L,1,0)</f>
        <v>153</v>
      </c>
    </row>
    <row r="173" spans="1:5" x14ac:dyDescent="0.45">
      <c r="A173">
        <v>154</v>
      </c>
      <c r="B173" t="s">
        <v>186</v>
      </c>
      <c r="C173" t="s">
        <v>803</v>
      </c>
      <c r="D173" t="s">
        <v>26</v>
      </c>
      <c r="E173">
        <f>VLOOKUP(A173,'Draft Main'!L:L,1,0)</f>
        <v>154</v>
      </c>
    </row>
    <row r="174" spans="1:5" x14ac:dyDescent="0.45">
      <c r="A174">
        <v>197</v>
      </c>
      <c r="B174" t="s">
        <v>128</v>
      </c>
      <c r="C174" t="s">
        <v>786</v>
      </c>
      <c r="D174" t="s">
        <v>3</v>
      </c>
      <c r="E174">
        <f>VLOOKUP(A174,'Draft Main'!L:L,1,0)</f>
        <v>197</v>
      </c>
    </row>
    <row r="175" spans="1:5" x14ac:dyDescent="0.45">
      <c r="A175">
        <v>155</v>
      </c>
      <c r="B175" t="s">
        <v>156</v>
      </c>
      <c r="C175" t="s">
        <v>798</v>
      </c>
      <c r="D175" t="s">
        <v>26</v>
      </c>
      <c r="E175">
        <f>VLOOKUP(A175,'Draft Main'!L:L,1,0)</f>
        <v>155</v>
      </c>
    </row>
    <row r="176" spans="1:5" x14ac:dyDescent="0.45">
      <c r="A176">
        <v>157</v>
      </c>
      <c r="B176" t="s">
        <v>178</v>
      </c>
      <c r="C176" t="s">
        <v>776</v>
      </c>
      <c r="D176" t="s">
        <v>13</v>
      </c>
      <c r="E176">
        <f>VLOOKUP(A176,'Draft Main'!L:L,1,0)</f>
        <v>157</v>
      </c>
    </row>
    <row r="177" spans="1:5" x14ac:dyDescent="0.45">
      <c r="A177">
        <v>201</v>
      </c>
      <c r="B177" t="s">
        <v>966</v>
      </c>
      <c r="C177" t="s">
        <v>832</v>
      </c>
      <c r="D177" t="s">
        <v>13</v>
      </c>
      <c r="E177">
        <f>VLOOKUP(A177,'Draft Main'!L:L,1,0)</f>
        <v>201</v>
      </c>
    </row>
    <row r="178" spans="1:5" x14ac:dyDescent="0.45">
      <c r="A178">
        <v>202</v>
      </c>
      <c r="B178" t="s">
        <v>974</v>
      </c>
      <c r="C178" t="s">
        <v>847</v>
      </c>
      <c r="D178" t="s">
        <v>13</v>
      </c>
      <c r="E178">
        <f>VLOOKUP(A178,'Draft Main'!L:L,1,0)</f>
        <v>202</v>
      </c>
    </row>
    <row r="179" spans="1:5" x14ac:dyDescent="0.45">
      <c r="A179">
        <v>159</v>
      </c>
      <c r="B179" t="s">
        <v>181</v>
      </c>
      <c r="C179" t="s">
        <v>882</v>
      </c>
      <c r="D179" t="s">
        <v>1</v>
      </c>
      <c r="E179">
        <f>VLOOKUP(A179,'Draft Main'!L:L,1,0)</f>
        <v>159</v>
      </c>
    </row>
    <row r="180" spans="1:5" x14ac:dyDescent="0.45">
      <c r="A180">
        <v>161</v>
      </c>
      <c r="B180" t="s">
        <v>208</v>
      </c>
      <c r="C180" t="s">
        <v>810</v>
      </c>
      <c r="D180" t="s">
        <v>26</v>
      </c>
      <c r="E180">
        <f>VLOOKUP(A180,'Draft Main'!L:L,1,0)</f>
        <v>161</v>
      </c>
    </row>
    <row r="181" spans="1:5" x14ac:dyDescent="0.45">
      <c r="A181">
        <v>162</v>
      </c>
      <c r="B181" t="s">
        <v>194</v>
      </c>
      <c r="C181" t="s">
        <v>780</v>
      </c>
      <c r="D181" t="s">
        <v>13</v>
      </c>
      <c r="E181">
        <f>VLOOKUP(A181,'Draft Main'!L:L,1,0)</f>
        <v>162</v>
      </c>
    </row>
    <row r="182" spans="1:5" x14ac:dyDescent="0.45">
      <c r="A182">
        <v>163</v>
      </c>
      <c r="B182" t="s">
        <v>180</v>
      </c>
      <c r="C182" t="s">
        <v>812</v>
      </c>
      <c r="D182" t="s">
        <v>13</v>
      </c>
      <c r="E182">
        <f>VLOOKUP(A182,'Draft Main'!L:L,1,0)</f>
        <v>163</v>
      </c>
    </row>
    <row r="183" spans="1:5" x14ac:dyDescent="0.45">
      <c r="A183">
        <v>203</v>
      </c>
      <c r="B183" t="s">
        <v>138</v>
      </c>
      <c r="C183" t="s">
        <v>794</v>
      </c>
      <c r="D183" t="s">
        <v>3</v>
      </c>
      <c r="E183">
        <f>VLOOKUP(A183,'Draft Main'!L:L,1,0)</f>
        <v>203</v>
      </c>
    </row>
    <row r="184" spans="1:5" x14ac:dyDescent="0.45">
      <c r="A184">
        <v>205</v>
      </c>
      <c r="B184" t="s">
        <v>972</v>
      </c>
      <c r="C184" t="s">
        <v>851</v>
      </c>
      <c r="D184" t="s">
        <v>13</v>
      </c>
      <c r="E184">
        <f>VLOOKUP(A184,'Draft Main'!L:L,1,0)</f>
        <v>205</v>
      </c>
    </row>
    <row r="185" spans="1:5" x14ac:dyDescent="0.45">
      <c r="A185">
        <v>167</v>
      </c>
      <c r="B185" t="s">
        <v>224</v>
      </c>
      <c r="C185" t="s">
        <v>856</v>
      </c>
      <c r="D185" t="s">
        <v>1</v>
      </c>
      <c r="E185">
        <f>VLOOKUP(A185,'Draft Main'!L:L,1,0)</f>
        <v>167</v>
      </c>
    </row>
    <row r="186" spans="1:5" x14ac:dyDescent="0.45">
      <c r="A186">
        <v>169</v>
      </c>
      <c r="B186" t="s">
        <v>196</v>
      </c>
      <c r="C186" t="s">
        <v>813</v>
      </c>
      <c r="D186" t="s">
        <v>1</v>
      </c>
      <c r="E186">
        <f>VLOOKUP(A186,'Draft Main'!L:L,1,0)</f>
        <v>169</v>
      </c>
    </row>
    <row r="187" spans="1:5" x14ac:dyDescent="0.45">
      <c r="A187">
        <v>170</v>
      </c>
      <c r="B187" t="s">
        <v>155</v>
      </c>
      <c r="C187" t="s">
        <v>764</v>
      </c>
      <c r="D187" t="s">
        <v>13</v>
      </c>
      <c r="E187">
        <f>VLOOKUP(A187,'Draft Main'!L:L,1,0)</f>
        <v>170</v>
      </c>
    </row>
    <row r="188" spans="1:5" x14ac:dyDescent="0.45">
      <c r="A188">
        <v>172</v>
      </c>
      <c r="B188" t="s">
        <v>166</v>
      </c>
      <c r="C188" t="s">
        <v>852</v>
      </c>
      <c r="D188" t="s">
        <v>1</v>
      </c>
      <c r="E188">
        <f>VLOOKUP(A188,'Draft Main'!L:L,1,0)</f>
        <v>172</v>
      </c>
    </row>
    <row r="189" spans="1:5" x14ac:dyDescent="0.45">
      <c r="A189">
        <v>173</v>
      </c>
      <c r="B189" t="s">
        <v>126</v>
      </c>
      <c r="C189" t="s">
        <v>774</v>
      </c>
      <c r="D189" t="s">
        <v>13</v>
      </c>
      <c r="E189">
        <f>VLOOKUP(A189,'Draft Main'!L:L,1,0)</f>
        <v>173</v>
      </c>
    </row>
    <row r="190" spans="1:5" x14ac:dyDescent="0.45">
      <c r="A190">
        <v>174</v>
      </c>
      <c r="B190" t="s">
        <v>183</v>
      </c>
      <c r="C190" t="s">
        <v>779</v>
      </c>
      <c r="D190" t="s">
        <v>13</v>
      </c>
      <c r="E190">
        <f>VLOOKUP(A190,'Draft Main'!L:L,1,0)</f>
        <v>174</v>
      </c>
    </row>
    <row r="191" spans="1:5" x14ac:dyDescent="0.45">
      <c r="A191">
        <v>176</v>
      </c>
      <c r="B191" t="s">
        <v>217</v>
      </c>
      <c r="C191" t="s">
        <v>827</v>
      </c>
      <c r="D191" t="s">
        <v>13</v>
      </c>
      <c r="E191">
        <f>VLOOKUP(A191,'Draft Main'!L:L,1,0)</f>
        <v>176</v>
      </c>
    </row>
    <row r="192" spans="1:5" x14ac:dyDescent="0.45">
      <c r="A192">
        <v>177</v>
      </c>
      <c r="B192" t="s">
        <v>164</v>
      </c>
      <c r="C192" t="s">
        <v>758</v>
      </c>
      <c r="D192" t="s">
        <v>13</v>
      </c>
      <c r="E192">
        <f>VLOOKUP(A192,'Draft Main'!L:L,1,0)</f>
        <v>177</v>
      </c>
    </row>
    <row r="193" spans="1:5" x14ac:dyDescent="0.45">
      <c r="A193">
        <v>208</v>
      </c>
      <c r="B193" t="s">
        <v>961</v>
      </c>
      <c r="C193" t="s">
        <v>868</v>
      </c>
      <c r="D193" t="s">
        <v>1</v>
      </c>
      <c r="E193">
        <f>VLOOKUP(A193,'Draft Main'!L:L,1,0)</f>
        <v>208</v>
      </c>
    </row>
    <row r="194" spans="1:5" x14ac:dyDescent="0.45">
      <c r="A194">
        <v>209</v>
      </c>
      <c r="B194" t="s">
        <v>977</v>
      </c>
      <c r="C194" t="s">
        <v>826</v>
      </c>
      <c r="D194" t="s">
        <v>26</v>
      </c>
      <c r="E194">
        <f>VLOOKUP(A194,'Draft Main'!L:L,1,0)</f>
        <v>209</v>
      </c>
    </row>
    <row r="195" spans="1:5" x14ac:dyDescent="0.45">
      <c r="A195">
        <v>210</v>
      </c>
      <c r="B195" t="s">
        <v>964</v>
      </c>
      <c r="C195" t="s">
        <v>927</v>
      </c>
      <c r="D195" t="s">
        <v>1</v>
      </c>
      <c r="E195">
        <f>VLOOKUP(A195,'Draft Main'!L:L,1,0)</f>
        <v>210</v>
      </c>
    </row>
    <row r="196" spans="1:5" x14ac:dyDescent="0.45">
      <c r="A196">
        <v>182</v>
      </c>
      <c r="B196" t="s">
        <v>192</v>
      </c>
      <c r="C196" t="s">
        <v>791</v>
      </c>
      <c r="D196" t="s">
        <v>13</v>
      </c>
      <c r="E196">
        <f>VLOOKUP(A196,'Draft Main'!L:L,1,0)</f>
        <v>182</v>
      </c>
    </row>
    <row r="197" spans="1:5" x14ac:dyDescent="0.45">
      <c r="A197">
        <v>183</v>
      </c>
      <c r="B197" t="s">
        <v>188</v>
      </c>
      <c r="C197" t="s">
        <v>864</v>
      </c>
      <c r="D197" t="s">
        <v>1</v>
      </c>
      <c r="E197">
        <f>VLOOKUP(A197,'Draft Main'!L:L,1,0)</f>
        <v>183</v>
      </c>
    </row>
    <row r="198" spans="1:5" x14ac:dyDescent="0.45">
      <c r="A198">
        <v>184</v>
      </c>
      <c r="B198" t="s">
        <v>158</v>
      </c>
      <c r="C198" t="s">
        <v>789</v>
      </c>
      <c r="D198" t="s">
        <v>13</v>
      </c>
      <c r="E198">
        <f>VLOOKUP(A198,'Draft Main'!L:L,1,0)</f>
        <v>184</v>
      </c>
    </row>
    <row r="199" spans="1:5" x14ac:dyDescent="0.45">
      <c r="A199">
        <v>185</v>
      </c>
      <c r="B199" t="s">
        <v>215</v>
      </c>
      <c r="C199" t="s">
        <v>830</v>
      </c>
      <c r="D199" t="s">
        <v>13</v>
      </c>
      <c r="E199">
        <f>VLOOKUP(A199,'Draft Main'!L:L,1,0)</f>
        <v>185</v>
      </c>
    </row>
    <row r="200" spans="1:5" x14ac:dyDescent="0.45">
      <c r="A200">
        <v>213</v>
      </c>
      <c r="B200" t="s">
        <v>975</v>
      </c>
      <c r="C200" t="s">
        <v>862</v>
      </c>
      <c r="D200" t="s">
        <v>13</v>
      </c>
      <c r="E200">
        <f>VLOOKUP(A200,'Draft Main'!L:L,1,0)</f>
        <v>213</v>
      </c>
    </row>
    <row r="201" spans="1:5" x14ac:dyDescent="0.45">
      <c r="A201">
        <v>187</v>
      </c>
      <c r="B201" t="s">
        <v>214</v>
      </c>
      <c r="C201" t="s">
        <v>863</v>
      </c>
      <c r="D201" t="s">
        <v>13</v>
      </c>
      <c r="E201">
        <f>VLOOKUP(A201,'Draft Main'!L:L,1,0)</f>
        <v>187</v>
      </c>
    </row>
    <row r="202" spans="1:5" x14ac:dyDescent="0.45">
      <c r="A202">
        <v>188</v>
      </c>
      <c r="B202" t="s">
        <v>209</v>
      </c>
      <c r="C202" t="s">
        <v>818</v>
      </c>
      <c r="D202" t="s">
        <v>13</v>
      </c>
      <c r="E202">
        <f>VLOOKUP(A202,'Draft Main'!L:L,1,0)</f>
        <v>188</v>
      </c>
    </row>
    <row r="203" spans="1:5" x14ac:dyDescent="0.45">
      <c r="A203">
        <v>189</v>
      </c>
      <c r="B203" t="s">
        <v>201</v>
      </c>
      <c r="C203" t="s">
        <v>799</v>
      </c>
      <c r="D203" t="s">
        <v>13</v>
      </c>
      <c r="E203">
        <f>VLOOKUP(A203,'Draft Main'!L:L,1,0)</f>
        <v>189</v>
      </c>
    </row>
    <row r="204" spans="1:5" x14ac:dyDescent="0.45">
      <c r="A204">
        <v>190</v>
      </c>
      <c r="B204" t="s">
        <v>204</v>
      </c>
      <c r="C204" t="s">
        <v>811</v>
      </c>
      <c r="D204" t="s">
        <v>13</v>
      </c>
      <c r="E204">
        <f>VLOOKUP(A204,'Draft Main'!L:L,1,0)</f>
        <v>190</v>
      </c>
    </row>
    <row r="205" spans="1:5" x14ac:dyDescent="0.45">
      <c r="A205">
        <v>214</v>
      </c>
      <c r="B205" t="s">
        <v>976</v>
      </c>
      <c r="C205" t="s">
        <v>857</v>
      </c>
      <c r="D205" t="s">
        <v>13</v>
      </c>
      <c r="E205">
        <f>VLOOKUP(A205,'Draft Main'!L:L,1,0)</f>
        <v>214</v>
      </c>
    </row>
    <row r="206" spans="1:5" x14ac:dyDescent="0.45">
      <c r="A206">
        <v>192</v>
      </c>
      <c r="B206" t="s">
        <v>207</v>
      </c>
      <c r="C206" t="s">
        <v>837</v>
      </c>
      <c r="D206" t="s">
        <v>13</v>
      </c>
      <c r="E206">
        <f>VLOOKUP(A206,'Draft Main'!L:L,1,0)</f>
        <v>192</v>
      </c>
    </row>
    <row r="207" spans="1:5" x14ac:dyDescent="0.45">
      <c r="A207">
        <v>193</v>
      </c>
      <c r="B207" t="s">
        <v>212</v>
      </c>
      <c r="C207" t="s">
        <v>825</v>
      </c>
      <c r="D207" t="s">
        <v>13</v>
      </c>
      <c r="E207">
        <f>VLOOKUP(A207,'Draft Main'!L:L,1,0)</f>
        <v>193</v>
      </c>
    </row>
    <row r="208" spans="1:5" x14ac:dyDescent="0.45">
      <c r="A208">
        <v>215</v>
      </c>
      <c r="B208" t="s">
        <v>973</v>
      </c>
      <c r="C208" t="s">
        <v>845</v>
      </c>
      <c r="D208" t="s">
        <v>13</v>
      </c>
      <c r="E208">
        <f>VLOOKUP(A208,'Draft Main'!L:L,1,0)</f>
        <v>215</v>
      </c>
    </row>
    <row r="209" spans="1:5" x14ac:dyDescent="0.45">
      <c r="A209">
        <v>220</v>
      </c>
      <c r="B209" t="s">
        <v>970</v>
      </c>
      <c r="C209" t="s">
        <v>904</v>
      </c>
      <c r="D209" t="s">
        <v>1</v>
      </c>
      <c r="E209">
        <f>VLOOKUP(A209,'Draft Main'!L:L,1,0)</f>
        <v>220</v>
      </c>
    </row>
    <row r="210" spans="1:5" x14ac:dyDescent="0.45">
      <c r="A210">
        <v>198</v>
      </c>
      <c r="B210" t="s">
        <v>118</v>
      </c>
      <c r="C210" t="s">
        <v>796</v>
      </c>
      <c r="D210" t="s">
        <v>1</v>
      </c>
      <c r="E210">
        <f>VLOOKUP(A210,'Draft Main'!L:L,1,0)</f>
        <v>198</v>
      </c>
    </row>
    <row r="211" spans="1:5" x14ac:dyDescent="0.45">
      <c r="A211">
        <v>199</v>
      </c>
      <c r="B211" t="s">
        <v>220</v>
      </c>
      <c r="C211" t="s">
        <v>870</v>
      </c>
      <c r="D211" t="s">
        <v>13</v>
      </c>
      <c r="E211">
        <f>VLOOKUP(A211,'Draft Main'!L:L,1,0)</f>
        <v>199</v>
      </c>
    </row>
    <row r="212" spans="1:5" x14ac:dyDescent="0.45">
      <c r="A212">
        <v>200</v>
      </c>
      <c r="B212" t="s">
        <v>184</v>
      </c>
      <c r="C212" t="s">
        <v>784</v>
      </c>
      <c r="D212" t="s">
        <v>13</v>
      </c>
      <c r="E212">
        <f>VLOOKUP(A212,'Draft Main'!L:L,1,0)</f>
        <v>200</v>
      </c>
    </row>
    <row r="213" spans="1:5" x14ac:dyDescent="0.45">
      <c r="A213">
        <v>221</v>
      </c>
      <c r="B213" t="s">
        <v>967</v>
      </c>
      <c r="C213" t="s">
        <v>918</v>
      </c>
      <c r="D213" t="s">
        <v>1</v>
      </c>
      <c r="E213">
        <f>VLOOKUP(A213,'Draft Main'!L:L,1,0)</f>
        <v>221</v>
      </c>
    </row>
    <row r="214" spans="1:5" x14ac:dyDescent="0.45">
      <c r="A214">
        <v>223</v>
      </c>
      <c r="B214" t="s">
        <v>997</v>
      </c>
      <c r="C214" t="s">
        <v>916</v>
      </c>
      <c r="D214" t="s">
        <v>1</v>
      </c>
      <c r="E214">
        <f>VLOOKUP(A214,'Draft Main'!L:L,1,0)</f>
        <v>223</v>
      </c>
    </row>
    <row r="215" spans="1:5" x14ac:dyDescent="0.45">
      <c r="A215">
        <v>204</v>
      </c>
      <c r="B215" t="s">
        <v>187</v>
      </c>
      <c r="C215" t="s">
        <v>938</v>
      </c>
      <c r="D215" t="s">
        <v>1</v>
      </c>
      <c r="E215">
        <f>VLOOKUP(A215,'Draft Main'!L:L,1,0)</f>
        <v>204</v>
      </c>
    </row>
    <row r="216" spans="1:5" x14ac:dyDescent="0.45">
      <c r="A216">
        <v>224</v>
      </c>
      <c r="B216" t="s">
        <v>981</v>
      </c>
      <c r="C216" t="s">
        <v>844</v>
      </c>
      <c r="D216" t="s">
        <v>26</v>
      </c>
      <c r="E216">
        <f>VLOOKUP(A216,'Draft Main'!L:L,1,0)</f>
        <v>224</v>
      </c>
    </row>
    <row r="217" spans="1:5" x14ac:dyDescent="0.45">
      <c r="A217">
        <v>206</v>
      </c>
      <c r="B217" t="s">
        <v>219</v>
      </c>
      <c r="C217" t="s">
        <v>839</v>
      </c>
      <c r="D217" t="s">
        <v>13</v>
      </c>
      <c r="E217">
        <f>VLOOKUP(A217,'Draft Main'!L:L,1,0)</f>
        <v>206</v>
      </c>
    </row>
    <row r="218" spans="1:5" x14ac:dyDescent="0.45">
      <c r="A218">
        <v>207</v>
      </c>
      <c r="B218" t="s">
        <v>223</v>
      </c>
      <c r="C218" t="s">
        <v>819</v>
      </c>
      <c r="D218" t="s">
        <v>26</v>
      </c>
      <c r="E218">
        <f>VLOOKUP(A218,'Draft Main'!L:L,1,0)</f>
        <v>207</v>
      </c>
    </row>
    <row r="219" spans="1:5" x14ac:dyDescent="0.45">
      <c r="A219">
        <v>226</v>
      </c>
      <c r="B219" t="s">
        <v>75</v>
      </c>
      <c r="C219" t="s">
        <v>806</v>
      </c>
      <c r="D219" t="s">
        <v>3</v>
      </c>
      <c r="E219">
        <f>VLOOKUP(A219,'Draft Main'!L:L,1,0)</f>
        <v>226</v>
      </c>
    </row>
    <row r="220" spans="1:5" x14ac:dyDescent="0.45">
      <c r="A220">
        <v>227</v>
      </c>
      <c r="B220" t="s">
        <v>1093</v>
      </c>
      <c r="C220" t="s">
        <v>1113</v>
      </c>
      <c r="D220" t="s">
        <v>13</v>
      </c>
      <c r="E220">
        <f>VLOOKUP(A220,'Draft Main'!L:L,1,0)</f>
        <v>227</v>
      </c>
    </row>
    <row r="221" spans="1:5" x14ac:dyDescent="0.45">
      <c r="A221">
        <v>228</v>
      </c>
      <c r="B221" t="s">
        <v>990</v>
      </c>
      <c r="C221" t="s">
        <v>1076</v>
      </c>
      <c r="D221" t="s">
        <v>13</v>
      </c>
      <c r="E221">
        <f>VLOOKUP(A221,'Draft Main'!L:L,1,0)</f>
        <v>228</v>
      </c>
    </row>
    <row r="222" spans="1:5" x14ac:dyDescent="0.45">
      <c r="A222">
        <v>211</v>
      </c>
      <c r="B222" t="s">
        <v>198</v>
      </c>
      <c r="C222" t="s">
        <v>886</v>
      </c>
      <c r="D222" t="s">
        <v>1</v>
      </c>
      <c r="E222">
        <f>VLOOKUP(A222,'Draft Main'!L:L,1,0)</f>
        <v>211</v>
      </c>
    </row>
    <row r="223" spans="1:5" x14ac:dyDescent="0.45">
      <c r="A223">
        <v>212</v>
      </c>
      <c r="B223" t="s">
        <v>210</v>
      </c>
      <c r="C223" t="s">
        <v>816</v>
      </c>
      <c r="D223" t="s">
        <v>13</v>
      </c>
      <c r="E223">
        <f>VLOOKUP(A223,'Draft Main'!L:L,1,0)</f>
        <v>212</v>
      </c>
    </row>
    <row r="224" spans="1:5" x14ac:dyDescent="0.45">
      <c r="A224">
        <v>230</v>
      </c>
      <c r="B224" t="s">
        <v>982</v>
      </c>
      <c r="C224" t="s">
        <v>1075</v>
      </c>
      <c r="D224" t="s">
        <v>13</v>
      </c>
      <c r="E224">
        <f>VLOOKUP(A224,'Draft Main'!L:L,1,0)</f>
        <v>230</v>
      </c>
    </row>
    <row r="225" spans="1:5" x14ac:dyDescent="0.45">
      <c r="A225">
        <v>231</v>
      </c>
      <c r="B225" t="s">
        <v>988</v>
      </c>
      <c r="C225" t="s">
        <v>850</v>
      </c>
      <c r="D225" t="s">
        <v>26</v>
      </c>
      <c r="E225">
        <f>VLOOKUP(A225,'Draft Main'!L:L,1,0)</f>
        <v>231</v>
      </c>
    </row>
    <row r="226" spans="1:5" x14ac:dyDescent="0.45">
      <c r="A226">
        <v>234</v>
      </c>
      <c r="B226" t="s">
        <v>985</v>
      </c>
      <c r="C226" t="s">
        <v>853</v>
      </c>
      <c r="D226" t="s">
        <v>13</v>
      </c>
      <c r="E226">
        <f>VLOOKUP(A226,'Draft Main'!L:L,1,0)</f>
        <v>234</v>
      </c>
    </row>
    <row r="227" spans="1:5" x14ac:dyDescent="0.45">
      <c r="A227">
        <v>216</v>
      </c>
      <c r="B227" t="s">
        <v>222</v>
      </c>
      <c r="C227" t="s">
        <v>892</v>
      </c>
      <c r="D227" t="s">
        <v>1</v>
      </c>
      <c r="E227">
        <f>VLOOKUP(A227,'Draft Main'!L:L,1,0)</f>
        <v>216</v>
      </c>
    </row>
    <row r="228" spans="1:5" x14ac:dyDescent="0.45">
      <c r="A228">
        <v>217</v>
      </c>
      <c r="B228" t="s">
        <v>141</v>
      </c>
      <c r="C228" t="s">
        <v>769</v>
      </c>
      <c r="D228" t="s">
        <v>26</v>
      </c>
      <c r="E228">
        <f>VLOOKUP(A228,'Draft Main'!L:L,1,0)</f>
        <v>217</v>
      </c>
    </row>
    <row r="229" spans="1:5" x14ac:dyDescent="0.45">
      <c r="A229">
        <v>218</v>
      </c>
      <c r="B229" t="s">
        <v>211</v>
      </c>
      <c r="C229" t="s">
        <v>835</v>
      </c>
      <c r="D229" t="s">
        <v>13</v>
      </c>
      <c r="E229">
        <f>VLOOKUP(A229,'Draft Main'!L:L,1,0)</f>
        <v>218</v>
      </c>
    </row>
    <row r="230" spans="1:5" x14ac:dyDescent="0.45">
      <c r="A230">
        <v>219</v>
      </c>
      <c r="B230" t="s">
        <v>182</v>
      </c>
      <c r="C230" t="s">
        <v>805</v>
      </c>
      <c r="D230" t="s">
        <v>26</v>
      </c>
      <c r="E230">
        <f>VLOOKUP(A230,'Draft Main'!L:L,1,0)</f>
        <v>219</v>
      </c>
    </row>
    <row r="231" spans="1:5" x14ac:dyDescent="0.45">
      <c r="A231">
        <v>235</v>
      </c>
      <c r="B231" t="s">
        <v>991</v>
      </c>
      <c r="C231" t="s">
        <v>871</v>
      </c>
      <c r="D231" t="s">
        <v>13</v>
      </c>
      <c r="E231">
        <f>VLOOKUP(A231,'Draft Main'!L:L,1,0)</f>
        <v>235</v>
      </c>
    </row>
    <row r="232" spans="1:5" x14ac:dyDescent="0.45">
      <c r="A232">
        <v>236</v>
      </c>
      <c r="B232" t="s">
        <v>978</v>
      </c>
      <c r="C232" t="s">
        <v>898</v>
      </c>
      <c r="D232" t="s">
        <v>1</v>
      </c>
      <c r="E232">
        <f>VLOOKUP(A232,'Draft Main'!L:L,1,0)</f>
        <v>236</v>
      </c>
    </row>
    <row r="233" spans="1:5" x14ac:dyDescent="0.45">
      <c r="A233">
        <v>222</v>
      </c>
      <c r="B233" t="s">
        <v>123</v>
      </c>
      <c r="C233" t="s">
        <v>753</v>
      </c>
      <c r="D233" t="s">
        <v>26</v>
      </c>
      <c r="E233">
        <f>VLOOKUP(A233,'Draft Main'!L:L,1,0)</f>
        <v>222</v>
      </c>
    </row>
    <row r="234" spans="1:5" x14ac:dyDescent="0.45">
      <c r="A234">
        <v>237</v>
      </c>
      <c r="B234" t="s">
        <v>1014</v>
      </c>
      <c r="C234" t="s">
        <v>949</v>
      </c>
      <c r="D234" t="s">
        <v>26</v>
      </c>
      <c r="E234">
        <f>VLOOKUP(A234,'Draft Main'!L:L,1,0)</f>
        <v>237</v>
      </c>
    </row>
    <row r="235" spans="1:5" x14ac:dyDescent="0.45">
      <c r="A235">
        <v>240</v>
      </c>
      <c r="B235" t="s">
        <v>989</v>
      </c>
      <c r="C235" t="s">
        <v>922</v>
      </c>
      <c r="D235" t="s">
        <v>1</v>
      </c>
      <c r="E235">
        <f>VLOOKUP(A235,'Draft Main'!L:L,1,0)</f>
        <v>240</v>
      </c>
    </row>
    <row r="236" spans="1:5" x14ac:dyDescent="0.45">
      <c r="A236">
        <v>225</v>
      </c>
      <c r="B236" t="s">
        <v>206</v>
      </c>
      <c r="C236" t="s">
        <v>817</v>
      </c>
      <c r="D236" t="s">
        <v>13</v>
      </c>
      <c r="E236">
        <f>VLOOKUP(A236,'Draft Main'!L:L,1,0)</f>
        <v>225</v>
      </c>
    </row>
    <row r="237" spans="1:5" x14ac:dyDescent="0.45">
      <c r="A237">
        <v>241</v>
      </c>
      <c r="B237" t="s">
        <v>1094</v>
      </c>
      <c r="C237" t="s">
        <v>1114</v>
      </c>
      <c r="D237" t="s">
        <v>1</v>
      </c>
      <c r="E237">
        <f>VLOOKUP(A237,'Draft Main'!L:L,1,0)</f>
        <v>241</v>
      </c>
    </row>
    <row r="238" spans="1:5" x14ac:dyDescent="0.45">
      <c r="A238">
        <v>243</v>
      </c>
      <c r="B238" t="s">
        <v>1004</v>
      </c>
      <c r="C238" t="s">
        <v>951</v>
      </c>
      <c r="D238" t="s">
        <v>1</v>
      </c>
      <c r="E238">
        <f>VLOOKUP(A238,'Draft Main'!L:L,1,0)</f>
        <v>243</v>
      </c>
    </row>
    <row r="239" spans="1:5" x14ac:dyDescent="0.45">
      <c r="A239">
        <v>229</v>
      </c>
      <c r="B239" t="s">
        <v>171</v>
      </c>
      <c r="C239" t="s">
        <v>874</v>
      </c>
      <c r="D239" t="s">
        <v>1</v>
      </c>
      <c r="E239">
        <f>VLOOKUP(A239,'Draft Main'!L:L,1,0)</f>
        <v>229</v>
      </c>
    </row>
    <row r="240" spans="1:5" x14ac:dyDescent="0.45">
      <c r="A240">
        <v>244</v>
      </c>
      <c r="B240" t="s">
        <v>992</v>
      </c>
      <c r="C240" t="s">
        <v>879</v>
      </c>
      <c r="D240" t="s">
        <v>13</v>
      </c>
      <c r="E240">
        <f>VLOOKUP(A240,'Draft Main'!L:L,1,0)</f>
        <v>244</v>
      </c>
    </row>
    <row r="241" spans="1:5" x14ac:dyDescent="0.45">
      <c r="A241">
        <v>245</v>
      </c>
      <c r="B241" t="s">
        <v>986</v>
      </c>
      <c r="C241" t="s">
        <v>869</v>
      </c>
      <c r="D241" t="s">
        <v>13</v>
      </c>
      <c r="E241" t="e">
        <f>VLOOKUP(A241,'Draft Main'!L:L,1,0)</f>
        <v>#N/A</v>
      </c>
    </row>
    <row r="242" spans="1:5" x14ac:dyDescent="0.45">
      <c r="A242">
        <v>232</v>
      </c>
      <c r="B242" t="s">
        <v>216</v>
      </c>
      <c r="C242" t="s">
        <v>861</v>
      </c>
      <c r="D242" t="s">
        <v>13</v>
      </c>
      <c r="E242">
        <f>VLOOKUP(A242,'Draft Main'!L:L,1,0)</f>
        <v>232</v>
      </c>
    </row>
    <row r="243" spans="1:5" x14ac:dyDescent="0.45">
      <c r="A243">
        <v>233</v>
      </c>
      <c r="B243" t="s">
        <v>202</v>
      </c>
      <c r="C243" t="s">
        <v>855</v>
      </c>
      <c r="D243" t="s">
        <v>13</v>
      </c>
      <c r="E243">
        <f>VLOOKUP(A243,'Draft Main'!L:L,1,0)</f>
        <v>233</v>
      </c>
    </row>
    <row r="244" spans="1:5" x14ac:dyDescent="0.45">
      <c r="A244">
        <v>247</v>
      </c>
      <c r="B244" t="s">
        <v>994</v>
      </c>
      <c r="C244" t="s">
        <v>948</v>
      </c>
      <c r="D244" t="s">
        <v>13</v>
      </c>
      <c r="E244" t="e">
        <f>VLOOKUP(A244,'Draft Main'!L:L,1,0)</f>
        <v>#N/A</v>
      </c>
    </row>
    <row r="245" spans="1:5" x14ac:dyDescent="0.45">
      <c r="A245">
        <v>248</v>
      </c>
      <c r="B245" t="s">
        <v>984</v>
      </c>
      <c r="C245" t="s">
        <v>840</v>
      </c>
      <c r="D245" t="s">
        <v>26</v>
      </c>
      <c r="E245" t="e">
        <f>VLOOKUP(A245,'Draft Main'!L:L,1,0)</f>
        <v>#N/A</v>
      </c>
    </row>
    <row r="246" spans="1:5" x14ac:dyDescent="0.45">
      <c r="A246">
        <v>249</v>
      </c>
      <c r="B246" t="s">
        <v>999</v>
      </c>
      <c r="C246" t="s">
        <v>883</v>
      </c>
      <c r="D246" t="s">
        <v>13</v>
      </c>
      <c r="E246" t="e">
        <f>VLOOKUP(A246,'Draft Main'!L:L,1,0)</f>
        <v>#N/A</v>
      </c>
    </row>
    <row r="247" spans="1:5" x14ac:dyDescent="0.45">
      <c r="A247">
        <v>250</v>
      </c>
      <c r="B247" t="s">
        <v>1003</v>
      </c>
      <c r="C247" t="s">
        <v>867</v>
      </c>
      <c r="D247" t="s">
        <v>26</v>
      </c>
      <c r="E247" t="e">
        <f>VLOOKUP(A247,'Draft Main'!L:L,1,0)</f>
        <v>#N/A</v>
      </c>
    </row>
    <row r="248" spans="1:5" x14ac:dyDescent="0.45">
      <c r="A248">
        <v>239</v>
      </c>
      <c r="B248" t="s">
        <v>218</v>
      </c>
      <c r="C248" t="s">
        <v>889</v>
      </c>
      <c r="D248" t="s">
        <v>1</v>
      </c>
      <c r="E248">
        <f>VLOOKUP(A248,'Draft Main'!L:L,1,0)</f>
        <v>239</v>
      </c>
    </row>
    <row r="249" spans="1:5" x14ac:dyDescent="0.45">
      <c r="A249">
        <v>251</v>
      </c>
      <c r="B249" t="s">
        <v>1001</v>
      </c>
      <c r="C249" t="s">
        <v>880</v>
      </c>
      <c r="D249" t="s">
        <v>13</v>
      </c>
      <c r="E249" t="e">
        <f>VLOOKUP(A249,'Draft Main'!L:L,1,0)</f>
        <v>#N/A</v>
      </c>
    </row>
    <row r="250" spans="1:5" x14ac:dyDescent="0.45">
      <c r="A250">
        <v>252</v>
      </c>
      <c r="B250" t="s">
        <v>987</v>
      </c>
      <c r="C250" t="s">
        <v>907</v>
      </c>
      <c r="D250" t="s">
        <v>1</v>
      </c>
      <c r="E250" t="e">
        <f>VLOOKUP(A250,'Draft Main'!L:L,1,0)</f>
        <v>#N/A</v>
      </c>
    </row>
    <row r="251" spans="1:5" x14ac:dyDescent="0.45">
      <c r="A251">
        <v>242</v>
      </c>
      <c r="B251" t="s">
        <v>197</v>
      </c>
      <c r="C251" t="s">
        <v>809</v>
      </c>
      <c r="D251" t="s">
        <v>26</v>
      </c>
      <c r="E251">
        <f>VLOOKUP(A251,'Draft Main'!L:L,1,0)</f>
        <v>242</v>
      </c>
    </row>
    <row r="252" spans="1:5" x14ac:dyDescent="0.45">
      <c r="A252">
        <v>253</v>
      </c>
      <c r="B252" t="s">
        <v>1037</v>
      </c>
      <c r="C252" t="s">
        <v>1086</v>
      </c>
      <c r="D252" t="s">
        <v>13</v>
      </c>
      <c r="E252" t="e">
        <f>VLOOKUP(A252,'Draft Main'!L:L,1,0)</f>
        <v>#N/A</v>
      </c>
    </row>
    <row r="253" spans="1:5" x14ac:dyDescent="0.45">
      <c r="A253">
        <v>254</v>
      </c>
      <c r="B253" t="s">
        <v>1002</v>
      </c>
      <c r="C253" t="s">
        <v>881</v>
      </c>
      <c r="D253" t="s">
        <v>13</v>
      </c>
      <c r="E253" t="e">
        <f>VLOOKUP(A253,'Draft Main'!L:L,1,0)</f>
        <v>#N/A</v>
      </c>
    </row>
    <row r="254" spans="1:5" x14ac:dyDescent="0.45">
      <c r="A254">
        <v>255</v>
      </c>
      <c r="B254" t="s">
        <v>152</v>
      </c>
      <c r="C254" t="s">
        <v>905</v>
      </c>
      <c r="D254" t="s">
        <v>3</v>
      </c>
      <c r="E254" t="e">
        <f>VLOOKUP(A254,'Draft Main'!L:L,1,0)</f>
        <v>#N/A</v>
      </c>
    </row>
    <row r="255" spans="1:5" x14ac:dyDescent="0.45">
      <c r="A255">
        <v>246</v>
      </c>
      <c r="B255" t="s">
        <v>147</v>
      </c>
      <c r="C255" t="s">
        <v>873</v>
      </c>
      <c r="D255" t="s">
        <v>1</v>
      </c>
      <c r="E255" t="e">
        <f>VLOOKUP(A255,'Draft Main'!L:L,1,0)</f>
        <v>#N/A</v>
      </c>
    </row>
    <row r="256" spans="1:5" x14ac:dyDescent="0.45">
      <c r="A256">
        <v>256</v>
      </c>
      <c r="B256" t="s">
        <v>995</v>
      </c>
      <c r="C256" t="s">
        <v>884</v>
      </c>
      <c r="D256" t="s">
        <v>26</v>
      </c>
      <c r="E256" t="e">
        <f>VLOOKUP(A256,'Draft Main'!L:L,1,0)</f>
        <v>#N/A</v>
      </c>
    </row>
    <row r="257" spans="1:5" x14ac:dyDescent="0.45">
      <c r="A257">
        <v>257</v>
      </c>
      <c r="B257" t="s">
        <v>996</v>
      </c>
      <c r="C257" t="s">
        <v>1077</v>
      </c>
      <c r="D257" t="s">
        <v>13</v>
      </c>
      <c r="E257" t="e">
        <f>VLOOKUP(A257,'Draft Main'!L:L,1,0)</f>
        <v>#N/A</v>
      </c>
    </row>
    <row r="258" spans="1:5" x14ac:dyDescent="0.45">
      <c r="A258">
        <v>258</v>
      </c>
      <c r="B258" t="s">
        <v>998</v>
      </c>
      <c r="C258" t="s">
        <v>858</v>
      </c>
      <c r="D258" t="s">
        <v>13</v>
      </c>
      <c r="E258" t="e">
        <f>VLOOKUP(A258,'Draft Main'!L:L,1,0)</f>
        <v>#N/A</v>
      </c>
    </row>
    <row r="259" spans="1:5" x14ac:dyDescent="0.45">
      <c r="A259">
        <v>259</v>
      </c>
      <c r="B259" t="s">
        <v>993</v>
      </c>
      <c r="C259" t="s">
        <v>866</v>
      </c>
      <c r="D259" t="s">
        <v>26</v>
      </c>
      <c r="E259" t="e">
        <f>VLOOKUP(A259,'Draft Main'!L:L,1,0)</f>
        <v>#N/A</v>
      </c>
    </row>
    <row r="260" spans="1:5" x14ac:dyDescent="0.45">
      <c r="A260">
        <v>260</v>
      </c>
      <c r="B260" t="s">
        <v>1095</v>
      </c>
      <c r="C260" t="s">
        <v>1115</v>
      </c>
      <c r="D260" t="s">
        <v>13</v>
      </c>
      <c r="E260" t="e">
        <f>VLOOKUP(A260,'Draft Main'!L:L,1,0)</f>
        <v>#N/A</v>
      </c>
    </row>
    <row r="261" spans="1:5" x14ac:dyDescent="0.45">
      <c r="A261">
        <v>261</v>
      </c>
      <c r="B261" t="s">
        <v>1007</v>
      </c>
      <c r="C261" t="s">
        <v>917</v>
      </c>
      <c r="D261" t="s">
        <v>1</v>
      </c>
      <c r="E261" t="e">
        <f>VLOOKUP(A261,'Draft Main'!L:L,1,0)</f>
        <v>#N/A</v>
      </c>
    </row>
    <row r="262" spans="1:5" x14ac:dyDescent="0.45">
      <c r="A262">
        <v>262</v>
      </c>
      <c r="B262" t="s">
        <v>1008</v>
      </c>
      <c r="C262" t="s">
        <v>872</v>
      </c>
      <c r="D262" t="s">
        <v>13</v>
      </c>
      <c r="E262" t="e">
        <f>VLOOKUP(A262,'Draft Main'!L:L,1,0)</f>
        <v>#N/A</v>
      </c>
    </row>
    <row r="263" spans="1:5" x14ac:dyDescent="0.45">
      <c r="A263">
        <v>263</v>
      </c>
      <c r="B263" t="s">
        <v>1015</v>
      </c>
      <c r="C263" t="s">
        <v>923</v>
      </c>
      <c r="D263" t="s">
        <v>1</v>
      </c>
      <c r="E263" t="e">
        <f>VLOOKUP(A263,'Draft Main'!L:L,1,0)</f>
        <v>#N/A</v>
      </c>
    </row>
    <row r="264" spans="1:5" x14ac:dyDescent="0.45">
      <c r="A264">
        <v>264</v>
      </c>
      <c r="B264" t="s">
        <v>1006</v>
      </c>
      <c r="C264" t="s">
        <v>912</v>
      </c>
      <c r="D264" t="s">
        <v>1</v>
      </c>
      <c r="E264" t="e">
        <f>VLOOKUP(A264,'Draft Main'!L:L,1,0)</f>
        <v>#N/A</v>
      </c>
    </row>
    <row r="265" spans="1:5" x14ac:dyDescent="0.45">
      <c r="A265">
        <v>265</v>
      </c>
      <c r="B265" t="s">
        <v>1010</v>
      </c>
      <c r="C265" t="s">
        <v>891</v>
      </c>
      <c r="D265" t="s">
        <v>13</v>
      </c>
      <c r="E265" t="e">
        <f>VLOOKUP(A265,'Draft Main'!L:L,1,0)</f>
        <v>#N/A</v>
      </c>
    </row>
    <row r="266" spans="1:5" x14ac:dyDescent="0.45">
      <c r="A266">
        <v>266</v>
      </c>
      <c r="B266" t="s">
        <v>1096</v>
      </c>
      <c r="C266" t="s">
        <v>1112</v>
      </c>
      <c r="D266" t="s">
        <v>1</v>
      </c>
      <c r="E266" t="e">
        <f>VLOOKUP(A266,'Draft Main'!L:L,1,0)</f>
        <v>#N/A</v>
      </c>
    </row>
    <row r="267" spans="1:5" x14ac:dyDescent="0.45">
      <c r="A267">
        <v>267</v>
      </c>
      <c r="B267" t="s">
        <v>1097</v>
      </c>
      <c r="C267" t="s">
        <v>1116</v>
      </c>
      <c r="D267" t="s">
        <v>13</v>
      </c>
      <c r="E267" t="e">
        <f>VLOOKUP(A267,'Draft Main'!L:L,1,0)</f>
        <v>#N/A</v>
      </c>
    </row>
    <row r="268" spans="1:5" x14ac:dyDescent="0.45">
      <c r="A268">
        <v>268</v>
      </c>
      <c r="B268" t="s">
        <v>1098</v>
      </c>
      <c r="C268" t="s">
        <v>1117</v>
      </c>
      <c r="D268" t="s">
        <v>26</v>
      </c>
      <c r="E268" t="e">
        <f>VLOOKUP(A268,'Draft Main'!L:L,1,0)</f>
        <v>#N/A</v>
      </c>
    </row>
    <row r="269" spans="1:5" x14ac:dyDescent="0.45">
      <c r="A269">
        <v>269</v>
      </c>
      <c r="B269" t="s">
        <v>1017</v>
      </c>
      <c r="C269" t="s">
        <v>924</v>
      </c>
      <c r="D269" t="s">
        <v>1</v>
      </c>
      <c r="E269" t="e">
        <f>VLOOKUP(A269,'Draft Main'!L:L,1,0)</f>
        <v>#N/A</v>
      </c>
    </row>
    <row r="270" spans="1:5" x14ac:dyDescent="0.45">
      <c r="A270">
        <v>270</v>
      </c>
      <c r="B270" t="s">
        <v>1013</v>
      </c>
      <c r="C270" t="s">
        <v>909</v>
      </c>
      <c r="D270" t="s">
        <v>1</v>
      </c>
      <c r="E270" t="e">
        <f>VLOOKUP(A270,'Draft Main'!L:L,1,0)</f>
        <v>#N/A</v>
      </c>
    </row>
    <row r="271" spans="1:5" x14ac:dyDescent="0.45">
      <c r="A271">
        <v>271</v>
      </c>
      <c r="B271" t="s">
        <v>1011</v>
      </c>
      <c r="C271" t="s">
        <v>876</v>
      </c>
      <c r="D271" t="s">
        <v>26</v>
      </c>
      <c r="E271" t="e">
        <f>VLOOKUP(A271,'Draft Main'!L:L,1,0)</f>
        <v>#N/A</v>
      </c>
    </row>
    <row r="272" spans="1:5" x14ac:dyDescent="0.45">
      <c r="A272">
        <v>272</v>
      </c>
      <c r="B272" t="s">
        <v>1009</v>
      </c>
      <c r="C272" t="s">
        <v>915</v>
      </c>
      <c r="D272" t="s">
        <v>1</v>
      </c>
      <c r="E272" t="e">
        <f>VLOOKUP(A272,'Draft Main'!L:L,1,0)</f>
        <v>#N/A</v>
      </c>
    </row>
    <row r="273" spans="1:5" x14ac:dyDescent="0.45">
      <c r="A273">
        <v>273</v>
      </c>
      <c r="B273" t="s">
        <v>1005</v>
      </c>
      <c r="C273" t="s">
        <v>890</v>
      </c>
      <c r="D273" t="s">
        <v>13</v>
      </c>
      <c r="E273" t="e">
        <f>VLOOKUP(A273,'Draft Main'!L:L,1,0)</f>
        <v>#N/A</v>
      </c>
    </row>
    <row r="274" spans="1:5" x14ac:dyDescent="0.45">
      <c r="A274">
        <v>274</v>
      </c>
      <c r="B274" t="s">
        <v>1099</v>
      </c>
      <c r="C274" t="s">
        <v>1118</v>
      </c>
      <c r="D274" t="s">
        <v>1</v>
      </c>
      <c r="E274" t="e">
        <f>VLOOKUP(A274,'Draft Main'!L:L,1,0)</f>
        <v>#N/A</v>
      </c>
    </row>
    <row r="275" spans="1:5" x14ac:dyDescent="0.45">
      <c r="A275">
        <v>275</v>
      </c>
      <c r="B275" t="s">
        <v>1100</v>
      </c>
      <c r="C275" t="s">
        <v>1119</v>
      </c>
      <c r="D275" t="s">
        <v>1</v>
      </c>
      <c r="E275" t="e">
        <f>VLOOKUP(A275,'Draft Main'!L:L,1,0)</f>
        <v>#N/A</v>
      </c>
    </row>
    <row r="276" spans="1:5" x14ac:dyDescent="0.45">
      <c r="A276">
        <v>276</v>
      </c>
      <c r="B276" t="s">
        <v>1038</v>
      </c>
      <c r="C276" t="s">
        <v>1087</v>
      </c>
      <c r="D276" t="s">
        <v>13</v>
      </c>
      <c r="E276" t="e">
        <f>VLOOKUP(A276,'Draft Main'!L:L,1,0)</f>
        <v>#N/A</v>
      </c>
    </row>
    <row r="277" spans="1:5" x14ac:dyDescent="0.45">
      <c r="A277">
        <v>277</v>
      </c>
      <c r="B277" t="s">
        <v>1000</v>
      </c>
      <c r="C277" t="s">
        <v>865</v>
      </c>
      <c r="D277" t="s">
        <v>26</v>
      </c>
      <c r="E277" t="e">
        <f>VLOOKUP(A277,'Draft Main'!L:L,1,0)</f>
        <v>#N/A</v>
      </c>
    </row>
    <row r="278" spans="1:5" x14ac:dyDescent="0.45">
      <c r="A278">
        <v>278</v>
      </c>
      <c r="B278" t="s">
        <v>1020</v>
      </c>
      <c r="C278" t="s">
        <v>926</v>
      </c>
      <c r="D278" t="s">
        <v>1</v>
      </c>
      <c r="E278" t="e">
        <f>VLOOKUP(A278,'Draft Main'!L:L,1,0)</f>
        <v>#N/A</v>
      </c>
    </row>
    <row r="279" spans="1:5" x14ac:dyDescent="0.45">
      <c r="A279">
        <v>279</v>
      </c>
      <c r="B279" t="s">
        <v>1030</v>
      </c>
      <c r="C279" t="s">
        <v>914</v>
      </c>
      <c r="D279" t="s">
        <v>1</v>
      </c>
      <c r="E279" t="e">
        <f>VLOOKUP(A279,'Draft Main'!L:L,1,0)</f>
        <v>#N/A</v>
      </c>
    </row>
    <row r="280" spans="1:5" x14ac:dyDescent="0.45">
      <c r="A280">
        <v>280</v>
      </c>
      <c r="B280" t="s">
        <v>1022</v>
      </c>
      <c r="C280" t="s">
        <v>877</v>
      </c>
      <c r="D280" t="s">
        <v>13</v>
      </c>
      <c r="E280" t="e">
        <f>VLOOKUP(A280,'Draft Main'!L:L,1,0)</f>
        <v>#N/A</v>
      </c>
    </row>
    <row r="281" spans="1:5" x14ac:dyDescent="0.45">
      <c r="A281">
        <v>281</v>
      </c>
      <c r="B281" t="s">
        <v>1101</v>
      </c>
      <c r="C281" t="s">
        <v>1120</v>
      </c>
      <c r="D281" t="s">
        <v>26</v>
      </c>
      <c r="E281" t="e">
        <f>VLOOKUP(A281,'Draft Main'!L:L,1,0)</f>
        <v>#N/A</v>
      </c>
    </row>
    <row r="282" spans="1:5" x14ac:dyDescent="0.45">
      <c r="A282">
        <v>282</v>
      </c>
      <c r="B282" t="s">
        <v>1016</v>
      </c>
      <c r="C282" t="s">
        <v>895</v>
      </c>
      <c r="D282" t="s">
        <v>13</v>
      </c>
      <c r="E282" t="e">
        <f>VLOOKUP(A282,'Draft Main'!L:L,1,0)</f>
        <v>#N/A</v>
      </c>
    </row>
    <row r="283" spans="1:5" x14ac:dyDescent="0.45">
      <c r="A283">
        <v>283</v>
      </c>
      <c r="B283" t="s">
        <v>1102</v>
      </c>
      <c r="C283" t="s">
        <v>1078</v>
      </c>
      <c r="D283" t="s">
        <v>26</v>
      </c>
      <c r="E283" t="e">
        <f>VLOOKUP(A283,'Draft Main'!L:L,1,0)</f>
        <v>#N/A</v>
      </c>
    </row>
    <row r="284" spans="1:5" x14ac:dyDescent="0.45">
      <c r="A284">
        <v>284</v>
      </c>
      <c r="B284" t="s">
        <v>1018</v>
      </c>
      <c r="C284" t="s">
        <v>950</v>
      </c>
      <c r="D284" t="s">
        <v>13</v>
      </c>
      <c r="E284" t="e">
        <f>VLOOKUP(A284,'Draft Main'!L:L,1,0)</f>
        <v>#N/A</v>
      </c>
    </row>
    <row r="285" spans="1:5" x14ac:dyDescent="0.45">
      <c r="A285">
        <v>285</v>
      </c>
      <c r="B285" t="s">
        <v>1019</v>
      </c>
      <c r="C285" t="s">
        <v>878</v>
      </c>
      <c r="D285" t="s">
        <v>26</v>
      </c>
      <c r="E285" t="e">
        <f>VLOOKUP(A285,'Draft Main'!L:L,1,0)</f>
        <v>#N/A</v>
      </c>
    </row>
    <row r="286" spans="1:5" x14ac:dyDescent="0.45">
      <c r="A286">
        <v>286</v>
      </c>
      <c r="B286" t="s">
        <v>1039</v>
      </c>
      <c r="C286" t="s">
        <v>1088</v>
      </c>
      <c r="D286" t="s">
        <v>13</v>
      </c>
      <c r="E286" t="e">
        <f>VLOOKUP(A286,'Draft Main'!L:L,1,0)</f>
        <v>#N/A</v>
      </c>
    </row>
    <row r="287" spans="1:5" x14ac:dyDescent="0.45">
      <c r="A287">
        <v>287</v>
      </c>
      <c r="B287" t="s">
        <v>1021</v>
      </c>
      <c r="C287" t="s">
        <v>885</v>
      </c>
      <c r="D287" t="s">
        <v>13</v>
      </c>
      <c r="E287" t="e">
        <f>VLOOKUP(A287,'Draft Main'!L:L,1,0)</f>
        <v>#N/A</v>
      </c>
    </row>
    <row r="288" spans="1:5" x14ac:dyDescent="0.45">
      <c r="A288">
        <v>288</v>
      </c>
      <c r="B288" t="s">
        <v>1023</v>
      </c>
      <c r="C288" t="s">
        <v>888</v>
      </c>
      <c r="D288" t="s">
        <v>26</v>
      </c>
      <c r="E288" t="e">
        <f>VLOOKUP(A288,'Draft Main'!L:L,1,0)</f>
        <v>#N/A</v>
      </c>
    </row>
    <row r="289" spans="1:5" x14ac:dyDescent="0.45">
      <c r="A289">
        <v>289</v>
      </c>
      <c r="B289" t="s">
        <v>1025</v>
      </c>
      <c r="C289" t="s">
        <v>894</v>
      </c>
      <c r="D289" t="s">
        <v>26</v>
      </c>
      <c r="E289" t="e">
        <f>VLOOKUP(A289,'Draft Main'!L:L,1,0)</f>
        <v>#N/A</v>
      </c>
    </row>
    <row r="290" spans="1:5" x14ac:dyDescent="0.45">
      <c r="A290">
        <v>290</v>
      </c>
      <c r="B290" t="s">
        <v>1103</v>
      </c>
      <c r="C290" t="s">
        <v>1121</v>
      </c>
      <c r="D290" t="s">
        <v>26</v>
      </c>
      <c r="E290" t="e">
        <f>VLOOKUP(A290,'Draft Main'!L:L,1,0)</f>
        <v>#N/A</v>
      </c>
    </row>
    <row r="291" spans="1:5" x14ac:dyDescent="0.45">
      <c r="A291">
        <v>291</v>
      </c>
      <c r="B291" t="s">
        <v>1027</v>
      </c>
      <c r="C291" t="s">
        <v>899</v>
      </c>
      <c r="D291" t="s">
        <v>26</v>
      </c>
      <c r="E291" t="e">
        <f>VLOOKUP(A291,'Draft Main'!L:L,1,0)</f>
        <v>#N/A</v>
      </c>
    </row>
    <row r="292" spans="1:5" x14ac:dyDescent="0.45">
      <c r="A292">
        <v>292</v>
      </c>
      <c r="B292" t="s">
        <v>1012</v>
      </c>
      <c r="C292" t="s">
        <v>919</v>
      </c>
      <c r="D292" t="s">
        <v>1</v>
      </c>
      <c r="E292" t="e">
        <f>VLOOKUP(A292,'Draft Main'!L:L,1,0)</f>
        <v>#N/A</v>
      </c>
    </row>
    <row r="293" spans="1:5" x14ac:dyDescent="0.45">
      <c r="A293">
        <v>293</v>
      </c>
      <c r="B293" t="s">
        <v>1032</v>
      </c>
      <c r="C293" t="s">
        <v>928</v>
      </c>
      <c r="D293" t="s">
        <v>1</v>
      </c>
      <c r="E293" t="e">
        <f>VLOOKUP(A293,'Draft Main'!L:L,1,0)</f>
        <v>#N/A</v>
      </c>
    </row>
    <row r="294" spans="1:5" x14ac:dyDescent="0.45">
      <c r="A294">
        <v>294</v>
      </c>
      <c r="B294" t="s">
        <v>1028</v>
      </c>
      <c r="C294" t="s">
        <v>901</v>
      </c>
      <c r="D294" t="s">
        <v>26</v>
      </c>
      <c r="E294" t="e">
        <f>VLOOKUP(A294,'Draft Main'!L:L,1,0)</f>
        <v>#N/A</v>
      </c>
    </row>
    <row r="295" spans="1:5" x14ac:dyDescent="0.45">
      <c r="A295">
        <v>295</v>
      </c>
      <c r="B295" t="s">
        <v>1040</v>
      </c>
      <c r="C295" t="s">
        <v>1089</v>
      </c>
      <c r="D295" t="s">
        <v>13</v>
      </c>
      <c r="E295" t="e">
        <f>VLOOKUP(A295,'Draft Main'!L:L,1,0)</f>
        <v>#N/A</v>
      </c>
    </row>
    <row r="296" spans="1:5" x14ac:dyDescent="0.45">
      <c r="A296">
        <v>296</v>
      </c>
      <c r="B296" t="s">
        <v>1104</v>
      </c>
      <c r="C296" t="s">
        <v>1122</v>
      </c>
      <c r="D296" t="s">
        <v>1</v>
      </c>
      <c r="E296" t="e">
        <f>VLOOKUP(A296,'Draft Main'!L:L,1,0)</f>
        <v>#N/A</v>
      </c>
    </row>
    <row r="297" spans="1:5" x14ac:dyDescent="0.45">
      <c r="A297">
        <v>297</v>
      </c>
      <c r="B297" t="s">
        <v>1105</v>
      </c>
      <c r="C297" t="s">
        <v>1123</v>
      </c>
      <c r="D297" t="s">
        <v>1</v>
      </c>
      <c r="E297" t="e">
        <f>VLOOKUP(A297,'Draft Main'!L:L,1,0)</f>
        <v>#N/A</v>
      </c>
    </row>
    <row r="298" spans="1:5" x14ac:dyDescent="0.45">
      <c r="A298">
        <v>298</v>
      </c>
      <c r="B298" t="s">
        <v>1029</v>
      </c>
      <c r="C298" t="s">
        <v>952</v>
      </c>
      <c r="D298" t="s">
        <v>1</v>
      </c>
      <c r="E298" t="e">
        <f>VLOOKUP(A298,'Draft Main'!L:L,1,0)</f>
        <v>#N/A</v>
      </c>
    </row>
    <row r="299" spans="1:5" x14ac:dyDescent="0.45">
      <c r="A299">
        <v>299</v>
      </c>
      <c r="B299" t="s">
        <v>1106</v>
      </c>
      <c r="C299" t="s">
        <v>1124</v>
      </c>
      <c r="D299" t="s">
        <v>1</v>
      </c>
      <c r="E299" t="e">
        <f>VLOOKUP(A299,'Draft Main'!L:L,1,0)</f>
        <v>#N/A</v>
      </c>
    </row>
    <row r="300" spans="1:5" x14ac:dyDescent="0.45">
      <c r="A300">
        <v>300</v>
      </c>
      <c r="B300" t="s">
        <v>1107</v>
      </c>
      <c r="C300" t="s">
        <v>1125</v>
      </c>
      <c r="D300" t="s">
        <v>13</v>
      </c>
      <c r="E300" t="e">
        <f>VLOOKUP(A300,'Draft Main'!L:L,1,0)</f>
        <v>#N/A</v>
      </c>
    </row>
    <row r="301" spans="1:5" x14ac:dyDescent="0.45">
      <c r="A301">
        <v>301</v>
      </c>
      <c r="B301" t="s">
        <v>1026</v>
      </c>
      <c r="C301" t="s">
        <v>1080</v>
      </c>
      <c r="D301" t="s">
        <v>13</v>
      </c>
      <c r="E301" t="e">
        <f>VLOOKUP(A301,'Draft Main'!L:L,1,0)</f>
        <v>#N/A</v>
      </c>
    </row>
    <row r="302" spans="1:5" x14ac:dyDescent="0.45">
      <c r="A302">
        <v>302</v>
      </c>
      <c r="B302" t="s">
        <v>1031</v>
      </c>
      <c r="C302" t="s">
        <v>1081</v>
      </c>
      <c r="D302" t="s">
        <v>13</v>
      </c>
      <c r="E302" t="e">
        <f>VLOOKUP(A302,'Draft Main'!L:L,1,0)</f>
        <v>#N/A</v>
      </c>
    </row>
    <row r="303" spans="1:5" x14ac:dyDescent="0.45">
      <c r="A303">
        <v>303</v>
      </c>
      <c r="B303" t="s">
        <v>1036</v>
      </c>
      <c r="C303" t="s">
        <v>1085</v>
      </c>
      <c r="D303" t="s">
        <v>13</v>
      </c>
      <c r="E303" t="e">
        <f>VLOOKUP(A303,'Draft Main'!L:L,1,0)</f>
        <v>#N/A</v>
      </c>
    </row>
    <row r="304" spans="1:5" x14ac:dyDescent="0.45">
      <c r="A304">
        <v>304</v>
      </c>
      <c r="B304" t="s">
        <v>1034</v>
      </c>
      <c r="C304" t="s">
        <v>1083</v>
      </c>
      <c r="D304" t="s">
        <v>13</v>
      </c>
      <c r="E304" t="e">
        <f>VLOOKUP(A304,'Draft Main'!L:L,1,0)</f>
        <v>#N/A</v>
      </c>
    </row>
    <row r="305" spans="1:5" x14ac:dyDescent="0.45">
      <c r="A305">
        <v>305</v>
      </c>
      <c r="B305" t="s">
        <v>1024</v>
      </c>
      <c r="C305" t="s">
        <v>1079</v>
      </c>
      <c r="D305" t="s">
        <v>13</v>
      </c>
      <c r="E305" t="e">
        <f>VLOOKUP(A305,'Draft Main'!L:L,1,0)</f>
        <v>#N/A</v>
      </c>
    </row>
    <row r="306" spans="1:5" x14ac:dyDescent="0.45">
      <c r="A306">
        <v>306</v>
      </c>
      <c r="B306" t="s">
        <v>1108</v>
      </c>
      <c r="C306" t="s">
        <v>1126</v>
      </c>
      <c r="D306" t="s">
        <v>13</v>
      </c>
      <c r="E306" t="e">
        <f>VLOOKUP(A306,'Draft Main'!L:L,1,0)</f>
        <v>#N/A</v>
      </c>
    </row>
    <row r="307" spans="1:5" x14ac:dyDescent="0.45">
      <c r="A307">
        <v>307</v>
      </c>
      <c r="B307" t="s">
        <v>1035</v>
      </c>
      <c r="C307" t="s">
        <v>1084</v>
      </c>
      <c r="D307" t="s">
        <v>13</v>
      </c>
      <c r="E307" t="e">
        <f>VLOOKUP(A307,'Draft Main'!L:L,1,0)</f>
        <v>#N/A</v>
      </c>
    </row>
    <row r="308" spans="1:5" x14ac:dyDescent="0.45">
      <c r="A308">
        <v>308</v>
      </c>
      <c r="B308" t="s">
        <v>1109</v>
      </c>
      <c r="C308" t="s">
        <v>1127</v>
      </c>
      <c r="D308" t="s">
        <v>13</v>
      </c>
      <c r="E308" t="e">
        <f>VLOOKUP(A308,'Draft Main'!L:L,1,0)</f>
        <v>#N/A</v>
      </c>
    </row>
    <row r="309" spans="1:5" x14ac:dyDescent="0.45">
      <c r="A309">
        <v>309</v>
      </c>
      <c r="B309" t="s">
        <v>1110</v>
      </c>
      <c r="C309" t="s">
        <v>1128</v>
      </c>
      <c r="D309" t="s">
        <v>13</v>
      </c>
      <c r="E309" t="e">
        <f>VLOOKUP(A309,'Draft Main'!L:L,1,0)</f>
        <v>#N/A</v>
      </c>
    </row>
    <row r="310" spans="1:5" x14ac:dyDescent="0.45">
      <c r="A310">
        <v>310</v>
      </c>
      <c r="B310" t="s">
        <v>1033</v>
      </c>
      <c r="C310" t="s">
        <v>1082</v>
      </c>
      <c r="D310" t="s">
        <v>13</v>
      </c>
      <c r="E310" t="e">
        <f>VLOOKUP(A310,'Draft Main'!L:L,1,0)</f>
        <v>#N/A</v>
      </c>
    </row>
    <row r="311" spans="1:5" x14ac:dyDescent="0.45">
      <c r="A311">
        <v>311</v>
      </c>
      <c r="B311" t="s">
        <v>1111</v>
      </c>
      <c r="C311" t="s">
        <v>1129</v>
      </c>
      <c r="D311" t="s">
        <v>13</v>
      </c>
      <c r="E311" t="e">
        <f>VLOOKUP(A311,'Draft Main'!L:L,1,0)</f>
        <v>#N/A</v>
      </c>
    </row>
    <row r="312" spans="1:5" x14ac:dyDescent="0.45">
      <c r="A312">
        <v>312</v>
      </c>
      <c r="B312" t="s">
        <v>1041</v>
      </c>
      <c r="C312" t="s">
        <v>1090</v>
      </c>
      <c r="D312" t="s">
        <v>13</v>
      </c>
      <c r="E312" t="e">
        <f>VLOOKUP(A312,'Draft Main'!L:L,1,0)</f>
        <v>#N/A</v>
      </c>
    </row>
    <row r="313" spans="1:5" x14ac:dyDescent="0.45">
      <c r="A313">
        <v>313</v>
      </c>
      <c r="B313" t="s">
        <v>163</v>
      </c>
      <c r="C313" t="s">
        <v>902</v>
      </c>
      <c r="D313" t="s">
        <v>3</v>
      </c>
      <c r="E313" t="e">
        <f>VLOOKUP(A313,'Draft Main'!L:L,1,0)</f>
        <v>#N/A</v>
      </c>
    </row>
    <row r="314" spans="1:5" x14ac:dyDescent="0.45">
      <c r="A314">
        <v>314</v>
      </c>
      <c r="B314" t="s">
        <v>157</v>
      </c>
      <c r="C314" t="s">
        <v>896</v>
      </c>
      <c r="D314" t="s">
        <v>3</v>
      </c>
      <c r="E314" t="e">
        <f>VLOOKUP(A314,'Draft Main'!L:L,1,0)</f>
        <v>#N/A</v>
      </c>
    </row>
    <row r="315" spans="1:5" x14ac:dyDescent="0.45">
      <c r="A315">
        <v>315</v>
      </c>
      <c r="B315" t="s">
        <v>151</v>
      </c>
      <c r="C315" t="s">
        <v>842</v>
      </c>
      <c r="D315" t="s">
        <v>3</v>
      </c>
      <c r="E315" t="e">
        <f>VLOOKUP(A315,'Draft Main'!L:L,1,0)</f>
        <v>#N/A</v>
      </c>
    </row>
    <row r="316" spans="1:5" x14ac:dyDescent="0.45">
      <c r="A316">
        <v>316</v>
      </c>
      <c r="B316" t="s">
        <v>173</v>
      </c>
      <c r="C316" t="s">
        <v>920</v>
      </c>
      <c r="D316" t="s">
        <v>3</v>
      </c>
      <c r="E316" t="e">
        <f>VLOOKUP(A316,'Draft Main'!L:L,1,0)</f>
        <v>#N/A</v>
      </c>
    </row>
    <row r="317" spans="1:5" x14ac:dyDescent="0.45">
      <c r="A317">
        <v>317</v>
      </c>
      <c r="B317" t="s">
        <v>176</v>
      </c>
      <c r="C317" t="s">
        <v>929</v>
      </c>
      <c r="D317" t="s">
        <v>3</v>
      </c>
      <c r="E317" t="e">
        <f>VLOOKUP(A317,'Draft Main'!L:L,1,0)</f>
        <v>#N/A</v>
      </c>
    </row>
    <row r="318" spans="1:5" x14ac:dyDescent="0.45">
      <c r="A318">
        <v>318</v>
      </c>
      <c r="B318" t="s">
        <v>168</v>
      </c>
      <c r="C318" t="s">
        <v>910</v>
      </c>
      <c r="D318" t="s">
        <v>3</v>
      </c>
      <c r="E318" t="e">
        <f>VLOOKUP(A318,'Draft Main'!L:L,1,0)</f>
        <v>#N/A</v>
      </c>
    </row>
    <row r="319" spans="1:5" x14ac:dyDescent="0.45">
      <c r="A319">
        <v>319</v>
      </c>
      <c r="B319" t="s">
        <v>179</v>
      </c>
      <c r="C319" t="s">
        <v>931</v>
      </c>
      <c r="D319" t="s">
        <v>3</v>
      </c>
      <c r="E319" t="e">
        <f>VLOOKUP(A319,'Draft Main'!L:L,1,0)</f>
        <v>#N/A</v>
      </c>
    </row>
    <row r="320" spans="1:5" x14ac:dyDescent="0.45">
      <c r="A320">
        <v>320</v>
      </c>
      <c r="B320" t="s">
        <v>959</v>
      </c>
      <c r="C320" t="s">
        <v>953</v>
      </c>
      <c r="D320" t="s">
        <v>3</v>
      </c>
      <c r="E320" t="e">
        <f>VLOOKUP(A320,'Draft Main'!L:L,1,0)</f>
        <v>#N/A</v>
      </c>
    </row>
  </sheetData>
  <autoFilter ref="A1:E320" xr:uid="{D9DC5F40-AF43-4AD4-829C-4C9C51CCAA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workbookViewId="0">
      <selection activeCell="D1" sqref="D1"/>
    </sheetView>
  </sheetViews>
  <sheetFormatPr defaultColWidth="8.796875" defaultRowHeight="14.25" x14ac:dyDescent="0.45"/>
  <cols>
    <col min="1" max="1" width="4.6640625" bestFit="1" customWidth="1"/>
    <col min="2" max="2" width="23.33203125" bestFit="1" customWidth="1"/>
    <col min="3" max="3" width="7" bestFit="1" customWidth="1"/>
    <col min="4" max="4" width="6.46484375" bestFit="1" customWidth="1"/>
    <col min="5" max="6" width="4.6640625" bestFit="1" customWidth="1"/>
    <col min="7" max="7" width="23.6640625" bestFit="1" customWidth="1"/>
    <col min="8" max="8" width="7" bestFit="1" customWidth="1"/>
    <col min="9" max="9" width="6.46484375" bestFit="1" customWidth="1"/>
    <col min="10" max="11" width="4.6640625" bestFit="1" customWidth="1"/>
    <col min="12" max="12" width="24.6640625" bestFit="1" customWidth="1"/>
    <col min="13" max="13" width="7" bestFit="1" customWidth="1"/>
    <col min="14" max="14" width="6.46484375" bestFit="1" customWidth="1"/>
  </cols>
  <sheetData>
    <row r="1" spans="1:14" x14ac:dyDescent="0.45">
      <c r="A1" t="s">
        <v>226</v>
      </c>
      <c r="B1" t="s">
        <v>227</v>
      </c>
      <c r="C1" t="s">
        <v>228</v>
      </c>
      <c r="D1" t="s">
        <v>229</v>
      </c>
      <c r="F1" t="s">
        <v>226</v>
      </c>
      <c r="G1" t="s">
        <v>227</v>
      </c>
      <c r="H1" t="s">
        <v>228</v>
      </c>
      <c r="I1" t="s">
        <v>229</v>
      </c>
      <c r="K1" t="s">
        <v>226</v>
      </c>
      <c r="L1" t="s">
        <v>227</v>
      </c>
      <c r="M1" t="s">
        <v>228</v>
      </c>
      <c r="N1" t="s">
        <v>229</v>
      </c>
    </row>
    <row r="2" spans="1:14" x14ac:dyDescent="0.45">
      <c r="A2">
        <v>1</v>
      </c>
      <c r="B2" t="s">
        <v>2</v>
      </c>
      <c r="C2" t="s">
        <v>3</v>
      </c>
      <c r="D2">
        <v>0</v>
      </c>
      <c r="F2">
        <v>1</v>
      </c>
      <c r="G2" t="s">
        <v>12</v>
      </c>
      <c r="H2" t="s">
        <v>13</v>
      </c>
      <c r="I2">
        <v>1</v>
      </c>
      <c r="K2">
        <v>1</v>
      </c>
      <c r="L2" t="s">
        <v>0</v>
      </c>
      <c r="M2" t="s">
        <v>1</v>
      </c>
      <c r="N2">
        <v>0</v>
      </c>
    </row>
    <row r="3" spans="1:14" x14ac:dyDescent="0.45">
      <c r="A3">
        <v>2</v>
      </c>
      <c r="B3" t="s">
        <v>4</v>
      </c>
      <c r="C3" t="s">
        <v>3</v>
      </c>
      <c r="D3">
        <v>1</v>
      </c>
      <c r="F3">
        <v>2</v>
      </c>
      <c r="G3" t="s">
        <v>18</v>
      </c>
      <c r="H3" t="s">
        <v>13</v>
      </c>
      <c r="I3">
        <v>-2</v>
      </c>
      <c r="K3">
        <v>2</v>
      </c>
      <c r="L3" t="s">
        <v>5</v>
      </c>
      <c r="M3" t="s">
        <v>1</v>
      </c>
      <c r="N3">
        <v>-1</v>
      </c>
    </row>
    <row r="4" spans="1:14" x14ac:dyDescent="0.45">
      <c r="A4">
        <v>3</v>
      </c>
      <c r="B4" t="s">
        <v>8</v>
      </c>
      <c r="C4" t="s">
        <v>3</v>
      </c>
      <c r="D4">
        <v>0</v>
      </c>
      <c r="F4">
        <v>3</v>
      </c>
      <c r="G4" t="s">
        <v>20</v>
      </c>
      <c r="H4" t="s">
        <v>13</v>
      </c>
      <c r="I4">
        <v>-2</v>
      </c>
      <c r="K4">
        <v>3</v>
      </c>
      <c r="L4" t="s">
        <v>6</v>
      </c>
      <c r="M4" t="s">
        <v>1</v>
      </c>
      <c r="N4">
        <v>1</v>
      </c>
    </row>
    <row r="5" spans="1:14" x14ac:dyDescent="0.45">
      <c r="A5">
        <v>4</v>
      </c>
      <c r="B5" t="s">
        <v>11</v>
      </c>
      <c r="C5" t="s">
        <v>3</v>
      </c>
      <c r="D5">
        <v>-1</v>
      </c>
      <c r="F5">
        <v>4</v>
      </c>
      <c r="G5" t="s">
        <v>21</v>
      </c>
      <c r="H5" t="s">
        <v>13</v>
      </c>
      <c r="I5">
        <v>1</v>
      </c>
      <c r="K5">
        <v>4</v>
      </c>
      <c r="L5" t="s">
        <v>7</v>
      </c>
      <c r="M5" t="s">
        <v>1</v>
      </c>
      <c r="N5">
        <v>-1</v>
      </c>
    </row>
    <row r="6" spans="1:14" x14ac:dyDescent="0.45">
      <c r="A6">
        <v>5</v>
      </c>
      <c r="B6" t="s">
        <v>16</v>
      </c>
      <c r="C6" t="s">
        <v>3</v>
      </c>
      <c r="D6">
        <v>-4</v>
      </c>
      <c r="F6">
        <v>5</v>
      </c>
      <c r="G6" t="s">
        <v>23</v>
      </c>
      <c r="H6" t="s">
        <v>13</v>
      </c>
      <c r="I6">
        <v>0</v>
      </c>
      <c r="K6">
        <v>5</v>
      </c>
      <c r="L6" t="s">
        <v>9</v>
      </c>
      <c r="M6" t="s">
        <v>1</v>
      </c>
      <c r="N6">
        <v>0</v>
      </c>
    </row>
    <row r="7" spans="1:14" x14ac:dyDescent="0.45">
      <c r="A7">
        <v>6</v>
      </c>
      <c r="B7" t="s">
        <v>19</v>
      </c>
      <c r="C7" t="s">
        <v>3</v>
      </c>
      <c r="D7">
        <v>6</v>
      </c>
      <c r="F7">
        <v>6</v>
      </c>
      <c r="G7" t="s">
        <v>24</v>
      </c>
      <c r="H7" t="s">
        <v>13</v>
      </c>
      <c r="I7">
        <v>7</v>
      </c>
      <c r="K7">
        <v>6</v>
      </c>
      <c r="L7" t="s">
        <v>10</v>
      </c>
      <c r="M7" t="s">
        <v>1</v>
      </c>
      <c r="N7">
        <v>4</v>
      </c>
    </row>
    <row r="8" spans="1:14" x14ac:dyDescent="0.45">
      <c r="A8">
        <v>7</v>
      </c>
      <c r="B8" t="s">
        <v>29</v>
      </c>
      <c r="C8" t="s">
        <v>3</v>
      </c>
      <c r="D8">
        <v>-4</v>
      </c>
      <c r="F8">
        <v>7</v>
      </c>
      <c r="G8" t="s">
        <v>30</v>
      </c>
      <c r="H8" t="s">
        <v>13</v>
      </c>
      <c r="I8">
        <v>-1</v>
      </c>
      <c r="K8">
        <v>7</v>
      </c>
      <c r="L8" t="s">
        <v>14</v>
      </c>
      <c r="M8" t="s">
        <v>1</v>
      </c>
      <c r="N8">
        <v>7</v>
      </c>
    </row>
    <row r="9" spans="1:14" x14ac:dyDescent="0.45">
      <c r="A9">
        <v>8</v>
      </c>
      <c r="B9" t="s">
        <v>33</v>
      </c>
      <c r="C9" t="s">
        <v>3</v>
      </c>
      <c r="D9">
        <v>-3</v>
      </c>
      <c r="F9">
        <v>8</v>
      </c>
      <c r="G9" t="s">
        <v>34</v>
      </c>
      <c r="H9" t="s">
        <v>13</v>
      </c>
      <c r="I9">
        <v>-3</v>
      </c>
      <c r="K9">
        <v>8</v>
      </c>
      <c r="L9" t="s">
        <v>15</v>
      </c>
      <c r="M9" t="s">
        <v>1</v>
      </c>
      <c r="N9">
        <v>-2</v>
      </c>
    </row>
    <row r="10" spans="1:14" x14ac:dyDescent="0.45">
      <c r="A10">
        <v>9</v>
      </c>
      <c r="B10" t="s">
        <v>35</v>
      </c>
      <c r="C10" t="s">
        <v>3</v>
      </c>
      <c r="D10">
        <v>18</v>
      </c>
      <c r="F10">
        <v>9</v>
      </c>
      <c r="G10" t="s">
        <v>36</v>
      </c>
      <c r="H10" t="s">
        <v>13</v>
      </c>
      <c r="I10">
        <v>2</v>
      </c>
      <c r="K10">
        <v>9</v>
      </c>
      <c r="L10" t="s">
        <v>17</v>
      </c>
      <c r="M10" t="s">
        <v>1</v>
      </c>
      <c r="N10">
        <v>0</v>
      </c>
    </row>
    <row r="11" spans="1:14" x14ac:dyDescent="0.45">
      <c r="A11">
        <v>10</v>
      </c>
      <c r="B11" t="s">
        <v>39</v>
      </c>
      <c r="C11" t="s">
        <v>3</v>
      </c>
      <c r="D11">
        <v>2</v>
      </c>
      <c r="F11">
        <v>10</v>
      </c>
      <c r="G11" t="s">
        <v>41</v>
      </c>
      <c r="H11" t="s">
        <v>13</v>
      </c>
      <c r="I11">
        <v>-7</v>
      </c>
      <c r="K11">
        <v>10</v>
      </c>
      <c r="L11" t="s">
        <v>22</v>
      </c>
      <c r="M11" t="s">
        <v>1</v>
      </c>
      <c r="N11">
        <v>5</v>
      </c>
    </row>
    <row r="12" spans="1:14" x14ac:dyDescent="0.45">
      <c r="A12">
        <v>11</v>
      </c>
      <c r="B12" t="s">
        <v>43</v>
      </c>
      <c r="C12" t="s">
        <v>3</v>
      </c>
      <c r="D12">
        <v>-4</v>
      </c>
      <c r="F12">
        <v>11</v>
      </c>
      <c r="G12" t="s">
        <v>42</v>
      </c>
      <c r="H12" t="s">
        <v>13</v>
      </c>
      <c r="I12">
        <v>-2</v>
      </c>
      <c r="K12">
        <v>11</v>
      </c>
      <c r="L12" t="s">
        <v>27</v>
      </c>
      <c r="M12" t="s">
        <v>1</v>
      </c>
      <c r="N12">
        <v>-7</v>
      </c>
    </row>
    <row r="13" spans="1:14" x14ac:dyDescent="0.45">
      <c r="A13">
        <v>12</v>
      </c>
      <c r="B13" t="s">
        <v>48</v>
      </c>
      <c r="C13" t="s">
        <v>3</v>
      </c>
      <c r="D13">
        <v>-11</v>
      </c>
      <c r="F13">
        <v>12</v>
      </c>
      <c r="G13" t="s">
        <v>45</v>
      </c>
      <c r="H13" t="s">
        <v>13</v>
      </c>
      <c r="I13">
        <v>5</v>
      </c>
      <c r="K13">
        <v>12</v>
      </c>
      <c r="L13" t="s">
        <v>28</v>
      </c>
      <c r="M13" t="s">
        <v>1</v>
      </c>
      <c r="N13">
        <v>5</v>
      </c>
    </row>
    <row r="14" spans="1:14" x14ac:dyDescent="0.45">
      <c r="A14">
        <v>13</v>
      </c>
      <c r="B14" t="s">
        <v>53</v>
      </c>
      <c r="C14" t="s">
        <v>3</v>
      </c>
      <c r="D14">
        <v>12</v>
      </c>
      <c r="F14">
        <v>13</v>
      </c>
      <c r="G14" t="s">
        <v>46</v>
      </c>
      <c r="H14" t="s">
        <v>13</v>
      </c>
      <c r="I14">
        <v>5</v>
      </c>
      <c r="K14">
        <v>13</v>
      </c>
      <c r="L14" t="s">
        <v>32</v>
      </c>
      <c r="M14" t="s">
        <v>1</v>
      </c>
      <c r="N14">
        <v>-5</v>
      </c>
    </row>
    <row r="15" spans="1:14" x14ac:dyDescent="0.45">
      <c r="A15">
        <v>14</v>
      </c>
      <c r="B15" t="s">
        <v>57</v>
      </c>
      <c r="C15" t="s">
        <v>3</v>
      </c>
      <c r="D15">
        <v>-14</v>
      </c>
      <c r="F15">
        <v>14</v>
      </c>
      <c r="G15" t="s">
        <v>49</v>
      </c>
      <c r="H15" t="s">
        <v>13</v>
      </c>
      <c r="I15">
        <v>-2</v>
      </c>
      <c r="K15">
        <v>14</v>
      </c>
      <c r="L15" t="s">
        <v>37</v>
      </c>
      <c r="M15" t="s">
        <v>1</v>
      </c>
      <c r="N15">
        <v>5</v>
      </c>
    </row>
    <row r="16" spans="1:14" x14ac:dyDescent="0.45">
      <c r="A16">
        <v>15</v>
      </c>
      <c r="B16" t="s">
        <v>62</v>
      </c>
      <c r="C16" t="s">
        <v>3</v>
      </c>
      <c r="D16">
        <v>-2</v>
      </c>
      <c r="F16">
        <v>15</v>
      </c>
      <c r="G16" t="s">
        <v>50</v>
      </c>
      <c r="H16" t="s">
        <v>13</v>
      </c>
      <c r="I16">
        <v>-1</v>
      </c>
      <c r="K16">
        <v>15</v>
      </c>
      <c r="L16" t="s">
        <v>38</v>
      </c>
      <c r="M16" t="s">
        <v>1</v>
      </c>
      <c r="N16">
        <v>20</v>
      </c>
    </row>
    <row r="17" spans="1:14" x14ac:dyDescent="0.45">
      <c r="A17">
        <v>16</v>
      </c>
      <c r="B17" t="s">
        <v>64</v>
      </c>
      <c r="C17" t="s">
        <v>3</v>
      </c>
      <c r="D17">
        <v>17</v>
      </c>
      <c r="F17">
        <v>16</v>
      </c>
      <c r="G17" t="s">
        <v>52</v>
      </c>
      <c r="H17" t="s">
        <v>13</v>
      </c>
      <c r="I17">
        <v>11</v>
      </c>
      <c r="K17">
        <v>16</v>
      </c>
      <c r="L17" t="s">
        <v>40</v>
      </c>
      <c r="M17" t="s">
        <v>1</v>
      </c>
      <c r="N17">
        <v>-5</v>
      </c>
    </row>
    <row r="18" spans="1:14" x14ac:dyDescent="0.45">
      <c r="A18">
        <v>17</v>
      </c>
      <c r="B18" t="s">
        <v>67</v>
      </c>
      <c r="C18" t="s">
        <v>3</v>
      </c>
      <c r="D18">
        <v>-5</v>
      </c>
      <c r="F18">
        <v>17</v>
      </c>
      <c r="G18" t="s">
        <v>55</v>
      </c>
      <c r="H18" t="s">
        <v>13</v>
      </c>
      <c r="I18">
        <v>0</v>
      </c>
      <c r="K18">
        <v>17</v>
      </c>
      <c r="L18" t="s">
        <v>44</v>
      </c>
      <c r="M18" t="s">
        <v>1</v>
      </c>
      <c r="N18">
        <v>23</v>
      </c>
    </row>
    <row r="19" spans="1:14" x14ac:dyDescent="0.45">
      <c r="A19">
        <v>18</v>
      </c>
      <c r="B19" t="s">
        <v>71</v>
      </c>
      <c r="C19" t="s">
        <v>3</v>
      </c>
      <c r="D19">
        <v>12</v>
      </c>
      <c r="F19">
        <v>18</v>
      </c>
      <c r="G19" t="s">
        <v>58</v>
      </c>
      <c r="H19" t="s">
        <v>13</v>
      </c>
      <c r="I19">
        <v>-6</v>
      </c>
      <c r="K19">
        <v>18</v>
      </c>
      <c r="L19" t="s">
        <v>47</v>
      </c>
      <c r="M19" t="s">
        <v>1</v>
      </c>
      <c r="N19">
        <v>-3</v>
      </c>
    </row>
    <row r="20" spans="1:14" x14ac:dyDescent="0.45">
      <c r="A20">
        <v>19</v>
      </c>
      <c r="B20" t="s">
        <v>75</v>
      </c>
      <c r="C20" t="s">
        <v>3</v>
      </c>
      <c r="D20">
        <v>69</v>
      </c>
      <c r="F20">
        <v>19</v>
      </c>
      <c r="G20" t="s">
        <v>60</v>
      </c>
      <c r="H20" t="s">
        <v>13</v>
      </c>
      <c r="I20">
        <v>6</v>
      </c>
      <c r="K20">
        <v>19</v>
      </c>
      <c r="L20" t="s">
        <v>51</v>
      </c>
      <c r="M20" t="s">
        <v>1</v>
      </c>
      <c r="N20">
        <v>-6</v>
      </c>
    </row>
    <row r="21" spans="1:14" x14ac:dyDescent="0.45">
      <c r="A21">
        <v>20</v>
      </c>
      <c r="B21" t="s">
        <v>80</v>
      </c>
      <c r="C21" t="s">
        <v>3</v>
      </c>
      <c r="D21">
        <v>19</v>
      </c>
      <c r="F21">
        <v>20</v>
      </c>
      <c r="G21" t="s">
        <v>65</v>
      </c>
      <c r="H21" t="s">
        <v>13</v>
      </c>
      <c r="I21">
        <v>-1</v>
      </c>
      <c r="K21">
        <v>20</v>
      </c>
      <c r="L21" t="s">
        <v>54</v>
      </c>
      <c r="M21" t="s">
        <v>1</v>
      </c>
      <c r="N21">
        <v>3</v>
      </c>
    </row>
    <row r="22" spans="1:14" x14ac:dyDescent="0.45">
      <c r="A22">
        <v>21</v>
      </c>
      <c r="B22" t="s">
        <v>88</v>
      </c>
      <c r="C22" t="s">
        <v>3</v>
      </c>
      <c r="D22">
        <v>-1</v>
      </c>
      <c r="F22">
        <v>21</v>
      </c>
      <c r="G22" t="s">
        <v>66</v>
      </c>
      <c r="H22" t="s">
        <v>13</v>
      </c>
      <c r="I22">
        <v>12</v>
      </c>
      <c r="K22">
        <v>21</v>
      </c>
      <c r="L22" t="s">
        <v>56</v>
      </c>
      <c r="M22" t="s">
        <v>1</v>
      </c>
      <c r="N22">
        <v>-10</v>
      </c>
    </row>
    <row r="23" spans="1:14" x14ac:dyDescent="0.45">
      <c r="A23">
        <v>22</v>
      </c>
      <c r="B23" t="s">
        <v>93</v>
      </c>
      <c r="C23" t="s">
        <v>3</v>
      </c>
      <c r="D23">
        <v>-18</v>
      </c>
      <c r="F23">
        <v>22</v>
      </c>
      <c r="G23" t="s">
        <v>74</v>
      </c>
      <c r="H23" t="s">
        <v>13</v>
      </c>
      <c r="I23">
        <v>-15</v>
      </c>
      <c r="K23">
        <v>22</v>
      </c>
      <c r="L23" t="s">
        <v>59</v>
      </c>
      <c r="M23" t="s">
        <v>1</v>
      </c>
      <c r="N23">
        <v>2</v>
      </c>
    </row>
    <row r="24" spans="1:14" x14ac:dyDescent="0.45">
      <c r="A24">
        <v>23</v>
      </c>
      <c r="B24" t="s">
        <v>96</v>
      </c>
      <c r="C24" t="s">
        <v>3</v>
      </c>
      <c r="D24">
        <v>33</v>
      </c>
      <c r="F24">
        <v>23</v>
      </c>
      <c r="G24" t="s">
        <v>78</v>
      </c>
      <c r="H24" t="s">
        <v>13</v>
      </c>
      <c r="I24">
        <v>-2</v>
      </c>
      <c r="K24">
        <v>23</v>
      </c>
      <c r="L24" t="s">
        <v>63</v>
      </c>
      <c r="M24" t="s">
        <v>1</v>
      </c>
      <c r="N24">
        <v>5</v>
      </c>
    </row>
    <row r="25" spans="1:14" x14ac:dyDescent="0.45">
      <c r="A25">
        <v>24</v>
      </c>
      <c r="B25" t="s">
        <v>99</v>
      </c>
      <c r="C25" t="s">
        <v>3</v>
      </c>
      <c r="D25">
        <v>31</v>
      </c>
      <c r="F25">
        <v>24</v>
      </c>
      <c r="G25" t="s">
        <v>83</v>
      </c>
      <c r="H25" t="s">
        <v>13</v>
      </c>
      <c r="I25">
        <v>-27</v>
      </c>
      <c r="K25">
        <v>24</v>
      </c>
      <c r="L25" t="s">
        <v>68</v>
      </c>
      <c r="M25" t="s">
        <v>1</v>
      </c>
      <c r="N25">
        <v>-14</v>
      </c>
    </row>
    <row r="26" spans="1:14" x14ac:dyDescent="0.45">
      <c r="A26">
        <v>25</v>
      </c>
      <c r="B26" t="s">
        <v>107</v>
      </c>
      <c r="C26" t="s">
        <v>3</v>
      </c>
      <c r="D26">
        <v>-2</v>
      </c>
      <c r="F26">
        <v>25</v>
      </c>
      <c r="G26" t="s">
        <v>84</v>
      </c>
      <c r="H26" t="s">
        <v>13</v>
      </c>
      <c r="I26">
        <v>6</v>
      </c>
      <c r="K26">
        <v>25</v>
      </c>
      <c r="L26" t="s">
        <v>70</v>
      </c>
      <c r="M26" t="s">
        <v>1</v>
      </c>
      <c r="N26">
        <v>0</v>
      </c>
    </row>
    <row r="27" spans="1:14" x14ac:dyDescent="0.45">
      <c r="A27">
        <v>26</v>
      </c>
      <c r="B27" t="s">
        <v>115</v>
      </c>
      <c r="C27" t="s">
        <v>3</v>
      </c>
      <c r="D27">
        <v>-31</v>
      </c>
      <c r="F27">
        <v>26</v>
      </c>
      <c r="G27" t="s">
        <v>90</v>
      </c>
      <c r="H27" t="s">
        <v>13</v>
      </c>
      <c r="I27">
        <v>17</v>
      </c>
      <c r="K27">
        <v>26</v>
      </c>
      <c r="L27" t="s">
        <v>73</v>
      </c>
      <c r="M27" t="s">
        <v>1</v>
      </c>
      <c r="N27">
        <v>12</v>
      </c>
    </row>
    <row r="28" spans="1:14" x14ac:dyDescent="0.45">
      <c r="A28">
        <v>27</v>
      </c>
      <c r="B28" t="s">
        <v>121</v>
      </c>
      <c r="C28" t="s">
        <v>3</v>
      </c>
      <c r="D28">
        <v>-9</v>
      </c>
      <c r="F28">
        <v>27</v>
      </c>
      <c r="G28" t="s">
        <v>91</v>
      </c>
      <c r="H28" t="s">
        <v>13</v>
      </c>
      <c r="I28">
        <v>9</v>
      </c>
      <c r="K28">
        <v>27</v>
      </c>
      <c r="L28" t="s">
        <v>76</v>
      </c>
      <c r="M28" t="s">
        <v>1</v>
      </c>
      <c r="N28">
        <v>10</v>
      </c>
    </row>
    <row r="29" spans="1:14" x14ac:dyDescent="0.45">
      <c r="A29">
        <v>28</v>
      </c>
      <c r="B29" t="s">
        <v>128</v>
      </c>
      <c r="C29" t="s">
        <v>3</v>
      </c>
      <c r="D29">
        <v>8</v>
      </c>
      <c r="F29">
        <v>28</v>
      </c>
      <c r="G29" t="s">
        <v>92</v>
      </c>
      <c r="H29" t="s">
        <v>13</v>
      </c>
      <c r="I29">
        <v>0</v>
      </c>
      <c r="K29">
        <v>28</v>
      </c>
      <c r="L29" t="s">
        <v>77</v>
      </c>
      <c r="M29" t="s">
        <v>1</v>
      </c>
      <c r="N29">
        <v>16</v>
      </c>
    </row>
    <row r="30" spans="1:14" x14ac:dyDescent="0.45">
      <c r="A30">
        <v>29</v>
      </c>
      <c r="B30" t="s">
        <v>138</v>
      </c>
      <c r="C30" t="s">
        <v>3</v>
      </c>
      <c r="D30">
        <v>97</v>
      </c>
      <c r="F30">
        <v>29</v>
      </c>
      <c r="G30" t="s">
        <v>97</v>
      </c>
      <c r="H30" t="s">
        <v>13</v>
      </c>
      <c r="I30">
        <v>-23</v>
      </c>
      <c r="K30">
        <v>29</v>
      </c>
      <c r="L30" t="s">
        <v>79</v>
      </c>
      <c r="M30" t="s">
        <v>1</v>
      </c>
      <c r="N30">
        <v>3</v>
      </c>
    </row>
    <row r="31" spans="1:14" x14ac:dyDescent="0.45">
      <c r="A31">
        <v>30</v>
      </c>
      <c r="B31" t="s">
        <v>143</v>
      </c>
      <c r="C31" t="s">
        <v>3</v>
      </c>
      <c r="D31">
        <v>-5</v>
      </c>
      <c r="F31">
        <v>30</v>
      </c>
      <c r="G31" t="s">
        <v>100</v>
      </c>
      <c r="H31" t="s">
        <v>13</v>
      </c>
      <c r="I31">
        <v>16</v>
      </c>
      <c r="K31">
        <v>30</v>
      </c>
      <c r="L31" t="s">
        <v>81</v>
      </c>
      <c r="M31" t="s">
        <v>1</v>
      </c>
      <c r="N31">
        <v>21</v>
      </c>
    </row>
    <row r="32" spans="1:14" x14ac:dyDescent="0.45">
      <c r="A32">
        <v>31</v>
      </c>
      <c r="B32" t="s">
        <v>145</v>
      </c>
      <c r="C32" t="s">
        <v>3</v>
      </c>
      <c r="D32">
        <v>-13</v>
      </c>
      <c r="F32">
        <v>31</v>
      </c>
      <c r="G32" t="s">
        <v>101</v>
      </c>
      <c r="H32" t="s">
        <v>13</v>
      </c>
      <c r="I32">
        <v>-4</v>
      </c>
      <c r="K32">
        <v>31</v>
      </c>
      <c r="L32" t="s">
        <v>85</v>
      </c>
      <c r="M32" t="s">
        <v>1</v>
      </c>
      <c r="N32">
        <v>13</v>
      </c>
    </row>
    <row r="33" spans="1:14" x14ac:dyDescent="0.45">
      <c r="A33">
        <v>32</v>
      </c>
      <c r="B33" t="s">
        <v>151</v>
      </c>
      <c r="C33" t="s">
        <v>3</v>
      </c>
      <c r="D33">
        <v>42</v>
      </c>
      <c r="F33">
        <v>32</v>
      </c>
      <c r="G33" t="s">
        <v>105</v>
      </c>
      <c r="H33" t="s">
        <v>13</v>
      </c>
      <c r="I33">
        <v>-26</v>
      </c>
      <c r="K33">
        <v>32</v>
      </c>
      <c r="L33" t="s">
        <v>86</v>
      </c>
      <c r="M33" t="s">
        <v>1</v>
      </c>
      <c r="N33">
        <v>-9</v>
      </c>
    </row>
    <row r="34" spans="1:14" x14ac:dyDescent="0.45">
      <c r="A34">
        <v>33</v>
      </c>
      <c r="B34" t="s">
        <v>152</v>
      </c>
      <c r="C34" t="s">
        <v>3</v>
      </c>
      <c r="D34">
        <v>22</v>
      </c>
      <c r="F34">
        <v>33</v>
      </c>
      <c r="G34" t="s">
        <v>106</v>
      </c>
      <c r="H34" t="s">
        <v>13</v>
      </c>
      <c r="I34">
        <v>-15</v>
      </c>
      <c r="K34">
        <v>33</v>
      </c>
      <c r="L34" t="s">
        <v>89</v>
      </c>
      <c r="M34" t="s">
        <v>1</v>
      </c>
      <c r="N34">
        <v>5</v>
      </c>
    </row>
    <row r="35" spans="1:14" x14ac:dyDescent="0.45">
      <c r="A35">
        <v>34</v>
      </c>
      <c r="B35" t="s">
        <v>157</v>
      </c>
      <c r="C35" t="s">
        <v>3</v>
      </c>
      <c r="D35">
        <v>96</v>
      </c>
      <c r="F35">
        <v>34</v>
      </c>
      <c r="G35" t="s">
        <v>109</v>
      </c>
      <c r="H35" t="s">
        <v>13</v>
      </c>
      <c r="I35">
        <v>-1</v>
      </c>
      <c r="K35">
        <v>34</v>
      </c>
      <c r="L35" t="s">
        <v>94</v>
      </c>
      <c r="M35" t="s">
        <v>1</v>
      </c>
      <c r="N35">
        <v>-6</v>
      </c>
    </row>
    <row r="36" spans="1:14" x14ac:dyDescent="0.45">
      <c r="A36">
        <v>35</v>
      </c>
      <c r="B36" t="s">
        <v>163</v>
      </c>
      <c r="C36" t="s">
        <v>3</v>
      </c>
      <c r="D36">
        <v>-21</v>
      </c>
      <c r="F36">
        <v>35</v>
      </c>
      <c r="G36" t="s">
        <v>113</v>
      </c>
      <c r="H36" t="s">
        <v>13</v>
      </c>
      <c r="I36">
        <v>-40</v>
      </c>
      <c r="K36">
        <v>35</v>
      </c>
      <c r="L36" t="s">
        <v>98</v>
      </c>
      <c r="M36" t="s">
        <v>1</v>
      </c>
      <c r="N36">
        <v>-18</v>
      </c>
    </row>
    <row r="37" spans="1:14" x14ac:dyDescent="0.45">
      <c r="A37">
        <v>36</v>
      </c>
      <c r="B37" t="s">
        <v>168</v>
      </c>
      <c r="C37" t="s">
        <v>3</v>
      </c>
      <c r="D37">
        <v>136</v>
      </c>
      <c r="F37">
        <v>36</v>
      </c>
      <c r="G37" t="s">
        <v>114</v>
      </c>
      <c r="H37" t="s">
        <v>13</v>
      </c>
      <c r="I37">
        <v>3</v>
      </c>
      <c r="K37">
        <v>36</v>
      </c>
      <c r="L37" t="s">
        <v>102</v>
      </c>
      <c r="M37" t="s">
        <v>1</v>
      </c>
      <c r="N37">
        <v>-1</v>
      </c>
    </row>
    <row r="38" spans="1:14" x14ac:dyDescent="0.45">
      <c r="A38">
        <v>37</v>
      </c>
      <c r="B38" t="s">
        <v>173</v>
      </c>
      <c r="C38" t="s">
        <v>3</v>
      </c>
      <c r="D38">
        <v>4</v>
      </c>
      <c r="F38">
        <v>37</v>
      </c>
      <c r="G38" t="s">
        <v>117</v>
      </c>
      <c r="H38" t="s">
        <v>13</v>
      </c>
      <c r="I38">
        <v>-11</v>
      </c>
      <c r="K38">
        <v>37</v>
      </c>
      <c r="L38" t="s">
        <v>103</v>
      </c>
      <c r="M38" t="s">
        <v>1</v>
      </c>
      <c r="N38">
        <v>0</v>
      </c>
    </row>
    <row r="39" spans="1:14" x14ac:dyDescent="0.45">
      <c r="A39">
        <v>38</v>
      </c>
      <c r="B39" t="s">
        <v>176</v>
      </c>
      <c r="C39" t="s">
        <v>3</v>
      </c>
      <c r="D39">
        <v>71</v>
      </c>
      <c r="F39">
        <v>38</v>
      </c>
      <c r="G39" t="s">
        <v>119</v>
      </c>
      <c r="H39" t="s">
        <v>13</v>
      </c>
      <c r="I39">
        <v>28</v>
      </c>
      <c r="K39">
        <v>38</v>
      </c>
      <c r="L39" t="s">
        <v>104</v>
      </c>
      <c r="M39" t="s">
        <v>1</v>
      </c>
      <c r="N39">
        <v>6</v>
      </c>
    </row>
    <row r="40" spans="1:14" x14ac:dyDescent="0.45">
      <c r="A40">
        <v>39</v>
      </c>
      <c r="B40" t="s">
        <v>179</v>
      </c>
      <c r="C40" t="s">
        <v>3</v>
      </c>
      <c r="D40">
        <v>131</v>
      </c>
      <c r="F40">
        <v>39</v>
      </c>
      <c r="G40" t="s">
        <v>120</v>
      </c>
      <c r="H40" t="s">
        <v>13</v>
      </c>
      <c r="I40">
        <v>5</v>
      </c>
      <c r="K40">
        <v>39</v>
      </c>
      <c r="L40" t="s">
        <v>108</v>
      </c>
      <c r="M40" t="s">
        <v>1</v>
      </c>
      <c r="N40">
        <v>13</v>
      </c>
    </row>
    <row r="41" spans="1:14" x14ac:dyDescent="0.45">
      <c r="A41">
        <v>40</v>
      </c>
      <c r="B41" t="s">
        <v>190</v>
      </c>
      <c r="C41" t="s">
        <v>3</v>
      </c>
      <c r="D41">
        <v>175</v>
      </c>
      <c r="F41">
        <v>40</v>
      </c>
      <c r="G41" t="s">
        <v>124</v>
      </c>
      <c r="H41" t="s">
        <v>13</v>
      </c>
      <c r="I41">
        <v>4</v>
      </c>
      <c r="K41">
        <v>40</v>
      </c>
      <c r="L41" t="s">
        <v>111</v>
      </c>
      <c r="M41" t="s">
        <v>1</v>
      </c>
      <c r="N41">
        <v>-22</v>
      </c>
    </row>
    <row r="42" spans="1:14" x14ac:dyDescent="0.45">
      <c r="F42">
        <v>41</v>
      </c>
      <c r="G42" t="s">
        <v>126</v>
      </c>
      <c r="H42" t="s">
        <v>13</v>
      </c>
      <c r="I42">
        <v>-2</v>
      </c>
      <c r="K42">
        <v>41</v>
      </c>
      <c r="L42" t="s">
        <v>116</v>
      </c>
      <c r="M42" t="s">
        <v>1</v>
      </c>
      <c r="N42">
        <v>2</v>
      </c>
    </row>
    <row r="43" spans="1:14" x14ac:dyDescent="0.45">
      <c r="F43">
        <v>42</v>
      </c>
      <c r="G43" t="s">
        <v>129</v>
      </c>
      <c r="H43" t="s">
        <v>13</v>
      </c>
      <c r="I43">
        <v>-18</v>
      </c>
      <c r="K43">
        <v>42</v>
      </c>
      <c r="L43" t="s">
        <v>118</v>
      </c>
      <c r="M43" t="s">
        <v>1</v>
      </c>
      <c r="N43">
        <v>9</v>
      </c>
    </row>
    <row r="44" spans="1:14" x14ac:dyDescent="0.45">
      <c r="F44">
        <v>43</v>
      </c>
      <c r="G44" t="s">
        <v>131</v>
      </c>
      <c r="H44" t="s">
        <v>13</v>
      </c>
      <c r="I44">
        <v>21</v>
      </c>
      <c r="K44">
        <v>43</v>
      </c>
      <c r="L44" t="s">
        <v>122</v>
      </c>
      <c r="M44" t="s">
        <v>1</v>
      </c>
      <c r="N44">
        <v>0</v>
      </c>
    </row>
    <row r="45" spans="1:14" x14ac:dyDescent="0.45">
      <c r="F45">
        <v>44</v>
      </c>
      <c r="G45" t="s">
        <v>136</v>
      </c>
      <c r="H45" t="s">
        <v>13</v>
      </c>
      <c r="I45">
        <v>-3</v>
      </c>
      <c r="K45">
        <v>44</v>
      </c>
      <c r="L45" t="s">
        <v>127</v>
      </c>
      <c r="M45" t="s">
        <v>1</v>
      </c>
      <c r="N45">
        <v>-13</v>
      </c>
    </row>
    <row r="46" spans="1:14" x14ac:dyDescent="0.45">
      <c r="F46">
        <v>45</v>
      </c>
      <c r="G46" t="s">
        <v>139</v>
      </c>
      <c r="H46" t="s">
        <v>13</v>
      </c>
      <c r="I46">
        <v>18</v>
      </c>
      <c r="K46">
        <v>45</v>
      </c>
      <c r="L46" t="s">
        <v>130</v>
      </c>
      <c r="M46" t="s">
        <v>1</v>
      </c>
      <c r="N46">
        <v>33</v>
      </c>
    </row>
    <row r="47" spans="1:14" x14ac:dyDescent="0.45">
      <c r="F47">
        <v>46</v>
      </c>
      <c r="G47" t="s">
        <v>142</v>
      </c>
      <c r="H47" t="s">
        <v>13</v>
      </c>
      <c r="I47">
        <v>-38</v>
      </c>
      <c r="K47">
        <v>46</v>
      </c>
      <c r="L47" t="s">
        <v>132</v>
      </c>
      <c r="M47" t="s">
        <v>1</v>
      </c>
      <c r="N47">
        <v>-12</v>
      </c>
    </row>
    <row r="48" spans="1:14" x14ac:dyDescent="0.45">
      <c r="F48">
        <v>47</v>
      </c>
      <c r="G48" t="s">
        <v>144</v>
      </c>
      <c r="H48" t="s">
        <v>13</v>
      </c>
      <c r="I48">
        <v>-25</v>
      </c>
      <c r="K48">
        <v>47</v>
      </c>
      <c r="L48" t="s">
        <v>133</v>
      </c>
      <c r="M48" t="s">
        <v>1</v>
      </c>
      <c r="N48">
        <v>15</v>
      </c>
    </row>
    <row r="49" spans="6:14" x14ac:dyDescent="0.45">
      <c r="F49">
        <v>48</v>
      </c>
      <c r="G49" t="s">
        <v>149</v>
      </c>
      <c r="H49" t="s">
        <v>13</v>
      </c>
      <c r="I49">
        <v>-15</v>
      </c>
      <c r="K49">
        <v>48</v>
      </c>
      <c r="L49" t="s">
        <v>134</v>
      </c>
      <c r="M49" t="s">
        <v>1</v>
      </c>
      <c r="N49">
        <v>-11</v>
      </c>
    </row>
    <row r="50" spans="6:14" x14ac:dyDescent="0.45">
      <c r="F50">
        <v>49</v>
      </c>
      <c r="G50" t="s">
        <v>154</v>
      </c>
      <c r="H50" t="s">
        <v>13</v>
      </c>
      <c r="I50">
        <v>8</v>
      </c>
      <c r="K50">
        <v>49</v>
      </c>
      <c r="L50" t="s">
        <v>137</v>
      </c>
      <c r="M50" t="s">
        <v>1</v>
      </c>
      <c r="N50">
        <v>9</v>
      </c>
    </row>
    <row r="51" spans="6:14" x14ac:dyDescent="0.45">
      <c r="F51">
        <v>50</v>
      </c>
      <c r="G51" t="s">
        <v>155</v>
      </c>
      <c r="H51" t="s">
        <v>13</v>
      </c>
      <c r="I51">
        <v>9</v>
      </c>
      <c r="K51">
        <v>50</v>
      </c>
      <c r="L51" t="s">
        <v>140</v>
      </c>
      <c r="M51" t="s">
        <v>1</v>
      </c>
      <c r="N51">
        <v>54</v>
      </c>
    </row>
    <row r="52" spans="6:14" x14ac:dyDescent="0.45">
      <c r="F52">
        <v>51</v>
      </c>
      <c r="G52" t="s">
        <v>158</v>
      </c>
      <c r="H52" t="s">
        <v>13</v>
      </c>
      <c r="I52">
        <v>15</v>
      </c>
      <c r="K52">
        <v>51</v>
      </c>
      <c r="L52" t="s">
        <v>146</v>
      </c>
      <c r="M52" t="s">
        <v>1</v>
      </c>
      <c r="N52">
        <v>13</v>
      </c>
    </row>
    <row r="53" spans="6:14" x14ac:dyDescent="0.45">
      <c r="F53">
        <v>52</v>
      </c>
      <c r="G53" t="s">
        <v>164</v>
      </c>
      <c r="H53" t="s">
        <v>13</v>
      </c>
      <c r="I53">
        <v>20</v>
      </c>
      <c r="K53">
        <v>52</v>
      </c>
      <c r="L53" t="s">
        <v>147</v>
      </c>
      <c r="M53" t="s">
        <v>1</v>
      </c>
      <c r="N53">
        <v>7</v>
      </c>
    </row>
    <row r="54" spans="6:14" x14ac:dyDescent="0.45">
      <c r="F54">
        <v>53</v>
      </c>
      <c r="G54" t="s">
        <v>165</v>
      </c>
      <c r="H54" t="s">
        <v>13</v>
      </c>
      <c r="I54">
        <v>-15</v>
      </c>
      <c r="K54">
        <v>53</v>
      </c>
      <c r="L54" t="s">
        <v>160</v>
      </c>
      <c r="M54" t="s">
        <v>1</v>
      </c>
      <c r="N54">
        <v>-11</v>
      </c>
    </row>
    <row r="55" spans="6:14" x14ac:dyDescent="0.45">
      <c r="F55">
        <v>54</v>
      </c>
      <c r="G55" t="s">
        <v>167</v>
      </c>
      <c r="H55" t="s">
        <v>13</v>
      </c>
      <c r="I55">
        <v>-36</v>
      </c>
      <c r="K55">
        <v>54</v>
      </c>
      <c r="L55" t="s">
        <v>161</v>
      </c>
      <c r="M55" t="s">
        <v>1</v>
      </c>
      <c r="N55">
        <v>-20</v>
      </c>
    </row>
    <row r="56" spans="6:14" x14ac:dyDescent="0.45">
      <c r="F56">
        <v>55</v>
      </c>
      <c r="G56" t="s">
        <v>170</v>
      </c>
      <c r="H56" t="s">
        <v>13</v>
      </c>
      <c r="I56">
        <v>-9</v>
      </c>
      <c r="K56">
        <v>55</v>
      </c>
      <c r="L56" t="s">
        <v>162</v>
      </c>
      <c r="M56" t="s">
        <v>1</v>
      </c>
      <c r="N56">
        <v>105</v>
      </c>
    </row>
    <row r="57" spans="6:14" x14ac:dyDescent="0.45">
      <c r="F57">
        <v>56</v>
      </c>
      <c r="G57" t="s">
        <v>172</v>
      </c>
      <c r="H57" t="s">
        <v>13</v>
      </c>
      <c r="I57">
        <v>-27</v>
      </c>
      <c r="K57">
        <v>56</v>
      </c>
      <c r="L57" t="s">
        <v>166</v>
      </c>
      <c r="M57" t="s">
        <v>1</v>
      </c>
      <c r="N57">
        <v>105</v>
      </c>
    </row>
    <row r="58" spans="6:14" x14ac:dyDescent="0.45">
      <c r="F58">
        <v>57</v>
      </c>
      <c r="G58" t="s">
        <v>174</v>
      </c>
      <c r="H58" t="s">
        <v>13</v>
      </c>
      <c r="I58">
        <v>-37</v>
      </c>
      <c r="K58">
        <v>57</v>
      </c>
      <c r="L58" t="s">
        <v>171</v>
      </c>
      <c r="M58" t="s">
        <v>1</v>
      </c>
      <c r="N58">
        <v>30</v>
      </c>
    </row>
    <row r="59" spans="6:14" x14ac:dyDescent="0.45">
      <c r="F59">
        <v>58</v>
      </c>
      <c r="G59" t="s">
        <v>178</v>
      </c>
      <c r="H59" t="s">
        <v>13</v>
      </c>
      <c r="I59">
        <v>-12</v>
      </c>
      <c r="K59">
        <v>58</v>
      </c>
      <c r="L59" t="s">
        <v>181</v>
      </c>
      <c r="M59" t="s">
        <v>1</v>
      </c>
      <c r="N59">
        <v>8</v>
      </c>
    </row>
    <row r="60" spans="6:14" x14ac:dyDescent="0.45">
      <c r="F60">
        <v>59</v>
      </c>
      <c r="G60" t="s">
        <v>180</v>
      </c>
      <c r="H60" t="s">
        <v>13</v>
      </c>
      <c r="I60">
        <v>-8</v>
      </c>
      <c r="K60">
        <v>59</v>
      </c>
      <c r="L60" t="s">
        <v>185</v>
      </c>
      <c r="M60" t="s">
        <v>1</v>
      </c>
      <c r="N60">
        <v>-20</v>
      </c>
    </row>
    <row r="61" spans="6:14" x14ac:dyDescent="0.45">
      <c r="F61">
        <v>60</v>
      </c>
      <c r="G61" t="s">
        <v>183</v>
      </c>
      <c r="H61" t="s">
        <v>13</v>
      </c>
      <c r="I61">
        <v>-14</v>
      </c>
      <c r="K61">
        <v>60</v>
      </c>
      <c r="L61" t="s">
        <v>187</v>
      </c>
      <c r="M61" t="s">
        <v>1</v>
      </c>
      <c r="N61">
        <v>4</v>
      </c>
    </row>
    <row r="62" spans="6:14" x14ac:dyDescent="0.45">
      <c r="F62">
        <v>61</v>
      </c>
      <c r="G62" t="s">
        <v>184</v>
      </c>
      <c r="H62" t="s">
        <v>13</v>
      </c>
      <c r="I62">
        <v>-29</v>
      </c>
      <c r="K62">
        <v>61</v>
      </c>
      <c r="L62" t="s">
        <v>188</v>
      </c>
      <c r="M62" t="s">
        <v>1</v>
      </c>
      <c r="N62">
        <v>25</v>
      </c>
    </row>
    <row r="63" spans="6:14" x14ac:dyDescent="0.45">
      <c r="F63">
        <v>62</v>
      </c>
      <c r="G63" t="s">
        <v>189</v>
      </c>
      <c r="H63" t="s">
        <v>13</v>
      </c>
      <c r="I63">
        <v>-10</v>
      </c>
      <c r="K63">
        <v>62</v>
      </c>
      <c r="L63" t="s">
        <v>191</v>
      </c>
      <c r="M63" t="s">
        <v>1</v>
      </c>
      <c r="N63">
        <v>9</v>
      </c>
    </row>
    <row r="64" spans="6:14" x14ac:dyDescent="0.45">
      <c r="F64">
        <v>63</v>
      </c>
      <c r="G64" t="s">
        <v>192</v>
      </c>
      <c r="H64" t="s">
        <v>13</v>
      </c>
      <c r="I64">
        <v>13</v>
      </c>
      <c r="K64">
        <v>63</v>
      </c>
      <c r="L64" t="s">
        <v>196</v>
      </c>
      <c r="M64" t="s">
        <v>1</v>
      </c>
      <c r="N64">
        <v>14</v>
      </c>
    </row>
    <row r="65" spans="6:14" x14ac:dyDescent="0.45">
      <c r="F65">
        <v>64</v>
      </c>
      <c r="G65" t="s">
        <v>193</v>
      </c>
      <c r="H65" t="s">
        <v>13</v>
      </c>
      <c r="I65">
        <v>-50</v>
      </c>
      <c r="K65">
        <v>64</v>
      </c>
      <c r="L65" t="s">
        <v>198</v>
      </c>
      <c r="M65" t="s">
        <v>1</v>
      </c>
      <c r="N65">
        <v>13</v>
      </c>
    </row>
    <row r="66" spans="6:14" x14ac:dyDescent="0.45">
      <c r="F66">
        <v>65</v>
      </c>
      <c r="G66" t="s">
        <v>194</v>
      </c>
      <c r="H66" t="s">
        <v>13</v>
      </c>
      <c r="I66">
        <v>-2</v>
      </c>
      <c r="K66">
        <v>65</v>
      </c>
      <c r="L66" t="s">
        <v>200</v>
      </c>
      <c r="M66" t="s">
        <v>1</v>
      </c>
      <c r="N66">
        <v>-10</v>
      </c>
    </row>
    <row r="67" spans="6:14" x14ac:dyDescent="0.45">
      <c r="F67">
        <v>66</v>
      </c>
      <c r="G67" t="s">
        <v>195</v>
      </c>
      <c r="H67" t="s">
        <v>13</v>
      </c>
      <c r="I67">
        <v>-7</v>
      </c>
      <c r="K67">
        <v>66</v>
      </c>
      <c r="L67" t="s">
        <v>203</v>
      </c>
      <c r="M67" t="s">
        <v>1</v>
      </c>
      <c r="N67">
        <v>1</v>
      </c>
    </row>
    <row r="68" spans="6:14" x14ac:dyDescent="0.45">
      <c r="F68">
        <v>67</v>
      </c>
      <c r="G68" t="s">
        <v>199</v>
      </c>
      <c r="H68" t="s">
        <v>13</v>
      </c>
      <c r="I68">
        <v>-4</v>
      </c>
      <c r="K68">
        <v>67</v>
      </c>
      <c r="L68" t="s">
        <v>213</v>
      </c>
      <c r="M68" t="s">
        <v>1</v>
      </c>
      <c r="N68">
        <v>30</v>
      </c>
    </row>
    <row r="69" spans="6:14" x14ac:dyDescent="0.45">
      <c r="F69">
        <v>68</v>
      </c>
      <c r="G69" t="s">
        <v>201</v>
      </c>
      <c r="H69" t="s">
        <v>13</v>
      </c>
      <c r="I69">
        <v>-21</v>
      </c>
      <c r="K69">
        <v>68</v>
      </c>
      <c r="L69" t="s">
        <v>218</v>
      </c>
      <c r="M69" t="s">
        <v>1</v>
      </c>
      <c r="N69">
        <v>-32</v>
      </c>
    </row>
    <row r="70" spans="6:14" x14ac:dyDescent="0.45">
      <c r="F70">
        <v>69</v>
      </c>
      <c r="G70" t="s">
        <v>202</v>
      </c>
      <c r="H70" t="s">
        <v>13</v>
      </c>
      <c r="I70">
        <v>-31</v>
      </c>
      <c r="K70">
        <v>69</v>
      </c>
      <c r="L70" t="s">
        <v>222</v>
      </c>
      <c r="M70" t="s">
        <v>1</v>
      </c>
      <c r="N70">
        <v>33</v>
      </c>
    </row>
    <row r="71" spans="6:14" x14ac:dyDescent="0.45">
      <c r="F71">
        <v>70</v>
      </c>
      <c r="G71" t="s">
        <v>204</v>
      </c>
      <c r="H71" t="s">
        <v>13</v>
      </c>
      <c r="I71">
        <v>-26</v>
      </c>
      <c r="K71">
        <v>70</v>
      </c>
      <c r="L71" t="s">
        <v>224</v>
      </c>
      <c r="M71" t="s">
        <v>1</v>
      </c>
      <c r="N71">
        <v>-2</v>
      </c>
    </row>
    <row r="72" spans="6:14" x14ac:dyDescent="0.45">
      <c r="F72">
        <v>71</v>
      </c>
      <c r="G72" t="s">
        <v>205</v>
      </c>
      <c r="H72" t="s">
        <v>13</v>
      </c>
      <c r="I72">
        <v>20</v>
      </c>
      <c r="K72">
        <v>71</v>
      </c>
      <c r="L72" t="s">
        <v>225</v>
      </c>
      <c r="M72" t="s">
        <v>1</v>
      </c>
      <c r="N72">
        <v>53</v>
      </c>
    </row>
    <row r="73" spans="6:14" x14ac:dyDescent="0.45">
      <c r="F73">
        <v>72</v>
      </c>
      <c r="G73" t="s">
        <v>206</v>
      </c>
      <c r="H73" t="s">
        <v>13</v>
      </c>
      <c r="I73">
        <v>-19</v>
      </c>
    </row>
    <row r="74" spans="6:14" x14ac:dyDescent="0.45">
      <c r="F74">
        <v>73</v>
      </c>
      <c r="G74" t="s">
        <v>207</v>
      </c>
      <c r="H74" t="s">
        <v>13</v>
      </c>
      <c r="I74">
        <v>39</v>
      </c>
    </row>
    <row r="75" spans="6:14" x14ac:dyDescent="0.45">
      <c r="F75">
        <v>74</v>
      </c>
      <c r="G75" t="s">
        <v>209</v>
      </c>
      <c r="H75" t="s">
        <v>13</v>
      </c>
      <c r="I75">
        <v>-34</v>
      </c>
    </row>
    <row r="76" spans="6:14" x14ac:dyDescent="0.45">
      <c r="F76">
        <v>75</v>
      </c>
      <c r="G76" t="s">
        <v>210</v>
      </c>
      <c r="H76" t="s">
        <v>13</v>
      </c>
      <c r="I76">
        <v>-7</v>
      </c>
    </row>
    <row r="77" spans="6:14" x14ac:dyDescent="0.45">
      <c r="F77">
        <v>76</v>
      </c>
      <c r="G77" t="s">
        <v>211</v>
      </c>
      <c r="H77" t="s">
        <v>13</v>
      </c>
      <c r="I77">
        <v>82</v>
      </c>
    </row>
    <row r="78" spans="6:14" x14ac:dyDescent="0.45">
      <c r="F78">
        <v>77</v>
      </c>
      <c r="G78" t="s">
        <v>212</v>
      </c>
      <c r="H78" t="s">
        <v>13</v>
      </c>
      <c r="I78">
        <v>-14</v>
      </c>
    </row>
    <row r="79" spans="6:14" x14ac:dyDescent="0.45">
      <c r="F79">
        <v>78</v>
      </c>
      <c r="G79" t="s">
        <v>214</v>
      </c>
      <c r="H79" t="s">
        <v>13</v>
      </c>
      <c r="I79">
        <v>9</v>
      </c>
    </row>
    <row r="80" spans="6:14" x14ac:dyDescent="0.45">
      <c r="F80">
        <v>79</v>
      </c>
      <c r="G80" t="s">
        <v>215</v>
      </c>
      <c r="H80" t="s">
        <v>13</v>
      </c>
      <c r="I80">
        <v>-34</v>
      </c>
    </row>
    <row r="81" spans="6:9" x14ac:dyDescent="0.45">
      <c r="F81">
        <v>80</v>
      </c>
      <c r="G81" t="s">
        <v>216</v>
      </c>
      <c r="H81" t="s">
        <v>13</v>
      </c>
      <c r="I81">
        <v>-9</v>
      </c>
    </row>
    <row r="82" spans="6:9" x14ac:dyDescent="0.45">
      <c r="F82">
        <v>81</v>
      </c>
      <c r="G82" t="s">
        <v>217</v>
      </c>
      <c r="H82" t="s">
        <v>13</v>
      </c>
      <c r="I82">
        <v>-8</v>
      </c>
    </row>
    <row r="83" spans="6:9" x14ac:dyDescent="0.45">
      <c r="F83">
        <v>82</v>
      </c>
      <c r="G83" t="s">
        <v>219</v>
      </c>
      <c r="H83" t="s">
        <v>13</v>
      </c>
      <c r="I83">
        <v>70</v>
      </c>
    </row>
    <row r="84" spans="6:9" x14ac:dyDescent="0.45">
      <c r="F84">
        <v>83</v>
      </c>
      <c r="G84" t="s">
        <v>220</v>
      </c>
      <c r="H84" t="s">
        <v>13</v>
      </c>
      <c r="I8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Draft Main</vt:lpstr>
      <vt:lpstr>Conversion</vt:lpstr>
      <vt:lpstr>Ciely Ovr Rankings</vt:lpstr>
      <vt:lpstr>Ringer Rankings</vt:lpstr>
      <vt:lpstr>conversionish</vt:lpstr>
      <vt:lpstr>Ciely Pos 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sne</dc:creator>
  <cp:lastModifiedBy>seanj</cp:lastModifiedBy>
  <dcterms:created xsi:type="dcterms:W3CDTF">2021-08-09T19:27:41Z</dcterms:created>
  <dcterms:modified xsi:type="dcterms:W3CDTF">2022-09-12T17:26:51Z</dcterms:modified>
</cp:coreProperties>
</file>