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<sst xmlns="http://schemas.openxmlformats.org/spreadsheetml/2006/main" count="29" uniqueCount="27">
  <si>
    <t>库存分析-超出库存变色预警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</si>
  <si>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</si>
  <si>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</si>
  <si>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</si>
  <si>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</si>
  <si>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</si>
  <si>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</si>
  <si>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</si>
  <si>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</si>
  <si>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</si>
  <si>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</si>
  <si>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</si>
  <si>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</si>
  <si>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</si>
  <si>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安全库存量</t>
  </si>
  <si>
    <t>实际库存量</t>
  </si>
  <si>
    <t>差量</t>
  </si>
  <si>
    <t>去年同期量</t>
  </si>
  <si>
    <t>同期差量</t>
  </si>
  <si>
    <t>库存金额</t>
  </si>
  <si>
    <t>去年同期额</t>
  </si>
  <si>
    <t>库存量占比</t>
  </si>
  <si>
    <t>去年库存量占比</t>
  </si>
  <si>
    <t>库存金额占比</t>
  </si>
  <si>
    <t>去年库存金额占比</t>
  </si>
  <si>
    <t>低于目标</t>
  </si>
  <si>
    <t>高于目标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</si>
</sst>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_);[Red]\(0\)"/>
    <numFmt numFmtId="178" formatCode=";;;"/>
  </numFmts>
  <fonts count="28">
    <font>
      <sz val="11"/>
      <color theme="1"/>
      <name val="宋体"/>
      <charset val="134"/>
      <scheme val="minor"/>
    </font>
    <font>
      <b/>
      <sz val="28"/>
      <color rgb="FF12B3C7"/>
      <name val="微软雅黑"/>
      <charset val="134"/>
    </font>
    <font>
      <b/>
      <sz val="14"/>
      <color theme="0"/>
      <name val="宋体"/>
      <charset val="134"/>
      <scheme val="minor"/>
    </font>
    <font>
      <b/>
      <sz val="16"/>
      <color theme="0"/>
      <name val="宋体"/>
      <charset val="134"/>
      <scheme val="minor"/>
    </font>
    <font>
      <sz val="11"/>
      <color theme="1" tint="0.25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2"/>
      <color theme="0"/>
      <name val="宋体"/>
      <charset val="134"/>
      <scheme val="minor"/>
    </font>
    <font>
      <b/>
      <sz val="11"/>
      <color rgb="FF47C2AD"/>
      <name val="米开软笔行楷"/>
      <charset val="134"/>
    </font>
    <font>
      <sz val="11"/>
      <color theme="1" tint="0.25"/>
      <name val="米开软笔行楷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E939C"/>
        <bgColor indexed="64"/>
      </patternFill>
    </fill>
    <fill>
      <patternFill patternType="solid">
        <fgColor rgb="FF12B3C7"/>
        <bgColor indexed="64"/>
      </patternFill>
    </fill>
    <fill>
      <patternFill patternType="solid">
        <fgColor rgb="FFE6F7F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FE939C"/>
      </left>
      <right style="thin">
        <color rgb="FFFE939C"/>
      </right>
      <top style="thin">
        <color rgb="FFFE939C"/>
      </top>
      <bottom style="thin">
        <color rgb="FFFE939C"/>
      </bottom>
      <diagonal/>
    </border>
    <border>
      <left style="thick">
        <color rgb="FFFAFEFF"/>
      </left>
      <right style="thick">
        <color rgb="FFFAFEFF"/>
      </right>
      <top/>
      <bottom style="thick">
        <color rgb="FFFAFEFF"/>
      </bottom>
      <diagonal/>
    </border>
    <border>
      <left style="thick">
        <color rgb="FFFAFEFF"/>
      </left>
      <right style="thick">
        <color rgb="FFFAFEFF"/>
      </right>
      <top style="thick">
        <color rgb="FFFAFEFF"/>
      </top>
      <bottom style="thick">
        <color rgb="FFFAFE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3" fillId="20" borderId="5" applyNumberFormat="0" applyAlignment="0" applyProtection="0">
      <alignment vertical="center"/>
    </xf>
    <xf numFmtId="0" fontId="24" fillId="26" borderId="10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1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 applyProtection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/>
    </xf>
    <xf numFmtId="177" fontId="8" fillId="5" borderId="2" xfId="0" applyNumberFormat="1" applyFont="1" applyFill="1" applyBorder="1" applyAlignment="1">
      <alignment horizontal="center" vertical="center"/>
    </xf>
    <xf numFmtId="0" fontId="7" fillId="5" borderId="3" xfId="0" applyNumberFormat="1" applyFont="1" applyFill="1" applyBorder="1" applyAlignment="1">
      <alignment horizontal="center" vertical="center"/>
    </xf>
    <xf numFmtId="177" fontId="8" fillId="5" borderId="3" xfId="0" applyNumberFormat="1" applyFont="1" applyFill="1" applyBorder="1" applyAlignment="1">
      <alignment horizontal="center" vertical="center"/>
    </xf>
    <xf numFmtId="0" fontId="7" fillId="5" borderId="3" xfId="0" applyNumberFormat="1" applyFont="1" applyFill="1" applyBorder="1">
      <alignment vertical="center"/>
    </xf>
    <xf numFmtId="0" fontId="8" fillId="5" borderId="3" xfId="0" applyNumberFormat="1" applyFont="1" applyFill="1" applyBorder="1" applyAlignment="1">
      <alignment horizontal="center" vertical="center"/>
    </xf>
    <xf numFmtId="178" fontId="0" fillId="2" borderId="4" xfId="0" applyNumberForma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0"/>
        <i val="0"/>
        <u val="none"/>
        <sz val="11"/>
        <color rgb="FFFAFEFF"/>
      </font>
      <fill>
        <patternFill patternType="solid">
          <bgColor rgb="FF47C2AD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0"/>
        <i val="0"/>
        <u val="none"/>
        <sz val="11"/>
        <color rgb="FFFAFEFF"/>
      </font>
      <fill>
        <patternFill patternType="solid">
          <bgColor rgb="FF47C2AD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0"/>
        <i val="0"/>
        <u val="none"/>
        <sz val="11"/>
        <color rgb="FF47C2AD"/>
      </font>
      <fill>
        <patternFill patternType="solid">
          <bgColor rgb="FFE6F7F4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</dxfs>
  <tableStyles count="1" defaultTableStyle="TableStyleMedium2" defaultPivotStyle="PivotStyleLight16">
    <tableStyle name="首行首列填充表格样式52" count="3">
      <tableStyleElement type="wholeTable" dxfId="2"/>
      <tableStyleElement type="headerRow" dxfId="1"/>
      <tableStyleElement type="firstColumn" dxfId="0"/>
    </tableStyle>
  </tableStyles>
  <colors>
    <mruColors>
      <color rgb="00F9680D"/>
      <color rgb="008AC08E"/>
      <color rgb="0048A088"/>
      <color rgb="0068978F"/>
      <color rgb="00BFD8C2"/>
      <color rgb="006B2E4F"/>
      <color rgb="005A7E91"/>
      <color rgb="00FACB9F"/>
      <color rgb="0012B3C7"/>
      <color rgb="00FE939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5" Type="http://schemas.microsoft.com/office/2011/relationships/chartColorStyle" Target="colors1.xml"/><Relationship Id="rId4" Type="http://schemas.microsoft.com/office/2011/relationships/chartStyle" Target="style1.xml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5" Type="http://schemas.microsoft.com/office/2011/relationships/chartColorStyle" Target="colors3.xml"/><Relationship Id="rId4" Type="http://schemas.microsoft.com/office/2011/relationships/chartStyle" Target="style3.xml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rgbClr val="FACB9F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b="1">
                <a:solidFill>
                  <a:srgbClr val="FACB9F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实际库存量与安全库存量差额分析</a:t>
            </a:r>
            <a:endParaRPr b="1">
              <a:solidFill>
                <a:srgbClr val="FACB9F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>
        <c:manualLayout>
          <c:xMode val="edge"/>
          <c:yMode val="edge"/>
          <c:x val="0.121725178988027"/>
          <c:y val="0.0085749134914360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00051619563815"/>
          <c:y val="0.0871247777429139"/>
          <c:w val="0.923732094463802"/>
          <c:h val="0.9044033050936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安全库存量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Sheet1!$C$4:$N$4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Sheet1!$C$5:$N$5</c:f>
              <c:numCache>
                <c:formatCode>0_);[Red]\(0\)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</c:ser>
        <c:ser>
          <c:idx val="2"/>
          <c:order val="1"/>
          <c:tx>
            <c:strRef>
              <c:f>Sheet1!$B$7</c:f>
              <c:strCache>
                <c:ptCount val="1"/>
                <c:pt idx="0">
                  <c:v>差量</c:v>
                </c:pt>
              </c:strCache>
            </c:strRef>
          </c:tx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Sheet1!$C$4:$N$4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Sheet1!$C$7:$N$7</c:f>
              <c:numCache>
                <c:formatCode>0_ </c:formatCode>
                <c:ptCount val="12"/>
                <c:pt idx="0">
                  <c:v>-460.197963183439</c:v>
                </c:pt>
                <c:pt idx="1">
                  <c:v>-555.727214289235</c:v>
                </c:pt>
                <c:pt idx="2">
                  <c:v>541.31967113937</c:v>
                </c:pt>
                <c:pt idx="3">
                  <c:v>480.475244834947</c:v>
                </c:pt>
                <c:pt idx="4">
                  <c:v>702.56376631405</c:v>
                </c:pt>
                <c:pt idx="5">
                  <c:v>989.437284016092</c:v>
                </c:pt>
                <c:pt idx="6">
                  <c:v>-691.021311954456</c:v>
                </c:pt>
                <c:pt idx="7">
                  <c:v>52.081361304901</c:v>
                </c:pt>
                <c:pt idx="8">
                  <c:v>780.698389413284</c:v>
                </c:pt>
                <c:pt idx="9">
                  <c:v>-912.616411139891</c:v>
                </c:pt>
                <c:pt idx="10">
                  <c:v>697.524499442151</c:v>
                </c:pt>
                <c:pt idx="11">
                  <c:v>789.477718609295</c:v>
                </c:pt>
              </c:numCache>
            </c:numRef>
          </c:val>
        </c:ser>
        <c:ser>
          <c:idx val="1"/>
          <c:order val="2"/>
          <c:tx>
            <c:strRef>
              <c:f>Sheet1!$B$6</c:f>
              <c:strCache>
                <c:ptCount val="1"/>
                <c:pt idx="0">
                  <c:v>实际库存量</c:v>
                </c:pt>
              </c:strCache>
            </c:strRef>
          </c:tx>
          <c:spPr>
            <a:blipFill rotWithShape="1"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Sheet1!$C$4:$N$4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Sheet1!$C$6:$N$6</c:f>
              <c:numCache>
                <c:formatCode>0_);[Red]\(0\)</c:formatCode>
                <c:ptCount val="12"/>
                <c:pt idx="0">
                  <c:v>1460.19796318344</c:v>
                </c:pt>
                <c:pt idx="1">
                  <c:v>1555.72721428924</c:v>
                </c:pt>
                <c:pt idx="2">
                  <c:v>458.68032886063</c:v>
                </c:pt>
                <c:pt idx="3">
                  <c:v>519.524755165053</c:v>
                </c:pt>
                <c:pt idx="4">
                  <c:v>297.43623368595</c:v>
                </c:pt>
                <c:pt idx="5">
                  <c:v>10.5627159839079</c:v>
                </c:pt>
                <c:pt idx="6">
                  <c:v>1691.02131195446</c:v>
                </c:pt>
                <c:pt idx="7">
                  <c:v>947.918638695099</c:v>
                </c:pt>
                <c:pt idx="8">
                  <c:v>219.301610586716</c:v>
                </c:pt>
                <c:pt idx="9">
                  <c:v>1912.61641113989</c:v>
                </c:pt>
                <c:pt idx="10">
                  <c:v>302.475500557849</c:v>
                </c:pt>
                <c:pt idx="11">
                  <c:v>210.522281390705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6"/>
        <c:overlap val="0"/>
        <c:axId val="556911362"/>
        <c:axId val="68769442"/>
      </c:barChart>
      <c:catAx>
        <c:axId val="556911362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69442"/>
        <c:crosses val="autoZero"/>
        <c:auto val="1"/>
        <c:lblAlgn val="ctr"/>
        <c:lblOffset val="100"/>
        <c:noMultiLvlLbl val="0"/>
      </c:catAx>
      <c:valAx>
        <c:axId val="68769442"/>
        <c:scaling>
          <c:orientation val="minMax"/>
        </c:scaling>
        <c:delete val="1"/>
        <c:axPos val="t"/>
        <c:numFmt formatCode="0_ 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9113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9473787262287"/>
          <c:y val="0.05784232864938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ACB9F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rgbClr val="12B3C7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b="1">
                <a:solidFill>
                  <a:srgbClr val="12B3C7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同期库存量占比分析</a:t>
            </a:r>
            <a:endParaRPr b="1">
              <a:solidFill>
                <a:srgbClr val="12B3C7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61548537330811"/>
          <c:y val="0.149540696432386"/>
          <c:w val="0.967835831756658"/>
          <c:h val="0.75761589403973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库存量占比</c:v>
                </c:pt>
              </c:strCache>
            </c:strRef>
          </c:tx>
          <c:spPr>
            <a:ln w="28575" cap="rnd">
              <a:solidFill>
                <a:srgbClr val="12B3C7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12B3C7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Sheet1!$C$4:$N$4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Sheet1!$C$12:$N$12</c:f>
              <c:numCache>
                <c:formatCode>0.00%</c:formatCode>
                <c:ptCount val="12"/>
                <c:pt idx="0">
                  <c:v>0.152326335628501</c:v>
                </c:pt>
                <c:pt idx="1">
                  <c:v>0.162291847931063</c:v>
                </c:pt>
                <c:pt idx="2">
                  <c:v>0.0478490557320672</c:v>
                </c:pt>
                <c:pt idx="3">
                  <c:v>0.0541962831190752</c:v>
                </c:pt>
                <c:pt idx="4">
                  <c:v>0.031028239117487</c:v>
                </c:pt>
                <c:pt idx="5">
                  <c:v>0.00110189156585692</c:v>
                </c:pt>
                <c:pt idx="6">
                  <c:v>0.176405587745203</c:v>
                </c:pt>
                <c:pt idx="7">
                  <c:v>0.0988858883158445</c:v>
                </c:pt>
                <c:pt idx="8">
                  <c:v>0.0228773163504998</c:v>
                </c:pt>
                <c:pt idx="9">
                  <c:v>0.199522158445357</c:v>
                </c:pt>
                <c:pt idx="10">
                  <c:v>0.031553930206096</c:v>
                </c:pt>
                <c:pt idx="11">
                  <c:v>0.02196146584295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去年库存量占比</c:v>
                </c:pt>
              </c:strCache>
            </c:strRef>
          </c:tx>
          <c:spPr>
            <a:ln w="28575" cap="rnd">
              <a:solidFill>
                <a:srgbClr val="FE939C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FE939C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Sheet1!$C$4:$N$4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Sheet1!$C$13:$N$13</c:f>
              <c:numCache>
                <c:formatCode>0.00%</c:formatCode>
                <c:ptCount val="12"/>
                <c:pt idx="0">
                  <c:v>0.0400798919306525</c:v>
                </c:pt>
                <c:pt idx="1">
                  <c:v>0.0537228981360223</c:v>
                </c:pt>
                <c:pt idx="2">
                  <c:v>0.0757312305730128</c:v>
                </c:pt>
                <c:pt idx="3">
                  <c:v>0.0676661162545427</c:v>
                </c:pt>
                <c:pt idx="4">
                  <c:v>0.117907091710912</c:v>
                </c:pt>
                <c:pt idx="5">
                  <c:v>0.168982152501273</c:v>
                </c:pt>
                <c:pt idx="6">
                  <c:v>0.095682445263537</c:v>
                </c:pt>
                <c:pt idx="7">
                  <c:v>0.0937973592355498</c:v>
                </c:pt>
                <c:pt idx="8">
                  <c:v>0.0330647313419349</c:v>
                </c:pt>
                <c:pt idx="9">
                  <c:v>0.0376256198230928</c:v>
                </c:pt>
                <c:pt idx="10">
                  <c:v>0.105084161016307</c:v>
                </c:pt>
                <c:pt idx="11">
                  <c:v>0.110656302213163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01107127"/>
        <c:axId val="817593339"/>
      </c:lineChart>
      <c:catAx>
        <c:axId val="501107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rgbClr val="12B3C7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593339"/>
        <c:crosses val="autoZero"/>
        <c:auto val="1"/>
        <c:lblAlgn val="ctr"/>
        <c:lblOffset val="100"/>
        <c:noMultiLvlLbl val="0"/>
      </c:catAx>
      <c:valAx>
        <c:axId val="817593339"/>
        <c:scaling>
          <c:orientation val="minMax"/>
        </c:scaling>
        <c:delete val="1"/>
        <c:axPos val="l"/>
        <c:numFmt formatCode="0%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107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4385096783583"/>
          <c:y val="0.051271095919675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2B3C7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rgbClr val="12B3C7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b="1">
                <a:solidFill>
                  <a:srgbClr val="12B3C7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实际库存量与同期库存量差额分析</a:t>
            </a:r>
            <a:endParaRPr b="1">
              <a:solidFill>
                <a:srgbClr val="12B3C7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583643393886335"/>
          <c:y val="0.160184990540256"/>
          <c:w val="0.986211424819435"/>
          <c:h val="0.8116459953752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实际库存量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Sheet1!$C$4:$N$4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Sheet1!$C$6:$N$6</c:f>
              <c:numCache>
                <c:formatCode>0_);[Red]\(0\)</c:formatCode>
                <c:ptCount val="12"/>
                <c:pt idx="0">
                  <c:v>1460.19796318344</c:v>
                </c:pt>
                <c:pt idx="1">
                  <c:v>1555.72721428924</c:v>
                </c:pt>
                <c:pt idx="2">
                  <c:v>458.68032886063</c:v>
                </c:pt>
                <c:pt idx="3">
                  <c:v>519.524755165053</c:v>
                </c:pt>
                <c:pt idx="4">
                  <c:v>297.43623368595</c:v>
                </c:pt>
                <c:pt idx="5">
                  <c:v>10.5627159839079</c:v>
                </c:pt>
                <c:pt idx="6">
                  <c:v>1691.02131195446</c:v>
                </c:pt>
                <c:pt idx="7">
                  <c:v>947.918638695099</c:v>
                </c:pt>
                <c:pt idx="8">
                  <c:v>219.301610586716</c:v>
                </c:pt>
                <c:pt idx="9">
                  <c:v>1912.61641113989</c:v>
                </c:pt>
                <c:pt idx="10">
                  <c:v>302.475500557849</c:v>
                </c:pt>
                <c:pt idx="11">
                  <c:v>210.522281390705</c:v>
                </c:pt>
              </c:numCache>
            </c:numRef>
          </c:val>
        </c:ser>
        <c:ser>
          <c:idx val="2"/>
          <c:order val="1"/>
          <c:tx>
            <c:strRef>
              <c:f>Sheet1!$B$9</c:f>
              <c:strCache>
                <c:ptCount val="1"/>
                <c:pt idx="0">
                  <c:v>同期差量</c:v>
                </c:pt>
              </c:strCache>
            </c:strRef>
          </c:tx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Sheet1!$C$4:$N$4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Sheet1!$C$9:$N$9</c:f>
              <c:numCache>
                <c:formatCode>0_ </c:formatCode>
                <c:ptCount val="12"/>
                <c:pt idx="0">
                  <c:v>1022.19069617225</c:v>
                </c:pt>
                <c:pt idx="1">
                  <c:v>968.624339131944</c:v>
                </c:pt>
                <c:pt idx="2">
                  <c:v>-368.937404941465</c:v>
                </c:pt>
                <c:pt idx="3">
                  <c:v>-219.954550347911</c:v>
                </c:pt>
                <c:pt idx="4">
                  <c:v>-991.094261628022</c:v>
                </c:pt>
                <c:pt idx="5">
                  <c:v>-1836.13414933734</c:v>
                </c:pt>
                <c:pt idx="6">
                  <c:v>645.369631472313</c:v>
                </c:pt>
                <c:pt idx="7">
                  <c:v>-77.1321534256609</c:v>
                </c:pt>
                <c:pt idx="8">
                  <c:v>-142.041494694064</c:v>
                </c:pt>
                <c:pt idx="9">
                  <c:v>1501.43029973945</c:v>
                </c:pt>
                <c:pt idx="10">
                  <c:v>-845.9214625017</c:v>
                </c:pt>
                <c:pt idx="11">
                  <c:v>-998.769015946451</c:v>
                </c:pt>
              </c:numCache>
            </c:numRef>
          </c:val>
        </c:ser>
        <c:ser>
          <c:idx val="1"/>
          <c:order val="2"/>
          <c:tx>
            <c:strRef>
              <c:f>Sheet1!$B$8</c:f>
              <c:strCache>
                <c:ptCount val="1"/>
                <c:pt idx="0">
                  <c:v>去年同期量</c:v>
                </c:pt>
              </c:strCache>
            </c:strRef>
          </c:tx>
          <c:spPr>
            <a:blipFill rotWithShape="1"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Sheet1!$C$4:$N$4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Sheet1!$C$8:$N$8</c:f>
              <c:numCache>
                <c:formatCode>0_);[Red]\(0\)</c:formatCode>
                <c:ptCount val="12"/>
                <c:pt idx="0">
                  <c:v>438.007267011188</c:v>
                </c:pt>
                <c:pt idx="1">
                  <c:v>587.102875157291</c:v>
                </c:pt>
                <c:pt idx="2">
                  <c:v>827.617733802095</c:v>
                </c:pt>
                <c:pt idx="3">
                  <c:v>739.479305512965</c:v>
                </c:pt>
                <c:pt idx="4">
                  <c:v>1288.53049531397</c:v>
                </c:pt>
                <c:pt idx="5">
                  <c:v>1846.69686532124</c:v>
                </c:pt>
                <c:pt idx="6">
                  <c:v>1045.65168048214</c:v>
                </c:pt>
                <c:pt idx="7">
                  <c:v>1025.05079212076</c:v>
                </c:pt>
                <c:pt idx="8">
                  <c:v>361.34310528078</c:v>
                </c:pt>
                <c:pt idx="9">
                  <c:v>411.18611140044</c:v>
                </c:pt>
                <c:pt idx="10">
                  <c:v>1148.39696305955</c:v>
                </c:pt>
                <c:pt idx="11">
                  <c:v>1209.29129733716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0"/>
        <c:axId val="763616143"/>
        <c:axId val="622858019"/>
      </c:barChart>
      <c:catAx>
        <c:axId val="76361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858019"/>
        <c:crosses val="autoZero"/>
        <c:auto val="1"/>
        <c:lblAlgn val="ctr"/>
        <c:lblOffset val="100"/>
        <c:noMultiLvlLbl val="0"/>
      </c:catAx>
      <c:valAx>
        <c:axId val="622858019"/>
        <c:scaling>
          <c:orientation val="minMax"/>
        </c:scaling>
        <c:delete val="1"/>
        <c:axPos val="l"/>
        <c:numFmt formatCode="0_ 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61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5538697206215"/>
          <c:y val="0.058860626445238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12B3C7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rgbClr val="FE939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altLang="en-US" b="1">
                <a:solidFill>
                  <a:srgbClr val="FE939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安全库存</a:t>
            </a:r>
            <a:r>
              <a:rPr lang="en-US" altLang="zh-CN" b="1">
                <a:solidFill>
                  <a:srgbClr val="FE939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-</a:t>
            </a:r>
            <a:r>
              <a:rPr altLang="en-US" b="1">
                <a:solidFill>
                  <a:srgbClr val="FE939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超目标变色预警</a:t>
            </a:r>
            <a:endParaRPr altLang="en-US" b="1">
              <a:solidFill>
                <a:srgbClr val="FE939C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>
        <c:manualLayout>
          <c:xMode val="edge"/>
          <c:yMode val="edge"/>
          <c:x val="0.349861111111111"/>
          <c:y val="0.01041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01408039687751"/>
          <c:y val="0.128"/>
          <c:w val="0.947545049974466"/>
          <c:h val="0.781768421052632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Sheet1!$B$16</c:f>
              <c:strCache>
                <c:ptCount val="1"/>
                <c:pt idx="0">
                  <c:v>低于目标</c:v>
                </c:pt>
              </c:strCache>
            </c:strRef>
          </c:tx>
          <c:spPr>
            <a:solidFill>
              <a:srgbClr val="12B3C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Sheet1!$C$4:$N$4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Sheet1!$C$16:$N$16</c:f>
              <c:numCache>
                <c:formatCode>0_);[Red]\(0\)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458.68032886063</c:v>
                </c:pt>
                <c:pt idx="3">
                  <c:v>519.524755165053</c:v>
                </c:pt>
                <c:pt idx="4">
                  <c:v>297.43623368595</c:v>
                </c:pt>
                <c:pt idx="5">
                  <c:v>10.5627159839079</c:v>
                </c:pt>
                <c:pt idx="6">
                  <c:v>1000</c:v>
                </c:pt>
                <c:pt idx="7">
                  <c:v>947.918638695099</c:v>
                </c:pt>
                <c:pt idx="8">
                  <c:v>219.301610586716</c:v>
                </c:pt>
                <c:pt idx="9">
                  <c:v>1000</c:v>
                </c:pt>
                <c:pt idx="10">
                  <c:v>302.475500557849</c:v>
                </c:pt>
                <c:pt idx="11">
                  <c:v>210.522281390705</c:v>
                </c:pt>
              </c:numCache>
            </c:numRef>
          </c:val>
        </c:ser>
        <c:ser>
          <c:idx val="3"/>
          <c:order val="2"/>
          <c:tx>
            <c:strRef>
              <c:f>Sheet1!$B$17</c:f>
              <c:strCache>
                <c:ptCount val="1"/>
                <c:pt idx="0">
                  <c:v>高于目标</c:v>
                </c:pt>
              </c:strCache>
            </c:strRef>
          </c:tx>
          <c:spPr>
            <a:solidFill>
              <a:srgbClr val="FE939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Sheet1!$C$4:$N$4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Sheet1!$C$17:$N$17</c:f>
              <c:numCache>
                <c:formatCode>0_);[Red]\(0\)</c:formatCode>
                <c:ptCount val="12"/>
                <c:pt idx="0">
                  <c:v>460.197963183439</c:v>
                </c:pt>
                <c:pt idx="1">
                  <c:v>555.727214289235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691.021311954456</c:v>
                </c:pt>
                <c:pt idx="7">
                  <c:v>#N/A</c:v>
                </c:pt>
                <c:pt idx="8">
                  <c:v>#N/A</c:v>
                </c:pt>
                <c:pt idx="9">
                  <c:v>912.616411139891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1"/>
        <c:overlap val="100"/>
        <c:axId val="913157422"/>
        <c:axId val="472371527"/>
      </c:barChart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安全库存量</c:v>
                </c:pt>
              </c:strCache>
            </c:strRef>
          </c:tx>
          <c:spPr>
            <a:ln w="34925" cap="rnd">
              <a:solidFill>
                <a:srgbClr val="FACB9F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rgbClr val="FACB9F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Sheet1!$C$4:$N$4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Sheet1!$C$5:$N$5</c:f>
              <c:numCache>
                <c:formatCode>0_);[Red]\(0\)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Sheet1!$B$6</c:f>
              <c:strCache>
                <c:ptCount val="1"/>
                <c:pt idx="0">
                  <c:v>实际库存量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8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Sheet1!$C$4:$N$4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Sheet1!$C$6:$N$6</c:f>
              <c:numCache>
                <c:formatCode>0_);[Red]\(0\)</c:formatCode>
                <c:ptCount val="12"/>
                <c:pt idx="0">
                  <c:v>1460.19796318344</c:v>
                </c:pt>
                <c:pt idx="1">
                  <c:v>1555.72721428924</c:v>
                </c:pt>
                <c:pt idx="2">
                  <c:v>458.68032886063</c:v>
                </c:pt>
                <c:pt idx="3">
                  <c:v>519.524755165053</c:v>
                </c:pt>
                <c:pt idx="4">
                  <c:v>297.43623368595</c:v>
                </c:pt>
                <c:pt idx="5">
                  <c:v>10.5627159839079</c:v>
                </c:pt>
                <c:pt idx="6">
                  <c:v>1691.02131195446</c:v>
                </c:pt>
                <c:pt idx="7">
                  <c:v>947.918638695099</c:v>
                </c:pt>
                <c:pt idx="8">
                  <c:v>219.301610586716</c:v>
                </c:pt>
                <c:pt idx="9">
                  <c:v>1912.61641113989</c:v>
                </c:pt>
                <c:pt idx="10">
                  <c:v>302.475500557849</c:v>
                </c:pt>
                <c:pt idx="11">
                  <c:v>210.522281390705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816476939"/>
        <c:axId val="782447434"/>
      </c:lineChart>
      <c:catAx>
        <c:axId val="913157422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rgbClr val="12B3C7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米开软笔行楷" panose="03000600000000000000" charset="-122"/>
                <a:ea typeface="米开软笔行楷" panose="03000600000000000000" charset="-122"/>
                <a:cs typeface="米开软笔行楷" panose="03000600000000000000" charset="-122"/>
                <a:sym typeface="米开软笔行楷" panose="03000600000000000000" charset="-122"/>
              </a:defRPr>
            </a:pPr>
          </a:p>
        </c:txPr>
        <c:crossAx val="472371527"/>
        <c:crosses val="autoZero"/>
        <c:auto val="1"/>
        <c:lblAlgn val="ctr"/>
        <c:lblOffset val="100"/>
        <c:noMultiLvlLbl val="0"/>
      </c:catAx>
      <c:valAx>
        <c:axId val="472371527"/>
        <c:scaling>
          <c:orientation val="minMax"/>
        </c:scaling>
        <c:delete val="1"/>
        <c:axPos val="l"/>
        <c:numFmt formatCode="0_);[Red]\(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米开软笔行楷" panose="03000600000000000000" charset="-122"/>
                <a:ea typeface="米开软笔行楷" panose="03000600000000000000" charset="-122"/>
                <a:cs typeface="米开软笔行楷" panose="03000600000000000000" charset="-122"/>
                <a:sym typeface="米开软笔行楷" panose="03000600000000000000" charset="-122"/>
              </a:defRPr>
            </a:pPr>
          </a:p>
        </c:txPr>
        <c:crossAx val="913157422"/>
        <c:crosses val="autoZero"/>
        <c:crossBetween val="between"/>
      </c:valAx>
      <c:catAx>
        <c:axId val="81647693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447434"/>
        <c:crosses val="autoZero"/>
        <c:auto val="1"/>
        <c:lblAlgn val="ctr"/>
        <c:lblOffset val="100"/>
        <c:noMultiLvlLbl val="0"/>
      </c:catAx>
      <c:valAx>
        <c:axId val="782447434"/>
        <c:scaling>
          <c:orientation val="minMax"/>
          <c:max val="200"/>
        </c:scaling>
        <c:delete val="1"/>
        <c:axPos val="r"/>
        <c:numFmt formatCode="0_);[Red]\(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476939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米开软笔行楷" panose="03000600000000000000" charset="-122"/>
                <a:ea typeface="米开软笔行楷" panose="03000600000000000000" charset="-122"/>
                <a:cs typeface="米开软笔行楷" panose="03000600000000000000" charset="-122"/>
                <a:sym typeface="米开软笔行楷" panose="03000600000000000000" charset="-122"/>
              </a:defRPr>
            </a:pPr>
          </a:p>
        </c:txPr>
      </c:legendEntry>
      <c:legendEntry>
        <c:idx val="3"/>
        <c:delete val="1"/>
      </c:legendEntry>
      <c:layout>
        <c:manualLayout>
          <c:xMode val="edge"/>
          <c:yMode val="edge"/>
          <c:x val="0.596463906192745"/>
          <c:y val="0.0537056928034372"/>
          <c:w val="0.400787834371565"/>
          <c:h val="0.087003222341568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米开软笔行楷" panose="03000600000000000000" charset="-122"/>
              <a:ea typeface="米开软笔行楷" panose="03000600000000000000" charset="-122"/>
              <a:cs typeface="米开软笔行楷" panose="03000600000000000000" charset="-122"/>
              <a:sym typeface="米开软笔行楷" panose="03000600000000000000" charset="-122"/>
            </a:defRPr>
          </a:pPr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rgbClr val="FE939C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rgbClr val="FE939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b="1">
                <a:solidFill>
                  <a:srgbClr val="FE939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库存量同期对比</a:t>
            </a:r>
            <a:endParaRPr b="1">
              <a:solidFill>
                <a:srgbClr val="FE939C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24461639535733"/>
          <c:y val="0.131518455158255"/>
          <c:w val="0.973830206584422"/>
          <c:h val="0.781996015214635"/>
        </c:manualLayout>
      </c:layout>
      <c:area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实际库存量</c:v>
                </c:pt>
              </c:strCache>
            </c:strRef>
          </c:tx>
          <c:spPr>
            <a:solidFill>
              <a:srgbClr val="12B3C7">
                <a:alpha val="80000"/>
              </a:srgb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Sheet1!$C$4:$N$4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Sheet1!$C$6:$N$6</c:f>
              <c:numCache>
                <c:formatCode>0_);[Red]\(0\)</c:formatCode>
                <c:ptCount val="12"/>
                <c:pt idx="0">
                  <c:v>1460.19796318344</c:v>
                </c:pt>
                <c:pt idx="1">
                  <c:v>1555.72721428924</c:v>
                </c:pt>
                <c:pt idx="2">
                  <c:v>458.68032886063</c:v>
                </c:pt>
                <c:pt idx="3">
                  <c:v>519.524755165053</c:v>
                </c:pt>
                <c:pt idx="4">
                  <c:v>297.43623368595</c:v>
                </c:pt>
                <c:pt idx="5">
                  <c:v>10.5627159839079</c:v>
                </c:pt>
                <c:pt idx="6">
                  <c:v>1691.02131195446</c:v>
                </c:pt>
                <c:pt idx="7">
                  <c:v>947.918638695099</c:v>
                </c:pt>
                <c:pt idx="8">
                  <c:v>219.301610586716</c:v>
                </c:pt>
                <c:pt idx="9">
                  <c:v>1912.61641113989</c:v>
                </c:pt>
                <c:pt idx="10">
                  <c:v>302.475500557849</c:v>
                </c:pt>
                <c:pt idx="11">
                  <c:v>210.522281390705</c:v>
                </c:pt>
              </c:numCache>
            </c:numRef>
          </c:val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去年同期量</c:v>
                </c:pt>
              </c:strCache>
            </c:strRef>
          </c:tx>
          <c:spPr>
            <a:solidFill>
              <a:srgbClr val="FE939C">
                <a:alpha val="80000"/>
              </a:srgb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Sheet1!$C$4:$N$4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Sheet1!$C$8:$N$8</c:f>
              <c:numCache>
                <c:formatCode>0_);[Red]\(0\)</c:formatCode>
                <c:ptCount val="12"/>
                <c:pt idx="0">
                  <c:v>438.007267011188</c:v>
                </c:pt>
                <c:pt idx="1">
                  <c:v>587.102875157291</c:v>
                </c:pt>
                <c:pt idx="2">
                  <c:v>827.617733802095</c:v>
                </c:pt>
                <c:pt idx="3">
                  <c:v>739.479305512965</c:v>
                </c:pt>
                <c:pt idx="4">
                  <c:v>1288.53049531397</c:v>
                </c:pt>
                <c:pt idx="5">
                  <c:v>1846.69686532124</c:v>
                </c:pt>
                <c:pt idx="6">
                  <c:v>1045.65168048214</c:v>
                </c:pt>
                <c:pt idx="7">
                  <c:v>1025.05079212076</c:v>
                </c:pt>
                <c:pt idx="8">
                  <c:v>361.34310528078</c:v>
                </c:pt>
                <c:pt idx="9">
                  <c:v>411.18611140044</c:v>
                </c:pt>
                <c:pt idx="10">
                  <c:v>1148.39696305955</c:v>
                </c:pt>
                <c:pt idx="11">
                  <c:v>1209.29129733716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28285167"/>
        <c:axId val="615300746"/>
      </c:areaChart>
      <c:catAx>
        <c:axId val="728285167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rgbClr val="12B3C7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300746"/>
        <c:crosses val="autoZero"/>
        <c:auto val="1"/>
        <c:lblAlgn val="ctr"/>
        <c:lblOffset val="100"/>
        <c:noMultiLvlLbl val="0"/>
      </c:catAx>
      <c:valAx>
        <c:axId val="615300746"/>
        <c:scaling>
          <c:orientation val="minMax"/>
        </c:scaling>
        <c:delete val="1"/>
        <c:axPos val="l"/>
        <c:numFmt formatCode="0_);[Red]\(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28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2829403606103"/>
          <c:y val="0.04202137293968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E939C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rgbClr val="FE939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b="1">
                <a:solidFill>
                  <a:srgbClr val="FE939C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库存额同期对比</a:t>
            </a:r>
            <a:endParaRPr b="1">
              <a:solidFill>
                <a:srgbClr val="FE939C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71897810218978"/>
          <c:y val="0.13841961852861"/>
          <c:w val="0.962299270072993"/>
          <c:h val="0.796984559491371"/>
        </c:manualLayout>
      </c:layout>
      <c:area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库存金额</c:v>
                </c:pt>
              </c:strCache>
            </c:strRef>
          </c:tx>
          <c:spPr>
            <a:solidFill>
              <a:srgbClr val="12B3C7">
                <a:alpha val="80000"/>
              </a:srgb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Sheet1!$C$4:$N$4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Sheet1!$C$10:$N$10</c:f>
              <c:numCache>
                <c:formatCode>0_);[Red]\(0\)</c:formatCode>
                <c:ptCount val="12"/>
                <c:pt idx="0">
                  <c:v>179.267835659302</c:v>
                </c:pt>
                <c:pt idx="1">
                  <c:v>37.8577033360026</c:v>
                </c:pt>
                <c:pt idx="2">
                  <c:v>175.695506497706</c:v>
                </c:pt>
                <c:pt idx="3">
                  <c:v>195.698351937556</c:v>
                </c:pt>
                <c:pt idx="4">
                  <c:v>105.245734435201</c:v>
                </c:pt>
                <c:pt idx="5">
                  <c:v>157.692817671541</c:v>
                </c:pt>
                <c:pt idx="6">
                  <c:v>23.7115522427044</c:v>
                </c:pt>
                <c:pt idx="7">
                  <c:v>91.2249723018904</c:v>
                </c:pt>
                <c:pt idx="8">
                  <c:v>10.4445504531761</c:v>
                </c:pt>
                <c:pt idx="9">
                  <c:v>65.8809253853473</c:v>
                </c:pt>
                <c:pt idx="10">
                  <c:v>149.995616417905</c:v>
                </c:pt>
                <c:pt idx="11">
                  <c:v>185.694034133575</c:v>
                </c:pt>
              </c:numCache>
            </c:numRef>
          </c:val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去年同期额</c:v>
                </c:pt>
              </c:strCache>
            </c:strRef>
          </c:tx>
          <c:spPr>
            <a:solidFill>
              <a:srgbClr val="FE939C">
                <a:alpha val="80000"/>
              </a:srgb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Sheet1!$C$4:$N$4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Sheet1!$C$11:$N$11</c:f>
              <c:numCache>
                <c:formatCode>0_);[Red]\(0\)</c:formatCode>
                <c:ptCount val="12"/>
                <c:pt idx="0">
                  <c:v>143.828385859541</c:v>
                </c:pt>
                <c:pt idx="1">
                  <c:v>196.106125806434</c:v>
                </c:pt>
                <c:pt idx="2">
                  <c:v>164.84483327923</c:v>
                </c:pt>
                <c:pt idx="3">
                  <c:v>95.8362307584846</c:v>
                </c:pt>
                <c:pt idx="4">
                  <c:v>138.336125468234</c:v>
                </c:pt>
                <c:pt idx="5">
                  <c:v>59.6780684802592</c:v>
                </c:pt>
                <c:pt idx="6">
                  <c:v>184.815832109804</c:v>
                </c:pt>
                <c:pt idx="7">
                  <c:v>137.792585627967</c:v>
                </c:pt>
                <c:pt idx="8">
                  <c:v>37.0640627574224</c:v>
                </c:pt>
                <c:pt idx="9">
                  <c:v>132.438595634381</c:v>
                </c:pt>
                <c:pt idx="10">
                  <c:v>167.820972857889</c:v>
                </c:pt>
                <c:pt idx="11">
                  <c:v>9.08105742252654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79959136"/>
        <c:axId val="599712438"/>
      </c:areaChart>
      <c:catAx>
        <c:axId val="77995913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noFill/>
          <a:ln w="9525" cap="flat" cmpd="sng" algn="ctr">
            <a:solidFill>
              <a:srgbClr val="12B3C7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712438"/>
        <c:crosses val="autoZero"/>
        <c:auto val="1"/>
        <c:lblAlgn val="ctr"/>
        <c:lblOffset val="100"/>
        <c:noMultiLvlLbl val="0"/>
      </c:catAx>
      <c:valAx>
        <c:axId val="599712438"/>
        <c:scaling>
          <c:orientation val="minMax"/>
        </c:scaling>
        <c:delete val="1"/>
        <c:axPos val="l"/>
        <c:numFmt formatCode="0_);[Red]\(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95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3467153284672"/>
          <c:y val="0.03287920072661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rgbClr val="FE939C"/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45085</xdr:colOff>
      <xdr:row>2</xdr:row>
      <xdr:rowOff>115570</xdr:rowOff>
    </xdr:from>
    <xdr:to>
      <xdr:col>19</xdr:col>
      <xdr:colOff>591820</xdr:colOff>
      <xdr:row>49</xdr:row>
      <xdr:rowOff>5080</xdr:rowOff>
    </xdr:to>
    <xdr:graphicFrame>
      <xdr:nvGraphicFramePr>
        <xdr:cNvPr id="6" name="图表 5"/>
        <xdr:cNvGraphicFramePr/>
      </xdr:nvGraphicFramePr>
      <xdr:xfrm>
        <a:off x="8921115" y="750570"/>
        <a:ext cx="2804160" cy="10735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</xdr:colOff>
      <xdr:row>17</xdr:row>
      <xdr:rowOff>40005</xdr:rowOff>
    </xdr:from>
    <xdr:to>
      <xdr:col>14</xdr:col>
      <xdr:colOff>576580</xdr:colOff>
      <xdr:row>49</xdr:row>
      <xdr:rowOff>13970</xdr:rowOff>
    </xdr:to>
    <xdr:grpSp>
      <xdr:nvGrpSpPr>
        <xdr:cNvPr id="20" name="组合 19"/>
        <xdr:cNvGrpSpPr/>
      </xdr:nvGrpSpPr>
      <xdr:grpSpPr>
        <a:xfrm>
          <a:off x="133985" y="5374005"/>
          <a:ext cx="8737600" cy="6120765"/>
          <a:chOff x="196" y="8431"/>
          <a:chExt cx="13792" cy="9488"/>
        </a:xfrm>
      </xdr:grpSpPr>
      <xdr:graphicFrame>
        <xdr:nvGraphicFramePr>
          <xdr:cNvPr id="9" name="图表 8"/>
          <xdr:cNvGraphicFramePr/>
        </xdr:nvGraphicFramePr>
        <xdr:xfrm>
          <a:off x="198" y="13203"/>
          <a:ext cx="13791" cy="47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>
        <xdr:nvGraphicFramePr>
          <xdr:cNvPr id="11" name="图表 10"/>
          <xdr:cNvGraphicFramePr/>
        </xdr:nvGraphicFramePr>
        <xdr:xfrm>
          <a:off x="196" y="8431"/>
          <a:ext cx="13793" cy="47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19</xdr:col>
      <xdr:colOff>638810</xdr:colOff>
      <xdr:row>2</xdr:row>
      <xdr:rowOff>109855</xdr:rowOff>
    </xdr:from>
    <xdr:to>
      <xdr:col>32</xdr:col>
      <xdr:colOff>450850</xdr:colOff>
      <xdr:row>49</xdr:row>
      <xdr:rowOff>11430</xdr:rowOff>
    </xdr:to>
    <xdr:grpSp>
      <xdr:nvGrpSpPr>
        <xdr:cNvPr id="21" name="组合 20"/>
        <xdr:cNvGrpSpPr/>
      </xdr:nvGrpSpPr>
      <xdr:grpSpPr>
        <a:xfrm>
          <a:off x="11772265" y="744855"/>
          <a:ext cx="8727440" cy="10747375"/>
          <a:chOff x="18550" y="1147"/>
          <a:chExt cx="13698" cy="16768"/>
        </a:xfrm>
      </xdr:grpSpPr>
      <xdr:graphicFrame>
        <xdr:nvGraphicFramePr>
          <xdr:cNvPr id="17" name="图表 16"/>
          <xdr:cNvGraphicFramePr/>
        </xdr:nvGraphicFramePr>
        <xdr:xfrm>
          <a:off x="18550" y="1147"/>
          <a:ext cx="13699" cy="55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>
        <xdr:nvGraphicFramePr>
          <xdr:cNvPr id="18" name="图表 17"/>
          <xdr:cNvGraphicFramePr/>
        </xdr:nvGraphicFramePr>
        <xdr:xfrm>
          <a:off x="18550" y="6752"/>
          <a:ext cx="13698" cy="55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>
        <xdr:nvGraphicFramePr>
          <xdr:cNvPr id="19" name="图表 18"/>
          <xdr:cNvGraphicFramePr/>
        </xdr:nvGraphicFramePr>
        <xdr:xfrm>
          <a:off x="18550" y="12359"/>
          <a:ext cx="13698" cy="55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G25"/>
  <sheetViews>
    <sheetView tabSelected="1" zoomScale="85" zoomScaleNormal="85" workbookViewId="0">
      <selection activeCell="W1" sqref="W1"/>
    </sheetView>
  </sheetViews>
  <sheetFormatPr defaultColWidth="9" defaultRowHeight="13.5"/>
  <cols>
    <col min="1" max="1" width="1.625" style="1" customWidth="1"/>
    <col min="2" max="2" width="15.7333333333333" style="1" customWidth="1"/>
    <col min="3" max="15" width="7.625" style="1" customWidth="1"/>
    <col min="16" max="16" width="2.625" style="2" customWidth="1"/>
    <col min="17" max="32" width="9" style="1"/>
    <col min="33" max="33" width="6.31666666666667" style="1" customWidth="1"/>
    <col min="34" max="16384" width="9" style="1"/>
  </cols>
  <sheetData>
    <row r="1" ht="10" customHeight="1"/>
    <row r="2" ht="40" customHeight="1" spans="2:33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0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ht="10" customHeight="1"/>
    <row r="4" ht="30" customHeight="1" spans="2:15">
      <c r="B4" s="4"/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</row>
    <row r="5" ht="30" customHeight="1" spans="2:15">
      <c r="B5" s="4" t="s">
        <v>14</v>
      </c>
      <c r="C5" s="6">
        <v>1000</v>
      </c>
      <c r="D5" s="6">
        <v>1000</v>
      </c>
      <c r="E5" s="6">
        <v>1000</v>
      </c>
      <c r="F5" s="6">
        <v>1000</v>
      </c>
      <c r="G5" s="6">
        <v>1000</v>
      </c>
      <c r="H5" s="6">
        <v>1000</v>
      </c>
      <c r="I5" s="6">
        <v>1000</v>
      </c>
      <c r="J5" s="6">
        <v>1000</v>
      </c>
      <c r="K5" s="6">
        <v>1000</v>
      </c>
      <c r="L5" s="6">
        <v>1000</v>
      </c>
      <c r="M5" s="6">
        <v>1000</v>
      </c>
      <c r="N5" s="6">
        <v>1000</v>
      </c>
      <c r="O5" s="21">
        <f>SUM(C5:N5)</f>
        <v>12000</v>
      </c>
    </row>
    <row r="6" ht="30" customHeight="1" spans="2:15">
      <c r="B6" s="4" t="s">
        <v>15</v>
      </c>
      <c r="C6" s="6">
        <f ca="1">RAND()*2000</f>
        <v>1460.19796318344</v>
      </c>
      <c r="D6" s="6">
        <f ca="1" t="shared" ref="D6:N6" si="0">RAND()*2000</f>
        <v>1555.72721428924</v>
      </c>
      <c r="E6" s="6">
        <f ca="1" t="shared" si="0"/>
        <v>458.68032886063</v>
      </c>
      <c r="F6" s="6">
        <f ca="1" t="shared" si="0"/>
        <v>519.524755165053</v>
      </c>
      <c r="G6" s="6">
        <f ca="1" t="shared" si="0"/>
        <v>297.43623368595</v>
      </c>
      <c r="H6" s="6">
        <f ca="1" t="shared" si="0"/>
        <v>10.5627159839079</v>
      </c>
      <c r="I6" s="6">
        <f ca="1" t="shared" si="0"/>
        <v>1691.02131195446</v>
      </c>
      <c r="J6" s="6">
        <f ca="1" t="shared" si="0"/>
        <v>947.918638695099</v>
      </c>
      <c r="K6" s="6">
        <f ca="1" t="shared" si="0"/>
        <v>219.301610586716</v>
      </c>
      <c r="L6" s="6">
        <f ca="1" t="shared" si="0"/>
        <v>1912.61641113989</v>
      </c>
      <c r="M6" s="6">
        <f ca="1" t="shared" si="0"/>
        <v>302.475500557849</v>
      </c>
      <c r="N6" s="6">
        <f ca="1" t="shared" si="0"/>
        <v>210.522281390705</v>
      </c>
      <c r="O6" s="21">
        <f ca="1">SUM(C6:N6)</f>
        <v>9585.98496549293</v>
      </c>
    </row>
    <row r="7" ht="30" customHeight="1" spans="2:15">
      <c r="B7" s="4" t="s">
        <v>16</v>
      </c>
      <c r="C7" s="7">
        <f ca="1">C5-C6</f>
        <v>-460.197963183439</v>
      </c>
      <c r="D7" s="7">
        <f ca="1" t="shared" ref="D7:O7" si="1">D5-D6</f>
        <v>-555.727214289235</v>
      </c>
      <c r="E7" s="7">
        <f ca="1" t="shared" si="1"/>
        <v>541.31967113937</v>
      </c>
      <c r="F7" s="7">
        <f ca="1" t="shared" si="1"/>
        <v>480.475244834947</v>
      </c>
      <c r="G7" s="7">
        <f ca="1" t="shared" si="1"/>
        <v>702.56376631405</v>
      </c>
      <c r="H7" s="7">
        <f ca="1" t="shared" si="1"/>
        <v>989.437284016092</v>
      </c>
      <c r="I7" s="7">
        <f ca="1" t="shared" si="1"/>
        <v>-691.021311954456</v>
      </c>
      <c r="J7" s="7">
        <f ca="1" t="shared" si="1"/>
        <v>52.081361304901</v>
      </c>
      <c r="K7" s="7">
        <f ca="1" t="shared" si="1"/>
        <v>780.698389413284</v>
      </c>
      <c r="L7" s="7">
        <f ca="1" t="shared" si="1"/>
        <v>-912.616411139891</v>
      </c>
      <c r="M7" s="7">
        <f ca="1" t="shared" si="1"/>
        <v>697.524499442151</v>
      </c>
      <c r="N7" s="7">
        <f ca="1" t="shared" si="1"/>
        <v>789.477718609295</v>
      </c>
      <c r="O7" s="7">
        <f ca="1" t="shared" si="1"/>
        <v>2414.01503450707</v>
      </c>
    </row>
    <row r="8" ht="30" customHeight="1" spans="2:15">
      <c r="B8" s="4" t="s">
        <v>17</v>
      </c>
      <c r="C8" s="6">
        <f ca="1" t="shared" ref="C8:N8" si="2">RAND()*2000</f>
        <v>438.007267011188</v>
      </c>
      <c r="D8" s="6">
        <f ca="1" t="shared" si="2"/>
        <v>587.102875157291</v>
      </c>
      <c r="E8" s="6">
        <f ca="1" t="shared" si="2"/>
        <v>827.617733802095</v>
      </c>
      <c r="F8" s="6">
        <f ca="1" t="shared" si="2"/>
        <v>739.479305512965</v>
      </c>
      <c r="G8" s="6">
        <f ca="1" t="shared" si="2"/>
        <v>1288.53049531397</v>
      </c>
      <c r="H8" s="6">
        <f ca="1" t="shared" si="2"/>
        <v>1846.69686532124</v>
      </c>
      <c r="I8" s="6">
        <f ca="1" t="shared" si="2"/>
        <v>1045.65168048214</v>
      </c>
      <c r="J8" s="6">
        <f ca="1" t="shared" si="2"/>
        <v>1025.05079212076</v>
      </c>
      <c r="K8" s="6">
        <f ca="1" t="shared" si="2"/>
        <v>361.34310528078</v>
      </c>
      <c r="L8" s="6">
        <f ca="1" t="shared" si="2"/>
        <v>411.18611140044</v>
      </c>
      <c r="M8" s="6">
        <f ca="1" t="shared" si="2"/>
        <v>1148.39696305955</v>
      </c>
      <c r="N8" s="6">
        <f ca="1" t="shared" si="2"/>
        <v>1209.29129733716</v>
      </c>
      <c r="O8" s="21">
        <f ca="1" t="shared" ref="O8:O14" si="3">SUM(C8:N8)</f>
        <v>10928.3544917996</v>
      </c>
    </row>
    <row r="9" ht="30" customHeight="1" spans="2:15">
      <c r="B9" s="4" t="s">
        <v>18</v>
      </c>
      <c r="C9" s="8">
        <f ca="1">C6-C8</f>
        <v>1022.19069617225</v>
      </c>
      <c r="D9" s="8">
        <f ca="1" t="shared" ref="D9:N9" si="4">D6-D8</f>
        <v>968.624339131944</v>
      </c>
      <c r="E9" s="8">
        <f ca="1" t="shared" si="4"/>
        <v>-368.937404941465</v>
      </c>
      <c r="F9" s="8">
        <f ca="1" t="shared" si="4"/>
        <v>-219.954550347911</v>
      </c>
      <c r="G9" s="8">
        <f ca="1" t="shared" si="4"/>
        <v>-991.094261628022</v>
      </c>
      <c r="H9" s="8">
        <f ca="1" t="shared" si="4"/>
        <v>-1836.13414933734</v>
      </c>
      <c r="I9" s="8">
        <f ca="1" t="shared" si="4"/>
        <v>645.369631472313</v>
      </c>
      <c r="J9" s="8">
        <f ca="1" t="shared" si="4"/>
        <v>-77.1321534256609</v>
      </c>
      <c r="K9" s="8">
        <f ca="1" t="shared" si="4"/>
        <v>-142.041494694064</v>
      </c>
      <c r="L9" s="8">
        <f ca="1" t="shared" si="4"/>
        <v>1501.43029973945</v>
      </c>
      <c r="M9" s="8">
        <f ca="1" t="shared" si="4"/>
        <v>-845.9214625017</v>
      </c>
      <c r="N9" s="8">
        <f ca="1" t="shared" si="4"/>
        <v>-998.769015946451</v>
      </c>
      <c r="O9" s="21">
        <f ca="1" t="shared" si="3"/>
        <v>-1342.36952630665</v>
      </c>
    </row>
    <row r="10" ht="30" customHeight="1" spans="2:15">
      <c r="B10" s="4" t="s">
        <v>19</v>
      </c>
      <c r="C10" s="6">
        <f ca="1" t="shared" ref="C10:N10" si="5">RAND()*200</f>
        <v>179.267835659302</v>
      </c>
      <c r="D10" s="6">
        <f ca="1" t="shared" si="5"/>
        <v>37.8577033360026</v>
      </c>
      <c r="E10" s="6">
        <f ca="1" t="shared" si="5"/>
        <v>175.695506497706</v>
      </c>
      <c r="F10" s="6">
        <f ca="1" t="shared" si="5"/>
        <v>195.698351937556</v>
      </c>
      <c r="G10" s="6">
        <f ca="1" t="shared" si="5"/>
        <v>105.245734435201</v>
      </c>
      <c r="H10" s="6">
        <f ca="1" t="shared" si="5"/>
        <v>157.692817671541</v>
      </c>
      <c r="I10" s="6">
        <f ca="1" t="shared" si="5"/>
        <v>23.7115522427044</v>
      </c>
      <c r="J10" s="6">
        <f ca="1" t="shared" si="5"/>
        <v>91.2249723018904</v>
      </c>
      <c r="K10" s="6">
        <f ca="1" t="shared" si="5"/>
        <v>10.4445504531761</v>
      </c>
      <c r="L10" s="6">
        <f ca="1" t="shared" si="5"/>
        <v>65.8809253853473</v>
      </c>
      <c r="M10" s="6">
        <f ca="1" t="shared" si="5"/>
        <v>149.995616417905</v>
      </c>
      <c r="N10" s="6">
        <f ca="1" t="shared" si="5"/>
        <v>185.694034133575</v>
      </c>
      <c r="O10" s="21">
        <f ca="1" t="shared" si="3"/>
        <v>1378.40960047191</v>
      </c>
    </row>
    <row r="11" ht="30" customHeight="1" spans="2:15">
      <c r="B11" s="4" t="s">
        <v>20</v>
      </c>
      <c r="C11" s="6">
        <f ca="1" t="shared" ref="C11:N11" si="6">RAND()*200</f>
        <v>143.828385859541</v>
      </c>
      <c r="D11" s="6">
        <f ca="1" t="shared" si="6"/>
        <v>196.106125806434</v>
      </c>
      <c r="E11" s="6">
        <f ca="1" t="shared" si="6"/>
        <v>164.84483327923</v>
      </c>
      <c r="F11" s="6">
        <f ca="1" t="shared" si="6"/>
        <v>95.8362307584846</v>
      </c>
      <c r="G11" s="6">
        <f ca="1" t="shared" si="6"/>
        <v>138.336125468234</v>
      </c>
      <c r="H11" s="6">
        <f ca="1" t="shared" si="6"/>
        <v>59.6780684802592</v>
      </c>
      <c r="I11" s="6">
        <f ca="1" t="shared" si="6"/>
        <v>184.815832109804</v>
      </c>
      <c r="J11" s="6">
        <f ca="1" t="shared" si="6"/>
        <v>137.792585627967</v>
      </c>
      <c r="K11" s="6">
        <f ca="1" t="shared" si="6"/>
        <v>37.0640627574224</v>
      </c>
      <c r="L11" s="6">
        <f ca="1" t="shared" si="6"/>
        <v>132.438595634381</v>
      </c>
      <c r="M11" s="6">
        <f ca="1" t="shared" si="6"/>
        <v>167.820972857889</v>
      </c>
      <c r="N11" s="6">
        <f ca="1" t="shared" si="6"/>
        <v>9.08105742252654</v>
      </c>
      <c r="O11" s="21">
        <f ca="1" t="shared" si="3"/>
        <v>1467.64287606217</v>
      </c>
    </row>
    <row r="12" ht="30" customHeight="1" spans="2:15">
      <c r="B12" s="9" t="s">
        <v>21</v>
      </c>
      <c r="C12" s="10">
        <f ca="1">C6/$O$6</f>
        <v>0.152326335628501</v>
      </c>
      <c r="D12" s="10">
        <f ca="1" t="shared" ref="D12:N12" si="7">D6/$O$6</f>
        <v>0.162291847931063</v>
      </c>
      <c r="E12" s="10">
        <f ca="1" t="shared" si="7"/>
        <v>0.0478490557320672</v>
      </c>
      <c r="F12" s="10">
        <f ca="1" t="shared" si="7"/>
        <v>0.0541962831190752</v>
      </c>
      <c r="G12" s="10">
        <f ca="1" t="shared" si="7"/>
        <v>0.031028239117487</v>
      </c>
      <c r="H12" s="10">
        <f ca="1" t="shared" si="7"/>
        <v>0.00110189156585692</v>
      </c>
      <c r="I12" s="10">
        <f ca="1" t="shared" si="7"/>
        <v>0.176405587745203</v>
      </c>
      <c r="J12" s="10">
        <f ca="1" t="shared" si="7"/>
        <v>0.0988858883158445</v>
      </c>
      <c r="K12" s="10">
        <f ca="1" t="shared" si="7"/>
        <v>0.0228773163504998</v>
      </c>
      <c r="L12" s="10">
        <f ca="1" t="shared" si="7"/>
        <v>0.199522158445357</v>
      </c>
      <c r="M12" s="10">
        <f ca="1" t="shared" si="7"/>
        <v>0.031553930206096</v>
      </c>
      <c r="N12" s="10">
        <f ca="1" t="shared" si="7"/>
        <v>0.02196146584295</v>
      </c>
      <c r="O12" s="22">
        <f ca="1" t="shared" si="3"/>
        <v>1</v>
      </c>
    </row>
    <row r="13" ht="30" customHeight="1" spans="2:15">
      <c r="B13" s="11" t="s">
        <v>22</v>
      </c>
      <c r="C13" s="10">
        <f ca="1">C8/$O$8</f>
        <v>0.0400798919306525</v>
      </c>
      <c r="D13" s="10">
        <f ca="1" t="shared" ref="D13:N13" si="8">D8/$O$8</f>
        <v>0.0537228981360223</v>
      </c>
      <c r="E13" s="10">
        <f ca="1" t="shared" si="8"/>
        <v>0.0757312305730128</v>
      </c>
      <c r="F13" s="10">
        <f ca="1" t="shared" si="8"/>
        <v>0.0676661162545427</v>
      </c>
      <c r="G13" s="10">
        <f ca="1" t="shared" si="8"/>
        <v>0.117907091710912</v>
      </c>
      <c r="H13" s="10">
        <f ca="1" t="shared" si="8"/>
        <v>0.168982152501273</v>
      </c>
      <c r="I13" s="10">
        <f ca="1" t="shared" si="8"/>
        <v>0.095682445263537</v>
      </c>
      <c r="J13" s="10">
        <f ca="1" t="shared" si="8"/>
        <v>0.0937973592355498</v>
      </c>
      <c r="K13" s="10">
        <f ca="1" t="shared" si="8"/>
        <v>0.0330647313419349</v>
      </c>
      <c r="L13" s="10">
        <f ca="1" t="shared" si="8"/>
        <v>0.0376256198230928</v>
      </c>
      <c r="M13" s="10">
        <f ca="1" t="shared" si="8"/>
        <v>0.105084161016307</v>
      </c>
      <c r="N13" s="10">
        <f ca="1" t="shared" si="8"/>
        <v>0.110656302213163</v>
      </c>
      <c r="O13" s="22">
        <f ca="1" t="shared" si="3"/>
        <v>1</v>
      </c>
    </row>
    <row r="14" ht="30" customHeight="1" spans="2:15">
      <c r="B14" s="12" t="s">
        <v>23</v>
      </c>
      <c r="C14" s="10">
        <f ca="1">C10/$O$10</f>
        <v>0.130054111345371</v>
      </c>
      <c r="D14" s="10">
        <f ca="1" t="shared" ref="D14:N14" si="9">D10/$O$10</f>
        <v>0.0274647705029345</v>
      </c>
      <c r="E14" s="10">
        <f ca="1" t="shared" si="9"/>
        <v>0.12746248026534</v>
      </c>
      <c r="F14" s="10">
        <f ca="1" t="shared" si="9"/>
        <v>0.141974019820058</v>
      </c>
      <c r="G14" s="10">
        <f ca="1" t="shared" si="9"/>
        <v>0.0763530190149357</v>
      </c>
      <c r="H14" s="10">
        <f ca="1" t="shared" si="9"/>
        <v>0.114402001856019</v>
      </c>
      <c r="I14" s="10">
        <f ca="1" t="shared" si="9"/>
        <v>0.0172021090353598</v>
      </c>
      <c r="J14" s="10">
        <f ca="1" t="shared" si="9"/>
        <v>0.0661813239480188</v>
      </c>
      <c r="K14" s="10">
        <f ca="1" t="shared" si="9"/>
        <v>0.00757724732155111</v>
      </c>
      <c r="L14" s="10">
        <f ca="1" t="shared" si="9"/>
        <v>0.0477948828583264</v>
      </c>
      <c r="M14" s="10">
        <f ca="1" t="shared" si="9"/>
        <v>0.108817884296912</v>
      </c>
      <c r="N14" s="10">
        <f ca="1" t="shared" si="9"/>
        <v>0.134716149735174</v>
      </c>
      <c r="O14" s="22">
        <f ca="1" t="shared" si="3"/>
        <v>1</v>
      </c>
    </row>
    <row r="15" ht="30" customHeight="1" spans="2:15">
      <c r="B15" s="11" t="s">
        <v>24</v>
      </c>
      <c r="C15" s="10">
        <f ca="1">C11/$O$11</f>
        <v>0.0979995802830773</v>
      </c>
      <c r="D15" s="10">
        <f ca="1" t="shared" ref="D15:O15" si="10">D11/$O$11</f>
        <v>0.133619785170494</v>
      </c>
      <c r="E15" s="10">
        <f ca="1" t="shared" si="10"/>
        <v>0.112319444987547</v>
      </c>
      <c r="F15" s="10">
        <f ca="1" t="shared" si="10"/>
        <v>0.0652994214884363</v>
      </c>
      <c r="G15" s="10">
        <f ca="1" t="shared" si="10"/>
        <v>0.0942573481086917</v>
      </c>
      <c r="H15" s="10">
        <f ca="1" t="shared" si="10"/>
        <v>0.0406625272766501</v>
      </c>
      <c r="I15" s="10">
        <f ca="1" t="shared" si="10"/>
        <v>0.125926977961889</v>
      </c>
      <c r="J15" s="10">
        <f ca="1" t="shared" si="10"/>
        <v>0.0938869992662505</v>
      </c>
      <c r="K15" s="10">
        <f ca="1" t="shared" si="10"/>
        <v>0.0252541427904239</v>
      </c>
      <c r="L15" s="10">
        <f ca="1" t="shared" si="10"/>
        <v>0.0902389796554093</v>
      </c>
      <c r="M15" s="10">
        <f ca="1" t="shared" si="10"/>
        <v>0.114347281341473</v>
      </c>
      <c r="N15" s="10">
        <f ca="1" t="shared" si="10"/>
        <v>0.00618751166965897</v>
      </c>
      <c r="O15" s="10">
        <f ca="1" t="shared" si="10"/>
        <v>1</v>
      </c>
    </row>
    <row r="16" ht="30" hidden="1" customHeight="1" spans="2:15">
      <c r="B16" s="13" t="s">
        <v>25</v>
      </c>
      <c r="C16" s="14">
        <f ca="1">IF(C6&lt;=C5,C6,C5)</f>
        <v>1000</v>
      </c>
      <c r="D16" s="14">
        <f ca="1" t="shared" ref="D16:N16" si="11">IF(D6&lt;=D5,D6,D5)</f>
        <v>1000</v>
      </c>
      <c r="E16" s="14">
        <f ca="1" t="shared" si="11"/>
        <v>458.68032886063</v>
      </c>
      <c r="F16" s="14">
        <f ca="1" t="shared" si="11"/>
        <v>519.524755165053</v>
      </c>
      <c r="G16" s="14">
        <f ca="1" t="shared" si="11"/>
        <v>297.43623368595</v>
      </c>
      <c r="H16" s="14">
        <f ca="1" t="shared" si="11"/>
        <v>10.5627159839079</v>
      </c>
      <c r="I16" s="14">
        <f ca="1" t="shared" si="11"/>
        <v>1000</v>
      </c>
      <c r="J16" s="14">
        <f ca="1" t="shared" si="11"/>
        <v>947.918638695099</v>
      </c>
      <c r="K16" s="14">
        <f ca="1" t="shared" si="11"/>
        <v>219.301610586716</v>
      </c>
      <c r="L16" s="14">
        <f ca="1" t="shared" si="11"/>
        <v>1000</v>
      </c>
      <c r="M16" s="14">
        <f ca="1" t="shared" si="11"/>
        <v>302.475500557849</v>
      </c>
      <c r="N16" s="14">
        <f ca="1" t="shared" si="11"/>
        <v>210.522281390705</v>
      </c>
      <c r="O16" s="23"/>
    </row>
    <row r="17" ht="30" hidden="1" customHeight="1" spans="2:15">
      <c r="B17" s="15" t="s">
        <v>26</v>
      </c>
      <c r="C17" s="16">
        <f ca="1">IF(C6&gt;C5,C6-C5,NA())</f>
        <v>460.197963183439</v>
      </c>
      <c r="D17" s="16">
        <f ca="1">IF(D6&gt;D5,D6-D5,NA())</f>
        <v>555.727214289235</v>
      </c>
      <c r="E17" s="16" t="e">
        <f ca="1" t="shared" ref="E17:N17" si="12">IF(E6&gt;E5,E6-E5,NA())</f>
        <v>#N/A</v>
      </c>
      <c r="F17" s="16" t="e">
        <f ca="1" t="shared" si="12"/>
        <v>#N/A</v>
      </c>
      <c r="G17" s="16" t="e">
        <f ca="1" t="shared" si="12"/>
        <v>#N/A</v>
      </c>
      <c r="H17" s="16" t="e">
        <f ca="1" t="shared" si="12"/>
        <v>#N/A</v>
      </c>
      <c r="I17" s="16">
        <f ca="1" t="shared" si="12"/>
        <v>691.021311954456</v>
      </c>
      <c r="J17" s="16" t="e">
        <f ca="1" t="shared" si="12"/>
        <v>#N/A</v>
      </c>
      <c r="K17" s="16" t="e">
        <f ca="1" t="shared" si="12"/>
        <v>#N/A</v>
      </c>
      <c r="L17" s="16">
        <f ca="1" t="shared" si="12"/>
        <v>912.616411139891</v>
      </c>
      <c r="M17" s="16" t="e">
        <f ca="1" t="shared" si="12"/>
        <v>#N/A</v>
      </c>
      <c r="N17" s="16" t="e">
        <f ca="1" t="shared" si="12"/>
        <v>#N/A</v>
      </c>
      <c r="O17" s="23"/>
    </row>
    <row r="18" ht="30" customHeight="1"/>
    <row r="19" ht="30" customHeight="1"/>
    <row r="20" ht="30" customHeight="1" spans="2:14"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ht="30" customHeight="1" spans="2:14"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ht="20" customHeight="1"/>
    <row r="23" ht="20" customHeight="1"/>
    <row r="24" hidden="1" spans="2:14">
      <c r="B24" s="19" t="s">
        <v>25</v>
      </c>
      <c r="C24" s="19">
        <f ca="1" t="shared" ref="C24:N24" si="13">IF(C21&lt;=C20,C21,C20)</f>
        <v>0</v>
      </c>
      <c r="D24" s="19">
        <f ca="1" t="shared" si="13"/>
        <v>0</v>
      </c>
      <c r="E24" s="19">
        <f ca="1" t="shared" si="13"/>
        <v>0</v>
      </c>
      <c r="F24" s="19">
        <f ca="1" t="shared" si="13"/>
        <v>0</v>
      </c>
      <c r="G24" s="19">
        <f ca="1" t="shared" si="13"/>
        <v>0</v>
      </c>
      <c r="H24" s="19">
        <f ca="1" t="shared" si="13"/>
        <v>0</v>
      </c>
      <c r="I24" s="19">
        <f ca="1" t="shared" si="13"/>
        <v>0</v>
      </c>
      <c r="J24" s="19">
        <f ca="1" t="shared" si="13"/>
        <v>0</v>
      </c>
      <c r="K24" s="19">
        <f ca="1" t="shared" si="13"/>
        <v>0</v>
      </c>
      <c r="L24" s="19">
        <f ca="1" t="shared" si="13"/>
        <v>0</v>
      </c>
      <c r="M24" s="19">
        <f ca="1" t="shared" si="13"/>
        <v>0</v>
      </c>
      <c r="N24" s="19">
        <f ca="1" t="shared" si="13"/>
        <v>0</v>
      </c>
    </row>
    <row r="25" hidden="1" spans="2:14">
      <c r="B25" s="19" t="s">
        <v>26</v>
      </c>
      <c r="C25" s="19" t="e">
        <f ca="1" t="shared" ref="C25:N25" si="14">IF(C21&gt;C20,C21-C20,NA())</f>
        <v>#N/A</v>
      </c>
      <c r="D25" s="19" t="e">
        <f ca="1" t="shared" si="14"/>
        <v>#N/A</v>
      </c>
      <c r="E25" s="19" t="e">
        <f ca="1" t="shared" si="14"/>
        <v>#N/A</v>
      </c>
      <c r="F25" s="19" t="e">
        <f ca="1" t="shared" si="14"/>
        <v>#N/A</v>
      </c>
      <c r="G25" s="19" t="e">
        <f ca="1" t="shared" si="14"/>
        <v>#N/A</v>
      </c>
      <c r="H25" s="19" t="e">
        <f ca="1" t="shared" si="14"/>
        <v>#N/A</v>
      </c>
      <c r="I25" s="19" t="e">
        <f ca="1" t="shared" si="14"/>
        <v>#N/A</v>
      </c>
      <c r="J25" s="19" t="e">
        <f ca="1" t="shared" si="14"/>
        <v>#N/A</v>
      </c>
      <c r="K25" s="19" t="e">
        <f ca="1" t="shared" si="14"/>
        <v>#N/A</v>
      </c>
      <c r="L25" s="19" t="e">
        <f ca="1" t="shared" si="14"/>
        <v>#N/A</v>
      </c>
      <c r="M25" s="19" t="e">
        <f ca="1" t="shared" si="14"/>
        <v>#N/A</v>
      </c>
      <c r="N25" s="19" t="e">
        <f ca="1" t="shared" si="14"/>
        <v>#N/A</v>
      </c>
    </row>
  </sheetData>
  <mergeCells count="1">
    <mergeCell ref="B2:AG2"/>
  </mergeCells>
  <pageMargins left="0.699305555555556" right="0.699305555555556" top="0.75" bottom="0.75" header="0.3" footer="0.3"/>
  <pageSetup paperSize="9" orientation="portrait"/>
  <headerFooter/>
  <ignoredErrors>
    <ignoredError sqref="C7:O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Champions</cp:lastModifiedBy>
  <dcterms:created xsi:type="dcterms:W3CDTF">2019-08-06T01:05:00Z</dcterms:created>
  <dcterms:modified xsi:type="dcterms:W3CDTF">2019-09-16T06:13:28Z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